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1C4778107D0EEDB8/Documents/"/>
    </mc:Choice>
  </mc:AlternateContent>
  <xr:revisionPtr revIDLastSave="1878" documentId="8_{470AAC2E-DC67-45F5-9E64-71B1B060AB44}" xr6:coauthVersionLast="47" xr6:coauthVersionMax="47" xr10:uidLastSave="{20514DDD-71AD-42FF-94BE-C17B1DCDD0A7}"/>
  <bookViews>
    <workbookView xWindow="-108" yWindow="-108" windowWidth="23256" windowHeight="12456" xr2:uid="{83FC3ADD-BD2C-478D-A675-8A87B87D9DF9}"/>
  </bookViews>
  <sheets>
    <sheet name="DASHBOARD" sheetId="2" r:id="rId1"/>
    <sheet name="DATA TABLE" sheetId="1" r:id="rId2"/>
    <sheet name="PIVOT Table" sheetId="3" r:id="rId3"/>
  </sheets>
  <definedNames>
    <definedName name="_xlchart.v1.0" hidden="1">'PIVOT Table'!$A$92:$A$94</definedName>
    <definedName name="_xlchart.v1.1" hidden="1">'PIVOT Table'!$B$92:$B$94</definedName>
    <definedName name="Slicer_festival_season">#N/A</definedName>
    <definedName name="Slicer_month">#N/A</definedName>
    <definedName name="Slicer_product_category">#N/A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4" i="3" l="1"/>
  <c r="A93" i="3"/>
  <c r="A92" i="3"/>
  <c r="S2" i="1"/>
  <c r="T2" i="1" s="1"/>
  <c r="S3" i="1"/>
  <c r="T3" i="1" s="1"/>
  <c r="S4" i="1"/>
  <c r="T4" i="1" s="1"/>
  <c r="S5" i="1"/>
  <c r="T5" i="1" s="1"/>
  <c r="S6" i="1"/>
  <c r="T6" i="1" s="1"/>
  <c r="S7" i="1"/>
  <c r="T7" i="1" s="1"/>
  <c r="S8" i="1"/>
  <c r="T8" i="1" s="1"/>
  <c r="S9" i="1"/>
  <c r="T9" i="1" s="1"/>
  <c r="S10" i="1"/>
  <c r="T10" i="1" s="1"/>
  <c r="S11" i="1"/>
  <c r="T11" i="1" s="1"/>
  <c r="S12" i="1"/>
  <c r="T12" i="1" s="1"/>
  <c r="S13" i="1"/>
  <c r="T13" i="1" s="1"/>
  <c r="S14" i="1"/>
  <c r="T14" i="1" s="1"/>
  <c r="S15" i="1"/>
  <c r="T15" i="1" s="1"/>
  <c r="S16" i="1"/>
  <c r="T16" i="1" s="1"/>
  <c r="S17" i="1"/>
  <c r="T17" i="1" s="1"/>
  <c r="S18" i="1"/>
  <c r="T18" i="1" s="1"/>
  <c r="S19" i="1"/>
  <c r="T19" i="1" s="1"/>
  <c r="S20" i="1"/>
  <c r="T20" i="1" s="1"/>
  <c r="S21" i="1"/>
  <c r="T21" i="1" s="1"/>
  <c r="S22" i="1"/>
  <c r="T22" i="1" s="1"/>
  <c r="S23" i="1"/>
  <c r="T23" i="1" s="1"/>
  <c r="S24" i="1"/>
  <c r="T24" i="1" s="1"/>
  <c r="S25" i="1"/>
  <c r="T25" i="1" s="1"/>
  <c r="S26" i="1"/>
  <c r="T26" i="1" s="1"/>
  <c r="S27" i="1"/>
  <c r="T27" i="1" s="1"/>
  <c r="S28" i="1"/>
  <c r="T28" i="1" s="1"/>
  <c r="S29" i="1"/>
  <c r="T29" i="1" s="1"/>
  <c r="S30" i="1"/>
  <c r="T30" i="1" s="1"/>
  <c r="S31" i="1"/>
  <c r="T31" i="1" s="1"/>
  <c r="S32" i="1"/>
  <c r="T32" i="1" s="1"/>
  <c r="S33" i="1"/>
  <c r="T33" i="1" s="1"/>
  <c r="S34" i="1"/>
  <c r="T34" i="1" s="1"/>
  <c r="S35" i="1"/>
  <c r="T35" i="1" s="1"/>
  <c r="S36" i="1"/>
  <c r="T36" i="1" s="1"/>
  <c r="S37" i="1"/>
  <c r="T37" i="1" s="1"/>
  <c r="S38" i="1"/>
  <c r="T38" i="1" s="1"/>
  <c r="S39" i="1"/>
  <c r="T39" i="1" s="1"/>
  <c r="S40" i="1"/>
  <c r="T40" i="1" s="1"/>
  <c r="S41" i="1"/>
  <c r="T41" i="1" s="1"/>
  <c r="S42" i="1"/>
  <c r="T42" i="1" s="1"/>
  <c r="S43" i="1"/>
  <c r="T43" i="1" s="1"/>
  <c r="S44" i="1"/>
  <c r="T44" i="1" s="1"/>
  <c r="S45" i="1"/>
  <c r="T45" i="1" s="1"/>
  <c r="S46" i="1"/>
  <c r="T46" i="1" s="1"/>
  <c r="S47" i="1"/>
  <c r="T47" i="1" s="1"/>
  <c r="S48" i="1"/>
  <c r="T48" i="1" s="1"/>
  <c r="S49" i="1"/>
  <c r="T49" i="1" s="1"/>
  <c r="S50" i="1"/>
  <c r="T50" i="1" s="1"/>
  <c r="S51" i="1"/>
  <c r="T51" i="1" s="1"/>
  <c r="S52" i="1"/>
  <c r="T52" i="1" s="1"/>
  <c r="S53" i="1"/>
  <c r="T53" i="1" s="1"/>
  <c r="S54" i="1"/>
  <c r="T54" i="1" s="1"/>
  <c r="S55" i="1"/>
  <c r="T55" i="1" s="1"/>
  <c r="S56" i="1"/>
  <c r="T56" i="1" s="1"/>
  <c r="S57" i="1"/>
  <c r="T57" i="1" s="1"/>
  <c r="S58" i="1"/>
  <c r="T58" i="1" s="1"/>
  <c r="S59" i="1"/>
  <c r="T59" i="1" s="1"/>
  <c r="S60" i="1"/>
  <c r="T60" i="1" s="1"/>
  <c r="S61" i="1"/>
  <c r="T61" i="1" s="1"/>
  <c r="S62" i="1"/>
  <c r="T62" i="1" s="1"/>
  <c r="S63" i="1"/>
  <c r="T63" i="1" s="1"/>
  <c r="S64" i="1"/>
  <c r="T64" i="1" s="1"/>
  <c r="S65" i="1"/>
  <c r="T65" i="1" s="1"/>
  <c r="S66" i="1"/>
  <c r="T66" i="1" s="1"/>
  <c r="S67" i="1"/>
  <c r="T67" i="1" s="1"/>
  <c r="S68" i="1"/>
  <c r="T68" i="1" s="1"/>
  <c r="S69" i="1"/>
  <c r="T69" i="1" s="1"/>
  <c r="S70" i="1"/>
  <c r="T70" i="1" s="1"/>
  <c r="S71" i="1"/>
  <c r="T71" i="1" s="1"/>
  <c r="S72" i="1"/>
  <c r="T72" i="1" s="1"/>
  <c r="S73" i="1"/>
  <c r="T73" i="1" s="1"/>
  <c r="S74" i="1"/>
  <c r="T74" i="1" s="1"/>
  <c r="S75" i="1"/>
  <c r="T75" i="1" s="1"/>
  <c r="S76" i="1"/>
  <c r="T76" i="1" s="1"/>
  <c r="S77" i="1"/>
  <c r="T77" i="1" s="1"/>
  <c r="S78" i="1"/>
  <c r="T78" i="1" s="1"/>
  <c r="S79" i="1"/>
  <c r="T79" i="1" s="1"/>
  <c r="S80" i="1"/>
  <c r="T80" i="1" s="1"/>
  <c r="S81" i="1"/>
  <c r="T81" i="1" s="1"/>
  <c r="S82" i="1"/>
  <c r="T82" i="1" s="1"/>
  <c r="S83" i="1"/>
  <c r="T83" i="1" s="1"/>
  <c r="S84" i="1"/>
  <c r="T84" i="1" s="1"/>
  <c r="S85" i="1"/>
  <c r="T85" i="1" s="1"/>
  <c r="S86" i="1"/>
  <c r="T86" i="1" s="1"/>
  <c r="S87" i="1"/>
  <c r="T87" i="1" s="1"/>
  <c r="S88" i="1"/>
  <c r="T88" i="1" s="1"/>
  <c r="S89" i="1"/>
  <c r="T89" i="1" s="1"/>
  <c r="S90" i="1"/>
  <c r="T90" i="1" s="1"/>
  <c r="S91" i="1"/>
  <c r="T91" i="1" s="1"/>
  <c r="S92" i="1"/>
  <c r="T92" i="1" s="1"/>
  <c r="S93" i="1"/>
  <c r="T93" i="1" s="1"/>
  <c r="S94" i="1"/>
  <c r="T94" i="1" s="1"/>
  <c r="S95" i="1"/>
  <c r="T95" i="1" s="1"/>
  <c r="S96" i="1"/>
  <c r="T96" i="1" s="1"/>
  <c r="S97" i="1"/>
  <c r="T97" i="1" s="1"/>
  <c r="S98" i="1"/>
  <c r="T98" i="1" s="1"/>
  <c r="S99" i="1"/>
  <c r="T99" i="1" s="1"/>
  <c r="S100" i="1"/>
  <c r="T100" i="1" s="1"/>
  <c r="S101" i="1"/>
  <c r="T101" i="1" s="1"/>
  <c r="S102" i="1"/>
  <c r="T102" i="1" s="1"/>
  <c r="S103" i="1"/>
  <c r="T103" i="1" s="1"/>
  <c r="S104" i="1"/>
  <c r="T104" i="1" s="1"/>
  <c r="S105" i="1"/>
  <c r="T105" i="1" s="1"/>
  <c r="S106" i="1"/>
  <c r="T106" i="1" s="1"/>
  <c r="S107" i="1"/>
  <c r="T107" i="1" s="1"/>
  <c r="S108" i="1"/>
  <c r="T108" i="1" s="1"/>
  <c r="S109" i="1"/>
  <c r="T109" i="1" s="1"/>
  <c r="S110" i="1"/>
  <c r="T110" i="1" s="1"/>
  <c r="S111" i="1"/>
  <c r="T111" i="1" s="1"/>
  <c r="S112" i="1"/>
  <c r="T112" i="1" s="1"/>
  <c r="S113" i="1"/>
  <c r="T113" i="1" s="1"/>
  <c r="S114" i="1"/>
  <c r="T114" i="1" s="1"/>
  <c r="S115" i="1"/>
  <c r="T115" i="1" s="1"/>
  <c r="S116" i="1"/>
  <c r="T116" i="1" s="1"/>
  <c r="S117" i="1"/>
  <c r="T117" i="1" s="1"/>
  <c r="S118" i="1"/>
  <c r="T118" i="1" s="1"/>
  <c r="S119" i="1"/>
  <c r="T119" i="1" s="1"/>
  <c r="S120" i="1"/>
  <c r="T120" i="1" s="1"/>
  <c r="S121" i="1"/>
  <c r="T121" i="1" s="1"/>
  <c r="S122" i="1"/>
  <c r="T122" i="1" s="1"/>
  <c r="S123" i="1"/>
  <c r="T123" i="1" s="1"/>
  <c r="S124" i="1"/>
  <c r="T124" i="1" s="1"/>
  <c r="S125" i="1"/>
  <c r="T125" i="1" s="1"/>
  <c r="S126" i="1"/>
  <c r="T126" i="1" s="1"/>
  <c r="S127" i="1"/>
  <c r="T127" i="1" s="1"/>
  <c r="S128" i="1"/>
  <c r="T128" i="1" s="1"/>
  <c r="S129" i="1"/>
  <c r="T129" i="1" s="1"/>
  <c r="S130" i="1"/>
  <c r="T130" i="1" s="1"/>
  <c r="S131" i="1"/>
  <c r="T131" i="1" s="1"/>
  <c r="S132" i="1"/>
  <c r="T132" i="1" s="1"/>
  <c r="S133" i="1"/>
  <c r="T133" i="1" s="1"/>
  <c r="S134" i="1"/>
  <c r="T134" i="1" s="1"/>
  <c r="S135" i="1"/>
  <c r="T135" i="1" s="1"/>
  <c r="S136" i="1"/>
  <c r="T136" i="1" s="1"/>
  <c r="S137" i="1"/>
  <c r="T137" i="1" s="1"/>
  <c r="S138" i="1"/>
  <c r="T138" i="1" s="1"/>
  <c r="S139" i="1"/>
  <c r="T139" i="1" s="1"/>
  <c r="S140" i="1"/>
  <c r="T140" i="1" s="1"/>
  <c r="S141" i="1"/>
  <c r="T141" i="1" s="1"/>
  <c r="S142" i="1"/>
  <c r="T142" i="1" s="1"/>
  <c r="S143" i="1"/>
  <c r="T143" i="1" s="1"/>
  <c r="S144" i="1"/>
  <c r="T144" i="1" s="1"/>
  <c r="S145" i="1"/>
  <c r="T145" i="1" s="1"/>
  <c r="S146" i="1"/>
  <c r="T146" i="1" s="1"/>
  <c r="S147" i="1"/>
  <c r="T147" i="1" s="1"/>
  <c r="S148" i="1"/>
  <c r="T148" i="1" s="1"/>
  <c r="S149" i="1"/>
  <c r="T149" i="1" s="1"/>
  <c r="S150" i="1"/>
  <c r="T150" i="1" s="1"/>
  <c r="S151" i="1"/>
  <c r="T151" i="1" s="1"/>
  <c r="S152" i="1"/>
  <c r="T152" i="1" s="1"/>
  <c r="S153" i="1"/>
  <c r="T153" i="1" s="1"/>
  <c r="S154" i="1"/>
  <c r="T154" i="1" s="1"/>
  <c r="S155" i="1"/>
  <c r="T155" i="1" s="1"/>
  <c r="S156" i="1"/>
  <c r="T156" i="1" s="1"/>
  <c r="S157" i="1"/>
  <c r="T157" i="1" s="1"/>
  <c r="S158" i="1"/>
  <c r="T158" i="1" s="1"/>
  <c r="S159" i="1"/>
  <c r="T159" i="1" s="1"/>
  <c r="S160" i="1"/>
  <c r="T160" i="1" s="1"/>
  <c r="S161" i="1"/>
  <c r="T161" i="1" s="1"/>
  <c r="S162" i="1"/>
  <c r="T162" i="1" s="1"/>
  <c r="S163" i="1"/>
  <c r="T163" i="1" s="1"/>
  <c r="S164" i="1"/>
  <c r="T164" i="1" s="1"/>
  <c r="S165" i="1"/>
  <c r="T165" i="1" s="1"/>
  <c r="S166" i="1"/>
  <c r="T166" i="1" s="1"/>
  <c r="S167" i="1"/>
  <c r="T167" i="1" s="1"/>
  <c r="S168" i="1"/>
  <c r="T168" i="1" s="1"/>
  <c r="S169" i="1"/>
  <c r="T169" i="1" s="1"/>
  <c r="S170" i="1"/>
  <c r="T170" i="1" s="1"/>
  <c r="S171" i="1"/>
  <c r="T171" i="1" s="1"/>
  <c r="S172" i="1"/>
  <c r="T172" i="1" s="1"/>
  <c r="S173" i="1"/>
  <c r="T173" i="1" s="1"/>
  <c r="S174" i="1"/>
  <c r="T174" i="1" s="1"/>
  <c r="S175" i="1"/>
  <c r="T175" i="1" s="1"/>
  <c r="S176" i="1"/>
  <c r="T176" i="1" s="1"/>
  <c r="S177" i="1"/>
  <c r="T177" i="1" s="1"/>
  <c r="S178" i="1"/>
  <c r="T178" i="1" s="1"/>
  <c r="S179" i="1"/>
  <c r="T179" i="1" s="1"/>
  <c r="S180" i="1"/>
  <c r="T180" i="1" s="1"/>
  <c r="S181" i="1"/>
  <c r="T181" i="1" s="1"/>
  <c r="S182" i="1"/>
  <c r="T182" i="1" s="1"/>
  <c r="S183" i="1"/>
  <c r="T183" i="1" s="1"/>
  <c r="S184" i="1"/>
  <c r="T184" i="1" s="1"/>
  <c r="S185" i="1"/>
  <c r="T185" i="1" s="1"/>
  <c r="S186" i="1"/>
  <c r="T186" i="1" s="1"/>
  <c r="S187" i="1"/>
  <c r="T187" i="1" s="1"/>
  <c r="S188" i="1"/>
  <c r="T188" i="1" s="1"/>
  <c r="S189" i="1"/>
  <c r="T189" i="1" s="1"/>
  <c r="S190" i="1"/>
  <c r="T190" i="1" s="1"/>
  <c r="S191" i="1"/>
  <c r="T191" i="1" s="1"/>
  <c r="S192" i="1"/>
  <c r="T192" i="1" s="1"/>
  <c r="S193" i="1"/>
  <c r="T193" i="1" s="1"/>
  <c r="S194" i="1"/>
  <c r="T194" i="1" s="1"/>
  <c r="S195" i="1"/>
  <c r="T195" i="1" s="1"/>
  <c r="S196" i="1"/>
  <c r="T196" i="1" s="1"/>
  <c r="S197" i="1"/>
  <c r="T197" i="1" s="1"/>
  <c r="S198" i="1"/>
  <c r="T198" i="1" s="1"/>
  <c r="S199" i="1"/>
  <c r="T199" i="1" s="1"/>
  <c r="S200" i="1"/>
  <c r="T200" i="1" s="1"/>
  <c r="S201" i="1"/>
  <c r="T201" i="1" s="1"/>
  <c r="S202" i="1"/>
  <c r="T202" i="1" s="1"/>
  <c r="S203" i="1"/>
  <c r="T203" i="1" s="1"/>
  <c r="S204" i="1"/>
  <c r="T204" i="1" s="1"/>
  <c r="S205" i="1"/>
  <c r="T205" i="1" s="1"/>
  <c r="S206" i="1"/>
  <c r="T206" i="1" s="1"/>
  <c r="S207" i="1"/>
  <c r="T207" i="1" s="1"/>
  <c r="S208" i="1"/>
  <c r="T208" i="1" s="1"/>
  <c r="S209" i="1"/>
  <c r="T209" i="1" s="1"/>
  <c r="S210" i="1"/>
  <c r="T210" i="1" s="1"/>
  <c r="S211" i="1"/>
  <c r="T211" i="1" s="1"/>
  <c r="S212" i="1"/>
  <c r="T212" i="1" s="1"/>
  <c r="S213" i="1"/>
  <c r="T213" i="1" s="1"/>
  <c r="S214" i="1"/>
  <c r="T214" i="1" s="1"/>
  <c r="S215" i="1"/>
  <c r="T215" i="1" s="1"/>
  <c r="S216" i="1"/>
  <c r="T216" i="1" s="1"/>
  <c r="S217" i="1"/>
  <c r="T217" i="1" s="1"/>
  <c r="S218" i="1"/>
  <c r="T218" i="1" s="1"/>
  <c r="S219" i="1"/>
  <c r="T219" i="1" s="1"/>
  <c r="S220" i="1"/>
  <c r="T220" i="1" s="1"/>
  <c r="S221" i="1"/>
  <c r="T221" i="1" s="1"/>
  <c r="S222" i="1"/>
  <c r="T222" i="1" s="1"/>
  <c r="S223" i="1"/>
  <c r="T223" i="1" s="1"/>
  <c r="S224" i="1"/>
  <c r="T224" i="1" s="1"/>
  <c r="S225" i="1"/>
  <c r="T225" i="1" s="1"/>
  <c r="S226" i="1"/>
  <c r="T226" i="1" s="1"/>
  <c r="S227" i="1"/>
  <c r="T227" i="1" s="1"/>
  <c r="S228" i="1"/>
  <c r="T228" i="1" s="1"/>
  <c r="S229" i="1"/>
  <c r="T229" i="1" s="1"/>
  <c r="S230" i="1"/>
  <c r="T230" i="1" s="1"/>
  <c r="S231" i="1"/>
  <c r="T231" i="1" s="1"/>
  <c r="S232" i="1"/>
  <c r="T232" i="1" s="1"/>
  <c r="S233" i="1"/>
  <c r="T233" i="1" s="1"/>
  <c r="S234" i="1"/>
  <c r="T234" i="1" s="1"/>
  <c r="S235" i="1"/>
  <c r="T235" i="1" s="1"/>
  <c r="S236" i="1"/>
  <c r="T236" i="1" s="1"/>
  <c r="S237" i="1"/>
  <c r="T237" i="1" s="1"/>
  <c r="S238" i="1"/>
  <c r="T238" i="1" s="1"/>
  <c r="S239" i="1"/>
  <c r="T239" i="1" s="1"/>
  <c r="S240" i="1"/>
  <c r="T240" i="1" s="1"/>
  <c r="S241" i="1"/>
  <c r="T241" i="1" s="1"/>
  <c r="S242" i="1"/>
  <c r="T242" i="1" s="1"/>
  <c r="S243" i="1"/>
  <c r="T243" i="1" s="1"/>
  <c r="S244" i="1"/>
  <c r="T244" i="1" s="1"/>
  <c r="S245" i="1"/>
  <c r="T245" i="1" s="1"/>
  <c r="S246" i="1"/>
  <c r="T246" i="1" s="1"/>
  <c r="S247" i="1"/>
  <c r="T247" i="1" s="1"/>
  <c r="S248" i="1"/>
  <c r="T248" i="1" s="1"/>
  <c r="S249" i="1"/>
  <c r="T249" i="1" s="1"/>
  <c r="S250" i="1"/>
  <c r="T250" i="1" s="1"/>
  <c r="S251" i="1"/>
  <c r="T251" i="1" s="1"/>
  <c r="S252" i="1"/>
  <c r="T252" i="1" s="1"/>
  <c r="S253" i="1"/>
  <c r="T253" i="1" s="1"/>
  <c r="S254" i="1"/>
  <c r="T254" i="1" s="1"/>
  <c r="S255" i="1"/>
  <c r="T255" i="1" s="1"/>
  <c r="S256" i="1"/>
  <c r="T256" i="1" s="1"/>
  <c r="S257" i="1"/>
  <c r="T257" i="1" s="1"/>
  <c r="S258" i="1"/>
  <c r="T258" i="1" s="1"/>
  <c r="S259" i="1"/>
  <c r="T259" i="1" s="1"/>
  <c r="S260" i="1"/>
  <c r="T260" i="1" s="1"/>
  <c r="S261" i="1"/>
  <c r="T261" i="1" s="1"/>
  <c r="S262" i="1"/>
  <c r="T262" i="1" s="1"/>
  <c r="S263" i="1"/>
  <c r="T263" i="1" s="1"/>
  <c r="S264" i="1"/>
  <c r="T264" i="1" s="1"/>
  <c r="S265" i="1"/>
  <c r="T265" i="1" s="1"/>
  <c r="S266" i="1"/>
  <c r="T266" i="1" s="1"/>
  <c r="S267" i="1"/>
  <c r="T267" i="1" s="1"/>
  <c r="S268" i="1"/>
  <c r="T268" i="1" s="1"/>
  <c r="S269" i="1"/>
  <c r="T269" i="1" s="1"/>
  <c r="S270" i="1"/>
  <c r="T270" i="1" s="1"/>
  <c r="S271" i="1"/>
  <c r="T271" i="1" s="1"/>
  <c r="S272" i="1"/>
  <c r="T272" i="1" s="1"/>
  <c r="S273" i="1"/>
  <c r="T273" i="1" s="1"/>
  <c r="S274" i="1"/>
  <c r="T274" i="1" s="1"/>
  <c r="S275" i="1"/>
  <c r="T275" i="1" s="1"/>
  <c r="S276" i="1"/>
  <c r="T276" i="1" s="1"/>
  <c r="S277" i="1"/>
  <c r="T277" i="1" s="1"/>
  <c r="S278" i="1"/>
  <c r="T278" i="1" s="1"/>
  <c r="S279" i="1"/>
  <c r="T279" i="1" s="1"/>
  <c r="S280" i="1"/>
  <c r="T280" i="1" s="1"/>
  <c r="S281" i="1"/>
  <c r="T281" i="1" s="1"/>
  <c r="S282" i="1"/>
  <c r="T282" i="1" s="1"/>
  <c r="S283" i="1"/>
  <c r="T283" i="1" s="1"/>
  <c r="S284" i="1"/>
  <c r="T284" i="1" s="1"/>
  <c r="S285" i="1"/>
  <c r="T285" i="1" s="1"/>
  <c r="S286" i="1"/>
  <c r="T286" i="1" s="1"/>
  <c r="S287" i="1"/>
  <c r="T287" i="1" s="1"/>
  <c r="S288" i="1"/>
  <c r="T288" i="1" s="1"/>
  <c r="S289" i="1"/>
  <c r="T289" i="1" s="1"/>
  <c r="S290" i="1"/>
  <c r="T290" i="1" s="1"/>
  <c r="S291" i="1"/>
  <c r="T291" i="1" s="1"/>
  <c r="S292" i="1"/>
  <c r="T292" i="1" s="1"/>
  <c r="S293" i="1"/>
  <c r="T293" i="1" s="1"/>
  <c r="S294" i="1"/>
  <c r="T294" i="1" s="1"/>
  <c r="S295" i="1"/>
  <c r="T295" i="1" s="1"/>
  <c r="S296" i="1"/>
  <c r="T296" i="1" s="1"/>
  <c r="S297" i="1"/>
  <c r="T297" i="1" s="1"/>
  <c r="S298" i="1"/>
  <c r="T298" i="1" s="1"/>
  <c r="S299" i="1"/>
  <c r="T299" i="1" s="1"/>
  <c r="S300" i="1"/>
  <c r="T300" i="1" s="1"/>
  <c r="S301" i="1"/>
  <c r="T301" i="1" s="1"/>
  <c r="S302" i="1"/>
  <c r="T302" i="1" s="1"/>
  <c r="S303" i="1"/>
  <c r="T303" i="1" s="1"/>
  <c r="S304" i="1"/>
  <c r="T304" i="1" s="1"/>
  <c r="S305" i="1"/>
  <c r="T305" i="1" s="1"/>
  <c r="S306" i="1"/>
  <c r="T306" i="1" s="1"/>
  <c r="S307" i="1"/>
  <c r="T307" i="1" s="1"/>
  <c r="S308" i="1"/>
  <c r="T308" i="1" s="1"/>
  <c r="S309" i="1"/>
  <c r="T309" i="1" s="1"/>
  <c r="S310" i="1"/>
  <c r="T310" i="1" s="1"/>
  <c r="S311" i="1"/>
  <c r="T311" i="1" s="1"/>
  <c r="S312" i="1"/>
  <c r="T312" i="1" s="1"/>
  <c r="S313" i="1"/>
  <c r="T313" i="1" s="1"/>
  <c r="S314" i="1"/>
  <c r="T314" i="1" s="1"/>
  <c r="S315" i="1"/>
  <c r="T315" i="1" s="1"/>
  <c r="S316" i="1"/>
  <c r="T316" i="1" s="1"/>
  <c r="S317" i="1"/>
  <c r="T317" i="1" s="1"/>
  <c r="S318" i="1"/>
  <c r="T318" i="1" s="1"/>
  <c r="S319" i="1"/>
  <c r="T319" i="1" s="1"/>
  <c r="S320" i="1"/>
  <c r="T320" i="1" s="1"/>
  <c r="S321" i="1"/>
  <c r="T321" i="1" s="1"/>
  <c r="S322" i="1"/>
  <c r="T322" i="1" s="1"/>
  <c r="S323" i="1"/>
  <c r="T323" i="1" s="1"/>
  <c r="S324" i="1"/>
  <c r="T324" i="1" s="1"/>
  <c r="S325" i="1"/>
  <c r="T325" i="1" s="1"/>
  <c r="S326" i="1"/>
  <c r="T326" i="1" s="1"/>
  <c r="S327" i="1"/>
  <c r="T327" i="1" s="1"/>
  <c r="S328" i="1"/>
  <c r="T328" i="1" s="1"/>
  <c r="S329" i="1"/>
  <c r="T329" i="1" s="1"/>
  <c r="S330" i="1"/>
  <c r="T330" i="1" s="1"/>
  <c r="S331" i="1"/>
  <c r="T331" i="1" s="1"/>
  <c r="S332" i="1"/>
  <c r="T332" i="1" s="1"/>
  <c r="S333" i="1"/>
  <c r="T333" i="1" s="1"/>
  <c r="S334" i="1"/>
  <c r="T334" i="1" s="1"/>
  <c r="S335" i="1"/>
  <c r="T335" i="1" s="1"/>
  <c r="S336" i="1"/>
  <c r="T336" i="1" s="1"/>
  <c r="S337" i="1"/>
  <c r="T337" i="1" s="1"/>
  <c r="S338" i="1"/>
  <c r="T338" i="1" s="1"/>
  <c r="S339" i="1"/>
  <c r="T339" i="1" s="1"/>
  <c r="S340" i="1"/>
  <c r="T340" i="1" s="1"/>
  <c r="S341" i="1"/>
  <c r="T341" i="1" s="1"/>
  <c r="S342" i="1"/>
  <c r="T342" i="1" s="1"/>
  <c r="S343" i="1"/>
  <c r="T343" i="1" s="1"/>
  <c r="S344" i="1"/>
  <c r="T344" i="1" s="1"/>
  <c r="S345" i="1"/>
  <c r="T345" i="1" s="1"/>
  <c r="S346" i="1"/>
  <c r="T346" i="1" s="1"/>
  <c r="S347" i="1"/>
  <c r="T347" i="1" s="1"/>
  <c r="S348" i="1"/>
  <c r="T348" i="1" s="1"/>
  <c r="S349" i="1"/>
  <c r="T349" i="1" s="1"/>
  <c r="S350" i="1"/>
  <c r="T350" i="1" s="1"/>
  <c r="S351" i="1"/>
  <c r="T351" i="1" s="1"/>
  <c r="S352" i="1"/>
  <c r="T352" i="1" s="1"/>
  <c r="S353" i="1"/>
  <c r="T353" i="1" s="1"/>
  <c r="S354" i="1"/>
  <c r="T354" i="1" s="1"/>
  <c r="S355" i="1"/>
  <c r="T355" i="1" s="1"/>
  <c r="S356" i="1"/>
  <c r="T356" i="1" s="1"/>
  <c r="S357" i="1"/>
  <c r="T357" i="1" s="1"/>
  <c r="S358" i="1"/>
  <c r="T358" i="1" s="1"/>
  <c r="S359" i="1"/>
  <c r="T359" i="1" s="1"/>
  <c r="S360" i="1"/>
  <c r="T360" i="1" s="1"/>
  <c r="S361" i="1"/>
  <c r="T361" i="1" s="1"/>
  <c r="S362" i="1"/>
  <c r="T362" i="1" s="1"/>
  <c r="S363" i="1"/>
  <c r="T363" i="1" s="1"/>
  <c r="S364" i="1"/>
  <c r="T364" i="1" s="1"/>
  <c r="S365" i="1"/>
  <c r="T365" i="1" s="1"/>
  <c r="S366" i="1"/>
  <c r="T366" i="1" s="1"/>
  <c r="S367" i="1"/>
  <c r="T367" i="1" s="1"/>
  <c r="S368" i="1"/>
  <c r="T368" i="1" s="1"/>
  <c r="S369" i="1"/>
  <c r="T369" i="1" s="1"/>
  <c r="S370" i="1"/>
  <c r="T370" i="1" s="1"/>
  <c r="S371" i="1"/>
  <c r="T371" i="1" s="1"/>
  <c r="S372" i="1"/>
  <c r="T372" i="1" s="1"/>
  <c r="S373" i="1"/>
  <c r="T373" i="1" s="1"/>
  <c r="S374" i="1"/>
  <c r="T374" i="1" s="1"/>
  <c r="S375" i="1"/>
  <c r="T375" i="1" s="1"/>
  <c r="S376" i="1"/>
  <c r="T376" i="1" s="1"/>
  <c r="S377" i="1"/>
  <c r="T377" i="1" s="1"/>
  <c r="S378" i="1"/>
  <c r="T378" i="1" s="1"/>
  <c r="S379" i="1"/>
  <c r="T379" i="1" s="1"/>
  <c r="S380" i="1"/>
  <c r="T380" i="1" s="1"/>
  <c r="S381" i="1"/>
  <c r="T381" i="1" s="1"/>
  <c r="S382" i="1"/>
  <c r="T382" i="1" s="1"/>
  <c r="S383" i="1"/>
  <c r="T383" i="1" s="1"/>
  <c r="S384" i="1"/>
  <c r="T384" i="1" s="1"/>
  <c r="S385" i="1"/>
  <c r="T385" i="1" s="1"/>
  <c r="S386" i="1"/>
  <c r="T386" i="1" s="1"/>
  <c r="S387" i="1"/>
  <c r="T387" i="1" s="1"/>
  <c r="S388" i="1"/>
  <c r="T388" i="1" s="1"/>
  <c r="S389" i="1"/>
  <c r="T389" i="1" s="1"/>
  <c r="S390" i="1"/>
  <c r="T390" i="1" s="1"/>
  <c r="S391" i="1"/>
  <c r="T391" i="1" s="1"/>
  <c r="S392" i="1"/>
  <c r="T392" i="1" s="1"/>
  <c r="S393" i="1"/>
  <c r="T393" i="1" s="1"/>
  <c r="S394" i="1"/>
  <c r="T394" i="1" s="1"/>
  <c r="S395" i="1"/>
  <c r="T395" i="1" s="1"/>
  <c r="S396" i="1"/>
  <c r="T396" i="1" s="1"/>
  <c r="S397" i="1"/>
  <c r="T397" i="1" s="1"/>
  <c r="S398" i="1"/>
  <c r="T398" i="1" s="1"/>
  <c r="S399" i="1"/>
  <c r="T399" i="1" s="1"/>
  <c r="S400" i="1"/>
  <c r="T400" i="1" s="1"/>
  <c r="S401" i="1"/>
  <c r="T401" i="1" s="1"/>
  <c r="S402" i="1"/>
  <c r="T402" i="1" s="1"/>
  <c r="S403" i="1"/>
  <c r="T403" i="1" s="1"/>
  <c r="S404" i="1"/>
  <c r="T404" i="1" s="1"/>
  <c r="S405" i="1"/>
  <c r="T405" i="1" s="1"/>
  <c r="S406" i="1"/>
  <c r="T406" i="1" s="1"/>
  <c r="S407" i="1"/>
  <c r="T407" i="1" s="1"/>
  <c r="S408" i="1"/>
  <c r="T408" i="1" s="1"/>
  <c r="S409" i="1"/>
  <c r="T409" i="1" s="1"/>
  <c r="S410" i="1"/>
  <c r="T410" i="1" s="1"/>
  <c r="S411" i="1"/>
  <c r="T411" i="1" s="1"/>
  <c r="S412" i="1"/>
  <c r="T412" i="1" s="1"/>
  <c r="S413" i="1"/>
  <c r="T413" i="1" s="1"/>
  <c r="S414" i="1"/>
  <c r="T414" i="1" s="1"/>
  <c r="S415" i="1"/>
  <c r="T415" i="1" s="1"/>
  <c r="S416" i="1"/>
  <c r="T416" i="1" s="1"/>
  <c r="S417" i="1"/>
  <c r="T417" i="1" s="1"/>
  <c r="S418" i="1"/>
  <c r="T418" i="1" s="1"/>
  <c r="S419" i="1"/>
  <c r="T419" i="1" s="1"/>
  <c r="S420" i="1"/>
  <c r="T420" i="1" s="1"/>
  <c r="S421" i="1"/>
  <c r="T421" i="1" s="1"/>
  <c r="S422" i="1"/>
  <c r="T422" i="1" s="1"/>
  <c r="S423" i="1"/>
  <c r="T423" i="1" s="1"/>
  <c r="S424" i="1"/>
  <c r="T424" i="1" s="1"/>
  <c r="S425" i="1"/>
  <c r="T425" i="1" s="1"/>
  <c r="S426" i="1"/>
  <c r="T426" i="1" s="1"/>
  <c r="S427" i="1"/>
  <c r="T427" i="1" s="1"/>
  <c r="S428" i="1"/>
  <c r="T428" i="1" s="1"/>
  <c r="S429" i="1"/>
  <c r="T429" i="1" s="1"/>
  <c r="S430" i="1"/>
  <c r="T430" i="1" s="1"/>
  <c r="S431" i="1"/>
  <c r="T431" i="1" s="1"/>
  <c r="S432" i="1"/>
  <c r="T432" i="1" s="1"/>
  <c r="S433" i="1"/>
  <c r="T433" i="1" s="1"/>
  <c r="S434" i="1"/>
  <c r="T434" i="1" s="1"/>
  <c r="S435" i="1"/>
  <c r="T435" i="1" s="1"/>
  <c r="S436" i="1"/>
  <c r="T436" i="1" s="1"/>
  <c r="S437" i="1"/>
  <c r="T437" i="1" s="1"/>
  <c r="S438" i="1"/>
  <c r="T438" i="1" s="1"/>
  <c r="S439" i="1"/>
  <c r="T439" i="1" s="1"/>
  <c r="S440" i="1"/>
  <c r="T440" i="1" s="1"/>
  <c r="S441" i="1"/>
  <c r="T441" i="1" s="1"/>
  <c r="S442" i="1"/>
  <c r="T442" i="1" s="1"/>
  <c r="S443" i="1"/>
  <c r="T443" i="1" s="1"/>
  <c r="S444" i="1"/>
  <c r="T444" i="1" s="1"/>
  <c r="S445" i="1"/>
  <c r="T445" i="1" s="1"/>
  <c r="S446" i="1"/>
  <c r="T446" i="1" s="1"/>
  <c r="S447" i="1"/>
  <c r="T447" i="1" s="1"/>
  <c r="S448" i="1"/>
  <c r="T448" i="1" s="1"/>
  <c r="S449" i="1"/>
  <c r="T449" i="1" s="1"/>
  <c r="S450" i="1"/>
  <c r="T450" i="1" s="1"/>
  <c r="S451" i="1"/>
  <c r="T451" i="1" s="1"/>
  <c r="S452" i="1"/>
  <c r="T452" i="1" s="1"/>
  <c r="S453" i="1"/>
  <c r="T453" i="1" s="1"/>
  <c r="S454" i="1"/>
  <c r="T454" i="1" s="1"/>
  <c r="S455" i="1"/>
  <c r="T455" i="1" s="1"/>
  <c r="S456" i="1"/>
  <c r="T456" i="1" s="1"/>
  <c r="S457" i="1"/>
  <c r="T457" i="1" s="1"/>
  <c r="S458" i="1"/>
  <c r="T458" i="1" s="1"/>
  <c r="S459" i="1"/>
  <c r="T459" i="1" s="1"/>
  <c r="S460" i="1"/>
  <c r="T460" i="1" s="1"/>
  <c r="S461" i="1"/>
  <c r="T461" i="1" s="1"/>
  <c r="S462" i="1"/>
  <c r="T462" i="1" s="1"/>
  <c r="S463" i="1"/>
  <c r="T463" i="1" s="1"/>
  <c r="S464" i="1"/>
  <c r="T464" i="1" s="1"/>
  <c r="S465" i="1"/>
  <c r="T465" i="1" s="1"/>
  <c r="S466" i="1"/>
  <c r="T466" i="1" s="1"/>
  <c r="S467" i="1"/>
  <c r="T467" i="1" s="1"/>
  <c r="S468" i="1"/>
  <c r="T468" i="1" s="1"/>
  <c r="S469" i="1"/>
  <c r="T469" i="1" s="1"/>
  <c r="S470" i="1"/>
  <c r="T470" i="1" s="1"/>
  <c r="S471" i="1"/>
  <c r="T471" i="1" s="1"/>
  <c r="S472" i="1"/>
  <c r="T472" i="1" s="1"/>
  <c r="S473" i="1"/>
  <c r="T473" i="1" s="1"/>
  <c r="S474" i="1"/>
  <c r="T474" i="1" s="1"/>
  <c r="S475" i="1"/>
  <c r="T475" i="1" s="1"/>
  <c r="S476" i="1"/>
  <c r="T476" i="1" s="1"/>
  <c r="S477" i="1"/>
  <c r="T477" i="1" s="1"/>
  <c r="S478" i="1"/>
  <c r="T478" i="1" s="1"/>
  <c r="S479" i="1"/>
  <c r="T479" i="1" s="1"/>
  <c r="S480" i="1"/>
  <c r="T480" i="1" s="1"/>
  <c r="S481" i="1"/>
  <c r="T481" i="1" s="1"/>
  <c r="S482" i="1"/>
  <c r="T482" i="1" s="1"/>
  <c r="S483" i="1"/>
  <c r="T483" i="1" s="1"/>
  <c r="S484" i="1"/>
  <c r="T484" i="1" s="1"/>
  <c r="S485" i="1"/>
  <c r="T485" i="1" s="1"/>
  <c r="S486" i="1"/>
  <c r="T486" i="1" s="1"/>
  <c r="S487" i="1"/>
  <c r="T487" i="1" s="1"/>
  <c r="S488" i="1"/>
  <c r="T488" i="1" s="1"/>
  <c r="S489" i="1"/>
  <c r="T489" i="1" s="1"/>
  <c r="S490" i="1"/>
  <c r="T490" i="1" s="1"/>
  <c r="S491" i="1"/>
  <c r="T491" i="1" s="1"/>
  <c r="S492" i="1"/>
  <c r="T492" i="1" s="1"/>
  <c r="S493" i="1"/>
  <c r="T493" i="1" s="1"/>
  <c r="S494" i="1"/>
  <c r="T494" i="1" s="1"/>
  <c r="S495" i="1"/>
  <c r="T495" i="1" s="1"/>
  <c r="S496" i="1"/>
  <c r="T496" i="1" s="1"/>
  <c r="S497" i="1"/>
  <c r="T497" i="1" s="1"/>
  <c r="S498" i="1"/>
  <c r="T498" i="1" s="1"/>
  <c r="S499" i="1"/>
  <c r="T499" i="1" s="1"/>
  <c r="S500" i="1"/>
  <c r="T500" i="1" s="1"/>
  <c r="S501" i="1"/>
  <c r="T501" i="1" s="1"/>
  <c r="S502" i="1"/>
  <c r="T502" i="1" s="1"/>
  <c r="S503" i="1"/>
  <c r="T503" i="1" s="1"/>
  <c r="S504" i="1"/>
  <c r="T504" i="1" s="1"/>
  <c r="S505" i="1"/>
  <c r="T505" i="1" s="1"/>
  <c r="S506" i="1"/>
  <c r="T506" i="1" s="1"/>
  <c r="S507" i="1"/>
  <c r="T507" i="1" s="1"/>
  <c r="S508" i="1"/>
  <c r="T508" i="1" s="1"/>
  <c r="S509" i="1"/>
  <c r="T509" i="1" s="1"/>
  <c r="S510" i="1"/>
  <c r="T510" i="1" s="1"/>
  <c r="S511" i="1"/>
  <c r="T511" i="1" s="1"/>
  <c r="S512" i="1"/>
  <c r="T512" i="1" s="1"/>
  <c r="S513" i="1"/>
  <c r="T513" i="1" s="1"/>
  <c r="S514" i="1"/>
  <c r="T514" i="1" s="1"/>
  <c r="S515" i="1"/>
  <c r="T515" i="1" s="1"/>
  <c r="S516" i="1"/>
  <c r="T516" i="1" s="1"/>
  <c r="S517" i="1"/>
  <c r="T517" i="1" s="1"/>
  <c r="S518" i="1"/>
  <c r="T518" i="1" s="1"/>
  <c r="S519" i="1"/>
  <c r="T519" i="1" s="1"/>
  <c r="S520" i="1"/>
  <c r="T520" i="1" s="1"/>
  <c r="S521" i="1"/>
  <c r="T521" i="1" s="1"/>
  <c r="S522" i="1"/>
  <c r="T522" i="1" s="1"/>
  <c r="S523" i="1"/>
  <c r="T523" i="1" s="1"/>
  <c r="S524" i="1"/>
  <c r="T524" i="1" s="1"/>
  <c r="S525" i="1"/>
  <c r="T525" i="1" s="1"/>
  <c r="S526" i="1"/>
  <c r="T526" i="1" s="1"/>
  <c r="S527" i="1"/>
  <c r="T527" i="1" s="1"/>
  <c r="S528" i="1"/>
  <c r="T528" i="1" s="1"/>
  <c r="S529" i="1"/>
  <c r="T529" i="1" s="1"/>
  <c r="S530" i="1"/>
  <c r="T530" i="1" s="1"/>
  <c r="S531" i="1"/>
  <c r="T531" i="1" s="1"/>
  <c r="S532" i="1"/>
  <c r="T532" i="1" s="1"/>
  <c r="S533" i="1"/>
  <c r="T533" i="1" s="1"/>
  <c r="S534" i="1"/>
  <c r="T534" i="1" s="1"/>
  <c r="S535" i="1"/>
  <c r="T535" i="1" s="1"/>
  <c r="S536" i="1"/>
  <c r="T536" i="1" s="1"/>
  <c r="S537" i="1"/>
  <c r="T537" i="1" s="1"/>
  <c r="S538" i="1"/>
  <c r="T538" i="1" s="1"/>
  <c r="S539" i="1"/>
  <c r="T539" i="1" s="1"/>
  <c r="S540" i="1"/>
  <c r="T540" i="1" s="1"/>
  <c r="S541" i="1"/>
  <c r="T541" i="1" s="1"/>
  <c r="S542" i="1"/>
  <c r="T542" i="1" s="1"/>
  <c r="S543" i="1"/>
  <c r="T543" i="1" s="1"/>
  <c r="S544" i="1"/>
  <c r="T544" i="1" s="1"/>
  <c r="S545" i="1"/>
  <c r="T545" i="1" s="1"/>
  <c r="S546" i="1"/>
  <c r="T546" i="1" s="1"/>
  <c r="S547" i="1"/>
  <c r="T547" i="1" s="1"/>
  <c r="S548" i="1"/>
  <c r="T548" i="1" s="1"/>
  <c r="S549" i="1"/>
  <c r="T549" i="1" s="1"/>
  <c r="S550" i="1"/>
  <c r="T550" i="1" s="1"/>
  <c r="S551" i="1"/>
  <c r="T551" i="1" s="1"/>
  <c r="S552" i="1"/>
  <c r="T552" i="1" s="1"/>
  <c r="S553" i="1"/>
  <c r="T553" i="1" s="1"/>
  <c r="S554" i="1"/>
  <c r="T554" i="1" s="1"/>
  <c r="S555" i="1"/>
  <c r="T555" i="1" s="1"/>
  <c r="S556" i="1"/>
  <c r="T556" i="1" s="1"/>
  <c r="S557" i="1"/>
  <c r="T557" i="1" s="1"/>
  <c r="S558" i="1"/>
  <c r="T558" i="1" s="1"/>
  <c r="S559" i="1"/>
  <c r="T559" i="1" s="1"/>
  <c r="S560" i="1"/>
  <c r="T560" i="1" s="1"/>
  <c r="S561" i="1"/>
  <c r="T561" i="1" s="1"/>
  <c r="S562" i="1"/>
  <c r="T562" i="1" s="1"/>
  <c r="S563" i="1"/>
  <c r="T563" i="1" s="1"/>
  <c r="S564" i="1"/>
  <c r="T564" i="1" s="1"/>
  <c r="S565" i="1"/>
  <c r="T565" i="1" s="1"/>
  <c r="S566" i="1"/>
  <c r="T566" i="1" s="1"/>
  <c r="S567" i="1"/>
  <c r="T567" i="1" s="1"/>
  <c r="S568" i="1"/>
  <c r="T568" i="1" s="1"/>
  <c r="S569" i="1"/>
  <c r="T569" i="1" s="1"/>
  <c r="S570" i="1"/>
  <c r="T570" i="1" s="1"/>
  <c r="S571" i="1"/>
  <c r="T571" i="1" s="1"/>
  <c r="S572" i="1"/>
  <c r="T572" i="1" s="1"/>
  <c r="S573" i="1"/>
  <c r="T573" i="1" s="1"/>
  <c r="S574" i="1"/>
  <c r="T574" i="1" s="1"/>
  <c r="S575" i="1"/>
  <c r="T575" i="1" s="1"/>
  <c r="S576" i="1"/>
  <c r="T576" i="1" s="1"/>
  <c r="S577" i="1"/>
  <c r="T577" i="1" s="1"/>
  <c r="S578" i="1"/>
  <c r="T578" i="1" s="1"/>
  <c r="S579" i="1"/>
  <c r="T579" i="1" s="1"/>
  <c r="S580" i="1"/>
  <c r="T580" i="1" s="1"/>
  <c r="S581" i="1"/>
  <c r="T581" i="1" s="1"/>
  <c r="S582" i="1"/>
  <c r="T582" i="1" s="1"/>
  <c r="S583" i="1"/>
  <c r="T583" i="1" s="1"/>
  <c r="S584" i="1"/>
  <c r="T584" i="1" s="1"/>
  <c r="S585" i="1"/>
  <c r="T585" i="1" s="1"/>
  <c r="S586" i="1"/>
  <c r="T586" i="1" s="1"/>
  <c r="S587" i="1"/>
  <c r="T587" i="1" s="1"/>
  <c r="S588" i="1"/>
  <c r="T588" i="1" s="1"/>
  <c r="S589" i="1"/>
  <c r="T589" i="1" s="1"/>
  <c r="S590" i="1"/>
  <c r="T590" i="1" s="1"/>
  <c r="S591" i="1"/>
  <c r="T591" i="1" s="1"/>
  <c r="S592" i="1"/>
  <c r="T592" i="1" s="1"/>
  <c r="S593" i="1"/>
  <c r="T593" i="1" s="1"/>
  <c r="S594" i="1"/>
  <c r="T594" i="1" s="1"/>
  <c r="S595" i="1"/>
  <c r="T595" i="1" s="1"/>
  <c r="S596" i="1"/>
  <c r="T596" i="1" s="1"/>
  <c r="S597" i="1"/>
  <c r="T597" i="1" s="1"/>
  <c r="S598" i="1"/>
  <c r="T598" i="1" s="1"/>
  <c r="S599" i="1"/>
  <c r="T599" i="1" s="1"/>
  <c r="S600" i="1"/>
  <c r="T600" i="1" s="1"/>
  <c r="S601" i="1"/>
  <c r="T601" i="1" s="1"/>
  <c r="S602" i="1"/>
  <c r="T602" i="1" s="1"/>
  <c r="S603" i="1"/>
  <c r="T603" i="1" s="1"/>
  <c r="S604" i="1"/>
  <c r="T604" i="1" s="1"/>
  <c r="S605" i="1"/>
  <c r="T605" i="1" s="1"/>
  <c r="S606" i="1"/>
  <c r="T606" i="1" s="1"/>
  <c r="S607" i="1"/>
  <c r="T607" i="1" s="1"/>
  <c r="S608" i="1"/>
  <c r="T608" i="1" s="1"/>
  <c r="S609" i="1"/>
  <c r="T609" i="1" s="1"/>
  <c r="S610" i="1"/>
  <c r="T610" i="1" s="1"/>
  <c r="S611" i="1"/>
  <c r="T611" i="1" s="1"/>
  <c r="S612" i="1"/>
  <c r="T612" i="1" s="1"/>
  <c r="S613" i="1"/>
  <c r="T613" i="1" s="1"/>
  <c r="S614" i="1"/>
  <c r="T614" i="1" s="1"/>
  <c r="S615" i="1"/>
  <c r="T615" i="1" s="1"/>
  <c r="S616" i="1"/>
  <c r="T616" i="1" s="1"/>
  <c r="S617" i="1"/>
  <c r="T617" i="1" s="1"/>
  <c r="S618" i="1"/>
  <c r="T618" i="1" s="1"/>
  <c r="S619" i="1"/>
  <c r="T619" i="1" s="1"/>
  <c r="S620" i="1"/>
  <c r="T620" i="1" s="1"/>
  <c r="S621" i="1"/>
  <c r="T621" i="1" s="1"/>
  <c r="S622" i="1"/>
  <c r="T622" i="1" s="1"/>
  <c r="S623" i="1"/>
  <c r="T623" i="1" s="1"/>
  <c r="S624" i="1"/>
  <c r="T624" i="1" s="1"/>
  <c r="S625" i="1"/>
  <c r="T625" i="1" s="1"/>
  <c r="S626" i="1"/>
  <c r="T626" i="1" s="1"/>
  <c r="S627" i="1"/>
  <c r="T627" i="1" s="1"/>
  <c r="S628" i="1"/>
  <c r="T628" i="1" s="1"/>
  <c r="S629" i="1"/>
  <c r="T629" i="1" s="1"/>
  <c r="S630" i="1"/>
  <c r="T630" i="1" s="1"/>
  <c r="S631" i="1"/>
  <c r="T631" i="1" s="1"/>
  <c r="S632" i="1"/>
  <c r="T632" i="1" s="1"/>
  <c r="S633" i="1"/>
  <c r="T633" i="1" s="1"/>
  <c r="S634" i="1"/>
  <c r="T634" i="1" s="1"/>
  <c r="S635" i="1"/>
  <c r="T635" i="1" s="1"/>
  <c r="S636" i="1"/>
  <c r="T636" i="1" s="1"/>
  <c r="S637" i="1"/>
  <c r="T637" i="1" s="1"/>
  <c r="S638" i="1"/>
  <c r="T638" i="1" s="1"/>
  <c r="S639" i="1"/>
  <c r="T639" i="1" s="1"/>
  <c r="S640" i="1"/>
  <c r="T640" i="1" s="1"/>
  <c r="S641" i="1"/>
  <c r="T641" i="1" s="1"/>
  <c r="S642" i="1"/>
  <c r="T642" i="1" s="1"/>
  <c r="S643" i="1"/>
  <c r="T643" i="1" s="1"/>
  <c r="S644" i="1"/>
  <c r="T644" i="1" s="1"/>
  <c r="S645" i="1"/>
  <c r="T645" i="1" s="1"/>
  <c r="S646" i="1"/>
  <c r="T646" i="1" s="1"/>
  <c r="S647" i="1"/>
  <c r="T647" i="1" s="1"/>
  <c r="S648" i="1"/>
  <c r="T648" i="1" s="1"/>
  <c r="S649" i="1"/>
  <c r="T649" i="1" s="1"/>
  <c r="S650" i="1"/>
  <c r="T650" i="1" s="1"/>
  <c r="S651" i="1"/>
  <c r="T651" i="1" s="1"/>
  <c r="S652" i="1"/>
  <c r="T652" i="1" s="1"/>
  <c r="S653" i="1"/>
  <c r="T653" i="1" s="1"/>
  <c r="S654" i="1"/>
  <c r="T654" i="1" s="1"/>
  <c r="S655" i="1"/>
  <c r="T655" i="1" s="1"/>
  <c r="S656" i="1"/>
  <c r="T656" i="1" s="1"/>
  <c r="S657" i="1"/>
  <c r="T657" i="1" s="1"/>
  <c r="S658" i="1"/>
  <c r="T658" i="1" s="1"/>
  <c r="S659" i="1"/>
  <c r="T659" i="1" s="1"/>
  <c r="S660" i="1"/>
  <c r="T660" i="1" s="1"/>
  <c r="S661" i="1"/>
  <c r="T661" i="1" s="1"/>
  <c r="S662" i="1"/>
  <c r="T662" i="1" s="1"/>
  <c r="S663" i="1"/>
  <c r="T663" i="1" s="1"/>
  <c r="S664" i="1"/>
  <c r="T664" i="1" s="1"/>
  <c r="S665" i="1"/>
  <c r="T665" i="1" s="1"/>
  <c r="S666" i="1"/>
  <c r="T666" i="1" s="1"/>
  <c r="S667" i="1"/>
  <c r="T667" i="1" s="1"/>
  <c r="S668" i="1"/>
  <c r="T668" i="1" s="1"/>
  <c r="S669" i="1"/>
  <c r="T669" i="1" s="1"/>
  <c r="S670" i="1"/>
  <c r="T670" i="1" s="1"/>
  <c r="S671" i="1"/>
  <c r="T671" i="1" s="1"/>
  <c r="S672" i="1"/>
  <c r="T672" i="1" s="1"/>
  <c r="S673" i="1"/>
  <c r="T673" i="1" s="1"/>
  <c r="S674" i="1"/>
  <c r="T674" i="1" s="1"/>
  <c r="S675" i="1"/>
  <c r="T675" i="1" s="1"/>
  <c r="S676" i="1"/>
  <c r="T676" i="1" s="1"/>
  <c r="S677" i="1"/>
  <c r="T677" i="1" s="1"/>
  <c r="S678" i="1"/>
  <c r="T678" i="1" s="1"/>
  <c r="S679" i="1"/>
  <c r="T679" i="1" s="1"/>
  <c r="S680" i="1"/>
  <c r="T680" i="1" s="1"/>
  <c r="S681" i="1"/>
  <c r="T681" i="1" s="1"/>
  <c r="S682" i="1"/>
  <c r="T682" i="1" s="1"/>
  <c r="S683" i="1"/>
  <c r="T683" i="1" s="1"/>
  <c r="S684" i="1"/>
  <c r="T684" i="1" s="1"/>
  <c r="S685" i="1"/>
  <c r="T685" i="1" s="1"/>
  <c r="S686" i="1"/>
  <c r="T686" i="1" s="1"/>
  <c r="S687" i="1"/>
  <c r="T687" i="1" s="1"/>
  <c r="S688" i="1"/>
  <c r="T688" i="1" s="1"/>
  <c r="S689" i="1"/>
  <c r="T689" i="1" s="1"/>
  <c r="S690" i="1"/>
  <c r="T690" i="1" s="1"/>
  <c r="S691" i="1"/>
  <c r="T691" i="1" s="1"/>
  <c r="S692" i="1"/>
  <c r="T692" i="1" s="1"/>
  <c r="S693" i="1"/>
  <c r="T693" i="1" s="1"/>
  <c r="S694" i="1"/>
  <c r="T694" i="1" s="1"/>
  <c r="S695" i="1"/>
  <c r="T695" i="1" s="1"/>
  <c r="S696" i="1"/>
  <c r="T696" i="1" s="1"/>
  <c r="S697" i="1"/>
  <c r="T697" i="1" s="1"/>
  <c r="S698" i="1"/>
  <c r="T698" i="1" s="1"/>
  <c r="S699" i="1"/>
  <c r="T699" i="1" s="1"/>
  <c r="S700" i="1"/>
  <c r="T700" i="1" s="1"/>
  <c r="S701" i="1"/>
  <c r="T701" i="1" s="1"/>
  <c r="S702" i="1"/>
  <c r="T702" i="1" s="1"/>
  <c r="S703" i="1"/>
  <c r="T703" i="1" s="1"/>
  <c r="S704" i="1"/>
  <c r="T704" i="1" s="1"/>
  <c r="S705" i="1"/>
  <c r="T705" i="1" s="1"/>
  <c r="S706" i="1"/>
  <c r="T706" i="1" s="1"/>
  <c r="S707" i="1"/>
  <c r="T707" i="1" s="1"/>
  <c r="S708" i="1"/>
  <c r="T708" i="1" s="1"/>
  <c r="S709" i="1"/>
  <c r="T709" i="1" s="1"/>
  <c r="S710" i="1"/>
  <c r="T710" i="1" s="1"/>
  <c r="S711" i="1"/>
  <c r="T711" i="1" s="1"/>
  <c r="S712" i="1"/>
  <c r="T712" i="1" s="1"/>
  <c r="S713" i="1"/>
  <c r="T713" i="1" s="1"/>
  <c r="S714" i="1"/>
  <c r="T714" i="1" s="1"/>
  <c r="S715" i="1"/>
  <c r="T715" i="1" s="1"/>
  <c r="S716" i="1"/>
  <c r="T716" i="1" s="1"/>
  <c r="S717" i="1"/>
  <c r="T717" i="1" s="1"/>
  <c r="S718" i="1"/>
  <c r="T718" i="1" s="1"/>
  <c r="S719" i="1"/>
  <c r="T719" i="1" s="1"/>
  <c r="S720" i="1"/>
  <c r="T720" i="1" s="1"/>
  <c r="S721" i="1"/>
  <c r="T721" i="1" s="1"/>
  <c r="S722" i="1"/>
  <c r="T722" i="1" s="1"/>
  <c r="S723" i="1"/>
  <c r="T723" i="1" s="1"/>
  <c r="S724" i="1"/>
  <c r="T724" i="1" s="1"/>
  <c r="S725" i="1"/>
  <c r="T725" i="1" s="1"/>
  <c r="S726" i="1"/>
  <c r="T726" i="1" s="1"/>
  <c r="S727" i="1"/>
  <c r="T727" i="1" s="1"/>
  <c r="S728" i="1"/>
  <c r="T728" i="1" s="1"/>
  <c r="S729" i="1"/>
  <c r="T729" i="1" s="1"/>
  <c r="S730" i="1"/>
  <c r="T730" i="1" s="1"/>
  <c r="S731" i="1"/>
  <c r="T731" i="1" s="1"/>
  <c r="S732" i="1"/>
  <c r="T732" i="1" s="1"/>
  <c r="S733" i="1"/>
  <c r="T733" i="1" s="1"/>
  <c r="S734" i="1"/>
  <c r="T734" i="1" s="1"/>
  <c r="S735" i="1"/>
  <c r="T735" i="1" s="1"/>
  <c r="S736" i="1"/>
  <c r="T736" i="1" s="1"/>
  <c r="S737" i="1"/>
  <c r="T737" i="1" s="1"/>
  <c r="S738" i="1"/>
  <c r="T738" i="1" s="1"/>
  <c r="S739" i="1"/>
  <c r="T739" i="1" s="1"/>
  <c r="S740" i="1"/>
  <c r="T740" i="1" s="1"/>
  <c r="S741" i="1"/>
  <c r="T741" i="1" s="1"/>
  <c r="S742" i="1"/>
  <c r="T742" i="1" s="1"/>
  <c r="S743" i="1"/>
  <c r="T743" i="1" s="1"/>
  <c r="S744" i="1"/>
  <c r="T744" i="1" s="1"/>
  <c r="S745" i="1"/>
  <c r="T745" i="1" s="1"/>
  <c r="S746" i="1"/>
  <c r="T746" i="1" s="1"/>
  <c r="S747" i="1"/>
  <c r="T747" i="1" s="1"/>
  <c r="S748" i="1"/>
  <c r="T748" i="1" s="1"/>
  <c r="S749" i="1"/>
  <c r="T749" i="1" s="1"/>
  <c r="S750" i="1"/>
  <c r="T750" i="1" s="1"/>
  <c r="S751" i="1"/>
  <c r="T751" i="1" s="1"/>
  <c r="S752" i="1"/>
  <c r="T752" i="1" s="1"/>
  <c r="S753" i="1"/>
  <c r="T753" i="1" s="1"/>
  <c r="S754" i="1"/>
  <c r="T754" i="1" s="1"/>
  <c r="S755" i="1"/>
  <c r="T755" i="1" s="1"/>
  <c r="S756" i="1"/>
  <c r="T756" i="1" s="1"/>
  <c r="S757" i="1"/>
  <c r="T757" i="1" s="1"/>
  <c r="S758" i="1"/>
  <c r="T758" i="1" s="1"/>
  <c r="S759" i="1"/>
  <c r="T759" i="1" s="1"/>
  <c r="S760" i="1"/>
  <c r="T760" i="1" s="1"/>
  <c r="S761" i="1"/>
  <c r="T761" i="1" s="1"/>
  <c r="S762" i="1"/>
  <c r="T762" i="1" s="1"/>
  <c r="S763" i="1"/>
  <c r="T763" i="1" s="1"/>
  <c r="S764" i="1"/>
  <c r="T764" i="1" s="1"/>
  <c r="S765" i="1"/>
  <c r="T765" i="1" s="1"/>
  <c r="S766" i="1"/>
  <c r="T766" i="1" s="1"/>
  <c r="S767" i="1"/>
  <c r="T767" i="1" s="1"/>
  <c r="S768" i="1"/>
  <c r="T768" i="1" s="1"/>
  <c r="S769" i="1"/>
  <c r="T769" i="1" s="1"/>
  <c r="S770" i="1"/>
  <c r="T770" i="1" s="1"/>
  <c r="S771" i="1"/>
  <c r="T771" i="1" s="1"/>
  <c r="S772" i="1"/>
  <c r="T772" i="1" s="1"/>
  <c r="S773" i="1"/>
  <c r="T773" i="1" s="1"/>
  <c r="S774" i="1"/>
  <c r="T774" i="1" s="1"/>
  <c r="S775" i="1"/>
  <c r="T775" i="1" s="1"/>
  <c r="S776" i="1"/>
  <c r="T776" i="1" s="1"/>
  <c r="S777" i="1"/>
  <c r="T777" i="1" s="1"/>
  <c r="S778" i="1"/>
  <c r="T778" i="1" s="1"/>
  <c r="S779" i="1"/>
  <c r="T779" i="1" s="1"/>
  <c r="S780" i="1"/>
  <c r="T780" i="1" s="1"/>
  <c r="S781" i="1"/>
  <c r="T781" i="1" s="1"/>
  <c r="S782" i="1"/>
  <c r="T782" i="1" s="1"/>
  <c r="S783" i="1"/>
  <c r="T783" i="1" s="1"/>
  <c r="S784" i="1"/>
  <c r="T784" i="1" s="1"/>
  <c r="S785" i="1"/>
  <c r="T785" i="1" s="1"/>
  <c r="S786" i="1"/>
  <c r="T786" i="1" s="1"/>
  <c r="S787" i="1"/>
  <c r="T787" i="1" s="1"/>
  <c r="S788" i="1"/>
  <c r="T788" i="1" s="1"/>
  <c r="S789" i="1"/>
  <c r="T789" i="1" s="1"/>
  <c r="S790" i="1"/>
  <c r="T790" i="1" s="1"/>
  <c r="S791" i="1"/>
  <c r="T791" i="1" s="1"/>
  <c r="S792" i="1"/>
  <c r="T792" i="1" s="1"/>
  <c r="S793" i="1"/>
  <c r="T793" i="1" s="1"/>
  <c r="S794" i="1"/>
  <c r="T794" i="1" s="1"/>
  <c r="S795" i="1"/>
  <c r="T795" i="1" s="1"/>
  <c r="S796" i="1"/>
  <c r="T796" i="1" s="1"/>
  <c r="S797" i="1"/>
  <c r="T797" i="1" s="1"/>
  <c r="S798" i="1"/>
  <c r="T798" i="1" s="1"/>
  <c r="S799" i="1"/>
  <c r="T799" i="1" s="1"/>
  <c r="S800" i="1"/>
  <c r="T800" i="1" s="1"/>
  <c r="S801" i="1"/>
  <c r="T801" i="1" s="1"/>
  <c r="S802" i="1"/>
  <c r="T802" i="1" s="1"/>
  <c r="S803" i="1"/>
  <c r="T803" i="1" s="1"/>
  <c r="S804" i="1"/>
  <c r="T804" i="1" s="1"/>
  <c r="S805" i="1"/>
  <c r="T805" i="1" s="1"/>
  <c r="S806" i="1"/>
  <c r="T806" i="1" s="1"/>
  <c r="S807" i="1"/>
  <c r="T807" i="1" s="1"/>
  <c r="S808" i="1"/>
  <c r="T808" i="1" s="1"/>
  <c r="S809" i="1"/>
  <c r="T809" i="1" s="1"/>
  <c r="S810" i="1"/>
  <c r="T810" i="1" s="1"/>
  <c r="S811" i="1"/>
  <c r="T811" i="1" s="1"/>
  <c r="S812" i="1"/>
  <c r="T812" i="1" s="1"/>
  <c r="S813" i="1"/>
  <c r="T813" i="1" s="1"/>
  <c r="S814" i="1"/>
  <c r="T814" i="1" s="1"/>
  <c r="S815" i="1"/>
  <c r="T815" i="1" s="1"/>
  <c r="S816" i="1"/>
  <c r="T816" i="1" s="1"/>
  <c r="S817" i="1"/>
  <c r="T817" i="1" s="1"/>
  <c r="S818" i="1"/>
  <c r="T818" i="1" s="1"/>
  <c r="S819" i="1"/>
  <c r="T819" i="1" s="1"/>
  <c r="S820" i="1"/>
  <c r="T820" i="1" s="1"/>
  <c r="S821" i="1"/>
  <c r="T821" i="1" s="1"/>
  <c r="S822" i="1"/>
  <c r="T822" i="1" s="1"/>
  <c r="S823" i="1"/>
  <c r="T823" i="1" s="1"/>
  <c r="S824" i="1"/>
  <c r="T824" i="1" s="1"/>
  <c r="S825" i="1"/>
  <c r="T825" i="1" s="1"/>
  <c r="S826" i="1"/>
  <c r="T826" i="1" s="1"/>
  <c r="S827" i="1"/>
  <c r="T827" i="1" s="1"/>
  <c r="S828" i="1"/>
  <c r="T828" i="1" s="1"/>
  <c r="S829" i="1"/>
  <c r="T829" i="1" s="1"/>
  <c r="S830" i="1"/>
  <c r="T830" i="1" s="1"/>
  <c r="S831" i="1"/>
  <c r="T831" i="1" s="1"/>
  <c r="S832" i="1"/>
  <c r="T832" i="1" s="1"/>
  <c r="S833" i="1"/>
  <c r="T833" i="1" s="1"/>
  <c r="S834" i="1"/>
  <c r="T834" i="1" s="1"/>
  <c r="S835" i="1"/>
  <c r="T835" i="1" s="1"/>
  <c r="S836" i="1"/>
  <c r="T836" i="1" s="1"/>
  <c r="S837" i="1"/>
  <c r="T837" i="1" s="1"/>
  <c r="S838" i="1"/>
  <c r="T838" i="1" s="1"/>
  <c r="S839" i="1"/>
  <c r="T839" i="1" s="1"/>
  <c r="S840" i="1"/>
  <c r="T840" i="1" s="1"/>
  <c r="S841" i="1"/>
  <c r="T841" i="1" s="1"/>
  <c r="S842" i="1"/>
  <c r="T842" i="1" s="1"/>
  <c r="S843" i="1"/>
  <c r="T843" i="1" s="1"/>
  <c r="S844" i="1"/>
  <c r="T844" i="1" s="1"/>
  <c r="S845" i="1"/>
  <c r="T845" i="1" s="1"/>
  <c r="S846" i="1"/>
  <c r="T846" i="1" s="1"/>
  <c r="S847" i="1"/>
  <c r="T847" i="1" s="1"/>
  <c r="S848" i="1"/>
  <c r="T848" i="1" s="1"/>
  <c r="S849" i="1"/>
  <c r="T849" i="1" s="1"/>
  <c r="S850" i="1"/>
  <c r="T850" i="1" s="1"/>
  <c r="S851" i="1"/>
  <c r="T851" i="1" s="1"/>
  <c r="S852" i="1"/>
  <c r="T852" i="1" s="1"/>
  <c r="S853" i="1"/>
  <c r="T853" i="1" s="1"/>
  <c r="S854" i="1"/>
  <c r="T854" i="1" s="1"/>
  <c r="S855" i="1"/>
  <c r="T855" i="1" s="1"/>
  <c r="S856" i="1"/>
  <c r="T856" i="1" s="1"/>
  <c r="S857" i="1"/>
  <c r="T857" i="1" s="1"/>
  <c r="S858" i="1"/>
  <c r="T858" i="1" s="1"/>
  <c r="S859" i="1"/>
  <c r="T859" i="1" s="1"/>
  <c r="S860" i="1"/>
  <c r="T860" i="1" s="1"/>
  <c r="S861" i="1"/>
  <c r="T861" i="1" s="1"/>
  <c r="S862" i="1"/>
  <c r="T862" i="1" s="1"/>
  <c r="S863" i="1"/>
  <c r="T863" i="1" s="1"/>
  <c r="S864" i="1"/>
  <c r="T864" i="1" s="1"/>
  <c r="S865" i="1"/>
  <c r="T865" i="1" s="1"/>
  <c r="S866" i="1"/>
  <c r="T866" i="1" s="1"/>
  <c r="S867" i="1"/>
  <c r="T867" i="1" s="1"/>
  <c r="S868" i="1"/>
  <c r="T868" i="1" s="1"/>
  <c r="S869" i="1"/>
  <c r="T869" i="1" s="1"/>
  <c r="S870" i="1"/>
  <c r="T870" i="1" s="1"/>
  <c r="S871" i="1"/>
  <c r="T871" i="1" s="1"/>
  <c r="S872" i="1"/>
  <c r="T872" i="1" s="1"/>
  <c r="S873" i="1"/>
  <c r="T873" i="1" s="1"/>
  <c r="S874" i="1"/>
  <c r="T874" i="1" s="1"/>
  <c r="S875" i="1"/>
  <c r="T875" i="1" s="1"/>
  <c r="S876" i="1"/>
  <c r="T876" i="1" s="1"/>
  <c r="S877" i="1"/>
  <c r="T877" i="1" s="1"/>
  <c r="S878" i="1"/>
  <c r="T878" i="1" s="1"/>
  <c r="S879" i="1"/>
  <c r="T879" i="1" s="1"/>
  <c r="S880" i="1"/>
  <c r="T880" i="1" s="1"/>
  <c r="S881" i="1"/>
  <c r="T881" i="1" s="1"/>
  <c r="S882" i="1"/>
  <c r="T882" i="1" s="1"/>
  <c r="S883" i="1"/>
  <c r="T883" i="1" s="1"/>
  <c r="S884" i="1"/>
  <c r="T884" i="1" s="1"/>
  <c r="S885" i="1"/>
  <c r="T885" i="1" s="1"/>
  <c r="S886" i="1"/>
  <c r="T886" i="1" s="1"/>
  <c r="S887" i="1"/>
  <c r="T887" i="1" s="1"/>
  <c r="S888" i="1"/>
  <c r="T888" i="1" s="1"/>
  <c r="S889" i="1"/>
  <c r="T889" i="1" s="1"/>
  <c r="S890" i="1"/>
  <c r="T890" i="1" s="1"/>
  <c r="S891" i="1"/>
  <c r="T891" i="1" s="1"/>
  <c r="S892" i="1"/>
  <c r="T892" i="1" s="1"/>
  <c r="S893" i="1"/>
  <c r="T893" i="1" s="1"/>
  <c r="S894" i="1"/>
  <c r="T894" i="1" s="1"/>
  <c r="S895" i="1"/>
  <c r="T895" i="1" s="1"/>
  <c r="S896" i="1"/>
  <c r="T896" i="1" s="1"/>
  <c r="S897" i="1"/>
  <c r="T897" i="1" s="1"/>
  <c r="S898" i="1"/>
  <c r="T898" i="1" s="1"/>
  <c r="S899" i="1"/>
  <c r="T899" i="1" s="1"/>
  <c r="S900" i="1"/>
  <c r="T900" i="1" s="1"/>
  <c r="S901" i="1"/>
  <c r="T901" i="1" s="1"/>
  <c r="S902" i="1"/>
  <c r="T902" i="1" s="1"/>
  <c r="S903" i="1"/>
  <c r="T903" i="1" s="1"/>
  <c r="S904" i="1"/>
  <c r="T904" i="1" s="1"/>
  <c r="S905" i="1"/>
  <c r="T905" i="1" s="1"/>
  <c r="S906" i="1"/>
  <c r="T906" i="1" s="1"/>
  <c r="S907" i="1"/>
  <c r="T907" i="1" s="1"/>
  <c r="S908" i="1"/>
  <c r="T908" i="1" s="1"/>
  <c r="S909" i="1"/>
  <c r="T909" i="1" s="1"/>
  <c r="S910" i="1"/>
  <c r="T910" i="1" s="1"/>
  <c r="S911" i="1"/>
  <c r="T911" i="1" s="1"/>
  <c r="S912" i="1"/>
  <c r="T912" i="1" s="1"/>
  <c r="S913" i="1"/>
  <c r="T913" i="1" s="1"/>
  <c r="S914" i="1"/>
  <c r="T914" i="1" s="1"/>
  <c r="S915" i="1"/>
  <c r="T915" i="1" s="1"/>
  <c r="S916" i="1"/>
  <c r="T916" i="1" s="1"/>
  <c r="S917" i="1"/>
  <c r="T917" i="1" s="1"/>
  <c r="S918" i="1"/>
  <c r="T918" i="1" s="1"/>
  <c r="S919" i="1"/>
  <c r="T919" i="1" s="1"/>
  <c r="S920" i="1"/>
  <c r="T920" i="1" s="1"/>
  <c r="S921" i="1"/>
  <c r="T921" i="1" s="1"/>
  <c r="S922" i="1"/>
  <c r="T922" i="1" s="1"/>
  <c r="S923" i="1"/>
  <c r="T923" i="1" s="1"/>
  <c r="S924" i="1"/>
  <c r="T924" i="1" s="1"/>
  <c r="S925" i="1"/>
  <c r="T925" i="1" s="1"/>
  <c r="S926" i="1"/>
  <c r="T926" i="1" s="1"/>
  <c r="S927" i="1"/>
  <c r="T927" i="1" s="1"/>
  <c r="S928" i="1"/>
  <c r="T928" i="1" s="1"/>
  <c r="S929" i="1"/>
  <c r="T929" i="1" s="1"/>
  <c r="S930" i="1"/>
  <c r="T930" i="1" s="1"/>
  <c r="S931" i="1"/>
  <c r="T931" i="1" s="1"/>
  <c r="S932" i="1"/>
  <c r="T932" i="1" s="1"/>
  <c r="S933" i="1"/>
  <c r="T933" i="1" s="1"/>
  <c r="S934" i="1"/>
  <c r="T934" i="1" s="1"/>
  <c r="S935" i="1"/>
  <c r="T935" i="1" s="1"/>
  <c r="S936" i="1"/>
  <c r="T936" i="1" s="1"/>
  <c r="S937" i="1"/>
  <c r="T937" i="1" s="1"/>
  <c r="S938" i="1"/>
  <c r="T938" i="1" s="1"/>
  <c r="S939" i="1"/>
  <c r="T939" i="1" s="1"/>
  <c r="S940" i="1"/>
  <c r="T940" i="1" s="1"/>
  <c r="S941" i="1"/>
  <c r="T941" i="1" s="1"/>
  <c r="S942" i="1"/>
  <c r="T942" i="1" s="1"/>
  <c r="S943" i="1"/>
  <c r="T943" i="1" s="1"/>
  <c r="S944" i="1"/>
  <c r="T944" i="1" s="1"/>
  <c r="S945" i="1"/>
  <c r="T945" i="1" s="1"/>
  <c r="S946" i="1"/>
  <c r="T946" i="1" s="1"/>
  <c r="S947" i="1"/>
  <c r="T947" i="1" s="1"/>
  <c r="S948" i="1"/>
  <c r="T948" i="1" s="1"/>
  <c r="S949" i="1"/>
  <c r="T949" i="1" s="1"/>
  <c r="S950" i="1"/>
  <c r="T950" i="1" s="1"/>
  <c r="S951" i="1"/>
  <c r="T951" i="1" s="1"/>
  <c r="S952" i="1"/>
  <c r="T952" i="1" s="1"/>
  <c r="S953" i="1"/>
  <c r="T953" i="1" s="1"/>
  <c r="S954" i="1"/>
  <c r="T954" i="1" s="1"/>
  <c r="S955" i="1"/>
  <c r="T955" i="1" s="1"/>
  <c r="S956" i="1"/>
  <c r="T956" i="1" s="1"/>
  <c r="S957" i="1"/>
  <c r="T957" i="1" s="1"/>
  <c r="S958" i="1"/>
  <c r="T958" i="1" s="1"/>
  <c r="S959" i="1"/>
  <c r="T959" i="1" s="1"/>
  <c r="S960" i="1"/>
  <c r="T960" i="1" s="1"/>
  <c r="S961" i="1"/>
  <c r="T961" i="1" s="1"/>
  <c r="S962" i="1"/>
  <c r="T962" i="1" s="1"/>
  <c r="S963" i="1"/>
  <c r="T963" i="1" s="1"/>
  <c r="S964" i="1"/>
  <c r="T964" i="1" s="1"/>
  <c r="S965" i="1"/>
  <c r="T965" i="1" s="1"/>
  <c r="S966" i="1"/>
  <c r="T966" i="1" s="1"/>
  <c r="S967" i="1"/>
  <c r="T967" i="1" s="1"/>
  <c r="S968" i="1"/>
  <c r="T968" i="1" s="1"/>
  <c r="S969" i="1"/>
  <c r="T969" i="1" s="1"/>
  <c r="S970" i="1"/>
  <c r="T970" i="1" s="1"/>
  <c r="S971" i="1"/>
  <c r="T971" i="1" s="1"/>
  <c r="S972" i="1"/>
  <c r="T972" i="1" s="1"/>
  <c r="S973" i="1"/>
  <c r="T973" i="1" s="1"/>
  <c r="S974" i="1"/>
  <c r="T974" i="1" s="1"/>
  <c r="S975" i="1"/>
  <c r="T975" i="1" s="1"/>
  <c r="S976" i="1"/>
  <c r="T976" i="1" s="1"/>
  <c r="S977" i="1"/>
  <c r="T977" i="1" s="1"/>
  <c r="S978" i="1"/>
  <c r="T978" i="1" s="1"/>
  <c r="S979" i="1"/>
  <c r="T979" i="1" s="1"/>
  <c r="S980" i="1"/>
  <c r="T980" i="1" s="1"/>
  <c r="S981" i="1"/>
  <c r="T981" i="1" s="1"/>
  <c r="S982" i="1"/>
  <c r="T982" i="1" s="1"/>
  <c r="S983" i="1"/>
  <c r="T983" i="1" s="1"/>
  <c r="S984" i="1"/>
  <c r="T984" i="1" s="1"/>
  <c r="S985" i="1"/>
  <c r="T985" i="1" s="1"/>
  <c r="S986" i="1"/>
  <c r="T986" i="1" s="1"/>
  <c r="S987" i="1"/>
  <c r="T987" i="1" s="1"/>
  <c r="S988" i="1"/>
  <c r="T988" i="1" s="1"/>
  <c r="S989" i="1"/>
  <c r="T989" i="1" s="1"/>
  <c r="S990" i="1"/>
  <c r="T990" i="1" s="1"/>
  <c r="S991" i="1"/>
  <c r="T991" i="1" s="1"/>
  <c r="S992" i="1"/>
  <c r="T992" i="1" s="1"/>
  <c r="S993" i="1"/>
  <c r="T993" i="1" s="1"/>
  <c r="S994" i="1"/>
  <c r="T994" i="1" s="1"/>
  <c r="S995" i="1"/>
  <c r="T995" i="1" s="1"/>
  <c r="S996" i="1"/>
  <c r="T996" i="1" s="1"/>
  <c r="S997" i="1"/>
  <c r="T997" i="1" s="1"/>
  <c r="S998" i="1"/>
  <c r="T998" i="1" s="1"/>
  <c r="S999" i="1"/>
  <c r="T999" i="1" s="1"/>
  <c r="S1000" i="1"/>
  <c r="T1000" i="1" s="1"/>
  <c r="S1001" i="1"/>
  <c r="T1001" i="1" s="1"/>
  <c r="S1002" i="1"/>
  <c r="T1002" i="1" s="1"/>
  <c r="S1003" i="1"/>
  <c r="T1003" i="1" s="1"/>
  <c r="S1004" i="1"/>
  <c r="T1004" i="1" s="1"/>
  <c r="S1005" i="1"/>
  <c r="T1005" i="1" s="1"/>
  <c r="S1006" i="1"/>
  <c r="T1006" i="1" s="1"/>
  <c r="S1007" i="1"/>
  <c r="T1007" i="1" s="1"/>
  <c r="S1008" i="1"/>
  <c r="T1008" i="1" s="1"/>
  <c r="S1009" i="1"/>
  <c r="T1009" i="1" s="1"/>
  <c r="S1010" i="1"/>
  <c r="T1010" i="1" s="1"/>
  <c r="S1011" i="1"/>
  <c r="T1011" i="1" s="1"/>
  <c r="S1012" i="1"/>
  <c r="T1012" i="1" s="1"/>
  <c r="S1013" i="1"/>
  <c r="T1013" i="1" s="1"/>
  <c r="S1014" i="1"/>
  <c r="T1014" i="1" s="1"/>
  <c r="S1015" i="1"/>
  <c r="T1015" i="1" s="1"/>
  <c r="S1016" i="1"/>
  <c r="T1016" i="1" s="1"/>
  <c r="S1017" i="1"/>
  <c r="T1017" i="1" s="1"/>
  <c r="S1018" i="1"/>
  <c r="T1018" i="1" s="1"/>
  <c r="S1019" i="1"/>
  <c r="T1019" i="1" s="1"/>
  <c r="S1020" i="1"/>
  <c r="T1020" i="1" s="1"/>
  <c r="S1021" i="1"/>
  <c r="T1021" i="1" s="1"/>
  <c r="S1022" i="1"/>
  <c r="T1022" i="1" s="1"/>
  <c r="S1023" i="1"/>
  <c r="T1023" i="1" s="1"/>
  <c r="S1024" i="1"/>
  <c r="T1024" i="1" s="1"/>
  <c r="S1025" i="1"/>
  <c r="T1025" i="1" s="1"/>
  <c r="S1026" i="1"/>
  <c r="T1026" i="1" s="1"/>
  <c r="S1027" i="1"/>
  <c r="T1027" i="1" s="1"/>
  <c r="S1028" i="1"/>
  <c r="T1028" i="1" s="1"/>
  <c r="S1029" i="1"/>
  <c r="T1029" i="1" s="1"/>
  <c r="S1030" i="1"/>
  <c r="T1030" i="1" s="1"/>
  <c r="S1031" i="1"/>
  <c r="T1031" i="1" s="1"/>
  <c r="S1032" i="1"/>
  <c r="T1032" i="1" s="1"/>
  <c r="S1033" i="1"/>
  <c r="T1033" i="1" s="1"/>
  <c r="S1034" i="1"/>
  <c r="T1034" i="1" s="1"/>
  <c r="S1035" i="1"/>
  <c r="T1035" i="1" s="1"/>
  <c r="S1036" i="1"/>
  <c r="T1036" i="1" s="1"/>
  <c r="S1037" i="1"/>
  <c r="T1037" i="1" s="1"/>
  <c r="S1038" i="1"/>
  <c r="T1038" i="1" s="1"/>
  <c r="S1039" i="1"/>
  <c r="T1039" i="1" s="1"/>
  <c r="S1040" i="1"/>
  <c r="T1040" i="1" s="1"/>
  <c r="S1041" i="1"/>
  <c r="T1041" i="1" s="1"/>
  <c r="S1042" i="1"/>
  <c r="T1042" i="1" s="1"/>
  <c r="S1043" i="1"/>
  <c r="T1043" i="1" s="1"/>
  <c r="S1044" i="1"/>
  <c r="T1044" i="1" s="1"/>
  <c r="S1045" i="1"/>
  <c r="T1045" i="1" s="1"/>
  <c r="S1046" i="1"/>
  <c r="T1046" i="1" s="1"/>
  <c r="S1047" i="1"/>
  <c r="T1047" i="1" s="1"/>
  <c r="S1048" i="1"/>
  <c r="T1048" i="1" s="1"/>
  <c r="S1049" i="1"/>
  <c r="T1049" i="1" s="1"/>
  <c r="S1050" i="1"/>
  <c r="T1050" i="1" s="1"/>
  <c r="S1051" i="1"/>
  <c r="T1051" i="1" s="1"/>
  <c r="S1052" i="1"/>
  <c r="T1052" i="1" s="1"/>
  <c r="S1053" i="1"/>
  <c r="T1053" i="1" s="1"/>
  <c r="S1054" i="1"/>
  <c r="T1054" i="1" s="1"/>
  <c r="S1055" i="1"/>
  <c r="T1055" i="1" s="1"/>
  <c r="S1056" i="1"/>
  <c r="T1056" i="1" s="1"/>
  <c r="S1057" i="1"/>
  <c r="T1057" i="1" s="1"/>
  <c r="S1058" i="1"/>
  <c r="T1058" i="1" s="1"/>
  <c r="S1059" i="1"/>
  <c r="T1059" i="1" s="1"/>
  <c r="S1060" i="1"/>
  <c r="T1060" i="1" s="1"/>
  <c r="S1061" i="1"/>
  <c r="T1061" i="1" s="1"/>
  <c r="S1062" i="1"/>
  <c r="T1062" i="1" s="1"/>
  <c r="S1063" i="1"/>
  <c r="T1063" i="1" s="1"/>
  <c r="S1064" i="1"/>
  <c r="T1064" i="1" s="1"/>
  <c r="S1065" i="1"/>
  <c r="T1065" i="1" s="1"/>
  <c r="S1066" i="1"/>
  <c r="T1066" i="1" s="1"/>
  <c r="S1067" i="1"/>
  <c r="T1067" i="1" s="1"/>
  <c r="S1068" i="1"/>
  <c r="T1068" i="1" s="1"/>
  <c r="S1069" i="1"/>
  <c r="T1069" i="1" s="1"/>
  <c r="S1070" i="1"/>
  <c r="T1070" i="1" s="1"/>
  <c r="S1071" i="1"/>
  <c r="T1071" i="1" s="1"/>
  <c r="S1072" i="1"/>
  <c r="T1072" i="1" s="1"/>
  <c r="S1073" i="1"/>
  <c r="T1073" i="1" s="1"/>
  <c r="S1074" i="1"/>
  <c r="T1074" i="1" s="1"/>
  <c r="S1075" i="1"/>
  <c r="T1075" i="1" s="1"/>
  <c r="S1076" i="1"/>
  <c r="T1076" i="1" s="1"/>
  <c r="S1077" i="1"/>
  <c r="T1077" i="1" s="1"/>
  <c r="S1078" i="1"/>
  <c r="T1078" i="1" s="1"/>
  <c r="S1079" i="1"/>
  <c r="T1079" i="1" s="1"/>
  <c r="S1080" i="1"/>
  <c r="T1080" i="1" s="1"/>
  <c r="S1081" i="1"/>
  <c r="T1081" i="1" s="1"/>
  <c r="S1082" i="1"/>
  <c r="T1082" i="1" s="1"/>
  <c r="S1083" i="1"/>
  <c r="T1083" i="1" s="1"/>
  <c r="S1084" i="1"/>
  <c r="T1084" i="1" s="1"/>
  <c r="S1085" i="1"/>
  <c r="T1085" i="1" s="1"/>
  <c r="S1086" i="1"/>
  <c r="T1086" i="1" s="1"/>
  <c r="S1087" i="1"/>
  <c r="T1087" i="1" s="1"/>
  <c r="S1088" i="1"/>
  <c r="T1088" i="1" s="1"/>
  <c r="S1089" i="1"/>
  <c r="T1089" i="1" s="1"/>
  <c r="S1090" i="1"/>
  <c r="T1090" i="1" s="1"/>
  <c r="S1091" i="1"/>
  <c r="T1091" i="1" s="1"/>
  <c r="S1092" i="1"/>
  <c r="T1092" i="1" s="1"/>
  <c r="S1093" i="1"/>
  <c r="T1093" i="1" s="1"/>
  <c r="S1094" i="1"/>
  <c r="T1094" i="1" s="1"/>
  <c r="S1095" i="1"/>
  <c r="T1095" i="1" s="1"/>
  <c r="S1096" i="1"/>
  <c r="T1096" i="1" s="1"/>
  <c r="S1097" i="1"/>
  <c r="T1097" i="1" s="1"/>
  <c r="S1098" i="1"/>
  <c r="T1098" i="1" s="1"/>
  <c r="S1099" i="1"/>
  <c r="T1099" i="1" s="1"/>
  <c r="S1100" i="1"/>
  <c r="T1100" i="1" s="1"/>
  <c r="S1101" i="1"/>
  <c r="T1101" i="1" s="1"/>
  <c r="S1102" i="1"/>
  <c r="T1102" i="1" s="1"/>
  <c r="S1103" i="1"/>
  <c r="T1103" i="1" s="1"/>
  <c r="S1104" i="1"/>
  <c r="T1104" i="1" s="1"/>
  <c r="S1105" i="1"/>
  <c r="T1105" i="1" s="1"/>
  <c r="S1106" i="1"/>
  <c r="T1106" i="1" s="1"/>
  <c r="S1107" i="1"/>
  <c r="T1107" i="1" s="1"/>
  <c r="S1108" i="1"/>
  <c r="T1108" i="1" s="1"/>
  <c r="S1109" i="1"/>
  <c r="T1109" i="1" s="1"/>
  <c r="S1110" i="1"/>
  <c r="T1110" i="1" s="1"/>
  <c r="S1111" i="1"/>
  <c r="T1111" i="1" s="1"/>
  <c r="S1112" i="1"/>
  <c r="T1112" i="1" s="1"/>
  <c r="S1113" i="1"/>
  <c r="T1113" i="1" s="1"/>
  <c r="S1114" i="1"/>
  <c r="T1114" i="1" s="1"/>
  <c r="S1115" i="1"/>
  <c r="T1115" i="1" s="1"/>
  <c r="S1116" i="1"/>
  <c r="T1116" i="1" s="1"/>
  <c r="S1117" i="1"/>
  <c r="T1117" i="1" s="1"/>
  <c r="S1118" i="1"/>
  <c r="T1118" i="1" s="1"/>
  <c r="S1119" i="1"/>
  <c r="T1119" i="1" s="1"/>
  <c r="S1120" i="1"/>
  <c r="T1120" i="1" s="1"/>
  <c r="S1121" i="1"/>
  <c r="T1121" i="1" s="1"/>
  <c r="S1122" i="1"/>
  <c r="T1122" i="1" s="1"/>
  <c r="S1123" i="1"/>
  <c r="T1123" i="1" s="1"/>
  <c r="S1124" i="1"/>
  <c r="T1124" i="1" s="1"/>
  <c r="S1125" i="1"/>
  <c r="T1125" i="1" s="1"/>
  <c r="S1126" i="1"/>
  <c r="T1126" i="1" s="1"/>
  <c r="S1127" i="1"/>
  <c r="T1127" i="1" s="1"/>
  <c r="S1128" i="1"/>
  <c r="T1128" i="1" s="1"/>
  <c r="S1129" i="1"/>
  <c r="T1129" i="1" s="1"/>
  <c r="S1130" i="1"/>
  <c r="T1130" i="1" s="1"/>
  <c r="S1131" i="1"/>
  <c r="T1131" i="1" s="1"/>
  <c r="S1132" i="1"/>
  <c r="T1132" i="1" s="1"/>
  <c r="S1133" i="1"/>
  <c r="T1133" i="1" s="1"/>
  <c r="S1134" i="1"/>
  <c r="T1134" i="1" s="1"/>
  <c r="S1135" i="1"/>
  <c r="T1135" i="1" s="1"/>
  <c r="S1136" i="1"/>
  <c r="T1136" i="1" s="1"/>
  <c r="S1137" i="1"/>
  <c r="T1137" i="1" s="1"/>
  <c r="S1138" i="1"/>
  <c r="T1138" i="1" s="1"/>
  <c r="S1139" i="1"/>
  <c r="T1139" i="1" s="1"/>
  <c r="S1140" i="1"/>
  <c r="T1140" i="1" s="1"/>
  <c r="S1141" i="1"/>
  <c r="T1141" i="1" s="1"/>
  <c r="S1142" i="1"/>
  <c r="T1142" i="1" s="1"/>
  <c r="S1143" i="1"/>
  <c r="T1143" i="1" s="1"/>
  <c r="S1144" i="1"/>
  <c r="T1144" i="1" s="1"/>
  <c r="S1145" i="1"/>
  <c r="T1145" i="1" s="1"/>
  <c r="S1146" i="1"/>
  <c r="T1146" i="1" s="1"/>
  <c r="S1147" i="1"/>
  <c r="T1147" i="1" s="1"/>
  <c r="S1148" i="1"/>
  <c r="T1148" i="1" s="1"/>
  <c r="S1149" i="1"/>
  <c r="T1149" i="1" s="1"/>
  <c r="S1150" i="1"/>
  <c r="T1150" i="1" s="1"/>
  <c r="S1151" i="1"/>
  <c r="T1151" i="1" s="1"/>
  <c r="S1152" i="1"/>
  <c r="T1152" i="1" s="1"/>
  <c r="S1153" i="1"/>
  <c r="T1153" i="1" s="1"/>
  <c r="S1154" i="1"/>
  <c r="T1154" i="1" s="1"/>
  <c r="S1155" i="1"/>
  <c r="T1155" i="1" s="1"/>
  <c r="S1156" i="1"/>
  <c r="T1156" i="1" s="1"/>
  <c r="S1157" i="1"/>
  <c r="T1157" i="1" s="1"/>
  <c r="S1158" i="1"/>
  <c r="T1158" i="1" s="1"/>
  <c r="S1159" i="1"/>
  <c r="T1159" i="1" s="1"/>
  <c r="S1160" i="1"/>
  <c r="T1160" i="1" s="1"/>
  <c r="S1161" i="1"/>
  <c r="T1161" i="1" s="1"/>
  <c r="S1162" i="1"/>
  <c r="T1162" i="1" s="1"/>
  <c r="S1163" i="1"/>
  <c r="T1163" i="1" s="1"/>
  <c r="S1164" i="1"/>
  <c r="T1164" i="1" s="1"/>
  <c r="S1165" i="1"/>
  <c r="T1165" i="1" s="1"/>
  <c r="S1166" i="1"/>
  <c r="T1166" i="1" s="1"/>
  <c r="S1167" i="1"/>
  <c r="T1167" i="1" s="1"/>
  <c r="S1168" i="1"/>
  <c r="T1168" i="1" s="1"/>
  <c r="S1169" i="1"/>
  <c r="T1169" i="1" s="1"/>
  <c r="S1170" i="1"/>
  <c r="T1170" i="1" s="1"/>
  <c r="S1171" i="1"/>
  <c r="T1171" i="1" s="1"/>
  <c r="S1172" i="1"/>
  <c r="T1172" i="1" s="1"/>
  <c r="S1173" i="1"/>
  <c r="T1173" i="1" s="1"/>
  <c r="S1174" i="1"/>
  <c r="T1174" i="1" s="1"/>
  <c r="S1175" i="1"/>
  <c r="T1175" i="1" s="1"/>
  <c r="S1176" i="1"/>
  <c r="T1176" i="1" s="1"/>
  <c r="S1177" i="1"/>
  <c r="T1177" i="1" s="1"/>
  <c r="S1178" i="1"/>
  <c r="T1178" i="1" s="1"/>
  <c r="S1179" i="1"/>
  <c r="T1179" i="1" s="1"/>
  <c r="S1180" i="1"/>
  <c r="T1180" i="1" s="1"/>
  <c r="S1181" i="1"/>
  <c r="T1181" i="1" s="1"/>
  <c r="S1182" i="1"/>
  <c r="T1182" i="1" s="1"/>
  <c r="S1183" i="1"/>
  <c r="T1183" i="1" s="1"/>
  <c r="S1184" i="1"/>
  <c r="T1184" i="1" s="1"/>
  <c r="S1185" i="1"/>
  <c r="T1185" i="1" s="1"/>
  <c r="S1186" i="1"/>
  <c r="T1186" i="1" s="1"/>
  <c r="S1187" i="1"/>
  <c r="T1187" i="1" s="1"/>
  <c r="S1188" i="1"/>
  <c r="T1188" i="1" s="1"/>
  <c r="S1189" i="1"/>
  <c r="T1189" i="1" s="1"/>
  <c r="S1190" i="1"/>
  <c r="T1190" i="1" s="1"/>
  <c r="S1191" i="1"/>
  <c r="T1191" i="1" s="1"/>
  <c r="S1192" i="1"/>
  <c r="T1192" i="1" s="1"/>
  <c r="S1193" i="1"/>
  <c r="T1193" i="1" s="1"/>
  <c r="S1194" i="1"/>
  <c r="T1194" i="1" s="1"/>
  <c r="S1195" i="1"/>
  <c r="T1195" i="1" s="1"/>
  <c r="S1196" i="1"/>
  <c r="T1196" i="1" s="1"/>
  <c r="S1197" i="1"/>
  <c r="T1197" i="1" s="1"/>
  <c r="S1198" i="1"/>
  <c r="T1198" i="1" s="1"/>
  <c r="S1199" i="1"/>
  <c r="T1199" i="1" s="1"/>
  <c r="S1200" i="1"/>
  <c r="T1200" i="1" s="1"/>
  <c r="S1201" i="1"/>
  <c r="T1201" i="1" s="1"/>
  <c r="S1202" i="1"/>
  <c r="T1202" i="1" s="1"/>
  <c r="S1203" i="1"/>
  <c r="T1203" i="1" s="1"/>
  <c r="S1204" i="1"/>
  <c r="T1204" i="1" s="1"/>
  <c r="S1205" i="1"/>
  <c r="T1205" i="1" s="1"/>
  <c r="S1206" i="1"/>
  <c r="T1206" i="1" s="1"/>
  <c r="S1207" i="1"/>
  <c r="T1207" i="1" s="1"/>
  <c r="S1208" i="1"/>
  <c r="T1208" i="1" s="1"/>
  <c r="S1209" i="1"/>
  <c r="T1209" i="1" s="1"/>
  <c r="S1210" i="1"/>
  <c r="T1210" i="1" s="1"/>
  <c r="S1211" i="1"/>
  <c r="T1211" i="1" s="1"/>
  <c r="S1212" i="1"/>
  <c r="T1212" i="1" s="1"/>
  <c r="S1213" i="1"/>
  <c r="T1213" i="1" s="1"/>
  <c r="S1214" i="1"/>
  <c r="T1214" i="1" s="1"/>
  <c r="S1215" i="1"/>
  <c r="T1215" i="1" s="1"/>
  <c r="S1216" i="1"/>
  <c r="T1216" i="1" s="1"/>
  <c r="S1217" i="1"/>
  <c r="T1217" i="1" s="1"/>
  <c r="S1218" i="1"/>
  <c r="T1218" i="1" s="1"/>
  <c r="S1219" i="1"/>
  <c r="T1219" i="1" s="1"/>
  <c r="S1220" i="1"/>
  <c r="T1220" i="1" s="1"/>
  <c r="S1221" i="1"/>
  <c r="T1221" i="1" s="1"/>
  <c r="S1222" i="1"/>
  <c r="T1222" i="1" s="1"/>
  <c r="S1223" i="1"/>
  <c r="T1223" i="1" s="1"/>
  <c r="S1224" i="1"/>
  <c r="T1224" i="1" s="1"/>
  <c r="S1225" i="1"/>
  <c r="T1225" i="1" s="1"/>
  <c r="S1226" i="1"/>
  <c r="T1226" i="1" s="1"/>
  <c r="S1227" i="1"/>
  <c r="T1227" i="1" s="1"/>
  <c r="S1228" i="1"/>
  <c r="T1228" i="1" s="1"/>
  <c r="S1229" i="1"/>
  <c r="T1229" i="1" s="1"/>
  <c r="S1230" i="1"/>
  <c r="T1230" i="1" s="1"/>
  <c r="S1231" i="1"/>
  <c r="T1231" i="1" s="1"/>
  <c r="S1232" i="1"/>
  <c r="T1232" i="1" s="1"/>
  <c r="S1233" i="1"/>
  <c r="T1233" i="1" s="1"/>
  <c r="S1234" i="1"/>
  <c r="T1234" i="1" s="1"/>
  <c r="S1235" i="1"/>
  <c r="T1235" i="1" s="1"/>
  <c r="S1236" i="1"/>
  <c r="T1236" i="1" s="1"/>
  <c r="S1237" i="1"/>
  <c r="T1237" i="1" s="1"/>
  <c r="S1238" i="1"/>
  <c r="T1238" i="1" s="1"/>
  <c r="S1239" i="1"/>
  <c r="T1239" i="1" s="1"/>
  <c r="S1240" i="1"/>
  <c r="T1240" i="1" s="1"/>
  <c r="S1241" i="1"/>
  <c r="T1241" i="1" s="1"/>
  <c r="S1242" i="1"/>
  <c r="T1242" i="1" s="1"/>
  <c r="S1243" i="1"/>
  <c r="T1243" i="1" s="1"/>
  <c r="S1244" i="1"/>
  <c r="T1244" i="1" s="1"/>
  <c r="S1245" i="1"/>
  <c r="T1245" i="1" s="1"/>
  <c r="S1246" i="1"/>
  <c r="T1246" i="1" s="1"/>
  <c r="S1247" i="1"/>
  <c r="T1247" i="1" s="1"/>
  <c r="S1248" i="1"/>
  <c r="T1248" i="1" s="1"/>
  <c r="S1249" i="1"/>
  <c r="T1249" i="1" s="1"/>
  <c r="S1250" i="1"/>
  <c r="T1250" i="1" s="1"/>
  <c r="S1251" i="1"/>
  <c r="T1251" i="1" s="1"/>
  <c r="S1252" i="1"/>
  <c r="T1252" i="1" s="1"/>
  <c r="S1253" i="1"/>
  <c r="T1253" i="1" s="1"/>
  <c r="S1254" i="1"/>
  <c r="T1254" i="1" s="1"/>
  <c r="S1255" i="1"/>
  <c r="T1255" i="1" s="1"/>
  <c r="S1256" i="1"/>
  <c r="T1256" i="1" s="1"/>
  <c r="S1257" i="1"/>
  <c r="T1257" i="1" s="1"/>
  <c r="S1258" i="1"/>
  <c r="T1258" i="1" s="1"/>
  <c r="S1259" i="1"/>
  <c r="T1259" i="1" s="1"/>
  <c r="S1260" i="1"/>
  <c r="T1260" i="1" s="1"/>
  <c r="S1261" i="1"/>
  <c r="T1261" i="1" s="1"/>
  <c r="S1262" i="1"/>
  <c r="T1262" i="1" s="1"/>
  <c r="S1263" i="1"/>
  <c r="T1263" i="1" s="1"/>
  <c r="S1264" i="1"/>
  <c r="T1264" i="1" s="1"/>
  <c r="S1265" i="1"/>
  <c r="T1265" i="1" s="1"/>
  <c r="S1266" i="1"/>
  <c r="T1266" i="1" s="1"/>
  <c r="S1267" i="1"/>
  <c r="T1267" i="1" s="1"/>
  <c r="S1268" i="1"/>
  <c r="T1268" i="1" s="1"/>
  <c r="S1269" i="1"/>
  <c r="T1269" i="1" s="1"/>
  <c r="S1270" i="1"/>
  <c r="T1270" i="1" s="1"/>
  <c r="S1271" i="1"/>
  <c r="T1271" i="1" s="1"/>
  <c r="S1272" i="1"/>
  <c r="T1272" i="1" s="1"/>
  <c r="S1273" i="1"/>
  <c r="T1273" i="1" s="1"/>
  <c r="S1274" i="1"/>
  <c r="T1274" i="1" s="1"/>
  <c r="S1275" i="1"/>
  <c r="T1275" i="1" s="1"/>
  <c r="S1276" i="1"/>
  <c r="T1276" i="1" s="1"/>
  <c r="S1277" i="1"/>
  <c r="T1277" i="1" s="1"/>
  <c r="S1278" i="1"/>
  <c r="T1278" i="1" s="1"/>
  <c r="S1279" i="1"/>
  <c r="T1279" i="1" s="1"/>
  <c r="S1280" i="1"/>
  <c r="T1280" i="1" s="1"/>
  <c r="S1281" i="1"/>
  <c r="T1281" i="1" s="1"/>
  <c r="S1282" i="1"/>
  <c r="T1282" i="1" s="1"/>
  <c r="S1283" i="1"/>
  <c r="T1283" i="1" s="1"/>
  <c r="S1284" i="1"/>
  <c r="T1284" i="1" s="1"/>
  <c r="S1285" i="1"/>
  <c r="T1285" i="1" s="1"/>
  <c r="S1286" i="1"/>
  <c r="T1286" i="1" s="1"/>
  <c r="S1287" i="1"/>
  <c r="T1287" i="1" s="1"/>
  <c r="S1288" i="1"/>
  <c r="T1288" i="1" s="1"/>
  <c r="S1289" i="1"/>
  <c r="T1289" i="1" s="1"/>
  <c r="S1290" i="1"/>
  <c r="T1290" i="1" s="1"/>
  <c r="S1291" i="1"/>
  <c r="T1291" i="1" s="1"/>
  <c r="S1292" i="1"/>
  <c r="T1292" i="1" s="1"/>
  <c r="S1293" i="1"/>
  <c r="T1293" i="1" s="1"/>
  <c r="S1294" i="1"/>
  <c r="T1294" i="1" s="1"/>
  <c r="S1295" i="1"/>
  <c r="T1295" i="1" s="1"/>
  <c r="S1296" i="1"/>
  <c r="T1296" i="1" s="1"/>
  <c r="S1297" i="1"/>
  <c r="T1297" i="1" s="1"/>
  <c r="S1298" i="1"/>
  <c r="T1298" i="1" s="1"/>
  <c r="S1299" i="1"/>
  <c r="T1299" i="1" s="1"/>
  <c r="S1300" i="1"/>
  <c r="T1300" i="1" s="1"/>
  <c r="S1301" i="1"/>
  <c r="T1301" i="1" s="1"/>
  <c r="S1302" i="1"/>
  <c r="T1302" i="1" s="1"/>
  <c r="S1303" i="1"/>
  <c r="T1303" i="1" s="1"/>
  <c r="S1304" i="1"/>
  <c r="T1304" i="1" s="1"/>
  <c r="S1305" i="1"/>
  <c r="T1305" i="1" s="1"/>
  <c r="S1306" i="1"/>
  <c r="T1306" i="1" s="1"/>
  <c r="S1307" i="1"/>
  <c r="T1307" i="1" s="1"/>
  <c r="S1308" i="1"/>
  <c r="T1308" i="1" s="1"/>
  <c r="S1309" i="1"/>
  <c r="T1309" i="1" s="1"/>
  <c r="S1310" i="1"/>
  <c r="T1310" i="1" s="1"/>
  <c r="S1311" i="1"/>
  <c r="T1311" i="1" s="1"/>
  <c r="S1312" i="1"/>
  <c r="T1312" i="1" s="1"/>
  <c r="S1313" i="1"/>
  <c r="T1313" i="1" s="1"/>
  <c r="S1314" i="1"/>
  <c r="T1314" i="1" s="1"/>
  <c r="S1315" i="1"/>
  <c r="T1315" i="1" s="1"/>
  <c r="S1316" i="1"/>
  <c r="T1316" i="1" s="1"/>
  <c r="S1317" i="1"/>
  <c r="T1317" i="1" s="1"/>
  <c r="S1318" i="1"/>
  <c r="T1318" i="1" s="1"/>
  <c r="S1319" i="1"/>
  <c r="T1319" i="1" s="1"/>
  <c r="S1320" i="1"/>
  <c r="T1320" i="1" s="1"/>
  <c r="S1321" i="1"/>
  <c r="T1321" i="1" s="1"/>
  <c r="S1322" i="1"/>
  <c r="T1322" i="1" s="1"/>
  <c r="S1323" i="1"/>
  <c r="T1323" i="1" s="1"/>
  <c r="S1324" i="1"/>
  <c r="T1324" i="1" s="1"/>
  <c r="S1325" i="1"/>
  <c r="T1325" i="1" s="1"/>
  <c r="S1326" i="1"/>
  <c r="T1326" i="1" s="1"/>
  <c r="S1327" i="1"/>
  <c r="T1327" i="1" s="1"/>
  <c r="S1328" i="1"/>
  <c r="T1328" i="1" s="1"/>
  <c r="S1329" i="1"/>
  <c r="T1329" i="1" s="1"/>
  <c r="S1330" i="1"/>
  <c r="T1330" i="1" s="1"/>
  <c r="S1331" i="1"/>
  <c r="T1331" i="1" s="1"/>
  <c r="S1332" i="1"/>
  <c r="T1332" i="1" s="1"/>
  <c r="S1333" i="1"/>
  <c r="T1333" i="1" s="1"/>
  <c r="S1334" i="1"/>
  <c r="T1334" i="1" s="1"/>
  <c r="S1335" i="1"/>
  <c r="T1335" i="1" s="1"/>
  <c r="S1336" i="1"/>
  <c r="T1336" i="1" s="1"/>
  <c r="S1337" i="1"/>
  <c r="T1337" i="1" s="1"/>
  <c r="S1338" i="1"/>
  <c r="T1338" i="1" s="1"/>
  <c r="S1339" i="1"/>
  <c r="T1339" i="1" s="1"/>
  <c r="S1340" i="1"/>
  <c r="T1340" i="1" s="1"/>
  <c r="S1341" i="1"/>
  <c r="T1341" i="1" s="1"/>
  <c r="S1342" i="1"/>
  <c r="T1342" i="1" s="1"/>
  <c r="S1343" i="1"/>
  <c r="T1343" i="1" s="1"/>
  <c r="S1344" i="1"/>
  <c r="T1344" i="1" s="1"/>
  <c r="S1345" i="1"/>
  <c r="T1345" i="1" s="1"/>
  <c r="S1346" i="1"/>
  <c r="T1346" i="1" s="1"/>
  <c r="S1347" i="1"/>
  <c r="T1347" i="1" s="1"/>
  <c r="S1348" i="1"/>
  <c r="T1348" i="1" s="1"/>
  <c r="S1349" i="1"/>
  <c r="T1349" i="1" s="1"/>
  <c r="S1350" i="1"/>
  <c r="T1350" i="1" s="1"/>
  <c r="S1351" i="1"/>
  <c r="T1351" i="1" s="1"/>
  <c r="S1352" i="1"/>
  <c r="T1352" i="1" s="1"/>
  <c r="S1353" i="1"/>
  <c r="T1353" i="1" s="1"/>
  <c r="S1354" i="1"/>
  <c r="T1354" i="1" s="1"/>
  <c r="S1355" i="1"/>
  <c r="T1355" i="1" s="1"/>
  <c r="S1356" i="1"/>
  <c r="T1356" i="1" s="1"/>
  <c r="S1357" i="1"/>
  <c r="T1357" i="1" s="1"/>
  <c r="S1358" i="1"/>
  <c r="T1358" i="1" s="1"/>
  <c r="S1359" i="1"/>
  <c r="T1359" i="1" s="1"/>
  <c r="S1360" i="1"/>
  <c r="T1360" i="1" s="1"/>
  <c r="S1361" i="1"/>
  <c r="T1361" i="1" s="1"/>
  <c r="S1362" i="1"/>
  <c r="T1362" i="1" s="1"/>
  <c r="S1363" i="1"/>
  <c r="T1363" i="1" s="1"/>
  <c r="S1364" i="1"/>
  <c r="T1364" i="1" s="1"/>
  <c r="S1365" i="1"/>
  <c r="T1365" i="1" s="1"/>
  <c r="S1366" i="1"/>
  <c r="T1366" i="1" s="1"/>
  <c r="S1367" i="1"/>
  <c r="T1367" i="1" s="1"/>
  <c r="S1368" i="1"/>
  <c r="T1368" i="1" s="1"/>
  <c r="S1369" i="1"/>
  <c r="T1369" i="1" s="1"/>
  <c r="S1370" i="1"/>
  <c r="T1370" i="1" s="1"/>
  <c r="S1371" i="1"/>
  <c r="T1371" i="1" s="1"/>
  <c r="S1372" i="1"/>
  <c r="T1372" i="1" s="1"/>
  <c r="S1373" i="1"/>
  <c r="T1373" i="1" s="1"/>
  <c r="S1374" i="1"/>
  <c r="T1374" i="1" s="1"/>
  <c r="S1375" i="1"/>
  <c r="T1375" i="1" s="1"/>
  <c r="S1376" i="1"/>
  <c r="T1376" i="1" s="1"/>
  <c r="S1377" i="1"/>
  <c r="T1377" i="1" s="1"/>
  <c r="S1378" i="1"/>
  <c r="T1378" i="1" s="1"/>
  <c r="S1379" i="1"/>
  <c r="T1379" i="1" s="1"/>
  <c r="S1380" i="1"/>
  <c r="T1380" i="1" s="1"/>
  <c r="S1381" i="1"/>
  <c r="T1381" i="1" s="1"/>
  <c r="S1382" i="1"/>
  <c r="T1382" i="1" s="1"/>
  <c r="S1383" i="1"/>
  <c r="T1383" i="1" s="1"/>
  <c r="S1384" i="1"/>
  <c r="T1384" i="1" s="1"/>
  <c r="S1385" i="1"/>
  <c r="T1385" i="1" s="1"/>
  <c r="S1386" i="1"/>
  <c r="T1386" i="1" s="1"/>
  <c r="S1387" i="1"/>
  <c r="T1387" i="1" s="1"/>
  <c r="S1388" i="1"/>
  <c r="T1388" i="1" s="1"/>
  <c r="S1389" i="1"/>
  <c r="T1389" i="1" s="1"/>
  <c r="S1390" i="1"/>
  <c r="T1390" i="1" s="1"/>
  <c r="S1391" i="1"/>
  <c r="T1391" i="1" s="1"/>
  <c r="S1392" i="1"/>
  <c r="T1392" i="1" s="1"/>
  <c r="S1393" i="1"/>
  <c r="T1393" i="1" s="1"/>
  <c r="S1394" i="1"/>
  <c r="T1394" i="1" s="1"/>
  <c r="S1395" i="1"/>
  <c r="T1395" i="1" s="1"/>
  <c r="S1396" i="1"/>
  <c r="T1396" i="1" s="1"/>
  <c r="S1397" i="1"/>
  <c r="T1397" i="1" s="1"/>
  <c r="S1398" i="1"/>
  <c r="T1398" i="1" s="1"/>
  <c r="S1399" i="1"/>
  <c r="T1399" i="1" s="1"/>
  <c r="S1400" i="1"/>
  <c r="T1400" i="1" s="1"/>
  <c r="S1401" i="1"/>
  <c r="T1401" i="1" s="1"/>
  <c r="S1402" i="1"/>
  <c r="T1402" i="1" s="1"/>
  <c r="S1403" i="1"/>
  <c r="T1403" i="1" s="1"/>
  <c r="S1404" i="1"/>
  <c r="T1404" i="1" s="1"/>
  <c r="S1405" i="1"/>
  <c r="T1405" i="1" s="1"/>
  <c r="S1406" i="1"/>
  <c r="T1406" i="1" s="1"/>
  <c r="S1407" i="1"/>
  <c r="T1407" i="1" s="1"/>
  <c r="S1408" i="1"/>
  <c r="T1408" i="1" s="1"/>
  <c r="S1409" i="1"/>
  <c r="T1409" i="1" s="1"/>
  <c r="S1410" i="1"/>
  <c r="T1410" i="1" s="1"/>
  <c r="S1411" i="1"/>
  <c r="T1411" i="1" s="1"/>
  <c r="S1412" i="1"/>
  <c r="T1412" i="1" s="1"/>
  <c r="S1413" i="1"/>
  <c r="T1413" i="1" s="1"/>
  <c r="S1414" i="1"/>
  <c r="T1414" i="1" s="1"/>
  <c r="S1415" i="1"/>
  <c r="T1415" i="1" s="1"/>
  <c r="S1416" i="1"/>
  <c r="T1416" i="1" s="1"/>
  <c r="S1417" i="1"/>
  <c r="T1417" i="1" s="1"/>
  <c r="S1418" i="1"/>
  <c r="T1418" i="1" s="1"/>
  <c r="S1419" i="1"/>
  <c r="T1419" i="1" s="1"/>
  <c r="S1420" i="1"/>
  <c r="T1420" i="1" s="1"/>
  <c r="S1421" i="1"/>
  <c r="T1421" i="1" s="1"/>
  <c r="S1422" i="1"/>
  <c r="T1422" i="1" s="1"/>
  <c r="S1423" i="1"/>
  <c r="T1423" i="1" s="1"/>
  <c r="S1424" i="1"/>
  <c r="T1424" i="1" s="1"/>
  <c r="S1425" i="1"/>
  <c r="T1425" i="1" s="1"/>
  <c r="S1426" i="1"/>
  <c r="T1426" i="1" s="1"/>
  <c r="S1427" i="1"/>
  <c r="T1427" i="1" s="1"/>
  <c r="S1428" i="1"/>
  <c r="T1428" i="1" s="1"/>
  <c r="S1429" i="1"/>
  <c r="T1429" i="1" s="1"/>
  <c r="S1430" i="1"/>
  <c r="T1430" i="1" s="1"/>
  <c r="S1431" i="1"/>
  <c r="T1431" i="1" s="1"/>
  <c r="S1432" i="1"/>
  <c r="T1432" i="1" s="1"/>
  <c r="S1433" i="1"/>
  <c r="T1433" i="1" s="1"/>
  <c r="S1434" i="1"/>
  <c r="T1434" i="1" s="1"/>
  <c r="S1435" i="1"/>
  <c r="T1435" i="1" s="1"/>
  <c r="S1436" i="1"/>
  <c r="T1436" i="1" s="1"/>
  <c r="S1437" i="1"/>
  <c r="T1437" i="1" s="1"/>
  <c r="S1438" i="1"/>
  <c r="T1438" i="1" s="1"/>
  <c r="S1439" i="1"/>
  <c r="T1439" i="1" s="1"/>
  <c r="S1440" i="1"/>
  <c r="T1440" i="1" s="1"/>
  <c r="S1441" i="1"/>
  <c r="T1441" i="1" s="1"/>
  <c r="S1442" i="1"/>
  <c r="T1442" i="1" s="1"/>
  <c r="S1443" i="1"/>
  <c r="T1443" i="1" s="1"/>
  <c r="S1444" i="1"/>
  <c r="T1444" i="1" s="1"/>
  <c r="S1445" i="1"/>
  <c r="T1445" i="1" s="1"/>
  <c r="S1446" i="1"/>
  <c r="T1446" i="1" s="1"/>
  <c r="S1447" i="1"/>
  <c r="T1447" i="1" s="1"/>
  <c r="S1448" i="1"/>
  <c r="T1448" i="1" s="1"/>
  <c r="S1449" i="1"/>
  <c r="T1449" i="1" s="1"/>
  <c r="S1450" i="1"/>
  <c r="T1450" i="1" s="1"/>
  <c r="S1451" i="1"/>
  <c r="T1451" i="1" s="1"/>
  <c r="S1452" i="1"/>
  <c r="T1452" i="1" s="1"/>
  <c r="S1453" i="1"/>
  <c r="T1453" i="1" s="1"/>
  <c r="S1454" i="1"/>
  <c r="T1454" i="1" s="1"/>
  <c r="S1455" i="1"/>
  <c r="T1455" i="1" s="1"/>
  <c r="S1456" i="1"/>
  <c r="T1456" i="1" s="1"/>
  <c r="S1457" i="1"/>
  <c r="T1457" i="1" s="1"/>
  <c r="S1458" i="1"/>
  <c r="T1458" i="1" s="1"/>
  <c r="S1459" i="1"/>
  <c r="T1459" i="1" s="1"/>
  <c r="S1460" i="1"/>
  <c r="T1460" i="1" s="1"/>
  <c r="S1461" i="1"/>
  <c r="T1461" i="1" s="1"/>
  <c r="S1462" i="1"/>
  <c r="T1462" i="1" s="1"/>
  <c r="S1463" i="1"/>
  <c r="T1463" i="1" s="1"/>
  <c r="S1464" i="1"/>
  <c r="T1464" i="1" s="1"/>
  <c r="S1465" i="1"/>
  <c r="T1465" i="1" s="1"/>
  <c r="S1466" i="1"/>
  <c r="T1466" i="1" s="1"/>
  <c r="S1467" i="1"/>
  <c r="T1467" i="1" s="1"/>
  <c r="S1468" i="1"/>
  <c r="T1468" i="1" s="1"/>
  <c r="S1469" i="1"/>
  <c r="T1469" i="1" s="1"/>
  <c r="S1470" i="1"/>
  <c r="T1470" i="1" s="1"/>
  <c r="S1471" i="1"/>
  <c r="T1471" i="1" s="1"/>
  <c r="S1472" i="1"/>
  <c r="T1472" i="1" s="1"/>
  <c r="S1473" i="1"/>
  <c r="T1473" i="1" s="1"/>
  <c r="S1474" i="1"/>
  <c r="T1474" i="1" s="1"/>
  <c r="S1475" i="1"/>
  <c r="T1475" i="1" s="1"/>
  <c r="S1476" i="1"/>
  <c r="T1476" i="1" s="1"/>
  <c r="S1477" i="1"/>
  <c r="T1477" i="1" s="1"/>
  <c r="S1478" i="1"/>
  <c r="T1478" i="1" s="1"/>
  <c r="S1479" i="1"/>
  <c r="T1479" i="1" s="1"/>
  <c r="S1480" i="1"/>
  <c r="T1480" i="1" s="1"/>
  <c r="S1481" i="1"/>
  <c r="T1481" i="1" s="1"/>
  <c r="S1482" i="1"/>
  <c r="T1482" i="1" s="1"/>
  <c r="S1483" i="1"/>
  <c r="T1483" i="1" s="1"/>
  <c r="S1484" i="1"/>
  <c r="T1484" i="1" s="1"/>
  <c r="S1485" i="1"/>
  <c r="T1485" i="1" s="1"/>
  <c r="S1486" i="1"/>
  <c r="T1486" i="1" s="1"/>
  <c r="S1487" i="1"/>
  <c r="T1487" i="1" s="1"/>
  <c r="S1488" i="1"/>
  <c r="T1488" i="1" s="1"/>
  <c r="S1489" i="1"/>
  <c r="T1489" i="1" s="1"/>
  <c r="S1490" i="1"/>
  <c r="T1490" i="1" s="1"/>
  <c r="S1491" i="1"/>
  <c r="T1491" i="1" s="1"/>
  <c r="S1492" i="1"/>
  <c r="T1492" i="1" s="1"/>
  <c r="S1493" i="1"/>
  <c r="T1493" i="1" s="1"/>
  <c r="S1494" i="1"/>
  <c r="T1494" i="1" s="1"/>
  <c r="S1495" i="1"/>
  <c r="T1495" i="1" s="1"/>
  <c r="S1496" i="1"/>
  <c r="T1496" i="1" s="1"/>
  <c r="S1497" i="1"/>
  <c r="T1497" i="1" s="1"/>
  <c r="S1498" i="1"/>
  <c r="T1498" i="1" s="1"/>
  <c r="S1499" i="1"/>
  <c r="T1499" i="1" s="1"/>
  <c r="S1500" i="1"/>
  <c r="T1500" i="1" s="1"/>
  <c r="S1501" i="1"/>
  <c r="T1501" i="1" s="1"/>
  <c r="S1502" i="1"/>
  <c r="T1502" i="1" s="1"/>
  <c r="S1503" i="1"/>
  <c r="T1503" i="1" s="1"/>
  <c r="S1504" i="1"/>
  <c r="T1504" i="1" s="1"/>
  <c r="S1505" i="1"/>
  <c r="T1505" i="1" s="1"/>
  <c r="S1506" i="1"/>
  <c r="T1506" i="1" s="1"/>
  <c r="S1507" i="1"/>
  <c r="T1507" i="1" s="1"/>
  <c r="S1508" i="1"/>
  <c r="T1508" i="1" s="1"/>
  <c r="S1509" i="1"/>
  <c r="T1509" i="1" s="1"/>
  <c r="S1510" i="1"/>
  <c r="T1510" i="1" s="1"/>
  <c r="S1511" i="1"/>
  <c r="T1511" i="1" s="1"/>
  <c r="S1512" i="1"/>
  <c r="T1512" i="1" s="1"/>
  <c r="S1513" i="1"/>
  <c r="T1513" i="1" s="1"/>
  <c r="S1514" i="1"/>
  <c r="T1514" i="1" s="1"/>
  <c r="S1515" i="1"/>
  <c r="T1515" i="1" s="1"/>
  <c r="S1516" i="1"/>
  <c r="T1516" i="1" s="1"/>
  <c r="S1517" i="1"/>
  <c r="T1517" i="1" s="1"/>
  <c r="S1518" i="1"/>
  <c r="T1518" i="1" s="1"/>
  <c r="S1519" i="1"/>
  <c r="T1519" i="1" s="1"/>
  <c r="S1520" i="1"/>
  <c r="T1520" i="1" s="1"/>
  <c r="S1521" i="1"/>
  <c r="T1521" i="1" s="1"/>
  <c r="S1522" i="1"/>
  <c r="T1522" i="1" s="1"/>
  <c r="S1523" i="1"/>
  <c r="T1523" i="1" s="1"/>
  <c r="S1524" i="1"/>
  <c r="T1524" i="1" s="1"/>
  <c r="S1525" i="1"/>
  <c r="T1525" i="1" s="1"/>
  <c r="S1526" i="1"/>
  <c r="T1526" i="1" s="1"/>
  <c r="S1527" i="1"/>
  <c r="T1527" i="1" s="1"/>
  <c r="S1528" i="1"/>
  <c r="T1528" i="1" s="1"/>
  <c r="S1529" i="1"/>
  <c r="T1529" i="1" s="1"/>
  <c r="S1530" i="1"/>
  <c r="T1530" i="1" s="1"/>
  <c r="S1531" i="1"/>
  <c r="T1531" i="1" s="1"/>
  <c r="S1532" i="1"/>
  <c r="T1532" i="1" s="1"/>
  <c r="S1533" i="1"/>
  <c r="T1533" i="1" s="1"/>
  <c r="S1534" i="1"/>
  <c r="T1534" i="1" s="1"/>
  <c r="S1535" i="1"/>
  <c r="T1535" i="1" s="1"/>
  <c r="S1536" i="1"/>
  <c r="T1536" i="1" s="1"/>
  <c r="S1537" i="1"/>
  <c r="T1537" i="1" s="1"/>
  <c r="S1538" i="1"/>
  <c r="T1538" i="1" s="1"/>
  <c r="S1539" i="1"/>
  <c r="T1539" i="1" s="1"/>
  <c r="S1540" i="1"/>
  <c r="T1540" i="1" s="1"/>
  <c r="S1541" i="1"/>
  <c r="T1541" i="1" s="1"/>
  <c r="S1542" i="1"/>
  <c r="T1542" i="1" s="1"/>
  <c r="S1543" i="1"/>
  <c r="T1543" i="1" s="1"/>
  <c r="S1544" i="1"/>
  <c r="T1544" i="1" s="1"/>
  <c r="S1545" i="1"/>
  <c r="T1545" i="1" s="1"/>
  <c r="S1546" i="1"/>
  <c r="T1546" i="1" s="1"/>
  <c r="S1547" i="1"/>
  <c r="T1547" i="1" s="1"/>
  <c r="S1548" i="1"/>
  <c r="T1548" i="1" s="1"/>
  <c r="S1549" i="1"/>
  <c r="T1549" i="1" s="1"/>
  <c r="S1550" i="1"/>
  <c r="T1550" i="1" s="1"/>
  <c r="S1551" i="1"/>
  <c r="T1551" i="1" s="1"/>
  <c r="S1552" i="1"/>
  <c r="T1552" i="1" s="1"/>
  <c r="S1553" i="1"/>
  <c r="T1553" i="1" s="1"/>
  <c r="S1554" i="1"/>
  <c r="T1554" i="1" s="1"/>
  <c r="S1555" i="1"/>
  <c r="T1555" i="1" s="1"/>
  <c r="S1556" i="1"/>
  <c r="T1556" i="1" s="1"/>
  <c r="S1557" i="1"/>
  <c r="T1557" i="1" s="1"/>
  <c r="S1558" i="1"/>
  <c r="T1558" i="1" s="1"/>
  <c r="S1559" i="1"/>
  <c r="T1559" i="1" s="1"/>
  <c r="S1560" i="1"/>
  <c r="T1560" i="1" s="1"/>
  <c r="S1561" i="1"/>
  <c r="T1561" i="1" s="1"/>
  <c r="S1562" i="1"/>
  <c r="T1562" i="1" s="1"/>
  <c r="S1563" i="1"/>
  <c r="T1563" i="1" s="1"/>
  <c r="S1564" i="1"/>
  <c r="T1564" i="1" s="1"/>
  <c r="S1565" i="1"/>
  <c r="T1565" i="1" s="1"/>
  <c r="S1566" i="1"/>
  <c r="T1566" i="1" s="1"/>
  <c r="S1567" i="1"/>
  <c r="T1567" i="1" s="1"/>
  <c r="S1568" i="1"/>
  <c r="T1568" i="1" s="1"/>
  <c r="S1569" i="1"/>
  <c r="T1569" i="1" s="1"/>
  <c r="S1570" i="1"/>
  <c r="T1570" i="1" s="1"/>
  <c r="S1571" i="1"/>
  <c r="T1571" i="1" s="1"/>
  <c r="S1572" i="1"/>
  <c r="T1572" i="1" s="1"/>
  <c r="S1573" i="1"/>
  <c r="T1573" i="1" s="1"/>
  <c r="S1574" i="1"/>
  <c r="T1574" i="1" s="1"/>
  <c r="S1575" i="1"/>
  <c r="T1575" i="1" s="1"/>
  <c r="S1576" i="1"/>
  <c r="T1576" i="1" s="1"/>
  <c r="S1577" i="1"/>
  <c r="T1577" i="1" s="1"/>
  <c r="S1578" i="1"/>
  <c r="T1578" i="1" s="1"/>
  <c r="S1579" i="1"/>
  <c r="T1579" i="1" s="1"/>
  <c r="S1580" i="1"/>
  <c r="T1580" i="1" s="1"/>
  <c r="S1581" i="1"/>
  <c r="T1581" i="1" s="1"/>
  <c r="S1582" i="1"/>
  <c r="T1582" i="1" s="1"/>
  <c r="S1583" i="1"/>
  <c r="T1583" i="1" s="1"/>
  <c r="S1584" i="1"/>
  <c r="T1584" i="1" s="1"/>
  <c r="S1585" i="1"/>
  <c r="T1585" i="1" s="1"/>
  <c r="S1586" i="1"/>
  <c r="T1586" i="1" s="1"/>
  <c r="S1587" i="1"/>
  <c r="T1587" i="1" s="1"/>
  <c r="S1588" i="1"/>
  <c r="T1588" i="1" s="1"/>
  <c r="S1589" i="1"/>
  <c r="T1589" i="1" s="1"/>
  <c r="S1590" i="1"/>
  <c r="T1590" i="1" s="1"/>
  <c r="S1591" i="1"/>
  <c r="T1591" i="1" s="1"/>
  <c r="S1592" i="1"/>
  <c r="T1592" i="1" s="1"/>
  <c r="S1593" i="1"/>
  <c r="T1593" i="1" s="1"/>
  <c r="S1594" i="1"/>
  <c r="T1594" i="1" s="1"/>
  <c r="S1595" i="1"/>
  <c r="T1595" i="1" s="1"/>
  <c r="S1596" i="1"/>
  <c r="T1596" i="1" s="1"/>
  <c r="S1597" i="1"/>
  <c r="T1597" i="1" s="1"/>
  <c r="S1598" i="1"/>
  <c r="T1598" i="1" s="1"/>
  <c r="S1599" i="1"/>
  <c r="T1599" i="1" s="1"/>
  <c r="S1600" i="1"/>
  <c r="T1600" i="1" s="1"/>
  <c r="S1601" i="1"/>
  <c r="T1601" i="1" s="1"/>
  <c r="S1602" i="1"/>
  <c r="T1602" i="1" s="1"/>
  <c r="S1603" i="1"/>
  <c r="T1603" i="1" s="1"/>
  <c r="S1604" i="1"/>
  <c r="T1604" i="1" s="1"/>
  <c r="S1605" i="1"/>
  <c r="T1605" i="1" s="1"/>
  <c r="S1606" i="1"/>
  <c r="T1606" i="1" s="1"/>
  <c r="S1607" i="1"/>
  <c r="T1607" i="1" s="1"/>
  <c r="S1608" i="1"/>
  <c r="T1608" i="1" s="1"/>
  <c r="S1609" i="1"/>
  <c r="T1609" i="1" s="1"/>
  <c r="S1610" i="1"/>
  <c r="T1610" i="1" s="1"/>
  <c r="S1611" i="1"/>
  <c r="T1611" i="1" s="1"/>
  <c r="S1612" i="1"/>
  <c r="T1612" i="1" s="1"/>
  <c r="S1613" i="1"/>
  <c r="T1613" i="1" s="1"/>
  <c r="S1614" i="1"/>
  <c r="T1614" i="1" s="1"/>
  <c r="S1615" i="1"/>
  <c r="T1615" i="1" s="1"/>
  <c r="S1616" i="1"/>
  <c r="T1616" i="1" s="1"/>
  <c r="S1617" i="1"/>
  <c r="T1617" i="1" s="1"/>
  <c r="S1618" i="1"/>
  <c r="T1618" i="1" s="1"/>
  <c r="S1619" i="1"/>
  <c r="T1619" i="1" s="1"/>
  <c r="S1620" i="1"/>
  <c r="T1620" i="1" s="1"/>
  <c r="S1621" i="1"/>
  <c r="T1621" i="1" s="1"/>
  <c r="S1622" i="1"/>
  <c r="T1622" i="1" s="1"/>
  <c r="S1623" i="1"/>
  <c r="T1623" i="1" s="1"/>
  <c r="S1624" i="1"/>
  <c r="T1624" i="1" s="1"/>
  <c r="S1625" i="1"/>
  <c r="T1625" i="1" s="1"/>
  <c r="S1626" i="1"/>
  <c r="T1626" i="1" s="1"/>
  <c r="S1627" i="1"/>
  <c r="T1627" i="1" s="1"/>
  <c r="S1628" i="1"/>
  <c r="T1628" i="1" s="1"/>
  <c r="S1629" i="1"/>
  <c r="T1629" i="1" s="1"/>
  <c r="S1630" i="1"/>
  <c r="T1630" i="1" s="1"/>
  <c r="S1631" i="1"/>
  <c r="T1631" i="1" s="1"/>
  <c r="S1632" i="1"/>
  <c r="T1632" i="1" s="1"/>
  <c r="S1633" i="1"/>
  <c r="T1633" i="1" s="1"/>
  <c r="S1634" i="1"/>
  <c r="T1634" i="1" s="1"/>
  <c r="S1635" i="1"/>
  <c r="T1635" i="1" s="1"/>
  <c r="S1636" i="1"/>
  <c r="T1636" i="1" s="1"/>
  <c r="S1637" i="1"/>
  <c r="T1637" i="1" s="1"/>
  <c r="S1638" i="1"/>
  <c r="T1638" i="1" s="1"/>
  <c r="S1639" i="1"/>
  <c r="T1639" i="1" s="1"/>
  <c r="S1640" i="1"/>
  <c r="T1640" i="1" s="1"/>
  <c r="S1641" i="1"/>
  <c r="T1641" i="1" s="1"/>
  <c r="S1642" i="1"/>
  <c r="T1642" i="1" s="1"/>
  <c r="S1643" i="1"/>
  <c r="T1643" i="1" s="1"/>
  <c r="S1644" i="1"/>
  <c r="T1644" i="1" s="1"/>
  <c r="S1645" i="1"/>
  <c r="T1645" i="1" s="1"/>
  <c r="S1646" i="1"/>
  <c r="T1646" i="1" s="1"/>
  <c r="S1647" i="1"/>
  <c r="T1647" i="1" s="1"/>
  <c r="S1648" i="1"/>
  <c r="T1648" i="1" s="1"/>
  <c r="S1649" i="1"/>
  <c r="T1649" i="1" s="1"/>
  <c r="S1650" i="1"/>
  <c r="T1650" i="1" s="1"/>
  <c r="S1651" i="1"/>
  <c r="T1651" i="1" s="1"/>
  <c r="S1652" i="1"/>
  <c r="T1652" i="1" s="1"/>
  <c r="S1653" i="1"/>
  <c r="T1653" i="1" s="1"/>
  <c r="S1654" i="1"/>
  <c r="T1654" i="1" s="1"/>
  <c r="S1655" i="1"/>
  <c r="T1655" i="1" s="1"/>
  <c r="S1656" i="1"/>
  <c r="T1656" i="1" s="1"/>
  <c r="S1657" i="1"/>
  <c r="T1657" i="1" s="1"/>
  <c r="S1658" i="1"/>
  <c r="T1658" i="1" s="1"/>
  <c r="S1659" i="1"/>
  <c r="T1659" i="1" s="1"/>
  <c r="S1660" i="1"/>
  <c r="T1660" i="1" s="1"/>
  <c r="S1661" i="1"/>
  <c r="T1661" i="1" s="1"/>
  <c r="S1662" i="1"/>
  <c r="T1662" i="1" s="1"/>
  <c r="S1663" i="1"/>
  <c r="T1663" i="1" s="1"/>
  <c r="S1664" i="1"/>
  <c r="T1664" i="1" s="1"/>
  <c r="S1665" i="1"/>
  <c r="T1665" i="1" s="1"/>
  <c r="S1666" i="1"/>
  <c r="T1666" i="1" s="1"/>
  <c r="S1667" i="1"/>
  <c r="T1667" i="1" s="1"/>
  <c r="S1668" i="1"/>
  <c r="T1668" i="1" s="1"/>
  <c r="S1669" i="1"/>
  <c r="T1669" i="1" s="1"/>
  <c r="S1670" i="1"/>
  <c r="T1670" i="1" s="1"/>
  <c r="S1671" i="1"/>
  <c r="T1671" i="1" s="1"/>
  <c r="S1672" i="1"/>
  <c r="T1672" i="1" s="1"/>
  <c r="S1673" i="1"/>
  <c r="T1673" i="1" s="1"/>
  <c r="S1674" i="1"/>
  <c r="T1674" i="1" s="1"/>
  <c r="S1675" i="1"/>
  <c r="T1675" i="1" s="1"/>
  <c r="S1676" i="1"/>
  <c r="T1676" i="1" s="1"/>
  <c r="S1677" i="1"/>
  <c r="T1677" i="1" s="1"/>
  <c r="S1678" i="1"/>
  <c r="T1678" i="1" s="1"/>
  <c r="S1679" i="1"/>
  <c r="T1679" i="1" s="1"/>
  <c r="S1680" i="1"/>
  <c r="T1680" i="1" s="1"/>
  <c r="S1681" i="1"/>
  <c r="T1681" i="1" s="1"/>
  <c r="S1682" i="1"/>
  <c r="T1682" i="1" s="1"/>
  <c r="S1683" i="1"/>
  <c r="T1683" i="1" s="1"/>
  <c r="S1684" i="1"/>
  <c r="T1684" i="1" s="1"/>
  <c r="S1685" i="1"/>
  <c r="T1685" i="1" s="1"/>
  <c r="S1686" i="1"/>
  <c r="T1686" i="1" s="1"/>
  <c r="S1687" i="1"/>
  <c r="T1687" i="1" s="1"/>
  <c r="S1688" i="1"/>
  <c r="T1688" i="1" s="1"/>
  <c r="S1689" i="1"/>
  <c r="T1689" i="1" s="1"/>
  <c r="S1690" i="1"/>
  <c r="T1690" i="1" s="1"/>
  <c r="S1691" i="1"/>
  <c r="T1691" i="1" s="1"/>
  <c r="S1692" i="1"/>
  <c r="T1692" i="1" s="1"/>
  <c r="S1693" i="1"/>
  <c r="T1693" i="1" s="1"/>
  <c r="S1694" i="1"/>
  <c r="T1694" i="1" s="1"/>
  <c r="S1695" i="1"/>
  <c r="T1695" i="1" s="1"/>
  <c r="S1696" i="1"/>
  <c r="T1696" i="1" s="1"/>
  <c r="S1697" i="1"/>
  <c r="T1697" i="1" s="1"/>
  <c r="S1698" i="1"/>
  <c r="T1698" i="1" s="1"/>
  <c r="S1699" i="1"/>
  <c r="T1699" i="1" s="1"/>
  <c r="S1700" i="1"/>
  <c r="T1700" i="1" s="1"/>
  <c r="S1701" i="1"/>
  <c r="T1701" i="1" s="1"/>
  <c r="S1702" i="1"/>
  <c r="T1702" i="1" s="1"/>
  <c r="S1703" i="1"/>
  <c r="T1703" i="1" s="1"/>
  <c r="S1704" i="1"/>
  <c r="T1704" i="1" s="1"/>
  <c r="S1705" i="1"/>
  <c r="T1705" i="1" s="1"/>
  <c r="S1706" i="1"/>
  <c r="T1706" i="1" s="1"/>
  <c r="S1707" i="1"/>
  <c r="T1707" i="1" s="1"/>
  <c r="S1708" i="1"/>
  <c r="T1708" i="1" s="1"/>
  <c r="S1709" i="1"/>
  <c r="T1709" i="1" s="1"/>
  <c r="S1710" i="1"/>
  <c r="T1710" i="1" s="1"/>
  <c r="S1711" i="1"/>
  <c r="T1711" i="1" s="1"/>
  <c r="S1712" i="1"/>
  <c r="T1712" i="1" s="1"/>
  <c r="S1713" i="1"/>
  <c r="T1713" i="1" s="1"/>
  <c r="S1714" i="1"/>
  <c r="T1714" i="1" s="1"/>
  <c r="S1715" i="1"/>
  <c r="T1715" i="1" s="1"/>
  <c r="S1716" i="1"/>
  <c r="T1716" i="1" s="1"/>
  <c r="S1717" i="1"/>
  <c r="T1717" i="1" s="1"/>
  <c r="S1718" i="1"/>
  <c r="T1718" i="1" s="1"/>
  <c r="S1719" i="1"/>
  <c r="T1719" i="1" s="1"/>
  <c r="S1720" i="1"/>
  <c r="T1720" i="1" s="1"/>
  <c r="S1721" i="1"/>
  <c r="T1721" i="1" s="1"/>
  <c r="S1722" i="1"/>
  <c r="T1722" i="1" s="1"/>
  <c r="S1723" i="1"/>
  <c r="T1723" i="1" s="1"/>
  <c r="S1724" i="1"/>
  <c r="T1724" i="1" s="1"/>
  <c r="S1725" i="1"/>
  <c r="T1725" i="1" s="1"/>
  <c r="S1726" i="1"/>
  <c r="T1726" i="1" s="1"/>
  <c r="S1727" i="1"/>
  <c r="T1727" i="1" s="1"/>
  <c r="S1728" i="1"/>
  <c r="T1728" i="1" s="1"/>
  <c r="S1729" i="1"/>
  <c r="T1729" i="1" s="1"/>
  <c r="S1730" i="1"/>
  <c r="T1730" i="1" s="1"/>
  <c r="S1731" i="1"/>
  <c r="T1731" i="1" s="1"/>
  <c r="S1732" i="1"/>
  <c r="T1732" i="1" s="1"/>
  <c r="S1733" i="1"/>
  <c r="T1733" i="1" s="1"/>
  <c r="S1734" i="1"/>
  <c r="T1734" i="1" s="1"/>
  <c r="S1735" i="1"/>
  <c r="T1735" i="1" s="1"/>
  <c r="S1736" i="1"/>
  <c r="T1736" i="1" s="1"/>
  <c r="S1737" i="1"/>
  <c r="T1737" i="1" s="1"/>
  <c r="S1738" i="1"/>
  <c r="T1738" i="1" s="1"/>
  <c r="S1739" i="1"/>
  <c r="T1739" i="1" s="1"/>
  <c r="S1740" i="1"/>
  <c r="T1740" i="1" s="1"/>
  <c r="S1741" i="1"/>
  <c r="T1741" i="1" s="1"/>
  <c r="S1742" i="1"/>
  <c r="T1742" i="1" s="1"/>
  <c r="S1743" i="1"/>
  <c r="T1743" i="1" s="1"/>
  <c r="S1744" i="1"/>
  <c r="T1744" i="1" s="1"/>
  <c r="S1745" i="1"/>
  <c r="T1745" i="1" s="1"/>
  <c r="S1746" i="1"/>
  <c r="T1746" i="1" s="1"/>
  <c r="S1747" i="1"/>
  <c r="T1747" i="1" s="1"/>
  <c r="S1748" i="1"/>
  <c r="T1748" i="1" s="1"/>
  <c r="S1749" i="1"/>
  <c r="T1749" i="1" s="1"/>
  <c r="S1750" i="1"/>
  <c r="T1750" i="1" s="1"/>
  <c r="S1751" i="1"/>
  <c r="T1751" i="1" s="1"/>
  <c r="S1752" i="1"/>
  <c r="T1752" i="1" s="1"/>
  <c r="S1753" i="1"/>
  <c r="T1753" i="1" s="1"/>
  <c r="S1754" i="1"/>
  <c r="T1754" i="1" s="1"/>
  <c r="S1755" i="1"/>
  <c r="T1755" i="1" s="1"/>
  <c r="S1756" i="1"/>
  <c r="T1756" i="1" s="1"/>
  <c r="S1757" i="1"/>
  <c r="T1757" i="1" s="1"/>
  <c r="S1758" i="1"/>
  <c r="T1758" i="1" s="1"/>
  <c r="S1759" i="1"/>
  <c r="T1759" i="1" s="1"/>
  <c r="S1760" i="1"/>
  <c r="T1760" i="1" s="1"/>
  <c r="S1761" i="1"/>
  <c r="T1761" i="1" s="1"/>
  <c r="S1762" i="1"/>
  <c r="T1762" i="1" s="1"/>
  <c r="S1763" i="1"/>
  <c r="T1763" i="1" s="1"/>
  <c r="S1764" i="1"/>
  <c r="T1764" i="1" s="1"/>
  <c r="S1765" i="1"/>
  <c r="T1765" i="1" s="1"/>
  <c r="S1766" i="1"/>
  <c r="T1766" i="1" s="1"/>
  <c r="S1767" i="1"/>
  <c r="T1767" i="1" s="1"/>
  <c r="S1768" i="1"/>
  <c r="T1768" i="1" s="1"/>
  <c r="S1769" i="1"/>
  <c r="T1769" i="1" s="1"/>
  <c r="S1770" i="1"/>
  <c r="T1770" i="1" s="1"/>
  <c r="S1771" i="1"/>
  <c r="T1771" i="1" s="1"/>
  <c r="S1772" i="1"/>
  <c r="T1772" i="1" s="1"/>
  <c r="S1773" i="1"/>
  <c r="T1773" i="1" s="1"/>
  <c r="S1774" i="1"/>
  <c r="T1774" i="1" s="1"/>
  <c r="S1775" i="1"/>
  <c r="T1775" i="1" s="1"/>
  <c r="S1776" i="1"/>
  <c r="T1776" i="1" s="1"/>
  <c r="S1777" i="1"/>
  <c r="T1777" i="1" s="1"/>
  <c r="S1778" i="1"/>
  <c r="T1778" i="1" s="1"/>
  <c r="S1779" i="1"/>
  <c r="T1779" i="1" s="1"/>
  <c r="S1780" i="1"/>
  <c r="T1780" i="1" s="1"/>
  <c r="S1781" i="1"/>
  <c r="T1781" i="1" s="1"/>
  <c r="S1782" i="1"/>
  <c r="T1782" i="1" s="1"/>
  <c r="S1783" i="1"/>
  <c r="T1783" i="1" s="1"/>
  <c r="S1784" i="1"/>
  <c r="T1784" i="1" s="1"/>
  <c r="S1785" i="1"/>
  <c r="T1785" i="1" s="1"/>
  <c r="S1786" i="1"/>
  <c r="T1786" i="1" s="1"/>
  <c r="S1787" i="1"/>
  <c r="T1787" i="1" s="1"/>
  <c r="S1788" i="1"/>
  <c r="T1788" i="1" s="1"/>
  <c r="S1789" i="1"/>
  <c r="T1789" i="1" s="1"/>
  <c r="S1790" i="1"/>
  <c r="T1790" i="1" s="1"/>
  <c r="S1791" i="1"/>
  <c r="T1791" i="1" s="1"/>
  <c r="S1792" i="1"/>
  <c r="T1792" i="1" s="1"/>
  <c r="S1793" i="1"/>
  <c r="T1793" i="1" s="1"/>
  <c r="S1794" i="1"/>
  <c r="T1794" i="1" s="1"/>
  <c r="S1795" i="1"/>
  <c r="T1795" i="1" s="1"/>
  <c r="S1796" i="1"/>
  <c r="T1796" i="1" s="1"/>
  <c r="S1797" i="1"/>
  <c r="T1797" i="1" s="1"/>
  <c r="S1798" i="1"/>
  <c r="T1798" i="1" s="1"/>
  <c r="S1799" i="1"/>
  <c r="T1799" i="1" s="1"/>
  <c r="S1800" i="1"/>
  <c r="T1800" i="1" s="1"/>
  <c r="S1801" i="1"/>
  <c r="T1801" i="1" s="1"/>
  <c r="S1802" i="1"/>
  <c r="T1802" i="1" s="1"/>
  <c r="S1803" i="1"/>
  <c r="T1803" i="1" s="1"/>
  <c r="S1804" i="1"/>
  <c r="T1804" i="1" s="1"/>
  <c r="S1805" i="1"/>
  <c r="T1805" i="1" s="1"/>
  <c r="S1806" i="1"/>
  <c r="T1806" i="1" s="1"/>
  <c r="S1807" i="1"/>
  <c r="T1807" i="1" s="1"/>
  <c r="S1808" i="1"/>
  <c r="T1808" i="1" s="1"/>
  <c r="S1809" i="1"/>
  <c r="T1809" i="1" s="1"/>
  <c r="S1810" i="1"/>
  <c r="T1810" i="1" s="1"/>
  <c r="S1811" i="1"/>
  <c r="T1811" i="1" s="1"/>
  <c r="S1812" i="1"/>
  <c r="T1812" i="1" s="1"/>
  <c r="S1813" i="1"/>
  <c r="T1813" i="1" s="1"/>
  <c r="S1814" i="1"/>
  <c r="T1814" i="1" s="1"/>
  <c r="S1815" i="1"/>
  <c r="T1815" i="1" s="1"/>
  <c r="S1816" i="1"/>
  <c r="T1816" i="1" s="1"/>
  <c r="S1817" i="1"/>
  <c r="T1817" i="1" s="1"/>
  <c r="S1818" i="1"/>
  <c r="T1818" i="1" s="1"/>
  <c r="S1819" i="1"/>
  <c r="T1819" i="1" s="1"/>
  <c r="S1820" i="1"/>
  <c r="T1820" i="1" s="1"/>
  <c r="S1821" i="1"/>
  <c r="T1821" i="1" s="1"/>
  <c r="S1822" i="1"/>
  <c r="T1822" i="1" s="1"/>
  <c r="S1823" i="1"/>
  <c r="T1823" i="1" s="1"/>
  <c r="S1824" i="1"/>
  <c r="T1824" i="1" s="1"/>
  <c r="S1825" i="1"/>
  <c r="T1825" i="1" s="1"/>
  <c r="S1826" i="1"/>
  <c r="T1826" i="1" s="1"/>
  <c r="S1827" i="1"/>
  <c r="T1827" i="1" s="1"/>
  <c r="S1828" i="1"/>
  <c r="T1828" i="1" s="1"/>
  <c r="S1829" i="1"/>
  <c r="T1829" i="1" s="1"/>
  <c r="S1830" i="1"/>
  <c r="T1830" i="1" s="1"/>
  <c r="S1831" i="1"/>
  <c r="T1831" i="1" s="1"/>
  <c r="S1832" i="1"/>
  <c r="T1832" i="1" s="1"/>
  <c r="S1833" i="1"/>
  <c r="T1833" i="1" s="1"/>
  <c r="S1834" i="1"/>
  <c r="T1834" i="1" s="1"/>
  <c r="S1835" i="1"/>
  <c r="T1835" i="1" s="1"/>
  <c r="S1836" i="1"/>
  <c r="T1836" i="1" s="1"/>
  <c r="S1837" i="1"/>
  <c r="T1837" i="1" s="1"/>
  <c r="S1838" i="1"/>
  <c r="T1838" i="1" s="1"/>
  <c r="S1839" i="1"/>
  <c r="T1839" i="1" s="1"/>
  <c r="S1840" i="1"/>
  <c r="T1840" i="1" s="1"/>
  <c r="S1841" i="1"/>
  <c r="T1841" i="1" s="1"/>
  <c r="S1842" i="1"/>
  <c r="T1842" i="1" s="1"/>
  <c r="S1843" i="1"/>
  <c r="T1843" i="1" s="1"/>
  <c r="S1844" i="1"/>
  <c r="T1844" i="1" s="1"/>
  <c r="S1845" i="1"/>
  <c r="T1845" i="1" s="1"/>
  <c r="S1846" i="1"/>
  <c r="T1846" i="1" s="1"/>
  <c r="S1847" i="1"/>
  <c r="T1847" i="1" s="1"/>
  <c r="S1848" i="1"/>
  <c r="T1848" i="1" s="1"/>
  <c r="S1849" i="1"/>
  <c r="T1849" i="1" s="1"/>
  <c r="S1850" i="1"/>
  <c r="T1850" i="1" s="1"/>
  <c r="S1851" i="1"/>
  <c r="T1851" i="1" s="1"/>
  <c r="S1852" i="1"/>
  <c r="T1852" i="1" s="1"/>
  <c r="S1853" i="1"/>
  <c r="T1853" i="1" s="1"/>
  <c r="S1854" i="1"/>
  <c r="T1854" i="1" s="1"/>
  <c r="S1855" i="1"/>
  <c r="T1855" i="1" s="1"/>
  <c r="S1856" i="1"/>
  <c r="T1856" i="1" s="1"/>
  <c r="S1857" i="1"/>
  <c r="T1857" i="1" s="1"/>
  <c r="S1858" i="1"/>
  <c r="T1858" i="1" s="1"/>
  <c r="S1859" i="1"/>
  <c r="T1859" i="1" s="1"/>
  <c r="S1860" i="1"/>
  <c r="T1860" i="1" s="1"/>
  <c r="S1861" i="1"/>
  <c r="T1861" i="1" s="1"/>
  <c r="S1862" i="1"/>
  <c r="T1862" i="1" s="1"/>
  <c r="S1863" i="1"/>
  <c r="T1863" i="1" s="1"/>
  <c r="S1864" i="1"/>
  <c r="T1864" i="1" s="1"/>
  <c r="S1865" i="1"/>
  <c r="T1865" i="1" s="1"/>
  <c r="S1866" i="1"/>
  <c r="T1866" i="1" s="1"/>
  <c r="S1867" i="1"/>
  <c r="T1867" i="1" s="1"/>
  <c r="S1868" i="1"/>
  <c r="T1868" i="1" s="1"/>
  <c r="S1869" i="1"/>
  <c r="T1869" i="1" s="1"/>
  <c r="S1870" i="1"/>
  <c r="T1870" i="1" s="1"/>
  <c r="S1871" i="1"/>
  <c r="T1871" i="1" s="1"/>
  <c r="S1872" i="1"/>
  <c r="T1872" i="1" s="1"/>
  <c r="S1873" i="1"/>
  <c r="T1873" i="1" s="1"/>
  <c r="S1874" i="1"/>
  <c r="T1874" i="1" s="1"/>
  <c r="S1875" i="1"/>
  <c r="T1875" i="1" s="1"/>
  <c r="S1876" i="1"/>
  <c r="T1876" i="1" s="1"/>
  <c r="S1877" i="1"/>
  <c r="T1877" i="1" s="1"/>
  <c r="S1878" i="1"/>
  <c r="T1878" i="1" s="1"/>
  <c r="S1879" i="1"/>
  <c r="T1879" i="1" s="1"/>
  <c r="S1880" i="1"/>
  <c r="T1880" i="1" s="1"/>
  <c r="S1881" i="1"/>
  <c r="T1881" i="1" s="1"/>
  <c r="S1882" i="1"/>
  <c r="T1882" i="1" s="1"/>
  <c r="S1883" i="1"/>
  <c r="T1883" i="1" s="1"/>
  <c r="S1884" i="1"/>
  <c r="T1884" i="1" s="1"/>
  <c r="S1885" i="1"/>
  <c r="T1885" i="1" s="1"/>
  <c r="S1886" i="1"/>
  <c r="T1886" i="1" s="1"/>
  <c r="S1887" i="1"/>
  <c r="T1887" i="1" s="1"/>
  <c r="S1888" i="1"/>
  <c r="T1888" i="1" s="1"/>
  <c r="S1889" i="1"/>
  <c r="T1889" i="1" s="1"/>
  <c r="S1890" i="1"/>
  <c r="T1890" i="1" s="1"/>
  <c r="S1891" i="1"/>
  <c r="T1891" i="1" s="1"/>
  <c r="S1892" i="1"/>
  <c r="T1892" i="1" s="1"/>
  <c r="S1893" i="1"/>
  <c r="T1893" i="1" s="1"/>
  <c r="S1894" i="1"/>
  <c r="T1894" i="1" s="1"/>
  <c r="S1895" i="1"/>
  <c r="T1895" i="1" s="1"/>
  <c r="S1896" i="1"/>
  <c r="T1896" i="1" s="1"/>
  <c r="S1897" i="1"/>
  <c r="T1897" i="1" s="1"/>
  <c r="S1898" i="1"/>
  <c r="T1898" i="1" s="1"/>
  <c r="S1899" i="1"/>
  <c r="T1899" i="1" s="1"/>
  <c r="S1900" i="1"/>
  <c r="T1900" i="1" s="1"/>
  <c r="S1901" i="1"/>
  <c r="T1901" i="1" s="1"/>
  <c r="S1902" i="1"/>
  <c r="T1902" i="1" s="1"/>
  <c r="S1903" i="1"/>
  <c r="T1903" i="1" s="1"/>
  <c r="S1904" i="1"/>
  <c r="T1904" i="1" s="1"/>
  <c r="S1905" i="1"/>
  <c r="T1905" i="1" s="1"/>
  <c r="S1906" i="1"/>
  <c r="T1906" i="1" s="1"/>
  <c r="S1907" i="1"/>
  <c r="T1907" i="1" s="1"/>
  <c r="S1908" i="1"/>
  <c r="T1908" i="1" s="1"/>
  <c r="S1909" i="1"/>
  <c r="T1909" i="1" s="1"/>
  <c r="S1910" i="1"/>
  <c r="T1910" i="1" s="1"/>
  <c r="S1911" i="1"/>
  <c r="T1911" i="1" s="1"/>
  <c r="S1912" i="1"/>
  <c r="T1912" i="1" s="1"/>
  <c r="S1913" i="1"/>
  <c r="T1913" i="1" s="1"/>
  <c r="S1914" i="1"/>
  <c r="T1914" i="1" s="1"/>
  <c r="S1915" i="1"/>
  <c r="T1915" i="1" s="1"/>
  <c r="S1916" i="1"/>
  <c r="T1916" i="1" s="1"/>
  <c r="S1917" i="1"/>
  <c r="T1917" i="1" s="1"/>
  <c r="S1918" i="1"/>
  <c r="T1918" i="1" s="1"/>
  <c r="S1919" i="1"/>
  <c r="T1919" i="1" s="1"/>
  <c r="S1920" i="1"/>
  <c r="T1920" i="1" s="1"/>
  <c r="S1921" i="1"/>
  <c r="T1921" i="1" s="1"/>
  <c r="S1922" i="1"/>
  <c r="T1922" i="1" s="1"/>
  <c r="S1923" i="1"/>
  <c r="T1923" i="1" s="1"/>
  <c r="S1924" i="1"/>
  <c r="T1924" i="1" s="1"/>
  <c r="S1925" i="1"/>
  <c r="T1925" i="1" s="1"/>
  <c r="S1926" i="1"/>
  <c r="T1926" i="1" s="1"/>
  <c r="S1927" i="1"/>
  <c r="T1927" i="1" s="1"/>
  <c r="S1928" i="1"/>
  <c r="T1928" i="1" s="1"/>
  <c r="S1929" i="1"/>
  <c r="T1929" i="1" s="1"/>
  <c r="S1930" i="1"/>
  <c r="T1930" i="1" s="1"/>
  <c r="S1931" i="1"/>
  <c r="T1931" i="1" s="1"/>
  <c r="S1932" i="1"/>
  <c r="T1932" i="1" s="1"/>
  <c r="S1933" i="1"/>
  <c r="T1933" i="1" s="1"/>
  <c r="S1934" i="1"/>
  <c r="T1934" i="1" s="1"/>
  <c r="S1935" i="1"/>
  <c r="T1935" i="1" s="1"/>
  <c r="S1936" i="1"/>
  <c r="T1936" i="1" s="1"/>
  <c r="S1937" i="1"/>
  <c r="T1937" i="1" s="1"/>
  <c r="S1938" i="1"/>
  <c r="T1938" i="1" s="1"/>
  <c r="S1939" i="1"/>
  <c r="T1939" i="1" s="1"/>
  <c r="S1940" i="1"/>
  <c r="T1940" i="1" s="1"/>
  <c r="S1941" i="1"/>
  <c r="T1941" i="1" s="1"/>
  <c r="S1942" i="1"/>
  <c r="T1942" i="1" s="1"/>
  <c r="S1943" i="1"/>
  <c r="T1943" i="1" s="1"/>
  <c r="S1944" i="1"/>
  <c r="T1944" i="1" s="1"/>
  <c r="S1945" i="1"/>
  <c r="T1945" i="1" s="1"/>
  <c r="S1946" i="1"/>
  <c r="T1946" i="1" s="1"/>
  <c r="S1947" i="1"/>
  <c r="T1947" i="1" s="1"/>
  <c r="S1948" i="1"/>
  <c r="T1948" i="1" s="1"/>
  <c r="S1949" i="1"/>
  <c r="T1949" i="1" s="1"/>
  <c r="S1950" i="1"/>
  <c r="T1950" i="1" s="1"/>
  <c r="S1951" i="1"/>
  <c r="T1951" i="1" s="1"/>
  <c r="S1952" i="1"/>
  <c r="T1952" i="1" s="1"/>
  <c r="S1953" i="1"/>
  <c r="T1953" i="1" s="1"/>
  <c r="S1954" i="1"/>
  <c r="T1954" i="1" s="1"/>
  <c r="S1955" i="1"/>
  <c r="T1955" i="1" s="1"/>
  <c r="S1956" i="1"/>
  <c r="T1956" i="1" s="1"/>
  <c r="S1957" i="1"/>
  <c r="T1957" i="1" s="1"/>
  <c r="S1958" i="1"/>
  <c r="T1958" i="1" s="1"/>
  <c r="S1959" i="1"/>
  <c r="T1959" i="1" s="1"/>
  <c r="S1960" i="1"/>
  <c r="T1960" i="1" s="1"/>
  <c r="S1961" i="1"/>
  <c r="T1961" i="1" s="1"/>
  <c r="S1962" i="1"/>
  <c r="T1962" i="1" s="1"/>
  <c r="S1963" i="1"/>
  <c r="T1963" i="1" s="1"/>
  <c r="S1964" i="1"/>
  <c r="T1964" i="1" s="1"/>
  <c r="S1965" i="1"/>
  <c r="T1965" i="1" s="1"/>
  <c r="S1966" i="1"/>
  <c r="T1966" i="1" s="1"/>
  <c r="S1967" i="1"/>
  <c r="T1967" i="1" s="1"/>
  <c r="S1968" i="1"/>
  <c r="T1968" i="1" s="1"/>
  <c r="S1969" i="1"/>
  <c r="T1969" i="1" s="1"/>
  <c r="S1970" i="1"/>
  <c r="T1970" i="1" s="1"/>
  <c r="S1971" i="1"/>
  <c r="T1971" i="1" s="1"/>
  <c r="S1972" i="1"/>
  <c r="T1972" i="1" s="1"/>
  <c r="S1973" i="1"/>
  <c r="T1973" i="1" s="1"/>
  <c r="S1974" i="1"/>
  <c r="T1974" i="1" s="1"/>
  <c r="S1975" i="1"/>
  <c r="T1975" i="1" s="1"/>
  <c r="S1976" i="1"/>
  <c r="T1976" i="1" s="1"/>
  <c r="S1977" i="1"/>
  <c r="T1977" i="1" s="1"/>
  <c r="S1978" i="1"/>
  <c r="T1978" i="1" s="1"/>
  <c r="S1979" i="1"/>
  <c r="T1979" i="1" s="1"/>
  <c r="S1980" i="1"/>
  <c r="T1980" i="1" s="1"/>
  <c r="S1981" i="1"/>
  <c r="T1981" i="1" s="1"/>
  <c r="S1982" i="1"/>
  <c r="T1982" i="1" s="1"/>
  <c r="S1983" i="1"/>
  <c r="T1983" i="1" s="1"/>
  <c r="S1984" i="1"/>
  <c r="T1984" i="1" s="1"/>
  <c r="S1985" i="1"/>
  <c r="T1985" i="1" s="1"/>
  <c r="S1986" i="1"/>
  <c r="T1986" i="1" s="1"/>
  <c r="S1987" i="1"/>
  <c r="T1987" i="1" s="1"/>
  <c r="S1988" i="1"/>
  <c r="T1988" i="1" s="1"/>
  <c r="S1989" i="1"/>
  <c r="T1989" i="1" s="1"/>
  <c r="S1990" i="1"/>
  <c r="T1990" i="1" s="1"/>
  <c r="S1991" i="1"/>
  <c r="T1991" i="1" s="1"/>
  <c r="S1992" i="1"/>
  <c r="T1992" i="1" s="1"/>
  <c r="S1993" i="1"/>
  <c r="T1993" i="1" s="1"/>
  <c r="S1994" i="1"/>
  <c r="T1994" i="1" s="1"/>
  <c r="S1995" i="1"/>
  <c r="T1995" i="1" s="1"/>
  <c r="S1996" i="1"/>
  <c r="T1996" i="1" s="1"/>
  <c r="S1997" i="1"/>
  <c r="T1997" i="1" s="1"/>
  <c r="S1998" i="1"/>
  <c r="T1998" i="1" s="1"/>
  <c r="S1999" i="1"/>
  <c r="T1999" i="1" s="1"/>
  <c r="S2000" i="1"/>
  <c r="T2000" i="1" s="1"/>
  <c r="S2001" i="1"/>
  <c r="T2001" i="1" s="1"/>
  <c r="S2002" i="1"/>
  <c r="T2002" i="1" s="1"/>
  <c r="S2003" i="1"/>
  <c r="T2003" i="1" s="1"/>
  <c r="S2004" i="1"/>
  <c r="T2004" i="1" s="1"/>
  <c r="S2005" i="1"/>
  <c r="T2005" i="1" s="1"/>
  <c r="S2006" i="1"/>
  <c r="T2006" i="1" s="1"/>
  <c r="S2007" i="1"/>
  <c r="T2007" i="1" s="1"/>
  <c r="S2008" i="1"/>
  <c r="T2008" i="1" s="1"/>
  <c r="S2009" i="1"/>
  <c r="T2009" i="1" s="1"/>
  <c r="S2010" i="1"/>
  <c r="T2010" i="1" s="1"/>
  <c r="S2011" i="1"/>
  <c r="T2011" i="1" s="1"/>
  <c r="S2012" i="1"/>
  <c r="T2012" i="1" s="1"/>
  <c r="S2013" i="1"/>
  <c r="T2013" i="1" s="1"/>
  <c r="S2014" i="1"/>
  <c r="T2014" i="1" s="1"/>
  <c r="S2015" i="1"/>
  <c r="T2015" i="1" s="1"/>
  <c r="S2016" i="1"/>
  <c r="T2016" i="1" s="1"/>
  <c r="S2017" i="1"/>
  <c r="T2017" i="1" s="1"/>
  <c r="S2018" i="1"/>
  <c r="T2018" i="1" s="1"/>
  <c r="S2019" i="1"/>
  <c r="T2019" i="1" s="1"/>
  <c r="S2020" i="1"/>
  <c r="T2020" i="1" s="1"/>
  <c r="S2021" i="1"/>
  <c r="T2021" i="1" s="1"/>
  <c r="S2022" i="1"/>
  <c r="T2022" i="1" s="1"/>
  <c r="S2023" i="1"/>
  <c r="T2023" i="1" s="1"/>
  <c r="S2024" i="1"/>
  <c r="T2024" i="1" s="1"/>
  <c r="S2025" i="1"/>
  <c r="T2025" i="1" s="1"/>
  <c r="S2026" i="1"/>
  <c r="T2026" i="1" s="1"/>
  <c r="S2027" i="1"/>
  <c r="T2027" i="1" s="1"/>
  <c r="S2028" i="1"/>
  <c r="T2028" i="1" s="1"/>
  <c r="S2029" i="1"/>
  <c r="T2029" i="1" s="1"/>
  <c r="S2030" i="1"/>
  <c r="T2030" i="1" s="1"/>
  <c r="S2031" i="1"/>
  <c r="T2031" i="1" s="1"/>
  <c r="S2032" i="1"/>
  <c r="T2032" i="1" s="1"/>
  <c r="S2033" i="1"/>
  <c r="T2033" i="1" s="1"/>
  <c r="S2034" i="1"/>
  <c r="T2034" i="1" s="1"/>
  <c r="S2035" i="1"/>
  <c r="T2035" i="1" s="1"/>
  <c r="S2036" i="1"/>
  <c r="T2036" i="1" s="1"/>
  <c r="S2037" i="1"/>
  <c r="T2037" i="1" s="1"/>
  <c r="S2038" i="1"/>
  <c r="T2038" i="1" s="1"/>
  <c r="S2039" i="1"/>
  <c r="T2039" i="1" s="1"/>
  <c r="S2040" i="1"/>
  <c r="T2040" i="1" s="1"/>
  <c r="S2041" i="1"/>
  <c r="T2041" i="1" s="1"/>
  <c r="S2042" i="1"/>
  <c r="T2042" i="1" s="1"/>
  <c r="S2043" i="1"/>
  <c r="T2043" i="1" s="1"/>
  <c r="S2044" i="1"/>
  <c r="T2044" i="1" s="1"/>
  <c r="S2045" i="1"/>
  <c r="T2045" i="1" s="1"/>
  <c r="S2046" i="1"/>
  <c r="T2046" i="1" s="1"/>
  <c r="S2047" i="1"/>
  <c r="T2047" i="1" s="1"/>
  <c r="S2048" i="1"/>
  <c r="T2048" i="1" s="1"/>
  <c r="S2049" i="1"/>
  <c r="T2049" i="1" s="1"/>
  <c r="S2050" i="1"/>
  <c r="T2050" i="1" s="1"/>
  <c r="S2051" i="1"/>
  <c r="T2051" i="1" s="1"/>
  <c r="S2052" i="1"/>
  <c r="T2052" i="1" s="1"/>
  <c r="S2053" i="1"/>
  <c r="T2053" i="1" s="1"/>
  <c r="S2054" i="1"/>
  <c r="T2054" i="1" s="1"/>
  <c r="S2055" i="1"/>
  <c r="T2055" i="1" s="1"/>
  <c r="S2056" i="1"/>
  <c r="T2056" i="1" s="1"/>
  <c r="S2057" i="1"/>
  <c r="T2057" i="1" s="1"/>
  <c r="S2058" i="1"/>
  <c r="T2058" i="1" s="1"/>
  <c r="S2059" i="1"/>
  <c r="T2059" i="1" s="1"/>
  <c r="S2060" i="1"/>
  <c r="T2060" i="1" s="1"/>
  <c r="S2061" i="1"/>
  <c r="T2061" i="1" s="1"/>
  <c r="S2062" i="1"/>
  <c r="T2062" i="1" s="1"/>
  <c r="S2063" i="1"/>
  <c r="T2063" i="1" s="1"/>
  <c r="S2064" i="1"/>
  <c r="T2064" i="1" s="1"/>
  <c r="S2065" i="1"/>
  <c r="T2065" i="1" s="1"/>
  <c r="S2066" i="1"/>
  <c r="T2066" i="1" s="1"/>
  <c r="S2067" i="1"/>
  <c r="T2067" i="1" s="1"/>
  <c r="S2068" i="1"/>
  <c r="T2068" i="1" s="1"/>
  <c r="S2069" i="1"/>
  <c r="T2069" i="1" s="1"/>
  <c r="S2070" i="1"/>
  <c r="T2070" i="1" s="1"/>
  <c r="S2071" i="1"/>
  <c r="T2071" i="1" s="1"/>
  <c r="S2072" i="1"/>
  <c r="T2072" i="1" s="1"/>
  <c r="S2073" i="1"/>
  <c r="T2073" i="1" s="1"/>
  <c r="S2074" i="1"/>
  <c r="T2074" i="1" s="1"/>
  <c r="S2075" i="1"/>
  <c r="T2075" i="1" s="1"/>
  <c r="S2076" i="1"/>
  <c r="T2076" i="1" s="1"/>
  <c r="S2077" i="1"/>
  <c r="T2077" i="1" s="1"/>
  <c r="S2078" i="1"/>
  <c r="T2078" i="1" s="1"/>
  <c r="S2079" i="1"/>
  <c r="T2079" i="1" s="1"/>
  <c r="S2080" i="1"/>
  <c r="T2080" i="1" s="1"/>
  <c r="S2081" i="1"/>
  <c r="T2081" i="1" s="1"/>
  <c r="S2082" i="1"/>
  <c r="T2082" i="1" s="1"/>
  <c r="S2083" i="1"/>
  <c r="T2083" i="1" s="1"/>
  <c r="S2084" i="1"/>
  <c r="T2084" i="1" s="1"/>
  <c r="S2085" i="1"/>
  <c r="T2085" i="1" s="1"/>
  <c r="S2086" i="1"/>
  <c r="T2086" i="1" s="1"/>
  <c r="S2087" i="1"/>
  <c r="T2087" i="1" s="1"/>
  <c r="S2088" i="1"/>
  <c r="T2088" i="1" s="1"/>
  <c r="S2089" i="1"/>
  <c r="T2089" i="1" s="1"/>
  <c r="S2090" i="1"/>
  <c r="T2090" i="1" s="1"/>
  <c r="S2091" i="1"/>
  <c r="T2091" i="1" s="1"/>
  <c r="S2092" i="1"/>
  <c r="T2092" i="1" s="1"/>
  <c r="S2093" i="1"/>
  <c r="T2093" i="1" s="1"/>
  <c r="S2094" i="1"/>
  <c r="T2094" i="1" s="1"/>
  <c r="S2095" i="1"/>
  <c r="T2095" i="1" s="1"/>
  <c r="S2096" i="1"/>
  <c r="T2096" i="1" s="1"/>
  <c r="S2097" i="1"/>
  <c r="T2097" i="1" s="1"/>
  <c r="S2098" i="1"/>
  <c r="T2098" i="1" s="1"/>
  <c r="S2099" i="1"/>
  <c r="T2099" i="1" s="1"/>
  <c r="S2100" i="1"/>
  <c r="T2100" i="1" s="1"/>
  <c r="S2101" i="1"/>
  <c r="T2101" i="1" s="1"/>
  <c r="S2102" i="1"/>
  <c r="T2102" i="1" s="1"/>
  <c r="S2103" i="1"/>
  <c r="T2103" i="1" s="1"/>
  <c r="S2104" i="1"/>
  <c r="T2104" i="1" s="1"/>
  <c r="S2105" i="1"/>
  <c r="T2105" i="1" s="1"/>
  <c r="S2106" i="1"/>
  <c r="T2106" i="1" s="1"/>
  <c r="S2107" i="1"/>
  <c r="T2107" i="1" s="1"/>
  <c r="S2108" i="1"/>
  <c r="T2108" i="1" s="1"/>
  <c r="S2109" i="1"/>
  <c r="T2109" i="1" s="1"/>
  <c r="S2110" i="1"/>
  <c r="T2110" i="1" s="1"/>
  <c r="S2111" i="1"/>
  <c r="T2111" i="1" s="1"/>
  <c r="S2112" i="1"/>
  <c r="T2112" i="1" s="1"/>
  <c r="S2113" i="1"/>
  <c r="T2113" i="1" s="1"/>
  <c r="S2114" i="1"/>
  <c r="T2114" i="1" s="1"/>
  <c r="S2115" i="1"/>
  <c r="T2115" i="1" s="1"/>
  <c r="S2116" i="1"/>
  <c r="T2116" i="1" s="1"/>
  <c r="S2117" i="1"/>
  <c r="T2117" i="1" s="1"/>
  <c r="S2118" i="1"/>
  <c r="T2118" i="1" s="1"/>
  <c r="S2119" i="1"/>
  <c r="T2119" i="1" s="1"/>
  <c r="S2120" i="1"/>
  <c r="T2120" i="1" s="1"/>
  <c r="S2121" i="1"/>
  <c r="T2121" i="1" s="1"/>
  <c r="S2122" i="1"/>
  <c r="T2122" i="1" s="1"/>
  <c r="S2123" i="1"/>
  <c r="T2123" i="1" s="1"/>
  <c r="S2124" i="1"/>
  <c r="T2124" i="1" s="1"/>
  <c r="S2125" i="1"/>
  <c r="T2125" i="1" s="1"/>
  <c r="S2126" i="1"/>
  <c r="T2126" i="1" s="1"/>
  <c r="S2127" i="1"/>
  <c r="T2127" i="1" s="1"/>
  <c r="S2128" i="1"/>
  <c r="T2128" i="1" s="1"/>
  <c r="S2129" i="1"/>
  <c r="T2129" i="1" s="1"/>
  <c r="S2130" i="1"/>
  <c r="T2130" i="1" s="1"/>
  <c r="S2131" i="1"/>
  <c r="T2131" i="1" s="1"/>
  <c r="S2132" i="1"/>
  <c r="T2132" i="1" s="1"/>
  <c r="S2133" i="1"/>
  <c r="T2133" i="1" s="1"/>
  <c r="S2134" i="1"/>
  <c r="T2134" i="1" s="1"/>
  <c r="S2135" i="1"/>
  <c r="T2135" i="1" s="1"/>
  <c r="S2136" i="1"/>
  <c r="T2136" i="1" s="1"/>
  <c r="S2137" i="1"/>
  <c r="T2137" i="1" s="1"/>
  <c r="S2138" i="1"/>
  <c r="T2138" i="1" s="1"/>
  <c r="S2139" i="1"/>
  <c r="T2139" i="1" s="1"/>
  <c r="S2140" i="1"/>
  <c r="T2140" i="1" s="1"/>
  <c r="S2141" i="1"/>
  <c r="T2141" i="1" s="1"/>
  <c r="S2142" i="1"/>
  <c r="T2142" i="1" s="1"/>
  <c r="S2143" i="1"/>
  <c r="T2143" i="1" s="1"/>
  <c r="S2144" i="1"/>
  <c r="T2144" i="1" s="1"/>
  <c r="S2145" i="1"/>
  <c r="T2145" i="1" s="1"/>
  <c r="S2146" i="1"/>
  <c r="T2146" i="1" s="1"/>
  <c r="S2147" i="1"/>
  <c r="T2147" i="1" s="1"/>
  <c r="S2148" i="1"/>
  <c r="T2148" i="1" s="1"/>
  <c r="S2149" i="1"/>
  <c r="T2149" i="1" s="1"/>
  <c r="S2150" i="1"/>
  <c r="T2150" i="1" s="1"/>
  <c r="S2151" i="1"/>
  <c r="T2151" i="1" s="1"/>
  <c r="S2152" i="1"/>
  <c r="T2152" i="1" s="1"/>
  <c r="S2153" i="1"/>
  <c r="T2153" i="1" s="1"/>
  <c r="S2154" i="1"/>
  <c r="T2154" i="1" s="1"/>
  <c r="S2155" i="1"/>
  <c r="T2155" i="1" s="1"/>
  <c r="S2156" i="1"/>
  <c r="T2156" i="1" s="1"/>
  <c r="S2157" i="1"/>
  <c r="T2157" i="1" s="1"/>
  <c r="S2158" i="1"/>
  <c r="T2158" i="1" s="1"/>
  <c r="S2159" i="1"/>
  <c r="T2159" i="1" s="1"/>
  <c r="S2160" i="1"/>
  <c r="T2160" i="1" s="1"/>
  <c r="S2161" i="1"/>
  <c r="T2161" i="1" s="1"/>
  <c r="S2162" i="1"/>
  <c r="T2162" i="1" s="1"/>
  <c r="S2163" i="1"/>
  <c r="T2163" i="1" s="1"/>
  <c r="S2164" i="1"/>
  <c r="T2164" i="1" s="1"/>
  <c r="S2165" i="1"/>
  <c r="T2165" i="1" s="1"/>
  <c r="S2166" i="1"/>
  <c r="T2166" i="1" s="1"/>
  <c r="S2167" i="1"/>
  <c r="T2167" i="1" s="1"/>
  <c r="S2168" i="1"/>
  <c r="T2168" i="1" s="1"/>
  <c r="S2169" i="1"/>
  <c r="T2169" i="1" s="1"/>
  <c r="S2170" i="1"/>
  <c r="T2170" i="1" s="1"/>
  <c r="S2171" i="1"/>
  <c r="T2171" i="1" s="1"/>
  <c r="S2172" i="1"/>
  <c r="T2172" i="1" s="1"/>
  <c r="S2173" i="1"/>
  <c r="T2173" i="1" s="1"/>
  <c r="S2174" i="1"/>
  <c r="T2174" i="1" s="1"/>
  <c r="S2175" i="1"/>
  <c r="T2175" i="1" s="1"/>
  <c r="S2176" i="1"/>
  <c r="T2176" i="1" s="1"/>
  <c r="S2177" i="1"/>
  <c r="T2177" i="1" s="1"/>
  <c r="S2178" i="1"/>
  <c r="T2178" i="1" s="1"/>
  <c r="S2179" i="1"/>
  <c r="T2179" i="1" s="1"/>
  <c r="S2180" i="1"/>
  <c r="T2180" i="1" s="1"/>
  <c r="S2181" i="1"/>
  <c r="T2181" i="1" s="1"/>
  <c r="S2182" i="1"/>
  <c r="T2182" i="1" s="1"/>
  <c r="S2183" i="1"/>
  <c r="T2183" i="1" s="1"/>
  <c r="S2184" i="1"/>
  <c r="T2184" i="1" s="1"/>
  <c r="S2185" i="1"/>
  <c r="T2185" i="1" s="1"/>
  <c r="S2186" i="1"/>
  <c r="T2186" i="1" s="1"/>
  <c r="S2187" i="1"/>
  <c r="T2187" i="1" s="1"/>
  <c r="S2188" i="1"/>
  <c r="T2188" i="1" s="1"/>
  <c r="S2189" i="1"/>
  <c r="T2189" i="1" s="1"/>
  <c r="S2190" i="1"/>
  <c r="T2190" i="1" s="1"/>
  <c r="S2191" i="1"/>
  <c r="T2191" i="1" s="1"/>
  <c r="S2192" i="1"/>
  <c r="T2192" i="1" s="1"/>
  <c r="S2193" i="1"/>
  <c r="T2193" i="1" s="1"/>
  <c r="S2194" i="1"/>
  <c r="T2194" i="1" s="1"/>
  <c r="S2195" i="1"/>
  <c r="T2195" i="1" s="1"/>
  <c r="S2196" i="1"/>
  <c r="T2196" i="1" s="1"/>
  <c r="S2197" i="1"/>
  <c r="T2197" i="1" s="1"/>
  <c r="S2198" i="1"/>
  <c r="T2198" i="1" s="1"/>
  <c r="S2199" i="1"/>
  <c r="T2199" i="1" s="1"/>
  <c r="S2200" i="1"/>
  <c r="T2200" i="1" s="1"/>
  <c r="S2201" i="1"/>
  <c r="T2201" i="1" s="1"/>
  <c r="S2202" i="1"/>
  <c r="T2202" i="1" s="1"/>
  <c r="S2203" i="1"/>
  <c r="T2203" i="1" s="1"/>
  <c r="S2204" i="1"/>
  <c r="T2204" i="1" s="1"/>
  <c r="S2205" i="1"/>
  <c r="T2205" i="1" s="1"/>
  <c r="S2206" i="1"/>
  <c r="T2206" i="1" s="1"/>
  <c r="S2207" i="1"/>
  <c r="T2207" i="1" s="1"/>
  <c r="S2208" i="1"/>
  <c r="T2208" i="1" s="1"/>
  <c r="S2209" i="1"/>
  <c r="T2209" i="1" s="1"/>
  <c r="S2210" i="1"/>
  <c r="T2210" i="1" s="1"/>
  <c r="S2211" i="1"/>
  <c r="T2211" i="1" s="1"/>
  <c r="S2212" i="1"/>
  <c r="T2212" i="1" s="1"/>
  <c r="S2213" i="1"/>
  <c r="T2213" i="1" s="1"/>
  <c r="S2214" i="1"/>
  <c r="T2214" i="1" s="1"/>
  <c r="S2215" i="1"/>
  <c r="T2215" i="1" s="1"/>
  <c r="S2216" i="1"/>
  <c r="T2216" i="1" s="1"/>
  <c r="S2217" i="1"/>
  <c r="T2217" i="1" s="1"/>
  <c r="S2218" i="1"/>
  <c r="T2218" i="1" s="1"/>
  <c r="S2219" i="1"/>
  <c r="T2219" i="1" s="1"/>
  <c r="S2220" i="1"/>
  <c r="T2220" i="1" s="1"/>
  <c r="S2221" i="1"/>
  <c r="T2221" i="1" s="1"/>
  <c r="S2222" i="1"/>
  <c r="T2222" i="1" s="1"/>
  <c r="S2223" i="1"/>
  <c r="T2223" i="1" s="1"/>
  <c r="S2224" i="1"/>
  <c r="T2224" i="1" s="1"/>
  <c r="S2225" i="1"/>
  <c r="T2225" i="1" s="1"/>
  <c r="S2226" i="1"/>
  <c r="T2226" i="1" s="1"/>
  <c r="S2227" i="1"/>
  <c r="T2227" i="1" s="1"/>
  <c r="S2228" i="1"/>
  <c r="T2228" i="1" s="1"/>
  <c r="S2229" i="1"/>
  <c r="T2229" i="1" s="1"/>
  <c r="S2230" i="1"/>
  <c r="T2230" i="1" s="1"/>
  <c r="S2231" i="1"/>
  <c r="T2231" i="1" s="1"/>
  <c r="S2232" i="1"/>
  <c r="T2232" i="1" s="1"/>
  <c r="S2233" i="1"/>
  <c r="T2233" i="1" s="1"/>
  <c r="S2234" i="1"/>
  <c r="T2234" i="1" s="1"/>
  <c r="S2235" i="1"/>
  <c r="T2235" i="1" s="1"/>
  <c r="S2236" i="1"/>
  <c r="T2236" i="1" s="1"/>
  <c r="S2237" i="1"/>
  <c r="T2237" i="1" s="1"/>
  <c r="S2238" i="1"/>
  <c r="T2238" i="1" s="1"/>
  <c r="S2239" i="1"/>
  <c r="T2239" i="1" s="1"/>
  <c r="S2240" i="1"/>
  <c r="T2240" i="1" s="1"/>
  <c r="S2241" i="1"/>
  <c r="T2241" i="1" s="1"/>
  <c r="S2242" i="1"/>
  <c r="T2242" i="1" s="1"/>
  <c r="S2243" i="1"/>
  <c r="T2243" i="1" s="1"/>
  <c r="S2244" i="1"/>
  <c r="T2244" i="1" s="1"/>
  <c r="S2245" i="1"/>
  <c r="T2245" i="1" s="1"/>
  <c r="S2246" i="1"/>
  <c r="T2246" i="1" s="1"/>
  <c r="S2247" i="1"/>
  <c r="T2247" i="1" s="1"/>
  <c r="S2248" i="1"/>
  <c r="T2248" i="1" s="1"/>
  <c r="S2249" i="1"/>
  <c r="T2249" i="1" s="1"/>
  <c r="S2250" i="1"/>
  <c r="T2250" i="1" s="1"/>
  <c r="S2251" i="1"/>
  <c r="T2251" i="1" s="1"/>
  <c r="S2252" i="1"/>
  <c r="T2252" i="1" s="1"/>
  <c r="S2253" i="1"/>
  <c r="T2253" i="1" s="1"/>
  <c r="S2254" i="1"/>
  <c r="T2254" i="1" s="1"/>
  <c r="S2255" i="1"/>
  <c r="T2255" i="1" s="1"/>
  <c r="S2256" i="1"/>
  <c r="T2256" i="1" s="1"/>
  <c r="S2257" i="1"/>
  <c r="T2257" i="1" s="1"/>
  <c r="S2258" i="1"/>
  <c r="T2258" i="1" s="1"/>
  <c r="S2259" i="1"/>
  <c r="T2259" i="1" s="1"/>
  <c r="S2260" i="1"/>
  <c r="T2260" i="1" s="1"/>
  <c r="S2261" i="1"/>
  <c r="T2261" i="1" s="1"/>
  <c r="S2262" i="1"/>
  <c r="T2262" i="1" s="1"/>
  <c r="S2263" i="1"/>
  <c r="T2263" i="1" s="1"/>
  <c r="S2264" i="1"/>
  <c r="T2264" i="1" s="1"/>
  <c r="S2265" i="1"/>
  <c r="T2265" i="1" s="1"/>
  <c r="S2266" i="1"/>
  <c r="T2266" i="1" s="1"/>
  <c r="S2267" i="1"/>
  <c r="T2267" i="1" s="1"/>
  <c r="S2268" i="1"/>
  <c r="T2268" i="1" s="1"/>
  <c r="S2269" i="1"/>
  <c r="T2269" i="1" s="1"/>
  <c r="S2270" i="1"/>
  <c r="T2270" i="1" s="1"/>
  <c r="S2271" i="1"/>
  <c r="T2271" i="1" s="1"/>
  <c r="S2272" i="1"/>
  <c r="T2272" i="1" s="1"/>
  <c r="S2273" i="1"/>
  <c r="T2273" i="1" s="1"/>
  <c r="S2274" i="1"/>
  <c r="T2274" i="1" s="1"/>
  <c r="S2275" i="1"/>
  <c r="T2275" i="1" s="1"/>
  <c r="S2276" i="1"/>
  <c r="T2276" i="1" s="1"/>
  <c r="S2277" i="1"/>
  <c r="T2277" i="1" s="1"/>
  <c r="S2278" i="1"/>
  <c r="T2278" i="1" s="1"/>
  <c r="S2279" i="1"/>
  <c r="T2279" i="1" s="1"/>
  <c r="S2280" i="1"/>
  <c r="T2280" i="1" s="1"/>
  <c r="S2281" i="1"/>
  <c r="T2281" i="1" s="1"/>
  <c r="S2282" i="1"/>
  <c r="T2282" i="1" s="1"/>
  <c r="S2283" i="1"/>
  <c r="T2283" i="1" s="1"/>
  <c r="S2284" i="1"/>
  <c r="T2284" i="1" s="1"/>
  <c r="S2285" i="1"/>
  <c r="T2285" i="1" s="1"/>
  <c r="S2286" i="1"/>
  <c r="T2286" i="1" s="1"/>
  <c r="S2287" i="1"/>
  <c r="T2287" i="1" s="1"/>
  <c r="S2288" i="1"/>
  <c r="T2288" i="1" s="1"/>
  <c r="S2289" i="1"/>
  <c r="T2289" i="1" s="1"/>
  <c r="S2290" i="1"/>
  <c r="T2290" i="1" s="1"/>
  <c r="S2291" i="1"/>
  <c r="T2291" i="1" s="1"/>
  <c r="S2292" i="1"/>
  <c r="T2292" i="1" s="1"/>
  <c r="S2293" i="1"/>
  <c r="T2293" i="1" s="1"/>
  <c r="S2294" i="1"/>
  <c r="T2294" i="1" s="1"/>
  <c r="S2295" i="1"/>
  <c r="T2295" i="1" s="1"/>
  <c r="S2296" i="1"/>
  <c r="T2296" i="1" s="1"/>
  <c r="S2297" i="1"/>
  <c r="T2297" i="1" s="1"/>
  <c r="S2298" i="1"/>
  <c r="T2298" i="1" s="1"/>
  <c r="S2299" i="1"/>
  <c r="T2299" i="1" s="1"/>
  <c r="S2300" i="1"/>
  <c r="T2300" i="1" s="1"/>
  <c r="S2301" i="1"/>
  <c r="T2301" i="1" s="1"/>
  <c r="S2302" i="1"/>
  <c r="T2302" i="1" s="1"/>
  <c r="S2303" i="1"/>
  <c r="T2303" i="1" s="1"/>
  <c r="S2304" i="1"/>
  <c r="T2304" i="1" s="1"/>
  <c r="S2305" i="1"/>
  <c r="T2305" i="1" s="1"/>
  <c r="S2306" i="1"/>
  <c r="T2306" i="1" s="1"/>
  <c r="S2307" i="1"/>
  <c r="T2307" i="1" s="1"/>
  <c r="S2308" i="1"/>
  <c r="T2308" i="1" s="1"/>
  <c r="S2309" i="1"/>
  <c r="T2309" i="1" s="1"/>
  <c r="S2310" i="1"/>
  <c r="T2310" i="1" s="1"/>
  <c r="S2311" i="1"/>
  <c r="T2311" i="1" s="1"/>
  <c r="S2312" i="1"/>
  <c r="T2312" i="1" s="1"/>
  <c r="S2313" i="1"/>
  <c r="T2313" i="1" s="1"/>
  <c r="S2314" i="1"/>
  <c r="T2314" i="1" s="1"/>
  <c r="S2315" i="1"/>
  <c r="T2315" i="1" s="1"/>
  <c r="S2316" i="1"/>
  <c r="T2316" i="1" s="1"/>
  <c r="S2317" i="1"/>
  <c r="T2317" i="1" s="1"/>
  <c r="S2318" i="1"/>
  <c r="T2318" i="1" s="1"/>
  <c r="S2319" i="1"/>
  <c r="T2319" i="1" s="1"/>
  <c r="S2320" i="1"/>
  <c r="T2320" i="1" s="1"/>
  <c r="S2321" i="1"/>
  <c r="T2321" i="1" s="1"/>
  <c r="S2322" i="1"/>
  <c r="T2322" i="1" s="1"/>
  <c r="S2323" i="1"/>
  <c r="T2323" i="1" s="1"/>
  <c r="S2324" i="1"/>
  <c r="T2324" i="1" s="1"/>
  <c r="S2325" i="1"/>
  <c r="T2325" i="1" s="1"/>
  <c r="S2326" i="1"/>
  <c r="T2326" i="1" s="1"/>
  <c r="S2327" i="1"/>
  <c r="T2327" i="1" s="1"/>
  <c r="S2328" i="1"/>
  <c r="T2328" i="1" s="1"/>
  <c r="S2329" i="1"/>
  <c r="T2329" i="1" s="1"/>
  <c r="S2330" i="1"/>
  <c r="T2330" i="1" s="1"/>
  <c r="S2331" i="1"/>
  <c r="T2331" i="1" s="1"/>
  <c r="S2332" i="1"/>
  <c r="T2332" i="1" s="1"/>
  <c r="S2333" i="1"/>
  <c r="T2333" i="1" s="1"/>
  <c r="S2334" i="1"/>
  <c r="T2334" i="1" s="1"/>
  <c r="S2335" i="1"/>
  <c r="T2335" i="1" s="1"/>
  <c r="S2336" i="1"/>
  <c r="T2336" i="1" s="1"/>
  <c r="S2337" i="1"/>
  <c r="T2337" i="1" s="1"/>
  <c r="S2338" i="1"/>
  <c r="T2338" i="1" s="1"/>
  <c r="S2339" i="1"/>
  <c r="T2339" i="1" s="1"/>
  <c r="S2340" i="1"/>
  <c r="T2340" i="1" s="1"/>
  <c r="S2341" i="1"/>
  <c r="T2341" i="1" s="1"/>
  <c r="S2342" i="1"/>
  <c r="T2342" i="1" s="1"/>
  <c r="S2343" i="1"/>
  <c r="T2343" i="1" s="1"/>
  <c r="S2344" i="1"/>
  <c r="T2344" i="1" s="1"/>
  <c r="S2345" i="1"/>
  <c r="T2345" i="1" s="1"/>
  <c r="S2346" i="1"/>
  <c r="T2346" i="1" s="1"/>
  <c r="S2347" i="1"/>
  <c r="T2347" i="1" s="1"/>
  <c r="S2348" i="1"/>
  <c r="T2348" i="1" s="1"/>
  <c r="S2349" i="1"/>
  <c r="T2349" i="1" s="1"/>
  <c r="S2350" i="1"/>
  <c r="T2350" i="1" s="1"/>
  <c r="S2351" i="1"/>
  <c r="T2351" i="1" s="1"/>
  <c r="S2352" i="1"/>
  <c r="T2352" i="1" s="1"/>
  <c r="S2353" i="1"/>
  <c r="T2353" i="1" s="1"/>
  <c r="S2354" i="1"/>
  <c r="T2354" i="1" s="1"/>
  <c r="S2355" i="1"/>
  <c r="T2355" i="1" s="1"/>
  <c r="S2356" i="1"/>
  <c r="T2356" i="1" s="1"/>
  <c r="S2357" i="1"/>
  <c r="T2357" i="1" s="1"/>
  <c r="S2358" i="1"/>
  <c r="T2358" i="1" s="1"/>
  <c r="S2359" i="1"/>
  <c r="T2359" i="1" s="1"/>
  <c r="S2360" i="1"/>
  <c r="T2360" i="1" s="1"/>
  <c r="S2361" i="1"/>
  <c r="T2361" i="1" s="1"/>
  <c r="S2362" i="1"/>
  <c r="T2362" i="1" s="1"/>
  <c r="S2363" i="1"/>
  <c r="T2363" i="1" s="1"/>
  <c r="S2364" i="1"/>
  <c r="T2364" i="1" s="1"/>
  <c r="S2365" i="1"/>
  <c r="T2365" i="1" s="1"/>
  <c r="S2366" i="1"/>
  <c r="T2366" i="1" s="1"/>
  <c r="S2367" i="1"/>
  <c r="T2367" i="1" s="1"/>
  <c r="S2368" i="1"/>
  <c r="T2368" i="1" s="1"/>
  <c r="S2369" i="1"/>
  <c r="T2369" i="1" s="1"/>
  <c r="S2370" i="1"/>
  <c r="T2370" i="1" s="1"/>
  <c r="S2371" i="1"/>
  <c r="T2371" i="1" s="1"/>
  <c r="S2372" i="1"/>
  <c r="T2372" i="1" s="1"/>
  <c r="S2373" i="1"/>
  <c r="T2373" i="1" s="1"/>
  <c r="S2374" i="1"/>
  <c r="T2374" i="1" s="1"/>
  <c r="S2375" i="1"/>
  <c r="T2375" i="1" s="1"/>
  <c r="S2376" i="1"/>
  <c r="T2376" i="1" s="1"/>
  <c r="S2377" i="1"/>
  <c r="T2377" i="1" s="1"/>
  <c r="S2378" i="1"/>
  <c r="T2378" i="1" s="1"/>
  <c r="S2379" i="1"/>
  <c r="T2379" i="1" s="1"/>
  <c r="S2380" i="1"/>
  <c r="T2380" i="1" s="1"/>
  <c r="S2381" i="1"/>
  <c r="T2381" i="1" s="1"/>
  <c r="S2382" i="1"/>
  <c r="T2382" i="1" s="1"/>
  <c r="S2383" i="1"/>
  <c r="T2383" i="1" s="1"/>
  <c r="S2384" i="1"/>
  <c r="T2384" i="1" s="1"/>
  <c r="S2385" i="1"/>
  <c r="T2385" i="1" s="1"/>
  <c r="S2386" i="1"/>
  <c r="T2386" i="1" s="1"/>
  <c r="S2387" i="1"/>
  <c r="T2387" i="1" s="1"/>
  <c r="S2388" i="1"/>
  <c r="T2388" i="1" s="1"/>
  <c r="S2389" i="1"/>
  <c r="T2389" i="1" s="1"/>
  <c r="S2390" i="1"/>
  <c r="T2390" i="1" s="1"/>
  <c r="S2391" i="1"/>
  <c r="T2391" i="1" s="1"/>
  <c r="S2392" i="1"/>
  <c r="T2392" i="1" s="1"/>
  <c r="S2393" i="1"/>
  <c r="T2393" i="1" s="1"/>
  <c r="S2394" i="1"/>
  <c r="T2394" i="1" s="1"/>
  <c r="S2395" i="1"/>
  <c r="T2395" i="1" s="1"/>
  <c r="S2396" i="1"/>
  <c r="T2396" i="1" s="1"/>
  <c r="S2397" i="1"/>
  <c r="T2397" i="1" s="1"/>
  <c r="S2398" i="1"/>
  <c r="T2398" i="1" s="1"/>
  <c r="S2399" i="1"/>
  <c r="T2399" i="1" s="1"/>
  <c r="S2400" i="1"/>
  <c r="T2400" i="1" s="1"/>
  <c r="S2401" i="1"/>
  <c r="T2401" i="1" s="1"/>
  <c r="S2402" i="1"/>
  <c r="T2402" i="1" s="1"/>
  <c r="S2403" i="1"/>
  <c r="T2403" i="1" s="1"/>
  <c r="S2404" i="1"/>
  <c r="T2404" i="1" s="1"/>
  <c r="S2405" i="1"/>
  <c r="T2405" i="1" s="1"/>
  <c r="S2406" i="1"/>
  <c r="T2406" i="1" s="1"/>
  <c r="S2407" i="1"/>
  <c r="T2407" i="1" s="1"/>
  <c r="S2408" i="1"/>
  <c r="T2408" i="1" s="1"/>
  <c r="S2409" i="1"/>
  <c r="T2409" i="1" s="1"/>
  <c r="S2410" i="1"/>
  <c r="T2410" i="1" s="1"/>
  <c r="S2411" i="1"/>
  <c r="T2411" i="1" s="1"/>
  <c r="S2412" i="1"/>
  <c r="T2412" i="1" s="1"/>
  <c r="S2413" i="1"/>
  <c r="T2413" i="1" s="1"/>
  <c r="S2414" i="1"/>
  <c r="T2414" i="1" s="1"/>
  <c r="S2415" i="1"/>
  <c r="T2415" i="1" s="1"/>
  <c r="S2416" i="1"/>
  <c r="T2416" i="1" s="1"/>
  <c r="S2417" i="1"/>
  <c r="T2417" i="1" s="1"/>
  <c r="S2418" i="1"/>
  <c r="T2418" i="1" s="1"/>
  <c r="S2419" i="1"/>
  <c r="T2419" i="1" s="1"/>
  <c r="S2420" i="1"/>
  <c r="T2420" i="1" s="1"/>
  <c r="S2421" i="1"/>
  <c r="T2421" i="1" s="1"/>
  <c r="S2422" i="1"/>
  <c r="T2422" i="1" s="1"/>
  <c r="S2423" i="1"/>
  <c r="T2423" i="1" s="1"/>
  <c r="S2424" i="1"/>
  <c r="T2424" i="1" s="1"/>
  <c r="S2425" i="1"/>
  <c r="T2425" i="1" s="1"/>
  <c r="S2426" i="1"/>
  <c r="T2426" i="1" s="1"/>
  <c r="S2427" i="1"/>
  <c r="T2427" i="1" s="1"/>
  <c r="S2428" i="1"/>
  <c r="T2428" i="1" s="1"/>
  <c r="S2429" i="1"/>
  <c r="T2429" i="1" s="1"/>
  <c r="S2430" i="1"/>
  <c r="T2430" i="1" s="1"/>
  <c r="S2431" i="1"/>
  <c r="T2431" i="1" s="1"/>
  <c r="S2432" i="1"/>
  <c r="T2432" i="1" s="1"/>
  <c r="S2433" i="1"/>
  <c r="T2433" i="1" s="1"/>
  <c r="S2434" i="1"/>
  <c r="T2434" i="1" s="1"/>
  <c r="S2435" i="1"/>
  <c r="T2435" i="1" s="1"/>
  <c r="S2436" i="1"/>
  <c r="T2436" i="1" s="1"/>
  <c r="S2437" i="1"/>
  <c r="T2437" i="1" s="1"/>
  <c r="S2438" i="1"/>
  <c r="T2438" i="1" s="1"/>
  <c r="S2439" i="1"/>
  <c r="T2439" i="1" s="1"/>
  <c r="S2440" i="1"/>
  <c r="T2440" i="1" s="1"/>
  <c r="S2441" i="1"/>
  <c r="T2441" i="1" s="1"/>
  <c r="S2442" i="1"/>
  <c r="T2442" i="1" s="1"/>
  <c r="S2443" i="1"/>
  <c r="T2443" i="1" s="1"/>
  <c r="S2444" i="1"/>
  <c r="T2444" i="1" s="1"/>
  <c r="S2445" i="1"/>
  <c r="T2445" i="1" s="1"/>
  <c r="S2446" i="1"/>
  <c r="T2446" i="1" s="1"/>
  <c r="S2447" i="1"/>
  <c r="T2447" i="1" s="1"/>
  <c r="S2448" i="1"/>
  <c r="T2448" i="1" s="1"/>
  <c r="S2449" i="1"/>
  <c r="T2449" i="1" s="1"/>
  <c r="S2450" i="1"/>
  <c r="T2450" i="1" s="1"/>
  <c r="S2451" i="1"/>
  <c r="T2451" i="1" s="1"/>
  <c r="S2452" i="1"/>
  <c r="T2452" i="1" s="1"/>
  <c r="S2453" i="1"/>
  <c r="T2453" i="1" s="1"/>
  <c r="S2454" i="1"/>
  <c r="T2454" i="1" s="1"/>
  <c r="S2455" i="1"/>
  <c r="T2455" i="1" s="1"/>
  <c r="S2456" i="1"/>
  <c r="T2456" i="1" s="1"/>
  <c r="S2457" i="1"/>
  <c r="T2457" i="1" s="1"/>
  <c r="S2458" i="1"/>
  <c r="T2458" i="1" s="1"/>
  <c r="S2459" i="1"/>
  <c r="T2459" i="1" s="1"/>
  <c r="S2460" i="1"/>
  <c r="T2460" i="1" s="1"/>
  <c r="S2461" i="1"/>
  <c r="T2461" i="1" s="1"/>
  <c r="S2462" i="1"/>
  <c r="T2462" i="1" s="1"/>
  <c r="S2463" i="1"/>
  <c r="T2463" i="1" s="1"/>
  <c r="S2464" i="1"/>
  <c r="T2464" i="1" s="1"/>
  <c r="S2465" i="1"/>
  <c r="T2465" i="1" s="1"/>
  <c r="S2466" i="1"/>
  <c r="T2466" i="1" s="1"/>
  <c r="S2467" i="1"/>
  <c r="T2467" i="1" s="1"/>
  <c r="S2468" i="1"/>
  <c r="T2468" i="1" s="1"/>
  <c r="S2469" i="1"/>
  <c r="T2469" i="1" s="1"/>
  <c r="S2470" i="1"/>
  <c r="T2470" i="1" s="1"/>
  <c r="S2471" i="1"/>
  <c r="T2471" i="1" s="1"/>
  <c r="S2472" i="1"/>
  <c r="T2472" i="1" s="1"/>
  <c r="S2473" i="1"/>
  <c r="T2473" i="1" s="1"/>
  <c r="S2474" i="1"/>
  <c r="T2474" i="1" s="1"/>
  <c r="S2475" i="1"/>
  <c r="T2475" i="1" s="1"/>
  <c r="S2476" i="1"/>
  <c r="T2476" i="1" s="1"/>
  <c r="S2477" i="1"/>
  <c r="T2477" i="1" s="1"/>
  <c r="S2478" i="1"/>
  <c r="T2478" i="1" s="1"/>
  <c r="S2479" i="1"/>
  <c r="T2479" i="1" s="1"/>
  <c r="S2480" i="1"/>
  <c r="T2480" i="1" s="1"/>
  <c r="S2481" i="1"/>
  <c r="T2481" i="1" s="1"/>
  <c r="S2482" i="1"/>
  <c r="T2482" i="1" s="1"/>
  <c r="S2483" i="1"/>
  <c r="T2483" i="1" s="1"/>
  <c r="S2484" i="1"/>
  <c r="T2484" i="1" s="1"/>
  <c r="S2485" i="1"/>
  <c r="T2485" i="1" s="1"/>
  <c r="S2486" i="1"/>
  <c r="T2486" i="1" s="1"/>
  <c r="S2487" i="1"/>
  <c r="T2487" i="1" s="1"/>
  <c r="S2488" i="1"/>
  <c r="T2488" i="1" s="1"/>
  <c r="S2489" i="1"/>
  <c r="T2489" i="1" s="1"/>
  <c r="S2490" i="1"/>
  <c r="T2490" i="1" s="1"/>
  <c r="S2491" i="1"/>
  <c r="T2491" i="1" s="1"/>
  <c r="S2492" i="1"/>
  <c r="T2492" i="1" s="1"/>
  <c r="S2493" i="1"/>
  <c r="T2493" i="1" s="1"/>
  <c r="S2494" i="1"/>
  <c r="T2494" i="1" s="1"/>
  <c r="S2495" i="1"/>
  <c r="T2495" i="1" s="1"/>
  <c r="S2496" i="1"/>
  <c r="T2496" i="1" s="1"/>
  <c r="S2497" i="1"/>
  <c r="T2497" i="1" s="1"/>
  <c r="S2498" i="1"/>
  <c r="T2498" i="1" s="1"/>
  <c r="S2499" i="1"/>
  <c r="T2499" i="1" s="1"/>
  <c r="S2500" i="1"/>
  <c r="T2500" i="1" s="1"/>
  <c r="S2501" i="1"/>
  <c r="T2501" i="1" s="1"/>
  <c r="S2502" i="1"/>
  <c r="T2502" i="1" s="1"/>
  <c r="S2503" i="1"/>
  <c r="T2503" i="1" s="1"/>
  <c r="S2504" i="1"/>
  <c r="T2504" i="1" s="1"/>
  <c r="S2505" i="1"/>
  <c r="T2505" i="1" s="1"/>
  <c r="S2506" i="1"/>
  <c r="T2506" i="1" s="1"/>
  <c r="S2507" i="1"/>
  <c r="T2507" i="1" s="1"/>
  <c r="S2508" i="1"/>
  <c r="T2508" i="1" s="1"/>
  <c r="S2509" i="1"/>
  <c r="T2509" i="1" s="1"/>
  <c r="S2510" i="1"/>
  <c r="T2510" i="1" s="1"/>
  <c r="S2511" i="1"/>
  <c r="T2511" i="1" s="1"/>
  <c r="S2512" i="1"/>
  <c r="T2512" i="1" s="1"/>
  <c r="S2513" i="1"/>
  <c r="T2513" i="1" s="1"/>
  <c r="S2514" i="1"/>
  <c r="T2514" i="1" s="1"/>
  <c r="S2515" i="1"/>
  <c r="T2515" i="1" s="1"/>
  <c r="S2516" i="1"/>
  <c r="T2516" i="1" s="1"/>
  <c r="S2517" i="1"/>
  <c r="T2517" i="1" s="1"/>
  <c r="S2518" i="1"/>
  <c r="T2518" i="1" s="1"/>
  <c r="S2519" i="1"/>
  <c r="T2519" i="1" s="1"/>
  <c r="S2520" i="1"/>
  <c r="T2520" i="1" s="1"/>
  <c r="S2521" i="1"/>
  <c r="T2521" i="1" s="1"/>
  <c r="S2522" i="1"/>
  <c r="T2522" i="1" s="1"/>
  <c r="S2523" i="1"/>
  <c r="T2523" i="1" s="1"/>
  <c r="S2524" i="1"/>
  <c r="T2524" i="1" s="1"/>
  <c r="S2525" i="1"/>
  <c r="T2525" i="1" s="1"/>
  <c r="S2526" i="1"/>
  <c r="T2526" i="1" s="1"/>
  <c r="S2527" i="1"/>
  <c r="T2527" i="1" s="1"/>
  <c r="S2528" i="1"/>
  <c r="T2528" i="1" s="1"/>
  <c r="S2529" i="1"/>
  <c r="T2529" i="1" s="1"/>
  <c r="S2530" i="1"/>
  <c r="T2530" i="1" s="1"/>
  <c r="S2531" i="1"/>
  <c r="T2531" i="1" s="1"/>
  <c r="S2532" i="1"/>
  <c r="T2532" i="1" s="1"/>
  <c r="S2533" i="1"/>
  <c r="T2533" i="1" s="1"/>
  <c r="S2534" i="1"/>
  <c r="T2534" i="1" s="1"/>
  <c r="S2535" i="1"/>
  <c r="T2535" i="1" s="1"/>
  <c r="S2536" i="1"/>
  <c r="T2536" i="1" s="1"/>
  <c r="S2537" i="1"/>
  <c r="T2537" i="1" s="1"/>
  <c r="S2538" i="1"/>
  <c r="T2538" i="1" s="1"/>
  <c r="S2539" i="1"/>
  <c r="T2539" i="1" s="1"/>
  <c r="S2540" i="1"/>
  <c r="T2540" i="1" s="1"/>
  <c r="S2541" i="1"/>
  <c r="T2541" i="1" s="1"/>
  <c r="S2542" i="1"/>
  <c r="T2542" i="1" s="1"/>
  <c r="S2543" i="1"/>
  <c r="T2543" i="1" s="1"/>
  <c r="S2544" i="1"/>
  <c r="T2544" i="1" s="1"/>
  <c r="S2545" i="1"/>
  <c r="T2545" i="1" s="1"/>
  <c r="S2546" i="1"/>
  <c r="T2546" i="1" s="1"/>
  <c r="S2547" i="1"/>
  <c r="T2547" i="1" s="1"/>
  <c r="S2548" i="1"/>
  <c r="T2548" i="1" s="1"/>
  <c r="S2549" i="1"/>
  <c r="T2549" i="1" s="1"/>
  <c r="S2550" i="1"/>
  <c r="T2550" i="1" s="1"/>
  <c r="S2551" i="1"/>
  <c r="T2551" i="1" s="1"/>
  <c r="S2552" i="1"/>
  <c r="T2552" i="1" s="1"/>
  <c r="S2553" i="1"/>
  <c r="T2553" i="1" s="1"/>
  <c r="S2554" i="1"/>
  <c r="T2554" i="1" s="1"/>
  <c r="S2555" i="1"/>
  <c r="T2555" i="1" s="1"/>
  <c r="S2556" i="1"/>
  <c r="T2556" i="1" s="1"/>
  <c r="S2557" i="1"/>
  <c r="T2557" i="1" s="1"/>
  <c r="S2558" i="1"/>
  <c r="T2558" i="1" s="1"/>
  <c r="S2559" i="1"/>
  <c r="T2559" i="1" s="1"/>
  <c r="S2560" i="1"/>
  <c r="T2560" i="1" s="1"/>
  <c r="S2561" i="1"/>
  <c r="T2561" i="1" s="1"/>
  <c r="S2562" i="1"/>
  <c r="T2562" i="1" s="1"/>
  <c r="S2563" i="1"/>
  <c r="T2563" i="1" s="1"/>
  <c r="S2564" i="1"/>
  <c r="T2564" i="1" s="1"/>
  <c r="S2565" i="1"/>
  <c r="T2565" i="1" s="1"/>
  <c r="S2566" i="1"/>
  <c r="T2566" i="1" s="1"/>
  <c r="S2567" i="1"/>
  <c r="T2567" i="1" s="1"/>
  <c r="S2568" i="1"/>
  <c r="T2568" i="1" s="1"/>
  <c r="S2569" i="1"/>
  <c r="T2569" i="1" s="1"/>
  <c r="S2570" i="1"/>
  <c r="T2570" i="1" s="1"/>
  <c r="S2571" i="1"/>
  <c r="T2571" i="1" s="1"/>
  <c r="S2572" i="1"/>
  <c r="T2572" i="1" s="1"/>
  <c r="S2573" i="1"/>
  <c r="T2573" i="1" s="1"/>
  <c r="S2574" i="1"/>
  <c r="T2574" i="1" s="1"/>
  <c r="S2575" i="1"/>
  <c r="T2575" i="1" s="1"/>
  <c r="S2576" i="1"/>
  <c r="T2576" i="1" s="1"/>
  <c r="S2577" i="1"/>
  <c r="T2577" i="1" s="1"/>
  <c r="S2578" i="1"/>
  <c r="T2578" i="1" s="1"/>
  <c r="S2579" i="1"/>
  <c r="T2579" i="1" s="1"/>
  <c r="S2580" i="1"/>
  <c r="T2580" i="1" s="1"/>
  <c r="S2581" i="1"/>
  <c r="T2581" i="1" s="1"/>
  <c r="S2582" i="1"/>
  <c r="T2582" i="1" s="1"/>
  <c r="S2583" i="1"/>
  <c r="T2583" i="1" s="1"/>
  <c r="S2584" i="1"/>
  <c r="T2584" i="1" s="1"/>
  <c r="S2585" i="1"/>
  <c r="T2585" i="1" s="1"/>
  <c r="S2586" i="1"/>
  <c r="T2586" i="1" s="1"/>
  <c r="S2587" i="1"/>
  <c r="T2587" i="1" s="1"/>
  <c r="S2588" i="1"/>
  <c r="T2588" i="1" s="1"/>
  <c r="S2589" i="1"/>
  <c r="T2589" i="1" s="1"/>
  <c r="S2590" i="1"/>
  <c r="T2590" i="1" s="1"/>
  <c r="S2591" i="1"/>
  <c r="T2591" i="1" s="1"/>
  <c r="S2592" i="1"/>
  <c r="T2592" i="1" s="1"/>
  <c r="S2593" i="1"/>
  <c r="T2593" i="1" s="1"/>
  <c r="S2594" i="1"/>
  <c r="T2594" i="1" s="1"/>
  <c r="S2595" i="1"/>
  <c r="T2595" i="1" s="1"/>
  <c r="S2596" i="1"/>
  <c r="T2596" i="1" s="1"/>
  <c r="S2597" i="1"/>
  <c r="T2597" i="1" s="1"/>
  <c r="S2598" i="1"/>
  <c r="T2598" i="1" s="1"/>
  <c r="S2599" i="1"/>
  <c r="T2599" i="1" s="1"/>
  <c r="S2600" i="1"/>
  <c r="T2600" i="1" s="1"/>
  <c r="S2601" i="1"/>
  <c r="T2601" i="1" s="1"/>
  <c r="S2602" i="1"/>
  <c r="T2602" i="1" s="1"/>
  <c r="S2603" i="1"/>
  <c r="T2603" i="1" s="1"/>
  <c r="S2604" i="1"/>
  <c r="T2604" i="1" s="1"/>
  <c r="S2605" i="1"/>
  <c r="T2605" i="1" s="1"/>
  <c r="S2606" i="1"/>
  <c r="T2606" i="1" s="1"/>
  <c r="S2607" i="1"/>
  <c r="T2607" i="1" s="1"/>
  <c r="S2608" i="1"/>
  <c r="T2608" i="1" s="1"/>
  <c r="S2609" i="1"/>
  <c r="T2609" i="1" s="1"/>
  <c r="S2610" i="1"/>
  <c r="T2610" i="1" s="1"/>
  <c r="S2611" i="1"/>
  <c r="T2611" i="1" s="1"/>
  <c r="S2612" i="1"/>
  <c r="T2612" i="1" s="1"/>
  <c r="S2613" i="1"/>
  <c r="T2613" i="1" s="1"/>
  <c r="S2614" i="1"/>
  <c r="T2614" i="1" s="1"/>
  <c r="S2615" i="1"/>
  <c r="T2615" i="1" s="1"/>
  <c r="S2616" i="1"/>
  <c r="T2616" i="1" s="1"/>
  <c r="S2617" i="1"/>
  <c r="T2617" i="1" s="1"/>
  <c r="S2618" i="1"/>
  <c r="T2618" i="1" s="1"/>
  <c r="S2619" i="1"/>
  <c r="T2619" i="1" s="1"/>
  <c r="S2620" i="1"/>
  <c r="T2620" i="1" s="1"/>
  <c r="S2621" i="1"/>
  <c r="T2621" i="1" s="1"/>
  <c r="S2622" i="1"/>
  <c r="T2622" i="1" s="1"/>
  <c r="S2623" i="1"/>
  <c r="T2623" i="1" s="1"/>
  <c r="S2624" i="1"/>
  <c r="T2624" i="1" s="1"/>
  <c r="S2625" i="1"/>
  <c r="T2625" i="1" s="1"/>
  <c r="S2626" i="1"/>
  <c r="T2626" i="1" s="1"/>
  <c r="S2627" i="1"/>
  <c r="T2627" i="1" s="1"/>
  <c r="S2628" i="1"/>
  <c r="T2628" i="1" s="1"/>
  <c r="S2629" i="1"/>
  <c r="T2629" i="1" s="1"/>
  <c r="S2630" i="1"/>
  <c r="T2630" i="1" s="1"/>
  <c r="S2631" i="1"/>
  <c r="T2631" i="1" s="1"/>
  <c r="S2632" i="1"/>
  <c r="T2632" i="1" s="1"/>
  <c r="S2633" i="1"/>
  <c r="T2633" i="1" s="1"/>
  <c r="S2634" i="1"/>
  <c r="T2634" i="1" s="1"/>
  <c r="S2635" i="1"/>
  <c r="T2635" i="1" s="1"/>
  <c r="S2636" i="1"/>
  <c r="T2636" i="1" s="1"/>
  <c r="S2637" i="1"/>
  <c r="T2637" i="1" s="1"/>
  <c r="S2638" i="1"/>
  <c r="T2638" i="1" s="1"/>
  <c r="S2639" i="1"/>
  <c r="T2639" i="1" s="1"/>
  <c r="S2640" i="1"/>
  <c r="T2640" i="1" s="1"/>
  <c r="S2641" i="1"/>
  <c r="T2641" i="1" s="1"/>
  <c r="S2642" i="1"/>
  <c r="T2642" i="1" s="1"/>
  <c r="S2643" i="1"/>
  <c r="T2643" i="1" s="1"/>
  <c r="S2644" i="1"/>
  <c r="T2644" i="1" s="1"/>
  <c r="S2645" i="1"/>
  <c r="T2645" i="1" s="1"/>
  <c r="S2646" i="1"/>
  <c r="T2646" i="1" s="1"/>
  <c r="S2647" i="1"/>
  <c r="T2647" i="1" s="1"/>
  <c r="S2648" i="1"/>
  <c r="T2648" i="1" s="1"/>
  <c r="S2649" i="1"/>
  <c r="T2649" i="1" s="1"/>
  <c r="S2650" i="1"/>
  <c r="T2650" i="1" s="1"/>
  <c r="S2651" i="1"/>
  <c r="T2651" i="1" s="1"/>
  <c r="S2652" i="1"/>
  <c r="T2652" i="1" s="1"/>
  <c r="S2653" i="1"/>
  <c r="T2653" i="1" s="1"/>
  <c r="S2654" i="1"/>
  <c r="T2654" i="1" s="1"/>
  <c r="S2655" i="1"/>
  <c r="T2655" i="1" s="1"/>
  <c r="S2656" i="1"/>
  <c r="T2656" i="1" s="1"/>
  <c r="S2657" i="1"/>
  <c r="T2657" i="1" s="1"/>
  <c r="S2658" i="1"/>
  <c r="T2658" i="1" s="1"/>
  <c r="S2659" i="1"/>
  <c r="T2659" i="1" s="1"/>
  <c r="S2660" i="1"/>
  <c r="T2660" i="1" s="1"/>
  <c r="S2661" i="1"/>
  <c r="T2661" i="1" s="1"/>
  <c r="S2662" i="1"/>
  <c r="T2662" i="1" s="1"/>
  <c r="S2663" i="1"/>
  <c r="T2663" i="1" s="1"/>
  <c r="S2664" i="1"/>
  <c r="T2664" i="1" s="1"/>
  <c r="S2665" i="1"/>
  <c r="T2665" i="1" s="1"/>
  <c r="S2666" i="1"/>
  <c r="T2666" i="1" s="1"/>
  <c r="S2667" i="1"/>
  <c r="T2667" i="1" s="1"/>
  <c r="S2668" i="1"/>
  <c r="T2668" i="1" s="1"/>
  <c r="S2669" i="1"/>
  <c r="T2669" i="1" s="1"/>
  <c r="S2670" i="1"/>
  <c r="T2670" i="1" s="1"/>
  <c r="S2671" i="1"/>
  <c r="T2671" i="1" s="1"/>
  <c r="S2672" i="1"/>
  <c r="T2672" i="1" s="1"/>
  <c r="S2673" i="1"/>
  <c r="T2673" i="1" s="1"/>
  <c r="S2674" i="1"/>
  <c r="T2674" i="1" s="1"/>
  <c r="S2675" i="1"/>
  <c r="T2675" i="1" s="1"/>
  <c r="S2676" i="1"/>
  <c r="T2676" i="1" s="1"/>
  <c r="S2677" i="1"/>
  <c r="T2677" i="1" s="1"/>
  <c r="S2678" i="1"/>
  <c r="T2678" i="1" s="1"/>
  <c r="S2679" i="1"/>
  <c r="T2679" i="1" s="1"/>
  <c r="S2680" i="1"/>
  <c r="T2680" i="1" s="1"/>
  <c r="S2681" i="1"/>
  <c r="T2681" i="1" s="1"/>
  <c r="S2682" i="1"/>
  <c r="T2682" i="1" s="1"/>
  <c r="S2683" i="1"/>
  <c r="T2683" i="1" s="1"/>
  <c r="S2684" i="1"/>
  <c r="T2684" i="1" s="1"/>
  <c r="S2685" i="1"/>
  <c r="T2685" i="1" s="1"/>
  <c r="S2686" i="1"/>
  <c r="T2686" i="1" s="1"/>
  <c r="S2687" i="1"/>
  <c r="T2687" i="1" s="1"/>
  <c r="S2688" i="1"/>
  <c r="T2688" i="1" s="1"/>
  <c r="S2689" i="1"/>
  <c r="T2689" i="1" s="1"/>
  <c r="S2690" i="1"/>
  <c r="T2690" i="1" s="1"/>
  <c r="S2691" i="1"/>
  <c r="T2691" i="1" s="1"/>
  <c r="S2692" i="1"/>
  <c r="T2692" i="1" s="1"/>
  <c r="S2693" i="1"/>
  <c r="T2693" i="1" s="1"/>
  <c r="S2694" i="1"/>
  <c r="T2694" i="1" s="1"/>
  <c r="S2695" i="1"/>
  <c r="T2695" i="1" s="1"/>
  <c r="S2696" i="1"/>
  <c r="T2696" i="1" s="1"/>
  <c r="S2697" i="1"/>
  <c r="T2697" i="1" s="1"/>
  <c r="S2698" i="1"/>
  <c r="T2698" i="1" s="1"/>
  <c r="S2699" i="1"/>
  <c r="T2699" i="1" s="1"/>
  <c r="S2700" i="1"/>
  <c r="T2700" i="1" s="1"/>
  <c r="S2701" i="1"/>
  <c r="T2701" i="1" s="1"/>
  <c r="S2702" i="1"/>
  <c r="T2702" i="1" s="1"/>
  <c r="S2703" i="1"/>
  <c r="T2703" i="1" s="1"/>
  <c r="S2704" i="1"/>
  <c r="T2704" i="1" s="1"/>
  <c r="S2705" i="1"/>
  <c r="T2705" i="1" s="1"/>
  <c r="S2706" i="1"/>
  <c r="T2706" i="1" s="1"/>
  <c r="S2707" i="1"/>
  <c r="T2707" i="1" s="1"/>
  <c r="S2708" i="1"/>
  <c r="T2708" i="1" s="1"/>
  <c r="S2709" i="1"/>
  <c r="T2709" i="1" s="1"/>
  <c r="S2710" i="1"/>
  <c r="T2710" i="1" s="1"/>
  <c r="S2711" i="1"/>
  <c r="T2711" i="1" s="1"/>
  <c r="S2712" i="1"/>
  <c r="T2712" i="1" s="1"/>
  <c r="S2713" i="1"/>
  <c r="T2713" i="1" s="1"/>
  <c r="S2714" i="1"/>
  <c r="T2714" i="1" s="1"/>
  <c r="S2715" i="1"/>
  <c r="T2715" i="1" s="1"/>
  <c r="S2716" i="1"/>
  <c r="T2716" i="1" s="1"/>
  <c r="S2717" i="1"/>
  <c r="T2717" i="1" s="1"/>
  <c r="S2718" i="1"/>
  <c r="T2718" i="1" s="1"/>
  <c r="S2719" i="1"/>
  <c r="T2719" i="1" s="1"/>
  <c r="S2720" i="1"/>
  <c r="T2720" i="1" s="1"/>
  <c r="S2721" i="1"/>
  <c r="T2721" i="1" s="1"/>
  <c r="S2722" i="1"/>
  <c r="T2722" i="1" s="1"/>
  <c r="S2723" i="1"/>
  <c r="T2723" i="1" s="1"/>
  <c r="S2724" i="1"/>
  <c r="T2724" i="1" s="1"/>
  <c r="S2725" i="1"/>
  <c r="T2725" i="1" s="1"/>
  <c r="S2726" i="1"/>
  <c r="T2726" i="1" s="1"/>
  <c r="S2727" i="1"/>
  <c r="T2727" i="1" s="1"/>
  <c r="S2728" i="1"/>
  <c r="T2728" i="1" s="1"/>
  <c r="S2729" i="1"/>
  <c r="T2729" i="1" s="1"/>
  <c r="S2730" i="1"/>
  <c r="T2730" i="1" s="1"/>
  <c r="S2731" i="1"/>
  <c r="T2731" i="1" s="1"/>
  <c r="S2732" i="1"/>
  <c r="T2732" i="1" s="1"/>
  <c r="S2733" i="1"/>
  <c r="T2733" i="1" s="1"/>
  <c r="S2734" i="1"/>
  <c r="T2734" i="1" s="1"/>
  <c r="S2735" i="1"/>
  <c r="T2735" i="1" s="1"/>
  <c r="S2736" i="1"/>
  <c r="T2736" i="1" s="1"/>
  <c r="S2737" i="1"/>
  <c r="T2737" i="1" s="1"/>
  <c r="S2738" i="1"/>
  <c r="T2738" i="1" s="1"/>
  <c r="S2739" i="1"/>
  <c r="T2739" i="1" s="1"/>
  <c r="S2740" i="1"/>
  <c r="T2740" i="1" s="1"/>
  <c r="S2741" i="1"/>
  <c r="T2741" i="1" s="1"/>
  <c r="S2742" i="1"/>
  <c r="T2742" i="1" s="1"/>
  <c r="S2743" i="1"/>
  <c r="T2743" i="1" s="1"/>
  <c r="S2744" i="1"/>
  <c r="T2744" i="1" s="1"/>
  <c r="S2745" i="1"/>
  <c r="T2745" i="1" s="1"/>
  <c r="S2746" i="1"/>
  <c r="T2746" i="1" s="1"/>
  <c r="S2747" i="1"/>
  <c r="T2747" i="1" s="1"/>
  <c r="S2748" i="1"/>
  <c r="T2748" i="1" s="1"/>
  <c r="S2749" i="1"/>
  <c r="T2749" i="1" s="1"/>
  <c r="S2750" i="1"/>
  <c r="T2750" i="1" s="1"/>
  <c r="S2751" i="1"/>
  <c r="T2751" i="1" s="1"/>
  <c r="S2752" i="1"/>
  <c r="T2752" i="1" s="1"/>
  <c r="S2753" i="1"/>
  <c r="T2753" i="1" s="1"/>
  <c r="S2754" i="1"/>
  <c r="T2754" i="1" s="1"/>
  <c r="S2755" i="1"/>
  <c r="T2755" i="1" s="1"/>
  <c r="S2756" i="1"/>
  <c r="T2756" i="1" s="1"/>
  <c r="S2757" i="1"/>
  <c r="T2757" i="1" s="1"/>
  <c r="S2758" i="1"/>
  <c r="T2758" i="1" s="1"/>
  <c r="S2759" i="1"/>
  <c r="T2759" i="1" s="1"/>
  <c r="S2760" i="1"/>
  <c r="T2760" i="1" s="1"/>
  <c r="S2761" i="1"/>
  <c r="T2761" i="1" s="1"/>
  <c r="S2762" i="1"/>
  <c r="T2762" i="1" s="1"/>
  <c r="S2763" i="1"/>
  <c r="T2763" i="1" s="1"/>
  <c r="S2764" i="1"/>
  <c r="T2764" i="1" s="1"/>
  <c r="S2765" i="1"/>
  <c r="T2765" i="1" s="1"/>
  <c r="S2766" i="1"/>
  <c r="T2766" i="1" s="1"/>
  <c r="S2767" i="1"/>
  <c r="T2767" i="1" s="1"/>
  <c r="S2768" i="1"/>
  <c r="T2768" i="1" s="1"/>
  <c r="S2769" i="1"/>
  <c r="T2769" i="1" s="1"/>
  <c r="S2770" i="1"/>
  <c r="T2770" i="1" s="1"/>
  <c r="S2771" i="1"/>
  <c r="T2771" i="1" s="1"/>
  <c r="S2772" i="1"/>
  <c r="T2772" i="1" s="1"/>
  <c r="S2773" i="1"/>
  <c r="T2773" i="1" s="1"/>
  <c r="S2774" i="1"/>
  <c r="T2774" i="1" s="1"/>
  <c r="S2775" i="1"/>
  <c r="T2775" i="1" s="1"/>
  <c r="S2776" i="1"/>
  <c r="T2776" i="1" s="1"/>
  <c r="S2777" i="1"/>
  <c r="T2777" i="1" s="1"/>
  <c r="S2778" i="1"/>
  <c r="T2778" i="1" s="1"/>
  <c r="S2779" i="1"/>
  <c r="T2779" i="1" s="1"/>
  <c r="S2780" i="1"/>
  <c r="T2780" i="1" s="1"/>
  <c r="S2781" i="1"/>
  <c r="T2781" i="1" s="1"/>
  <c r="S2782" i="1"/>
  <c r="T2782" i="1" s="1"/>
  <c r="S2783" i="1"/>
  <c r="T2783" i="1" s="1"/>
  <c r="S2784" i="1"/>
  <c r="T2784" i="1" s="1"/>
  <c r="S2785" i="1"/>
  <c r="T2785" i="1" s="1"/>
  <c r="S2786" i="1"/>
  <c r="T2786" i="1" s="1"/>
  <c r="S2787" i="1"/>
  <c r="T2787" i="1" s="1"/>
  <c r="S2788" i="1"/>
  <c r="T2788" i="1" s="1"/>
  <c r="S2789" i="1"/>
  <c r="T2789" i="1" s="1"/>
  <c r="S2790" i="1"/>
  <c r="T2790" i="1" s="1"/>
  <c r="S2791" i="1"/>
  <c r="T2791" i="1" s="1"/>
  <c r="S2792" i="1"/>
  <c r="T2792" i="1" s="1"/>
  <c r="S2793" i="1"/>
  <c r="T2793" i="1" s="1"/>
  <c r="S2794" i="1"/>
  <c r="T2794" i="1" s="1"/>
  <c r="S2795" i="1"/>
  <c r="T2795" i="1" s="1"/>
  <c r="S2796" i="1"/>
  <c r="T2796" i="1" s="1"/>
  <c r="S2797" i="1"/>
  <c r="T2797" i="1" s="1"/>
  <c r="S2798" i="1"/>
  <c r="T2798" i="1" s="1"/>
  <c r="S2799" i="1"/>
  <c r="T2799" i="1" s="1"/>
  <c r="S2800" i="1"/>
  <c r="T2800" i="1" s="1"/>
  <c r="S2801" i="1"/>
  <c r="T2801" i="1" s="1"/>
  <c r="S2802" i="1"/>
  <c r="T2802" i="1" s="1"/>
  <c r="S2803" i="1"/>
  <c r="T2803" i="1" s="1"/>
  <c r="S2804" i="1"/>
  <c r="T2804" i="1" s="1"/>
  <c r="S2805" i="1"/>
  <c r="T2805" i="1" s="1"/>
  <c r="S2806" i="1"/>
  <c r="T2806" i="1" s="1"/>
  <c r="S2807" i="1"/>
  <c r="T2807" i="1" s="1"/>
  <c r="S2808" i="1"/>
  <c r="T2808" i="1" s="1"/>
  <c r="S2809" i="1"/>
  <c r="T2809" i="1" s="1"/>
  <c r="S2810" i="1"/>
  <c r="T2810" i="1" s="1"/>
  <c r="S2811" i="1"/>
  <c r="T2811" i="1" s="1"/>
  <c r="S2812" i="1"/>
  <c r="T2812" i="1" s="1"/>
  <c r="S2813" i="1"/>
  <c r="T2813" i="1" s="1"/>
  <c r="S2814" i="1"/>
  <c r="T2814" i="1" s="1"/>
  <c r="S2815" i="1"/>
  <c r="T2815" i="1" s="1"/>
  <c r="S2816" i="1"/>
  <c r="T2816" i="1" s="1"/>
  <c r="S2817" i="1"/>
  <c r="T2817" i="1" s="1"/>
  <c r="S2818" i="1"/>
  <c r="T2818" i="1" s="1"/>
  <c r="S2819" i="1"/>
  <c r="T2819" i="1" s="1"/>
  <c r="S2820" i="1"/>
  <c r="T2820" i="1" s="1"/>
  <c r="S2821" i="1"/>
  <c r="T2821" i="1" s="1"/>
  <c r="S2822" i="1"/>
  <c r="T2822" i="1" s="1"/>
  <c r="S2823" i="1"/>
  <c r="T2823" i="1" s="1"/>
  <c r="S2824" i="1"/>
  <c r="T2824" i="1" s="1"/>
  <c r="S2825" i="1"/>
  <c r="T2825" i="1" s="1"/>
  <c r="S2826" i="1"/>
  <c r="T2826" i="1" s="1"/>
  <c r="S2827" i="1"/>
  <c r="T2827" i="1" s="1"/>
  <c r="S2828" i="1"/>
  <c r="T2828" i="1" s="1"/>
  <c r="S2829" i="1"/>
  <c r="T2829" i="1" s="1"/>
  <c r="S2830" i="1"/>
  <c r="T2830" i="1" s="1"/>
  <c r="S2831" i="1"/>
  <c r="T2831" i="1" s="1"/>
  <c r="S2832" i="1"/>
  <c r="T2832" i="1" s="1"/>
  <c r="S2833" i="1"/>
  <c r="T2833" i="1" s="1"/>
  <c r="S2834" i="1"/>
  <c r="T2834" i="1" s="1"/>
  <c r="S2835" i="1"/>
  <c r="T2835" i="1" s="1"/>
  <c r="S2836" i="1"/>
  <c r="T2836" i="1" s="1"/>
  <c r="S2837" i="1"/>
  <c r="T2837" i="1" s="1"/>
  <c r="S2838" i="1"/>
  <c r="T2838" i="1" s="1"/>
  <c r="S2839" i="1"/>
  <c r="T2839" i="1" s="1"/>
  <c r="S2840" i="1"/>
  <c r="T2840" i="1" s="1"/>
  <c r="S2841" i="1"/>
  <c r="T2841" i="1" s="1"/>
  <c r="S2842" i="1"/>
  <c r="T2842" i="1" s="1"/>
  <c r="S2843" i="1"/>
  <c r="T2843" i="1" s="1"/>
  <c r="S2844" i="1"/>
  <c r="T2844" i="1" s="1"/>
  <c r="S2845" i="1"/>
  <c r="T2845" i="1" s="1"/>
  <c r="S2846" i="1"/>
  <c r="T2846" i="1" s="1"/>
  <c r="S2847" i="1"/>
  <c r="T2847" i="1" s="1"/>
  <c r="S2848" i="1"/>
  <c r="T2848" i="1" s="1"/>
  <c r="S2849" i="1"/>
  <c r="T2849" i="1" s="1"/>
  <c r="S2850" i="1"/>
  <c r="T2850" i="1" s="1"/>
  <c r="S2851" i="1"/>
  <c r="T2851" i="1" s="1"/>
  <c r="S2852" i="1"/>
  <c r="T2852" i="1" s="1"/>
  <c r="S2853" i="1"/>
  <c r="T2853" i="1" s="1"/>
  <c r="S2854" i="1"/>
  <c r="T2854" i="1" s="1"/>
  <c r="S2855" i="1"/>
  <c r="T2855" i="1" s="1"/>
  <c r="S2856" i="1"/>
  <c r="T2856" i="1" s="1"/>
  <c r="S2857" i="1"/>
  <c r="T2857" i="1" s="1"/>
  <c r="S2858" i="1"/>
  <c r="T2858" i="1" s="1"/>
  <c r="S2859" i="1"/>
  <c r="T2859" i="1" s="1"/>
  <c r="S2860" i="1"/>
  <c r="T2860" i="1" s="1"/>
  <c r="S2861" i="1"/>
  <c r="T2861" i="1" s="1"/>
  <c r="S2862" i="1"/>
  <c r="T2862" i="1" s="1"/>
  <c r="S2863" i="1"/>
  <c r="T2863" i="1" s="1"/>
  <c r="S2864" i="1"/>
  <c r="T2864" i="1" s="1"/>
  <c r="S2865" i="1"/>
  <c r="T2865" i="1" s="1"/>
  <c r="S2866" i="1"/>
  <c r="T2866" i="1" s="1"/>
  <c r="S2867" i="1"/>
  <c r="T2867" i="1" s="1"/>
  <c r="S2868" i="1"/>
  <c r="T2868" i="1" s="1"/>
  <c r="S2869" i="1"/>
  <c r="T2869" i="1" s="1"/>
  <c r="S2870" i="1"/>
  <c r="T2870" i="1" s="1"/>
  <c r="S2871" i="1"/>
  <c r="T2871" i="1" s="1"/>
  <c r="S2872" i="1"/>
  <c r="T2872" i="1" s="1"/>
  <c r="S2873" i="1"/>
  <c r="T2873" i="1" s="1"/>
  <c r="S2874" i="1"/>
  <c r="T2874" i="1" s="1"/>
  <c r="S2875" i="1"/>
  <c r="T2875" i="1" s="1"/>
  <c r="S2876" i="1"/>
  <c r="T2876" i="1" s="1"/>
  <c r="S2877" i="1"/>
  <c r="T2877" i="1" s="1"/>
  <c r="S2878" i="1"/>
  <c r="T2878" i="1" s="1"/>
  <c r="S2879" i="1"/>
  <c r="T2879" i="1" s="1"/>
  <c r="S2880" i="1"/>
  <c r="T2880" i="1" s="1"/>
  <c r="S2881" i="1"/>
  <c r="T2881" i="1" s="1"/>
  <c r="S2882" i="1"/>
  <c r="T2882" i="1" s="1"/>
  <c r="S2883" i="1"/>
  <c r="T2883" i="1" s="1"/>
  <c r="S2884" i="1"/>
  <c r="T2884" i="1" s="1"/>
  <c r="S2885" i="1"/>
  <c r="T2885" i="1" s="1"/>
  <c r="S2886" i="1"/>
  <c r="T2886" i="1" s="1"/>
  <c r="S2887" i="1"/>
  <c r="T2887" i="1" s="1"/>
  <c r="S2888" i="1"/>
  <c r="T2888" i="1" s="1"/>
  <c r="S2889" i="1"/>
  <c r="T2889" i="1" s="1"/>
  <c r="S2890" i="1"/>
  <c r="T2890" i="1" s="1"/>
  <c r="S2891" i="1"/>
  <c r="T2891" i="1" s="1"/>
  <c r="S2892" i="1"/>
  <c r="T2892" i="1" s="1"/>
  <c r="S2893" i="1"/>
  <c r="T2893" i="1" s="1"/>
  <c r="S2894" i="1"/>
  <c r="T2894" i="1" s="1"/>
  <c r="S2895" i="1"/>
  <c r="T2895" i="1" s="1"/>
  <c r="S2896" i="1"/>
  <c r="T2896" i="1" s="1"/>
  <c r="S2897" i="1"/>
  <c r="T2897" i="1" s="1"/>
  <c r="S2898" i="1"/>
  <c r="T2898" i="1" s="1"/>
  <c r="S2899" i="1"/>
  <c r="T2899" i="1" s="1"/>
  <c r="S2900" i="1"/>
  <c r="T2900" i="1" s="1"/>
  <c r="S2901" i="1"/>
  <c r="T2901" i="1" s="1"/>
  <c r="S2902" i="1"/>
  <c r="T2902" i="1" s="1"/>
  <c r="S2903" i="1"/>
  <c r="T2903" i="1" s="1"/>
  <c r="S2904" i="1"/>
  <c r="T2904" i="1" s="1"/>
  <c r="S2905" i="1"/>
  <c r="T2905" i="1" s="1"/>
  <c r="S2906" i="1"/>
  <c r="T2906" i="1" s="1"/>
  <c r="S2907" i="1"/>
  <c r="T2907" i="1" s="1"/>
  <c r="S2908" i="1"/>
  <c r="T2908" i="1" s="1"/>
  <c r="S2909" i="1"/>
  <c r="T2909" i="1" s="1"/>
  <c r="S2910" i="1"/>
  <c r="T2910" i="1" s="1"/>
  <c r="S2911" i="1"/>
  <c r="T2911" i="1" s="1"/>
  <c r="S2912" i="1"/>
  <c r="T2912" i="1" s="1"/>
  <c r="S2913" i="1"/>
  <c r="T2913" i="1" s="1"/>
  <c r="S2914" i="1"/>
  <c r="T2914" i="1" s="1"/>
  <c r="S2915" i="1"/>
  <c r="T2915" i="1" s="1"/>
  <c r="S2916" i="1"/>
  <c r="T2916" i="1" s="1"/>
  <c r="S2917" i="1"/>
  <c r="T2917" i="1" s="1"/>
  <c r="S2918" i="1"/>
  <c r="T2918" i="1" s="1"/>
  <c r="S2919" i="1"/>
  <c r="T2919" i="1" s="1"/>
  <c r="S2920" i="1"/>
  <c r="T2920" i="1" s="1"/>
  <c r="S2921" i="1"/>
  <c r="T2921" i="1" s="1"/>
  <c r="S2922" i="1"/>
  <c r="T2922" i="1" s="1"/>
  <c r="S2923" i="1"/>
  <c r="T2923" i="1" s="1"/>
  <c r="S2924" i="1"/>
  <c r="T2924" i="1" s="1"/>
  <c r="S2925" i="1"/>
  <c r="T2925" i="1" s="1"/>
  <c r="S2926" i="1"/>
  <c r="T2926" i="1" s="1"/>
  <c r="S2927" i="1"/>
  <c r="T2927" i="1" s="1"/>
  <c r="S2928" i="1"/>
  <c r="T2928" i="1" s="1"/>
  <c r="S2929" i="1"/>
  <c r="T2929" i="1" s="1"/>
  <c r="S2930" i="1"/>
  <c r="T2930" i="1" s="1"/>
  <c r="S2931" i="1"/>
  <c r="T2931" i="1" s="1"/>
  <c r="S2932" i="1"/>
  <c r="T2932" i="1" s="1"/>
  <c r="S2933" i="1"/>
  <c r="T2933" i="1" s="1"/>
  <c r="S2934" i="1"/>
  <c r="T2934" i="1" s="1"/>
  <c r="S2935" i="1"/>
  <c r="T2935" i="1" s="1"/>
  <c r="S2936" i="1"/>
  <c r="T2936" i="1" s="1"/>
  <c r="S2937" i="1"/>
  <c r="T2937" i="1" s="1"/>
  <c r="S2938" i="1"/>
  <c r="T2938" i="1" s="1"/>
  <c r="S2939" i="1"/>
  <c r="T2939" i="1" s="1"/>
  <c r="S2940" i="1"/>
  <c r="T2940" i="1" s="1"/>
  <c r="S2941" i="1"/>
  <c r="T2941" i="1" s="1"/>
  <c r="S2942" i="1"/>
  <c r="T2942" i="1" s="1"/>
  <c r="S2943" i="1"/>
  <c r="T2943" i="1" s="1"/>
  <c r="S2944" i="1"/>
  <c r="T2944" i="1" s="1"/>
  <c r="S2945" i="1"/>
  <c r="T2945" i="1" s="1"/>
  <c r="S2946" i="1"/>
  <c r="T2946" i="1" s="1"/>
  <c r="S2947" i="1"/>
  <c r="T2947" i="1" s="1"/>
  <c r="S2948" i="1"/>
  <c r="T2948" i="1" s="1"/>
  <c r="S2949" i="1"/>
  <c r="T2949" i="1" s="1"/>
  <c r="S2950" i="1"/>
  <c r="T2950" i="1" s="1"/>
  <c r="S2951" i="1"/>
  <c r="T2951" i="1" s="1"/>
  <c r="S2952" i="1"/>
  <c r="T2952" i="1" s="1"/>
  <c r="S2953" i="1"/>
  <c r="T2953" i="1" s="1"/>
  <c r="S2954" i="1"/>
  <c r="T2954" i="1" s="1"/>
  <c r="S2955" i="1"/>
  <c r="T2955" i="1" s="1"/>
  <c r="S2956" i="1"/>
  <c r="T2956" i="1" s="1"/>
  <c r="S2957" i="1"/>
  <c r="T2957" i="1" s="1"/>
  <c r="S2958" i="1"/>
  <c r="T2958" i="1" s="1"/>
  <c r="S2959" i="1"/>
  <c r="T2959" i="1" s="1"/>
  <c r="S2960" i="1"/>
  <c r="T2960" i="1" s="1"/>
  <c r="S2961" i="1"/>
  <c r="T2961" i="1" s="1"/>
  <c r="S2962" i="1"/>
  <c r="T2962" i="1" s="1"/>
  <c r="S2963" i="1"/>
  <c r="T2963" i="1" s="1"/>
  <c r="S2964" i="1"/>
  <c r="T2964" i="1" s="1"/>
  <c r="S2965" i="1"/>
  <c r="T2965" i="1" s="1"/>
  <c r="S2966" i="1"/>
  <c r="T2966" i="1" s="1"/>
  <c r="S2967" i="1"/>
  <c r="T2967" i="1" s="1"/>
  <c r="S2968" i="1"/>
  <c r="T2968" i="1" s="1"/>
  <c r="S2969" i="1"/>
  <c r="T2969" i="1" s="1"/>
  <c r="S2970" i="1"/>
  <c r="T2970" i="1" s="1"/>
  <c r="S2971" i="1"/>
  <c r="T2971" i="1" s="1"/>
  <c r="S2972" i="1"/>
  <c r="T2972" i="1" s="1"/>
  <c r="S2973" i="1"/>
  <c r="T2973" i="1" s="1"/>
  <c r="S2974" i="1"/>
  <c r="T2974" i="1" s="1"/>
  <c r="S2975" i="1"/>
  <c r="T2975" i="1" s="1"/>
  <c r="S2976" i="1"/>
  <c r="T2976" i="1" s="1"/>
  <c r="S2977" i="1"/>
  <c r="T2977" i="1" s="1"/>
  <c r="S2978" i="1"/>
  <c r="T2978" i="1" s="1"/>
  <c r="S2979" i="1"/>
  <c r="T2979" i="1" s="1"/>
  <c r="S2980" i="1"/>
  <c r="T2980" i="1" s="1"/>
  <c r="S2981" i="1"/>
  <c r="T2981" i="1" s="1"/>
  <c r="S2982" i="1"/>
  <c r="T2982" i="1" s="1"/>
  <c r="S2983" i="1"/>
  <c r="T2983" i="1" s="1"/>
  <c r="S2984" i="1"/>
  <c r="T2984" i="1" s="1"/>
  <c r="S2985" i="1"/>
  <c r="T2985" i="1" s="1"/>
  <c r="S2986" i="1"/>
  <c r="T2986" i="1" s="1"/>
  <c r="S2987" i="1"/>
  <c r="T2987" i="1" s="1"/>
  <c r="S2988" i="1"/>
  <c r="T2988" i="1" s="1"/>
  <c r="S2989" i="1"/>
  <c r="T2989" i="1" s="1"/>
  <c r="S2990" i="1"/>
  <c r="T2990" i="1" s="1"/>
  <c r="S2991" i="1"/>
  <c r="T2991" i="1" s="1"/>
  <c r="S2992" i="1"/>
  <c r="T2992" i="1" s="1"/>
  <c r="S2993" i="1"/>
  <c r="T2993" i="1" s="1"/>
  <c r="S2994" i="1"/>
  <c r="T2994" i="1" s="1"/>
  <c r="S2995" i="1"/>
  <c r="T2995" i="1" s="1"/>
  <c r="S2996" i="1"/>
  <c r="T2996" i="1" s="1"/>
  <c r="S2997" i="1"/>
  <c r="T2997" i="1" s="1"/>
  <c r="S2998" i="1"/>
  <c r="T2998" i="1" s="1"/>
  <c r="S2999" i="1"/>
  <c r="T2999" i="1" s="1"/>
  <c r="S3000" i="1"/>
  <c r="T3000" i="1" s="1"/>
  <c r="S3001" i="1"/>
  <c r="T3001" i="1" s="1"/>
  <c r="F2" i="1"/>
  <c r="H2" i="1" s="1"/>
  <c r="F3" i="1"/>
  <c r="H3" i="1" s="1"/>
  <c r="F4" i="1"/>
  <c r="H4" i="1" s="1"/>
  <c r="F5" i="1"/>
  <c r="H5" i="1" s="1"/>
  <c r="F6" i="1"/>
  <c r="H6" i="1" s="1"/>
  <c r="F7" i="1"/>
  <c r="H7" i="1" s="1"/>
  <c r="F8" i="1"/>
  <c r="H8" i="1" s="1"/>
  <c r="F9" i="1"/>
  <c r="H9" i="1" s="1"/>
  <c r="F10" i="1"/>
  <c r="H10" i="1" s="1"/>
  <c r="F11" i="1"/>
  <c r="H11" i="1" s="1"/>
  <c r="F12" i="1"/>
  <c r="H12" i="1" s="1"/>
  <c r="F13" i="1"/>
  <c r="H13" i="1" s="1"/>
  <c r="F14" i="1"/>
  <c r="H14" i="1" s="1"/>
  <c r="F15" i="1"/>
  <c r="H15" i="1" s="1"/>
  <c r="F16" i="1"/>
  <c r="H16" i="1" s="1"/>
  <c r="F17" i="1"/>
  <c r="H17" i="1" s="1"/>
  <c r="F18" i="1"/>
  <c r="H18" i="1" s="1"/>
  <c r="F19" i="1"/>
  <c r="H19" i="1" s="1"/>
  <c r="F20" i="1"/>
  <c r="H20" i="1" s="1"/>
  <c r="F21" i="1"/>
  <c r="H21" i="1" s="1"/>
  <c r="F22" i="1"/>
  <c r="H22" i="1" s="1"/>
  <c r="F23" i="1"/>
  <c r="H23" i="1" s="1"/>
  <c r="F24" i="1"/>
  <c r="H24" i="1" s="1"/>
  <c r="F25" i="1"/>
  <c r="H25" i="1" s="1"/>
  <c r="F26" i="1"/>
  <c r="H26" i="1" s="1"/>
  <c r="F27" i="1"/>
  <c r="H27" i="1" s="1"/>
  <c r="F28" i="1"/>
  <c r="H28" i="1" s="1"/>
  <c r="F29" i="1"/>
  <c r="H29" i="1" s="1"/>
  <c r="F30" i="1"/>
  <c r="H30" i="1" s="1"/>
  <c r="F31" i="1"/>
  <c r="H31" i="1" s="1"/>
  <c r="F32" i="1"/>
  <c r="H32" i="1" s="1"/>
  <c r="F33" i="1"/>
  <c r="H33" i="1" s="1"/>
  <c r="F34" i="1"/>
  <c r="H34" i="1" s="1"/>
  <c r="F35" i="1"/>
  <c r="H35" i="1" s="1"/>
  <c r="F36" i="1"/>
  <c r="H36" i="1" s="1"/>
  <c r="F37" i="1"/>
  <c r="H37" i="1" s="1"/>
  <c r="F38" i="1"/>
  <c r="H38" i="1" s="1"/>
  <c r="F39" i="1"/>
  <c r="H39" i="1" s="1"/>
  <c r="F40" i="1"/>
  <c r="H40" i="1" s="1"/>
  <c r="F41" i="1"/>
  <c r="H41" i="1" s="1"/>
  <c r="F42" i="1"/>
  <c r="H42" i="1" s="1"/>
  <c r="F43" i="1"/>
  <c r="H43" i="1" s="1"/>
  <c r="F44" i="1"/>
  <c r="H44" i="1" s="1"/>
  <c r="F45" i="1"/>
  <c r="H45" i="1" s="1"/>
  <c r="F46" i="1"/>
  <c r="H46" i="1" s="1"/>
  <c r="F47" i="1"/>
  <c r="H47" i="1" s="1"/>
  <c r="F48" i="1"/>
  <c r="H48" i="1" s="1"/>
  <c r="F49" i="1"/>
  <c r="H49" i="1" s="1"/>
  <c r="F50" i="1"/>
  <c r="H50" i="1" s="1"/>
  <c r="F51" i="1"/>
  <c r="H51" i="1" s="1"/>
  <c r="F52" i="1"/>
  <c r="H52" i="1" s="1"/>
  <c r="F53" i="1"/>
  <c r="H53" i="1" s="1"/>
  <c r="F54" i="1"/>
  <c r="H54" i="1" s="1"/>
  <c r="F55" i="1"/>
  <c r="H55" i="1" s="1"/>
  <c r="F56" i="1"/>
  <c r="H56" i="1" s="1"/>
  <c r="F57" i="1"/>
  <c r="H57" i="1" s="1"/>
  <c r="F58" i="1"/>
  <c r="H58" i="1" s="1"/>
  <c r="F59" i="1"/>
  <c r="H59" i="1" s="1"/>
  <c r="F60" i="1"/>
  <c r="H60" i="1" s="1"/>
  <c r="F61" i="1"/>
  <c r="H61" i="1" s="1"/>
  <c r="F62" i="1"/>
  <c r="H62" i="1" s="1"/>
  <c r="F63" i="1"/>
  <c r="H63" i="1" s="1"/>
  <c r="F64" i="1"/>
  <c r="H64" i="1" s="1"/>
  <c r="F65" i="1"/>
  <c r="H65" i="1" s="1"/>
  <c r="F66" i="1"/>
  <c r="H66" i="1" s="1"/>
  <c r="F67" i="1"/>
  <c r="H67" i="1" s="1"/>
  <c r="F68" i="1"/>
  <c r="H68" i="1" s="1"/>
  <c r="F69" i="1"/>
  <c r="H69" i="1" s="1"/>
  <c r="F70" i="1"/>
  <c r="H70" i="1" s="1"/>
  <c r="F71" i="1"/>
  <c r="H71" i="1" s="1"/>
  <c r="F72" i="1"/>
  <c r="H72" i="1" s="1"/>
  <c r="F73" i="1"/>
  <c r="H73" i="1" s="1"/>
  <c r="F74" i="1"/>
  <c r="H74" i="1" s="1"/>
  <c r="F75" i="1"/>
  <c r="H75" i="1" s="1"/>
  <c r="F76" i="1"/>
  <c r="H76" i="1" s="1"/>
  <c r="F77" i="1"/>
  <c r="H77" i="1" s="1"/>
  <c r="F78" i="1"/>
  <c r="H78" i="1" s="1"/>
  <c r="F79" i="1"/>
  <c r="H79" i="1" s="1"/>
  <c r="F80" i="1"/>
  <c r="H80" i="1" s="1"/>
  <c r="F81" i="1"/>
  <c r="H81" i="1" s="1"/>
  <c r="F82" i="1"/>
  <c r="H82" i="1" s="1"/>
  <c r="F83" i="1"/>
  <c r="H83" i="1" s="1"/>
  <c r="F84" i="1"/>
  <c r="H84" i="1" s="1"/>
  <c r="F85" i="1"/>
  <c r="H85" i="1" s="1"/>
  <c r="F86" i="1"/>
  <c r="H86" i="1" s="1"/>
  <c r="F87" i="1"/>
  <c r="H87" i="1" s="1"/>
  <c r="F88" i="1"/>
  <c r="H88" i="1" s="1"/>
  <c r="F89" i="1"/>
  <c r="H89" i="1" s="1"/>
  <c r="F90" i="1"/>
  <c r="H90" i="1" s="1"/>
  <c r="F91" i="1"/>
  <c r="H91" i="1" s="1"/>
  <c r="F92" i="1"/>
  <c r="H92" i="1" s="1"/>
  <c r="F93" i="1"/>
  <c r="H93" i="1" s="1"/>
  <c r="F94" i="1"/>
  <c r="H94" i="1" s="1"/>
  <c r="F95" i="1"/>
  <c r="H95" i="1" s="1"/>
  <c r="F96" i="1"/>
  <c r="H96" i="1" s="1"/>
  <c r="F97" i="1"/>
  <c r="H97" i="1" s="1"/>
  <c r="F98" i="1"/>
  <c r="H98" i="1" s="1"/>
  <c r="F99" i="1"/>
  <c r="H99" i="1" s="1"/>
  <c r="F100" i="1"/>
  <c r="H100" i="1" s="1"/>
  <c r="F101" i="1"/>
  <c r="H101" i="1" s="1"/>
  <c r="F102" i="1"/>
  <c r="H102" i="1" s="1"/>
  <c r="F103" i="1"/>
  <c r="H103" i="1" s="1"/>
  <c r="F104" i="1"/>
  <c r="H104" i="1" s="1"/>
  <c r="F105" i="1"/>
  <c r="H105" i="1" s="1"/>
  <c r="F106" i="1"/>
  <c r="H106" i="1" s="1"/>
  <c r="F107" i="1"/>
  <c r="H107" i="1" s="1"/>
  <c r="F108" i="1"/>
  <c r="H108" i="1" s="1"/>
  <c r="F109" i="1"/>
  <c r="H109" i="1" s="1"/>
  <c r="F110" i="1"/>
  <c r="H110" i="1" s="1"/>
  <c r="F111" i="1"/>
  <c r="H111" i="1" s="1"/>
  <c r="F112" i="1"/>
  <c r="H112" i="1" s="1"/>
  <c r="F113" i="1"/>
  <c r="H113" i="1" s="1"/>
  <c r="F114" i="1"/>
  <c r="H114" i="1" s="1"/>
  <c r="F115" i="1"/>
  <c r="H115" i="1" s="1"/>
  <c r="F116" i="1"/>
  <c r="H116" i="1" s="1"/>
  <c r="F117" i="1"/>
  <c r="H117" i="1" s="1"/>
  <c r="F118" i="1"/>
  <c r="H118" i="1" s="1"/>
  <c r="F119" i="1"/>
  <c r="H119" i="1" s="1"/>
  <c r="F120" i="1"/>
  <c r="H120" i="1" s="1"/>
  <c r="F121" i="1"/>
  <c r="H121" i="1" s="1"/>
  <c r="F122" i="1"/>
  <c r="H122" i="1" s="1"/>
  <c r="F123" i="1"/>
  <c r="H123" i="1" s="1"/>
  <c r="F124" i="1"/>
  <c r="H124" i="1" s="1"/>
  <c r="F125" i="1"/>
  <c r="H125" i="1" s="1"/>
  <c r="F126" i="1"/>
  <c r="H126" i="1" s="1"/>
  <c r="F127" i="1"/>
  <c r="H127" i="1" s="1"/>
  <c r="F128" i="1"/>
  <c r="H128" i="1" s="1"/>
  <c r="F129" i="1"/>
  <c r="H129" i="1" s="1"/>
  <c r="F130" i="1"/>
  <c r="H130" i="1" s="1"/>
  <c r="F131" i="1"/>
  <c r="H131" i="1" s="1"/>
  <c r="F132" i="1"/>
  <c r="H132" i="1" s="1"/>
  <c r="F133" i="1"/>
  <c r="H133" i="1" s="1"/>
  <c r="F134" i="1"/>
  <c r="H134" i="1" s="1"/>
  <c r="F135" i="1"/>
  <c r="H135" i="1" s="1"/>
  <c r="F136" i="1"/>
  <c r="H136" i="1" s="1"/>
  <c r="F137" i="1"/>
  <c r="H137" i="1" s="1"/>
  <c r="F138" i="1"/>
  <c r="H138" i="1" s="1"/>
  <c r="F139" i="1"/>
  <c r="H139" i="1" s="1"/>
  <c r="F140" i="1"/>
  <c r="H140" i="1" s="1"/>
  <c r="F141" i="1"/>
  <c r="H141" i="1" s="1"/>
  <c r="F142" i="1"/>
  <c r="H142" i="1" s="1"/>
  <c r="F143" i="1"/>
  <c r="H143" i="1" s="1"/>
  <c r="F144" i="1"/>
  <c r="H144" i="1" s="1"/>
  <c r="F145" i="1"/>
  <c r="H145" i="1" s="1"/>
  <c r="F146" i="1"/>
  <c r="H146" i="1" s="1"/>
  <c r="F147" i="1"/>
  <c r="H147" i="1" s="1"/>
  <c r="F148" i="1"/>
  <c r="H148" i="1" s="1"/>
  <c r="F149" i="1"/>
  <c r="H149" i="1" s="1"/>
  <c r="F150" i="1"/>
  <c r="H150" i="1" s="1"/>
  <c r="F151" i="1"/>
  <c r="H151" i="1" s="1"/>
  <c r="F152" i="1"/>
  <c r="H152" i="1" s="1"/>
  <c r="F153" i="1"/>
  <c r="H153" i="1" s="1"/>
  <c r="F154" i="1"/>
  <c r="H154" i="1" s="1"/>
  <c r="F155" i="1"/>
  <c r="H155" i="1" s="1"/>
  <c r="F156" i="1"/>
  <c r="H156" i="1" s="1"/>
  <c r="F157" i="1"/>
  <c r="H157" i="1" s="1"/>
  <c r="F158" i="1"/>
  <c r="H158" i="1" s="1"/>
  <c r="F159" i="1"/>
  <c r="H159" i="1" s="1"/>
  <c r="F160" i="1"/>
  <c r="H160" i="1" s="1"/>
  <c r="F161" i="1"/>
  <c r="H161" i="1" s="1"/>
  <c r="F162" i="1"/>
  <c r="H162" i="1" s="1"/>
  <c r="F163" i="1"/>
  <c r="H163" i="1" s="1"/>
  <c r="F164" i="1"/>
  <c r="H164" i="1" s="1"/>
  <c r="F165" i="1"/>
  <c r="H165" i="1" s="1"/>
  <c r="F166" i="1"/>
  <c r="H166" i="1" s="1"/>
  <c r="F167" i="1"/>
  <c r="H167" i="1" s="1"/>
  <c r="F168" i="1"/>
  <c r="H168" i="1" s="1"/>
  <c r="F169" i="1"/>
  <c r="H169" i="1" s="1"/>
  <c r="F170" i="1"/>
  <c r="H170" i="1" s="1"/>
  <c r="F171" i="1"/>
  <c r="H171" i="1" s="1"/>
  <c r="F172" i="1"/>
  <c r="H172" i="1" s="1"/>
  <c r="F173" i="1"/>
  <c r="H173" i="1" s="1"/>
  <c r="F174" i="1"/>
  <c r="H174" i="1" s="1"/>
  <c r="F175" i="1"/>
  <c r="H175" i="1" s="1"/>
  <c r="F176" i="1"/>
  <c r="H176" i="1" s="1"/>
  <c r="F177" i="1"/>
  <c r="H177" i="1" s="1"/>
  <c r="F178" i="1"/>
  <c r="H178" i="1" s="1"/>
  <c r="F179" i="1"/>
  <c r="H179" i="1" s="1"/>
  <c r="F180" i="1"/>
  <c r="H180" i="1" s="1"/>
  <c r="F181" i="1"/>
  <c r="H181" i="1" s="1"/>
  <c r="F182" i="1"/>
  <c r="H182" i="1" s="1"/>
  <c r="F183" i="1"/>
  <c r="H183" i="1" s="1"/>
  <c r="F184" i="1"/>
  <c r="H184" i="1" s="1"/>
  <c r="F185" i="1"/>
  <c r="H185" i="1" s="1"/>
  <c r="F186" i="1"/>
  <c r="H186" i="1" s="1"/>
  <c r="F187" i="1"/>
  <c r="H187" i="1" s="1"/>
  <c r="F188" i="1"/>
  <c r="H188" i="1" s="1"/>
  <c r="F189" i="1"/>
  <c r="H189" i="1" s="1"/>
  <c r="F190" i="1"/>
  <c r="H190" i="1" s="1"/>
  <c r="F191" i="1"/>
  <c r="H191" i="1" s="1"/>
  <c r="F192" i="1"/>
  <c r="H192" i="1" s="1"/>
  <c r="F193" i="1"/>
  <c r="H193" i="1" s="1"/>
  <c r="F194" i="1"/>
  <c r="H194" i="1" s="1"/>
  <c r="F195" i="1"/>
  <c r="H195" i="1" s="1"/>
  <c r="F196" i="1"/>
  <c r="H196" i="1" s="1"/>
  <c r="F197" i="1"/>
  <c r="H197" i="1" s="1"/>
  <c r="F198" i="1"/>
  <c r="H198" i="1" s="1"/>
  <c r="F199" i="1"/>
  <c r="H199" i="1" s="1"/>
  <c r="F200" i="1"/>
  <c r="H200" i="1" s="1"/>
  <c r="F201" i="1"/>
  <c r="H201" i="1" s="1"/>
  <c r="F202" i="1"/>
  <c r="H202" i="1" s="1"/>
  <c r="F203" i="1"/>
  <c r="H203" i="1" s="1"/>
  <c r="F204" i="1"/>
  <c r="H204" i="1" s="1"/>
  <c r="F205" i="1"/>
  <c r="H205" i="1" s="1"/>
  <c r="F206" i="1"/>
  <c r="H206" i="1" s="1"/>
  <c r="F207" i="1"/>
  <c r="H207" i="1" s="1"/>
  <c r="F208" i="1"/>
  <c r="H208" i="1" s="1"/>
  <c r="F209" i="1"/>
  <c r="H209" i="1" s="1"/>
  <c r="F210" i="1"/>
  <c r="H210" i="1" s="1"/>
  <c r="F211" i="1"/>
  <c r="H211" i="1" s="1"/>
  <c r="F212" i="1"/>
  <c r="H212" i="1" s="1"/>
  <c r="F213" i="1"/>
  <c r="H213" i="1" s="1"/>
  <c r="F214" i="1"/>
  <c r="H214" i="1" s="1"/>
  <c r="F215" i="1"/>
  <c r="H215" i="1" s="1"/>
  <c r="F216" i="1"/>
  <c r="H216" i="1" s="1"/>
  <c r="F217" i="1"/>
  <c r="H217" i="1" s="1"/>
  <c r="F218" i="1"/>
  <c r="H218" i="1" s="1"/>
  <c r="F219" i="1"/>
  <c r="H219" i="1" s="1"/>
  <c r="F220" i="1"/>
  <c r="H220" i="1" s="1"/>
  <c r="F221" i="1"/>
  <c r="H221" i="1" s="1"/>
  <c r="F222" i="1"/>
  <c r="H222" i="1" s="1"/>
  <c r="F223" i="1"/>
  <c r="H223" i="1" s="1"/>
  <c r="F224" i="1"/>
  <c r="H224" i="1" s="1"/>
  <c r="F225" i="1"/>
  <c r="H225" i="1" s="1"/>
  <c r="F226" i="1"/>
  <c r="H226" i="1" s="1"/>
  <c r="F227" i="1"/>
  <c r="H227" i="1" s="1"/>
  <c r="F228" i="1"/>
  <c r="H228" i="1" s="1"/>
  <c r="F229" i="1"/>
  <c r="H229" i="1" s="1"/>
  <c r="F230" i="1"/>
  <c r="H230" i="1" s="1"/>
  <c r="F231" i="1"/>
  <c r="H231" i="1" s="1"/>
  <c r="F232" i="1"/>
  <c r="H232" i="1" s="1"/>
  <c r="F233" i="1"/>
  <c r="H233" i="1" s="1"/>
  <c r="F234" i="1"/>
  <c r="H234" i="1" s="1"/>
  <c r="F235" i="1"/>
  <c r="H235" i="1" s="1"/>
  <c r="F236" i="1"/>
  <c r="H236" i="1" s="1"/>
  <c r="F237" i="1"/>
  <c r="H237" i="1" s="1"/>
  <c r="F238" i="1"/>
  <c r="H238" i="1" s="1"/>
  <c r="F239" i="1"/>
  <c r="H239" i="1" s="1"/>
  <c r="F240" i="1"/>
  <c r="H240" i="1" s="1"/>
  <c r="F241" i="1"/>
  <c r="H241" i="1" s="1"/>
  <c r="F242" i="1"/>
  <c r="H242" i="1" s="1"/>
  <c r="F243" i="1"/>
  <c r="H243" i="1" s="1"/>
  <c r="F244" i="1"/>
  <c r="H244" i="1" s="1"/>
  <c r="F245" i="1"/>
  <c r="H245" i="1" s="1"/>
  <c r="F246" i="1"/>
  <c r="H246" i="1" s="1"/>
  <c r="F247" i="1"/>
  <c r="H247" i="1" s="1"/>
  <c r="F248" i="1"/>
  <c r="H248" i="1" s="1"/>
  <c r="F249" i="1"/>
  <c r="H249" i="1" s="1"/>
  <c r="F250" i="1"/>
  <c r="H250" i="1" s="1"/>
  <c r="F251" i="1"/>
  <c r="H251" i="1" s="1"/>
  <c r="F252" i="1"/>
  <c r="H252" i="1" s="1"/>
  <c r="F253" i="1"/>
  <c r="H253" i="1" s="1"/>
  <c r="F254" i="1"/>
  <c r="H254" i="1" s="1"/>
  <c r="F255" i="1"/>
  <c r="H255" i="1" s="1"/>
  <c r="F256" i="1"/>
  <c r="H256" i="1" s="1"/>
  <c r="F257" i="1"/>
  <c r="H257" i="1" s="1"/>
  <c r="F258" i="1"/>
  <c r="H258" i="1" s="1"/>
  <c r="F259" i="1"/>
  <c r="H259" i="1" s="1"/>
  <c r="F260" i="1"/>
  <c r="H260" i="1" s="1"/>
  <c r="F261" i="1"/>
  <c r="H261" i="1" s="1"/>
  <c r="F262" i="1"/>
  <c r="H262" i="1" s="1"/>
  <c r="F263" i="1"/>
  <c r="H263" i="1" s="1"/>
  <c r="F264" i="1"/>
  <c r="H264" i="1" s="1"/>
  <c r="F265" i="1"/>
  <c r="H265" i="1" s="1"/>
  <c r="F266" i="1"/>
  <c r="H266" i="1" s="1"/>
  <c r="F267" i="1"/>
  <c r="H267" i="1" s="1"/>
  <c r="F268" i="1"/>
  <c r="H268" i="1" s="1"/>
  <c r="F269" i="1"/>
  <c r="H269" i="1" s="1"/>
  <c r="F270" i="1"/>
  <c r="H270" i="1" s="1"/>
  <c r="F271" i="1"/>
  <c r="H271" i="1" s="1"/>
  <c r="F272" i="1"/>
  <c r="H272" i="1" s="1"/>
  <c r="F273" i="1"/>
  <c r="H273" i="1" s="1"/>
  <c r="F274" i="1"/>
  <c r="H274" i="1" s="1"/>
  <c r="F275" i="1"/>
  <c r="H275" i="1" s="1"/>
  <c r="F276" i="1"/>
  <c r="H276" i="1" s="1"/>
  <c r="F277" i="1"/>
  <c r="H277" i="1" s="1"/>
  <c r="F278" i="1"/>
  <c r="H278" i="1" s="1"/>
  <c r="F279" i="1"/>
  <c r="H279" i="1" s="1"/>
  <c r="F280" i="1"/>
  <c r="H280" i="1" s="1"/>
  <c r="F281" i="1"/>
  <c r="H281" i="1" s="1"/>
  <c r="F282" i="1"/>
  <c r="H282" i="1" s="1"/>
  <c r="F283" i="1"/>
  <c r="H283" i="1" s="1"/>
  <c r="F284" i="1"/>
  <c r="H284" i="1" s="1"/>
  <c r="F285" i="1"/>
  <c r="H285" i="1" s="1"/>
  <c r="F286" i="1"/>
  <c r="H286" i="1" s="1"/>
  <c r="F287" i="1"/>
  <c r="H287" i="1" s="1"/>
  <c r="F288" i="1"/>
  <c r="H288" i="1" s="1"/>
  <c r="F289" i="1"/>
  <c r="H289" i="1" s="1"/>
  <c r="F290" i="1"/>
  <c r="H290" i="1" s="1"/>
  <c r="F291" i="1"/>
  <c r="H291" i="1" s="1"/>
  <c r="F292" i="1"/>
  <c r="H292" i="1" s="1"/>
  <c r="F293" i="1"/>
  <c r="H293" i="1" s="1"/>
  <c r="F294" i="1"/>
  <c r="H294" i="1" s="1"/>
  <c r="F295" i="1"/>
  <c r="H295" i="1" s="1"/>
  <c r="F296" i="1"/>
  <c r="H296" i="1" s="1"/>
  <c r="F297" i="1"/>
  <c r="H297" i="1" s="1"/>
  <c r="F298" i="1"/>
  <c r="H298" i="1" s="1"/>
  <c r="F299" i="1"/>
  <c r="H299" i="1" s="1"/>
  <c r="F300" i="1"/>
  <c r="H300" i="1" s="1"/>
  <c r="F301" i="1"/>
  <c r="H301" i="1" s="1"/>
  <c r="F302" i="1"/>
  <c r="H302" i="1" s="1"/>
  <c r="F303" i="1"/>
  <c r="H303" i="1" s="1"/>
  <c r="F304" i="1"/>
  <c r="H304" i="1" s="1"/>
  <c r="F305" i="1"/>
  <c r="H305" i="1" s="1"/>
  <c r="F306" i="1"/>
  <c r="H306" i="1" s="1"/>
  <c r="F307" i="1"/>
  <c r="H307" i="1" s="1"/>
  <c r="F308" i="1"/>
  <c r="H308" i="1" s="1"/>
  <c r="F309" i="1"/>
  <c r="H309" i="1" s="1"/>
  <c r="F310" i="1"/>
  <c r="H310" i="1" s="1"/>
  <c r="F311" i="1"/>
  <c r="H311" i="1" s="1"/>
  <c r="F312" i="1"/>
  <c r="H312" i="1" s="1"/>
  <c r="F313" i="1"/>
  <c r="H313" i="1" s="1"/>
  <c r="F314" i="1"/>
  <c r="H314" i="1" s="1"/>
  <c r="F315" i="1"/>
  <c r="H315" i="1" s="1"/>
  <c r="F316" i="1"/>
  <c r="H316" i="1" s="1"/>
  <c r="F317" i="1"/>
  <c r="H317" i="1" s="1"/>
  <c r="F318" i="1"/>
  <c r="H318" i="1" s="1"/>
  <c r="F319" i="1"/>
  <c r="H319" i="1" s="1"/>
  <c r="F320" i="1"/>
  <c r="H320" i="1" s="1"/>
  <c r="F321" i="1"/>
  <c r="H321" i="1" s="1"/>
  <c r="F322" i="1"/>
  <c r="H322" i="1" s="1"/>
  <c r="F323" i="1"/>
  <c r="H323" i="1" s="1"/>
  <c r="F324" i="1"/>
  <c r="H324" i="1" s="1"/>
  <c r="F325" i="1"/>
  <c r="H325" i="1" s="1"/>
  <c r="F326" i="1"/>
  <c r="H326" i="1" s="1"/>
  <c r="F327" i="1"/>
  <c r="H327" i="1" s="1"/>
  <c r="F328" i="1"/>
  <c r="H328" i="1" s="1"/>
  <c r="F329" i="1"/>
  <c r="H329" i="1" s="1"/>
  <c r="F330" i="1"/>
  <c r="H330" i="1" s="1"/>
  <c r="F331" i="1"/>
  <c r="H331" i="1" s="1"/>
  <c r="F332" i="1"/>
  <c r="H332" i="1" s="1"/>
  <c r="F333" i="1"/>
  <c r="H333" i="1" s="1"/>
  <c r="F334" i="1"/>
  <c r="H334" i="1" s="1"/>
  <c r="F335" i="1"/>
  <c r="H335" i="1" s="1"/>
  <c r="F336" i="1"/>
  <c r="H336" i="1" s="1"/>
  <c r="F337" i="1"/>
  <c r="H337" i="1" s="1"/>
  <c r="F338" i="1"/>
  <c r="H338" i="1" s="1"/>
  <c r="F339" i="1"/>
  <c r="H339" i="1" s="1"/>
  <c r="F340" i="1"/>
  <c r="H340" i="1" s="1"/>
  <c r="F341" i="1"/>
  <c r="H341" i="1" s="1"/>
  <c r="F342" i="1"/>
  <c r="H342" i="1" s="1"/>
  <c r="F343" i="1"/>
  <c r="H343" i="1" s="1"/>
  <c r="F344" i="1"/>
  <c r="H344" i="1" s="1"/>
  <c r="F345" i="1"/>
  <c r="H345" i="1" s="1"/>
  <c r="F346" i="1"/>
  <c r="H346" i="1" s="1"/>
  <c r="F347" i="1"/>
  <c r="H347" i="1" s="1"/>
  <c r="F348" i="1"/>
  <c r="H348" i="1" s="1"/>
  <c r="F349" i="1"/>
  <c r="H349" i="1" s="1"/>
  <c r="F350" i="1"/>
  <c r="H350" i="1" s="1"/>
  <c r="F351" i="1"/>
  <c r="H351" i="1" s="1"/>
  <c r="F352" i="1"/>
  <c r="H352" i="1" s="1"/>
  <c r="F353" i="1"/>
  <c r="H353" i="1" s="1"/>
  <c r="F354" i="1"/>
  <c r="H354" i="1" s="1"/>
  <c r="F355" i="1"/>
  <c r="H355" i="1" s="1"/>
  <c r="F356" i="1"/>
  <c r="H356" i="1" s="1"/>
  <c r="F357" i="1"/>
  <c r="H357" i="1" s="1"/>
  <c r="F358" i="1"/>
  <c r="H358" i="1" s="1"/>
  <c r="F359" i="1"/>
  <c r="H359" i="1" s="1"/>
  <c r="F360" i="1"/>
  <c r="H360" i="1" s="1"/>
  <c r="F361" i="1"/>
  <c r="H361" i="1" s="1"/>
  <c r="F362" i="1"/>
  <c r="H362" i="1" s="1"/>
  <c r="F363" i="1"/>
  <c r="H363" i="1" s="1"/>
  <c r="F364" i="1"/>
  <c r="H364" i="1" s="1"/>
  <c r="F365" i="1"/>
  <c r="H365" i="1" s="1"/>
  <c r="F366" i="1"/>
  <c r="H366" i="1" s="1"/>
  <c r="F367" i="1"/>
  <c r="H367" i="1" s="1"/>
  <c r="F368" i="1"/>
  <c r="H368" i="1" s="1"/>
  <c r="F369" i="1"/>
  <c r="H369" i="1" s="1"/>
  <c r="F370" i="1"/>
  <c r="H370" i="1" s="1"/>
  <c r="F371" i="1"/>
  <c r="H371" i="1" s="1"/>
  <c r="F372" i="1"/>
  <c r="H372" i="1" s="1"/>
  <c r="F373" i="1"/>
  <c r="H373" i="1" s="1"/>
  <c r="F374" i="1"/>
  <c r="H374" i="1" s="1"/>
  <c r="F375" i="1"/>
  <c r="H375" i="1" s="1"/>
  <c r="F376" i="1"/>
  <c r="H376" i="1" s="1"/>
  <c r="F377" i="1"/>
  <c r="H377" i="1" s="1"/>
  <c r="F378" i="1"/>
  <c r="H378" i="1" s="1"/>
  <c r="F379" i="1"/>
  <c r="H379" i="1" s="1"/>
  <c r="F380" i="1"/>
  <c r="H380" i="1" s="1"/>
  <c r="F381" i="1"/>
  <c r="H381" i="1" s="1"/>
  <c r="F382" i="1"/>
  <c r="H382" i="1" s="1"/>
  <c r="F383" i="1"/>
  <c r="H383" i="1" s="1"/>
  <c r="F384" i="1"/>
  <c r="H384" i="1" s="1"/>
  <c r="F385" i="1"/>
  <c r="H385" i="1" s="1"/>
  <c r="F386" i="1"/>
  <c r="H386" i="1" s="1"/>
  <c r="F387" i="1"/>
  <c r="H387" i="1" s="1"/>
  <c r="F388" i="1"/>
  <c r="H388" i="1" s="1"/>
  <c r="F389" i="1"/>
  <c r="H389" i="1" s="1"/>
  <c r="F390" i="1"/>
  <c r="H390" i="1" s="1"/>
  <c r="F391" i="1"/>
  <c r="H391" i="1" s="1"/>
  <c r="F392" i="1"/>
  <c r="H392" i="1" s="1"/>
  <c r="F393" i="1"/>
  <c r="H393" i="1" s="1"/>
  <c r="F394" i="1"/>
  <c r="H394" i="1" s="1"/>
  <c r="F395" i="1"/>
  <c r="H395" i="1" s="1"/>
  <c r="F396" i="1"/>
  <c r="H396" i="1" s="1"/>
  <c r="F397" i="1"/>
  <c r="H397" i="1" s="1"/>
  <c r="F398" i="1"/>
  <c r="H398" i="1" s="1"/>
  <c r="F399" i="1"/>
  <c r="H399" i="1" s="1"/>
  <c r="F400" i="1"/>
  <c r="H400" i="1" s="1"/>
  <c r="F401" i="1"/>
  <c r="H401" i="1" s="1"/>
  <c r="F402" i="1"/>
  <c r="H402" i="1" s="1"/>
  <c r="F403" i="1"/>
  <c r="H403" i="1" s="1"/>
  <c r="F404" i="1"/>
  <c r="H404" i="1" s="1"/>
  <c r="F405" i="1"/>
  <c r="H405" i="1" s="1"/>
  <c r="F406" i="1"/>
  <c r="H406" i="1" s="1"/>
  <c r="F407" i="1"/>
  <c r="H407" i="1" s="1"/>
  <c r="F408" i="1"/>
  <c r="H408" i="1" s="1"/>
  <c r="F409" i="1"/>
  <c r="H409" i="1" s="1"/>
  <c r="F410" i="1"/>
  <c r="H410" i="1" s="1"/>
  <c r="F411" i="1"/>
  <c r="H411" i="1" s="1"/>
  <c r="F412" i="1"/>
  <c r="H412" i="1" s="1"/>
  <c r="F413" i="1"/>
  <c r="H413" i="1" s="1"/>
  <c r="F414" i="1"/>
  <c r="H414" i="1" s="1"/>
  <c r="F415" i="1"/>
  <c r="H415" i="1" s="1"/>
  <c r="F416" i="1"/>
  <c r="H416" i="1" s="1"/>
  <c r="F417" i="1"/>
  <c r="H417" i="1" s="1"/>
  <c r="F418" i="1"/>
  <c r="H418" i="1" s="1"/>
  <c r="F419" i="1"/>
  <c r="H419" i="1" s="1"/>
  <c r="F420" i="1"/>
  <c r="H420" i="1" s="1"/>
  <c r="F421" i="1"/>
  <c r="H421" i="1" s="1"/>
  <c r="F422" i="1"/>
  <c r="H422" i="1" s="1"/>
  <c r="F423" i="1"/>
  <c r="H423" i="1" s="1"/>
  <c r="F424" i="1"/>
  <c r="H424" i="1" s="1"/>
  <c r="F425" i="1"/>
  <c r="H425" i="1" s="1"/>
  <c r="F426" i="1"/>
  <c r="H426" i="1" s="1"/>
  <c r="F427" i="1"/>
  <c r="H427" i="1" s="1"/>
  <c r="F428" i="1"/>
  <c r="H428" i="1" s="1"/>
  <c r="F429" i="1"/>
  <c r="H429" i="1" s="1"/>
  <c r="F430" i="1"/>
  <c r="H430" i="1" s="1"/>
  <c r="F431" i="1"/>
  <c r="H431" i="1" s="1"/>
  <c r="F432" i="1"/>
  <c r="H432" i="1" s="1"/>
  <c r="F433" i="1"/>
  <c r="H433" i="1" s="1"/>
  <c r="F434" i="1"/>
  <c r="H434" i="1" s="1"/>
  <c r="F435" i="1"/>
  <c r="H435" i="1" s="1"/>
  <c r="F436" i="1"/>
  <c r="H436" i="1" s="1"/>
  <c r="F437" i="1"/>
  <c r="H437" i="1" s="1"/>
  <c r="F438" i="1"/>
  <c r="H438" i="1" s="1"/>
  <c r="F439" i="1"/>
  <c r="H439" i="1" s="1"/>
  <c r="F440" i="1"/>
  <c r="H440" i="1" s="1"/>
  <c r="F441" i="1"/>
  <c r="H441" i="1" s="1"/>
  <c r="F442" i="1"/>
  <c r="H442" i="1" s="1"/>
  <c r="F443" i="1"/>
  <c r="H443" i="1" s="1"/>
  <c r="F444" i="1"/>
  <c r="H444" i="1" s="1"/>
  <c r="F445" i="1"/>
  <c r="H445" i="1" s="1"/>
  <c r="F446" i="1"/>
  <c r="H446" i="1" s="1"/>
  <c r="F447" i="1"/>
  <c r="H447" i="1" s="1"/>
  <c r="F448" i="1"/>
  <c r="H448" i="1" s="1"/>
  <c r="F449" i="1"/>
  <c r="H449" i="1" s="1"/>
  <c r="F450" i="1"/>
  <c r="H450" i="1" s="1"/>
  <c r="F451" i="1"/>
  <c r="H451" i="1" s="1"/>
  <c r="F452" i="1"/>
  <c r="H452" i="1" s="1"/>
  <c r="F453" i="1"/>
  <c r="H453" i="1" s="1"/>
  <c r="F454" i="1"/>
  <c r="H454" i="1" s="1"/>
  <c r="F455" i="1"/>
  <c r="H455" i="1" s="1"/>
  <c r="F456" i="1"/>
  <c r="H456" i="1" s="1"/>
  <c r="F457" i="1"/>
  <c r="H457" i="1" s="1"/>
  <c r="F458" i="1"/>
  <c r="H458" i="1" s="1"/>
  <c r="F459" i="1"/>
  <c r="H459" i="1" s="1"/>
  <c r="F460" i="1"/>
  <c r="H460" i="1" s="1"/>
  <c r="F461" i="1"/>
  <c r="H461" i="1" s="1"/>
  <c r="F462" i="1"/>
  <c r="H462" i="1" s="1"/>
  <c r="F463" i="1"/>
  <c r="H463" i="1" s="1"/>
  <c r="F464" i="1"/>
  <c r="H464" i="1" s="1"/>
  <c r="F465" i="1"/>
  <c r="H465" i="1" s="1"/>
  <c r="F466" i="1"/>
  <c r="H466" i="1" s="1"/>
  <c r="F467" i="1"/>
  <c r="H467" i="1" s="1"/>
  <c r="F468" i="1"/>
  <c r="H468" i="1" s="1"/>
  <c r="F469" i="1"/>
  <c r="H469" i="1" s="1"/>
  <c r="F470" i="1"/>
  <c r="H470" i="1" s="1"/>
  <c r="F471" i="1"/>
  <c r="H471" i="1" s="1"/>
  <c r="F472" i="1"/>
  <c r="H472" i="1" s="1"/>
  <c r="F473" i="1"/>
  <c r="H473" i="1" s="1"/>
  <c r="F474" i="1"/>
  <c r="H474" i="1" s="1"/>
  <c r="F475" i="1"/>
  <c r="H475" i="1" s="1"/>
  <c r="F476" i="1"/>
  <c r="H476" i="1" s="1"/>
  <c r="F477" i="1"/>
  <c r="H477" i="1" s="1"/>
  <c r="F478" i="1"/>
  <c r="H478" i="1" s="1"/>
  <c r="F479" i="1"/>
  <c r="H479" i="1" s="1"/>
  <c r="F480" i="1"/>
  <c r="H480" i="1" s="1"/>
  <c r="F481" i="1"/>
  <c r="H481" i="1" s="1"/>
  <c r="F482" i="1"/>
  <c r="H482" i="1" s="1"/>
  <c r="F483" i="1"/>
  <c r="H483" i="1" s="1"/>
  <c r="F484" i="1"/>
  <c r="H484" i="1" s="1"/>
  <c r="F485" i="1"/>
  <c r="H485" i="1" s="1"/>
  <c r="F486" i="1"/>
  <c r="H486" i="1" s="1"/>
  <c r="F487" i="1"/>
  <c r="H487" i="1" s="1"/>
  <c r="F488" i="1"/>
  <c r="H488" i="1" s="1"/>
  <c r="F489" i="1"/>
  <c r="H489" i="1" s="1"/>
  <c r="F490" i="1"/>
  <c r="H490" i="1" s="1"/>
  <c r="F491" i="1"/>
  <c r="H491" i="1" s="1"/>
  <c r="F492" i="1"/>
  <c r="H492" i="1" s="1"/>
  <c r="F493" i="1"/>
  <c r="H493" i="1" s="1"/>
  <c r="F494" i="1"/>
  <c r="H494" i="1" s="1"/>
  <c r="F495" i="1"/>
  <c r="H495" i="1" s="1"/>
  <c r="F496" i="1"/>
  <c r="H496" i="1" s="1"/>
  <c r="F497" i="1"/>
  <c r="H497" i="1" s="1"/>
  <c r="F498" i="1"/>
  <c r="H498" i="1" s="1"/>
  <c r="F499" i="1"/>
  <c r="H499" i="1" s="1"/>
  <c r="F500" i="1"/>
  <c r="H500" i="1" s="1"/>
  <c r="F501" i="1"/>
  <c r="H501" i="1" s="1"/>
  <c r="F502" i="1"/>
  <c r="H502" i="1" s="1"/>
  <c r="F503" i="1"/>
  <c r="H503" i="1" s="1"/>
  <c r="F504" i="1"/>
  <c r="H504" i="1" s="1"/>
  <c r="F505" i="1"/>
  <c r="H505" i="1" s="1"/>
  <c r="F506" i="1"/>
  <c r="H506" i="1" s="1"/>
  <c r="F507" i="1"/>
  <c r="H507" i="1" s="1"/>
  <c r="F508" i="1"/>
  <c r="H508" i="1" s="1"/>
  <c r="F509" i="1"/>
  <c r="H509" i="1" s="1"/>
  <c r="F510" i="1"/>
  <c r="H510" i="1" s="1"/>
  <c r="F511" i="1"/>
  <c r="H511" i="1" s="1"/>
  <c r="F512" i="1"/>
  <c r="H512" i="1" s="1"/>
  <c r="F513" i="1"/>
  <c r="H513" i="1" s="1"/>
  <c r="F514" i="1"/>
  <c r="H514" i="1" s="1"/>
  <c r="F515" i="1"/>
  <c r="H515" i="1" s="1"/>
  <c r="F516" i="1"/>
  <c r="H516" i="1" s="1"/>
  <c r="F517" i="1"/>
  <c r="H517" i="1" s="1"/>
  <c r="F518" i="1"/>
  <c r="H518" i="1" s="1"/>
  <c r="F519" i="1"/>
  <c r="H519" i="1" s="1"/>
  <c r="F520" i="1"/>
  <c r="H520" i="1" s="1"/>
  <c r="F521" i="1"/>
  <c r="H521" i="1" s="1"/>
  <c r="F522" i="1"/>
  <c r="H522" i="1" s="1"/>
  <c r="F523" i="1"/>
  <c r="H523" i="1" s="1"/>
  <c r="F524" i="1"/>
  <c r="H524" i="1" s="1"/>
  <c r="F525" i="1"/>
  <c r="H525" i="1" s="1"/>
  <c r="F526" i="1"/>
  <c r="H526" i="1" s="1"/>
  <c r="F527" i="1"/>
  <c r="H527" i="1" s="1"/>
  <c r="F528" i="1"/>
  <c r="H528" i="1" s="1"/>
  <c r="F529" i="1"/>
  <c r="H529" i="1" s="1"/>
  <c r="F530" i="1"/>
  <c r="H530" i="1" s="1"/>
  <c r="F531" i="1"/>
  <c r="H531" i="1" s="1"/>
  <c r="F532" i="1"/>
  <c r="H532" i="1" s="1"/>
  <c r="F533" i="1"/>
  <c r="H533" i="1" s="1"/>
  <c r="F534" i="1"/>
  <c r="H534" i="1" s="1"/>
  <c r="F535" i="1"/>
  <c r="H535" i="1" s="1"/>
  <c r="F536" i="1"/>
  <c r="H536" i="1" s="1"/>
  <c r="F537" i="1"/>
  <c r="H537" i="1" s="1"/>
  <c r="F538" i="1"/>
  <c r="H538" i="1" s="1"/>
  <c r="F539" i="1"/>
  <c r="H539" i="1" s="1"/>
  <c r="F540" i="1"/>
  <c r="H540" i="1" s="1"/>
  <c r="F541" i="1"/>
  <c r="H541" i="1" s="1"/>
  <c r="F542" i="1"/>
  <c r="H542" i="1" s="1"/>
  <c r="F543" i="1"/>
  <c r="H543" i="1" s="1"/>
  <c r="F544" i="1"/>
  <c r="H544" i="1" s="1"/>
  <c r="F545" i="1"/>
  <c r="H545" i="1" s="1"/>
  <c r="F546" i="1"/>
  <c r="H546" i="1" s="1"/>
  <c r="F547" i="1"/>
  <c r="H547" i="1" s="1"/>
  <c r="F548" i="1"/>
  <c r="H548" i="1" s="1"/>
  <c r="F549" i="1"/>
  <c r="H549" i="1" s="1"/>
  <c r="F550" i="1"/>
  <c r="H550" i="1" s="1"/>
  <c r="F551" i="1"/>
  <c r="H551" i="1" s="1"/>
  <c r="F552" i="1"/>
  <c r="H552" i="1" s="1"/>
  <c r="F553" i="1"/>
  <c r="H553" i="1" s="1"/>
  <c r="F554" i="1"/>
  <c r="H554" i="1" s="1"/>
  <c r="F555" i="1"/>
  <c r="H555" i="1" s="1"/>
  <c r="F556" i="1"/>
  <c r="H556" i="1" s="1"/>
  <c r="F557" i="1"/>
  <c r="H557" i="1" s="1"/>
  <c r="F558" i="1"/>
  <c r="H558" i="1" s="1"/>
  <c r="F559" i="1"/>
  <c r="H559" i="1" s="1"/>
  <c r="F560" i="1"/>
  <c r="H560" i="1" s="1"/>
  <c r="F561" i="1"/>
  <c r="H561" i="1" s="1"/>
  <c r="F562" i="1"/>
  <c r="H562" i="1" s="1"/>
  <c r="F563" i="1"/>
  <c r="H563" i="1" s="1"/>
  <c r="F564" i="1"/>
  <c r="H564" i="1" s="1"/>
  <c r="F565" i="1"/>
  <c r="H565" i="1" s="1"/>
  <c r="F566" i="1"/>
  <c r="H566" i="1" s="1"/>
  <c r="F567" i="1"/>
  <c r="H567" i="1" s="1"/>
  <c r="F568" i="1"/>
  <c r="H568" i="1" s="1"/>
  <c r="F569" i="1"/>
  <c r="H569" i="1" s="1"/>
  <c r="F570" i="1"/>
  <c r="H570" i="1" s="1"/>
  <c r="F571" i="1"/>
  <c r="H571" i="1" s="1"/>
  <c r="F572" i="1"/>
  <c r="H572" i="1" s="1"/>
  <c r="F573" i="1"/>
  <c r="H573" i="1" s="1"/>
  <c r="F574" i="1"/>
  <c r="H574" i="1" s="1"/>
  <c r="F575" i="1"/>
  <c r="H575" i="1" s="1"/>
  <c r="F576" i="1"/>
  <c r="H576" i="1" s="1"/>
  <c r="F577" i="1"/>
  <c r="H577" i="1" s="1"/>
  <c r="F578" i="1"/>
  <c r="H578" i="1" s="1"/>
  <c r="F579" i="1"/>
  <c r="H579" i="1" s="1"/>
  <c r="F580" i="1"/>
  <c r="H580" i="1" s="1"/>
  <c r="F581" i="1"/>
  <c r="H581" i="1" s="1"/>
  <c r="F582" i="1"/>
  <c r="H582" i="1" s="1"/>
  <c r="F583" i="1"/>
  <c r="H583" i="1" s="1"/>
  <c r="F584" i="1"/>
  <c r="H584" i="1" s="1"/>
  <c r="F585" i="1"/>
  <c r="H585" i="1" s="1"/>
  <c r="F586" i="1"/>
  <c r="H586" i="1" s="1"/>
  <c r="F587" i="1"/>
  <c r="H587" i="1" s="1"/>
  <c r="F588" i="1"/>
  <c r="H588" i="1" s="1"/>
  <c r="F589" i="1"/>
  <c r="H589" i="1" s="1"/>
  <c r="F590" i="1"/>
  <c r="H590" i="1" s="1"/>
  <c r="F591" i="1"/>
  <c r="H591" i="1" s="1"/>
  <c r="F592" i="1"/>
  <c r="H592" i="1" s="1"/>
  <c r="F593" i="1"/>
  <c r="H593" i="1" s="1"/>
  <c r="F594" i="1"/>
  <c r="H594" i="1" s="1"/>
  <c r="F595" i="1"/>
  <c r="H595" i="1" s="1"/>
  <c r="F596" i="1"/>
  <c r="H596" i="1" s="1"/>
  <c r="F597" i="1"/>
  <c r="H597" i="1" s="1"/>
  <c r="F598" i="1"/>
  <c r="H598" i="1" s="1"/>
  <c r="F599" i="1"/>
  <c r="H599" i="1" s="1"/>
  <c r="F600" i="1"/>
  <c r="H600" i="1" s="1"/>
  <c r="F601" i="1"/>
  <c r="H601" i="1" s="1"/>
  <c r="F602" i="1"/>
  <c r="H602" i="1" s="1"/>
  <c r="F603" i="1"/>
  <c r="H603" i="1" s="1"/>
  <c r="F604" i="1"/>
  <c r="H604" i="1" s="1"/>
  <c r="F605" i="1"/>
  <c r="H605" i="1" s="1"/>
  <c r="F606" i="1"/>
  <c r="H606" i="1" s="1"/>
  <c r="F607" i="1"/>
  <c r="H607" i="1" s="1"/>
  <c r="F608" i="1"/>
  <c r="H608" i="1" s="1"/>
  <c r="F609" i="1"/>
  <c r="H609" i="1" s="1"/>
  <c r="F610" i="1"/>
  <c r="H610" i="1" s="1"/>
  <c r="F611" i="1"/>
  <c r="H611" i="1" s="1"/>
  <c r="F612" i="1"/>
  <c r="H612" i="1" s="1"/>
  <c r="F613" i="1"/>
  <c r="H613" i="1" s="1"/>
  <c r="F614" i="1"/>
  <c r="H614" i="1" s="1"/>
  <c r="F615" i="1"/>
  <c r="H615" i="1" s="1"/>
  <c r="F616" i="1"/>
  <c r="H616" i="1" s="1"/>
  <c r="F617" i="1"/>
  <c r="H617" i="1" s="1"/>
  <c r="F618" i="1"/>
  <c r="H618" i="1" s="1"/>
  <c r="F619" i="1"/>
  <c r="H619" i="1" s="1"/>
  <c r="F620" i="1"/>
  <c r="H620" i="1" s="1"/>
  <c r="F621" i="1"/>
  <c r="H621" i="1" s="1"/>
  <c r="F622" i="1"/>
  <c r="H622" i="1" s="1"/>
  <c r="F623" i="1"/>
  <c r="H623" i="1" s="1"/>
  <c r="F624" i="1"/>
  <c r="H624" i="1" s="1"/>
  <c r="F625" i="1"/>
  <c r="H625" i="1" s="1"/>
  <c r="F626" i="1"/>
  <c r="H626" i="1" s="1"/>
  <c r="F627" i="1"/>
  <c r="H627" i="1" s="1"/>
  <c r="F628" i="1"/>
  <c r="H628" i="1" s="1"/>
  <c r="F629" i="1"/>
  <c r="H629" i="1" s="1"/>
  <c r="F630" i="1"/>
  <c r="H630" i="1" s="1"/>
  <c r="F631" i="1"/>
  <c r="H631" i="1" s="1"/>
  <c r="F632" i="1"/>
  <c r="H632" i="1" s="1"/>
  <c r="F633" i="1"/>
  <c r="H633" i="1" s="1"/>
  <c r="F634" i="1"/>
  <c r="H634" i="1" s="1"/>
  <c r="F635" i="1"/>
  <c r="H635" i="1" s="1"/>
  <c r="F636" i="1"/>
  <c r="H636" i="1" s="1"/>
  <c r="F637" i="1"/>
  <c r="H637" i="1" s="1"/>
  <c r="F638" i="1"/>
  <c r="H638" i="1" s="1"/>
  <c r="F639" i="1"/>
  <c r="H639" i="1" s="1"/>
  <c r="F640" i="1"/>
  <c r="H640" i="1" s="1"/>
  <c r="F641" i="1"/>
  <c r="H641" i="1" s="1"/>
  <c r="F642" i="1"/>
  <c r="H642" i="1" s="1"/>
  <c r="F643" i="1"/>
  <c r="H643" i="1" s="1"/>
  <c r="F644" i="1"/>
  <c r="H644" i="1" s="1"/>
  <c r="F645" i="1"/>
  <c r="H645" i="1" s="1"/>
  <c r="F646" i="1"/>
  <c r="H646" i="1" s="1"/>
  <c r="F647" i="1"/>
  <c r="H647" i="1" s="1"/>
  <c r="F648" i="1"/>
  <c r="H648" i="1" s="1"/>
  <c r="F649" i="1"/>
  <c r="H649" i="1" s="1"/>
  <c r="F650" i="1"/>
  <c r="H650" i="1" s="1"/>
  <c r="F651" i="1"/>
  <c r="H651" i="1" s="1"/>
  <c r="F652" i="1"/>
  <c r="H652" i="1" s="1"/>
  <c r="F653" i="1"/>
  <c r="H653" i="1" s="1"/>
  <c r="F654" i="1"/>
  <c r="H654" i="1" s="1"/>
  <c r="F655" i="1"/>
  <c r="H655" i="1" s="1"/>
  <c r="F656" i="1"/>
  <c r="H656" i="1" s="1"/>
  <c r="F657" i="1"/>
  <c r="H657" i="1" s="1"/>
  <c r="F658" i="1"/>
  <c r="H658" i="1" s="1"/>
  <c r="F659" i="1"/>
  <c r="H659" i="1" s="1"/>
  <c r="F660" i="1"/>
  <c r="H660" i="1" s="1"/>
  <c r="F661" i="1"/>
  <c r="H661" i="1" s="1"/>
  <c r="F662" i="1"/>
  <c r="H662" i="1" s="1"/>
  <c r="F663" i="1"/>
  <c r="H663" i="1" s="1"/>
  <c r="F664" i="1"/>
  <c r="H664" i="1" s="1"/>
  <c r="F665" i="1"/>
  <c r="H665" i="1" s="1"/>
  <c r="F666" i="1"/>
  <c r="H666" i="1" s="1"/>
  <c r="F667" i="1"/>
  <c r="H667" i="1" s="1"/>
  <c r="F668" i="1"/>
  <c r="H668" i="1" s="1"/>
  <c r="F669" i="1"/>
  <c r="H669" i="1" s="1"/>
  <c r="F670" i="1"/>
  <c r="H670" i="1" s="1"/>
  <c r="F671" i="1"/>
  <c r="H671" i="1" s="1"/>
  <c r="F672" i="1"/>
  <c r="H672" i="1" s="1"/>
  <c r="F673" i="1"/>
  <c r="H673" i="1" s="1"/>
  <c r="F674" i="1"/>
  <c r="H674" i="1" s="1"/>
  <c r="F675" i="1"/>
  <c r="H675" i="1" s="1"/>
  <c r="F676" i="1"/>
  <c r="H676" i="1" s="1"/>
  <c r="F677" i="1"/>
  <c r="H677" i="1" s="1"/>
  <c r="F678" i="1"/>
  <c r="H678" i="1" s="1"/>
  <c r="F679" i="1"/>
  <c r="H679" i="1" s="1"/>
  <c r="F680" i="1"/>
  <c r="H680" i="1" s="1"/>
  <c r="F681" i="1"/>
  <c r="H681" i="1" s="1"/>
  <c r="F682" i="1"/>
  <c r="H682" i="1" s="1"/>
  <c r="F683" i="1"/>
  <c r="H683" i="1" s="1"/>
  <c r="F684" i="1"/>
  <c r="H684" i="1" s="1"/>
  <c r="F685" i="1"/>
  <c r="H685" i="1" s="1"/>
  <c r="F686" i="1"/>
  <c r="H686" i="1" s="1"/>
  <c r="F687" i="1"/>
  <c r="H687" i="1" s="1"/>
  <c r="F688" i="1"/>
  <c r="H688" i="1" s="1"/>
  <c r="F689" i="1"/>
  <c r="H689" i="1" s="1"/>
  <c r="F690" i="1"/>
  <c r="H690" i="1" s="1"/>
  <c r="F691" i="1"/>
  <c r="H691" i="1" s="1"/>
  <c r="F692" i="1"/>
  <c r="H692" i="1" s="1"/>
  <c r="F693" i="1"/>
  <c r="H693" i="1" s="1"/>
  <c r="F694" i="1"/>
  <c r="H694" i="1" s="1"/>
  <c r="F695" i="1"/>
  <c r="H695" i="1" s="1"/>
  <c r="F696" i="1"/>
  <c r="H696" i="1" s="1"/>
  <c r="F697" i="1"/>
  <c r="H697" i="1" s="1"/>
  <c r="F698" i="1"/>
  <c r="H698" i="1" s="1"/>
  <c r="F699" i="1"/>
  <c r="H699" i="1" s="1"/>
  <c r="F700" i="1"/>
  <c r="H700" i="1" s="1"/>
  <c r="F701" i="1"/>
  <c r="H701" i="1" s="1"/>
  <c r="F702" i="1"/>
  <c r="H702" i="1" s="1"/>
  <c r="F703" i="1"/>
  <c r="H703" i="1" s="1"/>
  <c r="F704" i="1"/>
  <c r="H704" i="1" s="1"/>
  <c r="F705" i="1"/>
  <c r="H705" i="1" s="1"/>
  <c r="F706" i="1"/>
  <c r="H706" i="1" s="1"/>
  <c r="F707" i="1"/>
  <c r="H707" i="1" s="1"/>
  <c r="F708" i="1"/>
  <c r="H708" i="1" s="1"/>
  <c r="F709" i="1"/>
  <c r="H709" i="1" s="1"/>
  <c r="F710" i="1"/>
  <c r="H710" i="1" s="1"/>
  <c r="F711" i="1"/>
  <c r="H711" i="1" s="1"/>
  <c r="F712" i="1"/>
  <c r="H712" i="1" s="1"/>
  <c r="F713" i="1"/>
  <c r="H713" i="1" s="1"/>
  <c r="F714" i="1"/>
  <c r="H714" i="1" s="1"/>
  <c r="F715" i="1"/>
  <c r="H715" i="1" s="1"/>
  <c r="F716" i="1"/>
  <c r="H716" i="1" s="1"/>
  <c r="F717" i="1"/>
  <c r="H717" i="1" s="1"/>
  <c r="F718" i="1"/>
  <c r="H718" i="1" s="1"/>
  <c r="F719" i="1"/>
  <c r="H719" i="1" s="1"/>
  <c r="F720" i="1"/>
  <c r="H720" i="1" s="1"/>
  <c r="F721" i="1"/>
  <c r="H721" i="1" s="1"/>
  <c r="F722" i="1"/>
  <c r="H722" i="1" s="1"/>
  <c r="F723" i="1"/>
  <c r="H723" i="1" s="1"/>
  <c r="F724" i="1"/>
  <c r="H724" i="1" s="1"/>
  <c r="F725" i="1"/>
  <c r="H725" i="1" s="1"/>
  <c r="F726" i="1"/>
  <c r="H726" i="1" s="1"/>
  <c r="F727" i="1"/>
  <c r="H727" i="1" s="1"/>
  <c r="F728" i="1"/>
  <c r="H728" i="1" s="1"/>
  <c r="F729" i="1"/>
  <c r="H729" i="1" s="1"/>
  <c r="F730" i="1"/>
  <c r="H730" i="1" s="1"/>
  <c r="F731" i="1"/>
  <c r="H731" i="1" s="1"/>
  <c r="F732" i="1"/>
  <c r="H732" i="1" s="1"/>
  <c r="F733" i="1"/>
  <c r="H733" i="1" s="1"/>
  <c r="F734" i="1"/>
  <c r="H734" i="1" s="1"/>
  <c r="F735" i="1"/>
  <c r="H735" i="1" s="1"/>
  <c r="F736" i="1"/>
  <c r="H736" i="1" s="1"/>
  <c r="F737" i="1"/>
  <c r="H737" i="1" s="1"/>
  <c r="F738" i="1"/>
  <c r="H738" i="1" s="1"/>
  <c r="F739" i="1"/>
  <c r="H739" i="1" s="1"/>
  <c r="F740" i="1"/>
  <c r="H740" i="1" s="1"/>
  <c r="F741" i="1"/>
  <c r="H741" i="1" s="1"/>
  <c r="F742" i="1"/>
  <c r="H742" i="1" s="1"/>
  <c r="F743" i="1"/>
  <c r="H743" i="1" s="1"/>
  <c r="F744" i="1"/>
  <c r="H744" i="1" s="1"/>
  <c r="F745" i="1"/>
  <c r="H745" i="1" s="1"/>
  <c r="F746" i="1"/>
  <c r="H746" i="1" s="1"/>
  <c r="F747" i="1"/>
  <c r="H747" i="1" s="1"/>
  <c r="F748" i="1"/>
  <c r="H748" i="1" s="1"/>
  <c r="F749" i="1"/>
  <c r="H749" i="1" s="1"/>
  <c r="F750" i="1"/>
  <c r="H750" i="1" s="1"/>
  <c r="F751" i="1"/>
  <c r="H751" i="1" s="1"/>
  <c r="F752" i="1"/>
  <c r="H752" i="1" s="1"/>
  <c r="F753" i="1"/>
  <c r="H753" i="1" s="1"/>
  <c r="F754" i="1"/>
  <c r="H754" i="1" s="1"/>
  <c r="F755" i="1"/>
  <c r="H755" i="1" s="1"/>
  <c r="F756" i="1"/>
  <c r="H756" i="1" s="1"/>
  <c r="F757" i="1"/>
  <c r="H757" i="1" s="1"/>
  <c r="F758" i="1"/>
  <c r="H758" i="1" s="1"/>
  <c r="F759" i="1"/>
  <c r="H759" i="1" s="1"/>
  <c r="F760" i="1"/>
  <c r="H760" i="1" s="1"/>
  <c r="F761" i="1"/>
  <c r="H761" i="1" s="1"/>
  <c r="F762" i="1"/>
  <c r="H762" i="1" s="1"/>
  <c r="F763" i="1"/>
  <c r="H763" i="1" s="1"/>
  <c r="F764" i="1"/>
  <c r="H764" i="1" s="1"/>
  <c r="F765" i="1"/>
  <c r="H765" i="1" s="1"/>
  <c r="F766" i="1"/>
  <c r="H766" i="1" s="1"/>
  <c r="F767" i="1"/>
  <c r="H767" i="1" s="1"/>
  <c r="F768" i="1"/>
  <c r="H768" i="1" s="1"/>
  <c r="F769" i="1"/>
  <c r="H769" i="1" s="1"/>
  <c r="F770" i="1"/>
  <c r="H770" i="1" s="1"/>
  <c r="F771" i="1"/>
  <c r="H771" i="1" s="1"/>
  <c r="F772" i="1"/>
  <c r="H772" i="1" s="1"/>
  <c r="F773" i="1"/>
  <c r="H773" i="1" s="1"/>
  <c r="F774" i="1"/>
  <c r="H774" i="1" s="1"/>
  <c r="F775" i="1"/>
  <c r="H775" i="1" s="1"/>
  <c r="F776" i="1"/>
  <c r="H776" i="1" s="1"/>
  <c r="F777" i="1"/>
  <c r="H777" i="1" s="1"/>
  <c r="F778" i="1"/>
  <c r="H778" i="1" s="1"/>
  <c r="F779" i="1"/>
  <c r="H779" i="1" s="1"/>
  <c r="F780" i="1"/>
  <c r="H780" i="1" s="1"/>
  <c r="F781" i="1"/>
  <c r="H781" i="1" s="1"/>
  <c r="F782" i="1"/>
  <c r="H782" i="1" s="1"/>
  <c r="F783" i="1"/>
  <c r="H783" i="1" s="1"/>
  <c r="F784" i="1"/>
  <c r="H784" i="1" s="1"/>
  <c r="F785" i="1"/>
  <c r="H785" i="1" s="1"/>
  <c r="F786" i="1"/>
  <c r="H786" i="1" s="1"/>
  <c r="F787" i="1"/>
  <c r="H787" i="1" s="1"/>
  <c r="F788" i="1"/>
  <c r="H788" i="1" s="1"/>
  <c r="F789" i="1"/>
  <c r="H789" i="1" s="1"/>
  <c r="F790" i="1"/>
  <c r="H790" i="1" s="1"/>
  <c r="F791" i="1"/>
  <c r="H791" i="1" s="1"/>
  <c r="F792" i="1"/>
  <c r="H792" i="1" s="1"/>
  <c r="F793" i="1"/>
  <c r="H793" i="1" s="1"/>
  <c r="F794" i="1"/>
  <c r="H794" i="1" s="1"/>
  <c r="F795" i="1"/>
  <c r="H795" i="1" s="1"/>
  <c r="F796" i="1"/>
  <c r="H796" i="1" s="1"/>
  <c r="F797" i="1"/>
  <c r="H797" i="1" s="1"/>
  <c r="F798" i="1"/>
  <c r="H798" i="1" s="1"/>
  <c r="F799" i="1"/>
  <c r="H799" i="1" s="1"/>
  <c r="F800" i="1"/>
  <c r="H800" i="1" s="1"/>
  <c r="F801" i="1"/>
  <c r="H801" i="1" s="1"/>
  <c r="F802" i="1"/>
  <c r="H802" i="1" s="1"/>
  <c r="F803" i="1"/>
  <c r="H803" i="1" s="1"/>
  <c r="F804" i="1"/>
  <c r="H804" i="1" s="1"/>
  <c r="F805" i="1"/>
  <c r="H805" i="1" s="1"/>
  <c r="F806" i="1"/>
  <c r="H806" i="1" s="1"/>
  <c r="F807" i="1"/>
  <c r="H807" i="1" s="1"/>
  <c r="F808" i="1"/>
  <c r="H808" i="1" s="1"/>
  <c r="F809" i="1"/>
  <c r="H809" i="1" s="1"/>
  <c r="F810" i="1"/>
  <c r="H810" i="1" s="1"/>
  <c r="F811" i="1"/>
  <c r="H811" i="1" s="1"/>
  <c r="F812" i="1"/>
  <c r="H812" i="1" s="1"/>
  <c r="F813" i="1"/>
  <c r="H813" i="1" s="1"/>
  <c r="F814" i="1"/>
  <c r="H814" i="1" s="1"/>
  <c r="F815" i="1"/>
  <c r="H815" i="1" s="1"/>
  <c r="F816" i="1"/>
  <c r="H816" i="1" s="1"/>
  <c r="F817" i="1"/>
  <c r="H817" i="1" s="1"/>
  <c r="F818" i="1"/>
  <c r="H818" i="1" s="1"/>
  <c r="F819" i="1"/>
  <c r="H819" i="1" s="1"/>
  <c r="F820" i="1"/>
  <c r="H820" i="1" s="1"/>
  <c r="F821" i="1"/>
  <c r="H821" i="1" s="1"/>
  <c r="F822" i="1"/>
  <c r="H822" i="1" s="1"/>
  <c r="F823" i="1"/>
  <c r="H823" i="1" s="1"/>
  <c r="F824" i="1"/>
  <c r="H824" i="1" s="1"/>
  <c r="F825" i="1"/>
  <c r="H825" i="1" s="1"/>
  <c r="F826" i="1"/>
  <c r="H826" i="1" s="1"/>
  <c r="F827" i="1"/>
  <c r="H827" i="1" s="1"/>
  <c r="F828" i="1"/>
  <c r="H828" i="1" s="1"/>
  <c r="F829" i="1"/>
  <c r="H829" i="1" s="1"/>
  <c r="F830" i="1"/>
  <c r="H830" i="1" s="1"/>
  <c r="F831" i="1"/>
  <c r="H831" i="1" s="1"/>
  <c r="F832" i="1"/>
  <c r="H832" i="1" s="1"/>
  <c r="F833" i="1"/>
  <c r="H833" i="1" s="1"/>
  <c r="F834" i="1"/>
  <c r="H834" i="1" s="1"/>
  <c r="F835" i="1"/>
  <c r="H835" i="1" s="1"/>
  <c r="F836" i="1"/>
  <c r="H836" i="1" s="1"/>
  <c r="F837" i="1"/>
  <c r="H837" i="1" s="1"/>
  <c r="F838" i="1"/>
  <c r="H838" i="1" s="1"/>
  <c r="F839" i="1"/>
  <c r="H839" i="1" s="1"/>
  <c r="F840" i="1"/>
  <c r="H840" i="1" s="1"/>
  <c r="F841" i="1"/>
  <c r="H841" i="1" s="1"/>
  <c r="F842" i="1"/>
  <c r="H842" i="1" s="1"/>
  <c r="F843" i="1"/>
  <c r="H843" i="1" s="1"/>
  <c r="F844" i="1"/>
  <c r="H844" i="1" s="1"/>
  <c r="F845" i="1"/>
  <c r="H845" i="1" s="1"/>
  <c r="F846" i="1"/>
  <c r="H846" i="1" s="1"/>
  <c r="F847" i="1"/>
  <c r="H847" i="1" s="1"/>
  <c r="F848" i="1"/>
  <c r="H848" i="1" s="1"/>
  <c r="F849" i="1"/>
  <c r="H849" i="1" s="1"/>
  <c r="F850" i="1"/>
  <c r="H850" i="1" s="1"/>
  <c r="F851" i="1"/>
  <c r="H851" i="1" s="1"/>
  <c r="F852" i="1"/>
  <c r="H852" i="1" s="1"/>
  <c r="F853" i="1"/>
  <c r="H853" i="1" s="1"/>
  <c r="F854" i="1"/>
  <c r="H854" i="1" s="1"/>
  <c r="F855" i="1"/>
  <c r="H855" i="1" s="1"/>
  <c r="F856" i="1"/>
  <c r="H856" i="1" s="1"/>
  <c r="F857" i="1"/>
  <c r="H857" i="1" s="1"/>
  <c r="F858" i="1"/>
  <c r="H858" i="1" s="1"/>
  <c r="F859" i="1"/>
  <c r="H859" i="1" s="1"/>
  <c r="F860" i="1"/>
  <c r="H860" i="1" s="1"/>
  <c r="F861" i="1"/>
  <c r="H861" i="1" s="1"/>
  <c r="F862" i="1"/>
  <c r="H862" i="1" s="1"/>
  <c r="F863" i="1"/>
  <c r="H863" i="1" s="1"/>
  <c r="F864" i="1"/>
  <c r="H864" i="1" s="1"/>
  <c r="F865" i="1"/>
  <c r="H865" i="1" s="1"/>
  <c r="F866" i="1"/>
  <c r="H866" i="1" s="1"/>
  <c r="F867" i="1"/>
  <c r="H867" i="1" s="1"/>
  <c r="F868" i="1"/>
  <c r="H868" i="1" s="1"/>
  <c r="F869" i="1"/>
  <c r="H869" i="1" s="1"/>
  <c r="F870" i="1"/>
  <c r="H870" i="1" s="1"/>
  <c r="F871" i="1"/>
  <c r="H871" i="1" s="1"/>
  <c r="F872" i="1"/>
  <c r="H872" i="1" s="1"/>
  <c r="F873" i="1"/>
  <c r="H873" i="1" s="1"/>
  <c r="F874" i="1"/>
  <c r="H874" i="1" s="1"/>
  <c r="F875" i="1"/>
  <c r="H875" i="1" s="1"/>
  <c r="F876" i="1"/>
  <c r="H876" i="1" s="1"/>
  <c r="F877" i="1"/>
  <c r="H877" i="1" s="1"/>
  <c r="F878" i="1"/>
  <c r="H878" i="1" s="1"/>
  <c r="F879" i="1"/>
  <c r="H879" i="1" s="1"/>
  <c r="F880" i="1"/>
  <c r="H880" i="1" s="1"/>
  <c r="F881" i="1"/>
  <c r="H881" i="1" s="1"/>
  <c r="F882" i="1"/>
  <c r="H882" i="1" s="1"/>
  <c r="F883" i="1"/>
  <c r="H883" i="1" s="1"/>
  <c r="F884" i="1"/>
  <c r="H884" i="1" s="1"/>
  <c r="F885" i="1"/>
  <c r="H885" i="1" s="1"/>
  <c r="F886" i="1"/>
  <c r="H886" i="1" s="1"/>
  <c r="F887" i="1"/>
  <c r="H887" i="1" s="1"/>
  <c r="F888" i="1"/>
  <c r="H888" i="1" s="1"/>
  <c r="F889" i="1"/>
  <c r="H889" i="1" s="1"/>
  <c r="F890" i="1"/>
  <c r="H890" i="1" s="1"/>
  <c r="F891" i="1"/>
  <c r="H891" i="1" s="1"/>
  <c r="F892" i="1"/>
  <c r="H892" i="1" s="1"/>
  <c r="F893" i="1"/>
  <c r="H893" i="1" s="1"/>
  <c r="F894" i="1"/>
  <c r="H894" i="1" s="1"/>
  <c r="F895" i="1"/>
  <c r="H895" i="1" s="1"/>
  <c r="F896" i="1"/>
  <c r="H896" i="1" s="1"/>
  <c r="F897" i="1"/>
  <c r="H897" i="1" s="1"/>
  <c r="F898" i="1"/>
  <c r="H898" i="1" s="1"/>
  <c r="F899" i="1"/>
  <c r="H899" i="1" s="1"/>
  <c r="F900" i="1"/>
  <c r="H900" i="1" s="1"/>
  <c r="F901" i="1"/>
  <c r="H901" i="1" s="1"/>
  <c r="F902" i="1"/>
  <c r="H902" i="1" s="1"/>
  <c r="F903" i="1"/>
  <c r="H903" i="1" s="1"/>
  <c r="F904" i="1"/>
  <c r="H904" i="1" s="1"/>
  <c r="F905" i="1"/>
  <c r="H905" i="1" s="1"/>
  <c r="F906" i="1"/>
  <c r="H906" i="1" s="1"/>
  <c r="F907" i="1"/>
  <c r="H907" i="1" s="1"/>
  <c r="F908" i="1"/>
  <c r="H908" i="1" s="1"/>
  <c r="F909" i="1"/>
  <c r="H909" i="1" s="1"/>
  <c r="F910" i="1"/>
  <c r="H910" i="1" s="1"/>
  <c r="F911" i="1"/>
  <c r="H911" i="1" s="1"/>
  <c r="F912" i="1"/>
  <c r="H912" i="1" s="1"/>
  <c r="F913" i="1"/>
  <c r="H913" i="1" s="1"/>
  <c r="F914" i="1"/>
  <c r="H914" i="1" s="1"/>
  <c r="F915" i="1"/>
  <c r="H915" i="1" s="1"/>
  <c r="F916" i="1"/>
  <c r="H916" i="1" s="1"/>
  <c r="F917" i="1"/>
  <c r="H917" i="1" s="1"/>
  <c r="F918" i="1"/>
  <c r="H918" i="1" s="1"/>
  <c r="F919" i="1"/>
  <c r="H919" i="1" s="1"/>
  <c r="F920" i="1"/>
  <c r="H920" i="1" s="1"/>
  <c r="F921" i="1"/>
  <c r="H921" i="1" s="1"/>
  <c r="F922" i="1"/>
  <c r="H922" i="1" s="1"/>
  <c r="F923" i="1"/>
  <c r="H923" i="1" s="1"/>
  <c r="F924" i="1"/>
  <c r="H924" i="1" s="1"/>
  <c r="F925" i="1"/>
  <c r="H925" i="1" s="1"/>
  <c r="F926" i="1"/>
  <c r="H926" i="1" s="1"/>
  <c r="F927" i="1"/>
  <c r="H927" i="1" s="1"/>
  <c r="F928" i="1"/>
  <c r="H928" i="1" s="1"/>
  <c r="F929" i="1"/>
  <c r="H929" i="1" s="1"/>
  <c r="F930" i="1"/>
  <c r="H930" i="1" s="1"/>
  <c r="F931" i="1"/>
  <c r="H931" i="1" s="1"/>
  <c r="F932" i="1"/>
  <c r="H932" i="1" s="1"/>
  <c r="F933" i="1"/>
  <c r="H933" i="1" s="1"/>
  <c r="F934" i="1"/>
  <c r="H934" i="1" s="1"/>
  <c r="F935" i="1"/>
  <c r="H935" i="1" s="1"/>
  <c r="F936" i="1"/>
  <c r="H936" i="1" s="1"/>
  <c r="F937" i="1"/>
  <c r="H937" i="1" s="1"/>
  <c r="F938" i="1"/>
  <c r="H938" i="1" s="1"/>
  <c r="F939" i="1"/>
  <c r="H939" i="1" s="1"/>
  <c r="F940" i="1"/>
  <c r="H940" i="1" s="1"/>
  <c r="F941" i="1"/>
  <c r="H941" i="1" s="1"/>
  <c r="F942" i="1"/>
  <c r="H942" i="1" s="1"/>
  <c r="F943" i="1"/>
  <c r="H943" i="1" s="1"/>
  <c r="F944" i="1"/>
  <c r="H944" i="1" s="1"/>
  <c r="F945" i="1"/>
  <c r="H945" i="1" s="1"/>
  <c r="F946" i="1"/>
  <c r="H946" i="1" s="1"/>
  <c r="F947" i="1"/>
  <c r="H947" i="1" s="1"/>
  <c r="F948" i="1"/>
  <c r="H948" i="1" s="1"/>
  <c r="F949" i="1"/>
  <c r="H949" i="1" s="1"/>
  <c r="F950" i="1"/>
  <c r="H950" i="1" s="1"/>
  <c r="F951" i="1"/>
  <c r="H951" i="1" s="1"/>
  <c r="F952" i="1"/>
  <c r="H952" i="1" s="1"/>
  <c r="F953" i="1"/>
  <c r="H953" i="1" s="1"/>
  <c r="F954" i="1"/>
  <c r="H954" i="1" s="1"/>
  <c r="F955" i="1"/>
  <c r="H955" i="1" s="1"/>
  <c r="F956" i="1"/>
  <c r="H956" i="1" s="1"/>
  <c r="F957" i="1"/>
  <c r="H957" i="1" s="1"/>
  <c r="F958" i="1"/>
  <c r="H958" i="1" s="1"/>
  <c r="F959" i="1"/>
  <c r="H959" i="1" s="1"/>
  <c r="F960" i="1"/>
  <c r="H960" i="1" s="1"/>
  <c r="F961" i="1"/>
  <c r="H961" i="1" s="1"/>
  <c r="F962" i="1"/>
  <c r="H962" i="1" s="1"/>
  <c r="F963" i="1"/>
  <c r="H963" i="1" s="1"/>
  <c r="F964" i="1"/>
  <c r="H964" i="1" s="1"/>
  <c r="F965" i="1"/>
  <c r="H965" i="1" s="1"/>
  <c r="F966" i="1"/>
  <c r="H966" i="1" s="1"/>
  <c r="F967" i="1"/>
  <c r="H967" i="1" s="1"/>
  <c r="F968" i="1"/>
  <c r="H968" i="1" s="1"/>
  <c r="F969" i="1"/>
  <c r="H969" i="1" s="1"/>
  <c r="F970" i="1"/>
  <c r="H970" i="1" s="1"/>
  <c r="F971" i="1"/>
  <c r="H971" i="1" s="1"/>
  <c r="F972" i="1"/>
  <c r="H972" i="1" s="1"/>
  <c r="F973" i="1"/>
  <c r="H973" i="1" s="1"/>
  <c r="F974" i="1"/>
  <c r="H974" i="1" s="1"/>
  <c r="F975" i="1"/>
  <c r="H975" i="1" s="1"/>
  <c r="F976" i="1"/>
  <c r="H976" i="1" s="1"/>
  <c r="F977" i="1"/>
  <c r="H977" i="1" s="1"/>
  <c r="F978" i="1"/>
  <c r="H978" i="1" s="1"/>
  <c r="F979" i="1"/>
  <c r="H979" i="1" s="1"/>
  <c r="F980" i="1"/>
  <c r="H980" i="1" s="1"/>
  <c r="F981" i="1"/>
  <c r="H981" i="1" s="1"/>
  <c r="F982" i="1"/>
  <c r="H982" i="1" s="1"/>
  <c r="F983" i="1"/>
  <c r="H983" i="1" s="1"/>
  <c r="F984" i="1"/>
  <c r="H984" i="1" s="1"/>
  <c r="F985" i="1"/>
  <c r="H985" i="1" s="1"/>
  <c r="F986" i="1"/>
  <c r="H986" i="1" s="1"/>
  <c r="F987" i="1"/>
  <c r="H987" i="1" s="1"/>
  <c r="F988" i="1"/>
  <c r="H988" i="1" s="1"/>
  <c r="F989" i="1"/>
  <c r="H989" i="1" s="1"/>
  <c r="F990" i="1"/>
  <c r="H990" i="1" s="1"/>
  <c r="F991" i="1"/>
  <c r="H991" i="1" s="1"/>
  <c r="F992" i="1"/>
  <c r="H992" i="1" s="1"/>
  <c r="F993" i="1"/>
  <c r="H993" i="1" s="1"/>
  <c r="F994" i="1"/>
  <c r="H994" i="1" s="1"/>
  <c r="F995" i="1"/>
  <c r="H995" i="1" s="1"/>
  <c r="F996" i="1"/>
  <c r="H996" i="1" s="1"/>
  <c r="F997" i="1"/>
  <c r="H997" i="1" s="1"/>
  <c r="F998" i="1"/>
  <c r="H998" i="1" s="1"/>
  <c r="F999" i="1"/>
  <c r="H999" i="1" s="1"/>
  <c r="F1000" i="1"/>
  <c r="H1000" i="1" s="1"/>
  <c r="F1001" i="1"/>
  <c r="H1001" i="1" s="1"/>
  <c r="F1002" i="1"/>
  <c r="H1002" i="1" s="1"/>
  <c r="F1003" i="1"/>
  <c r="H1003" i="1" s="1"/>
  <c r="F1004" i="1"/>
  <c r="H1004" i="1" s="1"/>
  <c r="F1005" i="1"/>
  <c r="H1005" i="1" s="1"/>
  <c r="F1006" i="1"/>
  <c r="H1006" i="1" s="1"/>
  <c r="F1007" i="1"/>
  <c r="H1007" i="1" s="1"/>
  <c r="F1008" i="1"/>
  <c r="H1008" i="1" s="1"/>
  <c r="F1009" i="1"/>
  <c r="H1009" i="1" s="1"/>
  <c r="F1010" i="1"/>
  <c r="H1010" i="1" s="1"/>
  <c r="F1011" i="1"/>
  <c r="H1011" i="1" s="1"/>
  <c r="F1012" i="1"/>
  <c r="H1012" i="1" s="1"/>
  <c r="F1013" i="1"/>
  <c r="H1013" i="1" s="1"/>
  <c r="F1014" i="1"/>
  <c r="H1014" i="1" s="1"/>
  <c r="F1015" i="1"/>
  <c r="H1015" i="1" s="1"/>
  <c r="F1016" i="1"/>
  <c r="H1016" i="1" s="1"/>
  <c r="F1017" i="1"/>
  <c r="H1017" i="1" s="1"/>
  <c r="F1018" i="1"/>
  <c r="H1018" i="1" s="1"/>
  <c r="F1019" i="1"/>
  <c r="H1019" i="1" s="1"/>
  <c r="F1020" i="1"/>
  <c r="H1020" i="1" s="1"/>
  <c r="F1021" i="1"/>
  <c r="H1021" i="1" s="1"/>
  <c r="F1022" i="1"/>
  <c r="H1022" i="1" s="1"/>
  <c r="F1023" i="1"/>
  <c r="H1023" i="1" s="1"/>
  <c r="F1024" i="1"/>
  <c r="H1024" i="1" s="1"/>
  <c r="F1025" i="1"/>
  <c r="H1025" i="1" s="1"/>
  <c r="F1026" i="1"/>
  <c r="H1026" i="1" s="1"/>
  <c r="F1027" i="1"/>
  <c r="H1027" i="1" s="1"/>
  <c r="F1028" i="1"/>
  <c r="H1028" i="1" s="1"/>
  <c r="F1029" i="1"/>
  <c r="H1029" i="1" s="1"/>
  <c r="F1030" i="1"/>
  <c r="H1030" i="1" s="1"/>
  <c r="F1031" i="1"/>
  <c r="H1031" i="1" s="1"/>
  <c r="F1032" i="1"/>
  <c r="H1032" i="1" s="1"/>
  <c r="F1033" i="1"/>
  <c r="H1033" i="1" s="1"/>
  <c r="F1034" i="1"/>
  <c r="H1034" i="1" s="1"/>
  <c r="F1035" i="1"/>
  <c r="H1035" i="1" s="1"/>
  <c r="F1036" i="1"/>
  <c r="H1036" i="1" s="1"/>
  <c r="F1037" i="1"/>
  <c r="H1037" i="1" s="1"/>
  <c r="F1038" i="1"/>
  <c r="H1038" i="1" s="1"/>
  <c r="F1039" i="1"/>
  <c r="H1039" i="1" s="1"/>
  <c r="F1040" i="1"/>
  <c r="H1040" i="1" s="1"/>
  <c r="F1041" i="1"/>
  <c r="H1041" i="1" s="1"/>
  <c r="F1042" i="1"/>
  <c r="H1042" i="1" s="1"/>
  <c r="F1043" i="1"/>
  <c r="H1043" i="1" s="1"/>
  <c r="F1044" i="1"/>
  <c r="H1044" i="1" s="1"/>
  <c r="F1045" i="1"/>
  <c r="H1045" i="1" s="1"/>
  <c r="F1046" i="1"/>
  <c r="H1046" i="1" s="1"/>
  <c r="F1047" i="1"/>
  <c r="H1047" i="1" s="1"/>
  <c r="F1048" i="1"/>
  <c r="H1048" i="1" s="1"/>
  <c r="F1049" i="1"/>
  <c r="H1049" i="1" s="1"/>
  <c r="F1050" i="1"/>
  <c r="H1050" i="1" s="1"/>
  <c r="F1051" i="1"/>
  <c r="H1051" i="1" s="1"/>
  <c r="F1052" i="1"/>
  <c r="H1052" i="1" s="1"/>
  <c r="F1053" i="1"/>
  <c r="H1053" i="1" s="1"/>
  <c r="F1054" i="1"/>
  <c r="H1054" i="1" s="1"/>
  <c r="F1055" i="1"/>
  <c r="H1055" i="1" s="1"/>
  <c r="F1056" i="1"/>
  <c r="H1056" i="1" s="1"/>
  <c r="F1057" i="1"/>
  <c r="H1057" i="1" s="1"/>
  <c r="F1058" i="1"/>
  <c r="H1058" i="1" s="1"/>
  <c r="F1059" i="1"/>
  <c r="H1059" i="1" s="1"/>
  <c r="F1060" i="1"/>
  <c r="H1060" i="1" s="1"/>
  <c r="F1061" i="1"/>
  <c r="H1061" i="1" s="1"/>
  <c r="F1062" i="1"/>
  <c r="H1062" i="1" s="1"/>
  <c r="F1063" i="1"/>
  <c r="H1063" i="1" s="1"/>
  <c r="F1064" i="1"/>
  <c r="H1064" i="1" s="1"/>
  <c r="F1065" i="1"/>
  <c r="H1065" i="1" s="1"/>
  <c r="F1066" i="1"/>
  <c r="H1066" i="1" s="1"/>
  <c r="F1067" i="1"/>
  <c r="H1067" i="1" s="1"/>
  <c r="F1068" i="1"/>
  <c r="H1068" i="1" s="1"/>
  <c r="F1069" i="1"/>
  <c r="H1069" i="1" s="1"/>
  <c r="F1070" i="1"/>
  <c r="H1070" i="1" s="1"/>
  <c r="F1071" i="1"/>
  <c r="H1071" i="1" s="1"/>
  <c r="F1072" i="1"/>
  <c r="H1072" i="1" s="1"/>
  <c r="F1073" i="1"/>
  <c r="H1073" i="1" s="1"/>
  <c r="F1074" i="1"/>
  <c r="H1074" i="1" s="1"/>
  <c r="F1075" i="1"/>
  <c r="H1075" i="1" s="1"/>
  <c r="F1076" i="1"/>
  <c r="H1076" i="1" s="1"/>
  <c r="F1077" i="1"/>
  <c r="H1077" i="1" s="1"/>
  <c r="F1078" i="1"/>
  <c r="H1078" i="1" s="1"/>
  <c r="F1079" i="1"/>
  <c r="H1079" i="1" s="1"/>
  <c r="F1080" i="1"/>
  <c r="H1080" i="1" s="1"/>
  <c r="F1081" i="1"/>
  <c r="H1081" i="1" s="1"/>
  <c r="F1082" i="1"/>
  <c r="H1082" i="1" s="1"/>
  <c r="F1083" i="1"/>
  <c r="H1083" i="1" s="1"/>
  <c r="F1084" i="1"/>
  <c r="H1084" i="1" s="1"/>
  <c r="F1085" i="1"/>
  <c r="H1085" i="1" s="1"/>
  <c r="F1086" i="1"/>
  <c r="H1086" i="1" s="1"/>
  <c r="F1087" i="1"/>
  <c r="H1087" i="1" s="1"/>
  <c r="F1088" i="1"/>
  <c r="H1088" i="1" s="1"/>
  <c r="F1089" i="1"/>
  <c r="H1089" i="1" s="1"/>
  <c r="F1090" i="1"/>
  <c r="H1090" i="1" s="1"/>
  <c r="F1091" i="1"/>
  <c r="H1091" i="1" s="1"/>
  <c r="F1092" i="1"/>
  <c r="H1092" i="1" s="1"/>
  <c r="F1093" i="1"/>
  <c r="H1093" i="1" s="1"/>
  <c r="F1094" i="1"/>
  <c r="H1094" i="1" s="1"/>
  <c r="F1095" i="1"/>
  <c r="H1095" i="1" s="1"/>
  <c r="F1096" i="1"/>
  <c r="H1096" i="1" s="1"/>
  <c r="F1097" i="1"/>
  <c r="H1097" i="1" s="1"/>
  <c r="F1098" i="1"/>
  <c r="H1098" i="1" s="1"/>
  <c r="F1099" i="1"/>
  <c r="H1099" i="1" s="1"/>
  <c r="F1100" i="1"/>
  <c r="H1100" i="1" s="1"/>
  <c r="F1101" i="1"/>
  <c r="H1101" i="1" s="1"/>
  <c r="F1102" i="1"/>
  <c r="H1102" i="1" s="1"/>
  <c r="F1103" i="1"/>
  <c r="H1103" i="1" s="1"/>
  <c r="F1104" i="1"/>
  <c r="H1104" i="1" s="1"/>
  <c r="F1105" i="1"/>
  <c r="H1105" i="1" s="1"/>
  <c r="F1106" i="1"/>
  <c r="H1106" i="1" s="1"/>
  <c r="F1107" i="1"/>
  <c r="H1107" i="1" s="1"/>
  <c r="F1108" i="1"/>
  <c r="H1108" i="1" s="1"/>
  <c r="F1109" i="1"/>
  <c r="H1109" i="1" s="1"/>
  <c r="F1110" i="1"/>
  <c r="H1110" i="1" s="1"/>
  <c r="F1111" i="1"/>
  <c r="H1111" i="1" s="1"/>
  <c r="F1112" i="1"/>
  <c r="H1112" i="1" s="1"/>
  <c r="F1113" i="1"/>
  <c r="H1113" i="1" s="1"/>
  <c r="F1114" i="1"/>
  <c r="H1114" i="1" s="1"/>
  <c r="F1115" i="1"/>
  <c r="H1115" i="1" s="1"/>
  <c r="F1116" i="1"/>
  <c r="H1116" i="1" s="1"/>
  <c r="F1117" i="1"/>
  <c r="H1117" i="1" s="1"/>
  <c r="F1118" i="1"/>
  <c r="H1118" i="1" s="1"/>
  <c r="F1119" i="1"/>
  <c r="H1119" i="1" s="1"/>
  <c r="F1120" i="1"/>
  <c r="H1120" i="1" s="1"/>
  <c r="F1121" i="1"/>
  <c r="H1121" i="1" s="1"/>
  <c r="F1122" i="1"/>
  <c r="H1122" i="1" s="1"/>
  <c r="F1123" i="1"/>
  <c r="H1123" i="1" s="1"/>
  <c r="F1124" i="1"/>
  <c r="H1124" i="1" s="1"/>
  <c r="F1125" i="1"/>
  <c r="H1125" i="1" s="1"/>
  <c r="F1126" i="1"/>
  <c r="H1126" i="1" s="1"/>
  <c r="F1127" i="1"/>
  <c r="H1127" i="1" s="1"/>
  <c r="F1128" i="1"/>
  <c r="H1128" i="1" s="1"/>
  <c r="F1129" i="1"/>
  <c r="H1129" i="1" s="1"/>
  <c r="F1130" i="1"/>
  <c r="H1130" i="1" s="1"/>
  <c r="F1131" i="1"/>
  <c r="H1131" i="1" s="1"/>
  <c r="F1132" i="1"/>
  <c r="H1132" i="1" s="1"/>
  <c r="F1133" i="1"/>
  <c r="H1133" i="1" s="1"/>
  <c r="F1134" i="1"/>
  <c r="H1134" i="1" s="1"/>
  <c r="F1135" i="1"/>
  <c r="H1135" i="1" s="1"/>
  <c r="F1136" i="1"/>
  <c r="H1136" i="1" s="1"/>
  <c r="F1137" i="1"/>
  <c r="H1137" i="1" s="1"/>
  <c r="F1138" i="1"/>
  <c r="H1138" i="1" s="1"/>
  <c r="F1139" i="1"/>
  <c r="H1139" i="1" s="1"/>
  <c r="F1140" i="1"/>
  <c r="H1140" i="1" s="1"/>
  <c r="F1141" i="1"/>
  <c r="H1141" i="1" s="1"/>
  <c r="F1142" i="1"/>
  <c r="H1142" i="1" s="1"/>
  <c r="F1143" i="1"/>
  <c r="H1143" i="1" s="1"/>
  <c r="F1144" i="1"/>
  <c r="H1144" i="1" s="1"/>
  <c r="F1145" i="1"/>
  <c r="H1145" i="1" s="1"/>
  <c r="F1146" i="1"/>
  <c r="H1146" i="1" s="1"/>
  <c r="F1147" i="1"/>
  <c r="H1147" i="1" s="1"/>
  <c r="F1148" i="1"/>
  <c r="H1148" i="1" s="1"/>
  <c r="F1149" i="1"/>
  <c r="H1149" i="1" s="1"/>
  <c r="F1150" i="1"/>
  <c r="H1150" i="1" s="1"/>
  <c r="F1151" i="1"/>
  <c r="H1151" i="1" s="1"/>
  <c r="F1152" i="1"/>
  <c r="H1152" i="1" s="1"/>
  <c r="F1153" i="1"/>
  <c r="H1153" i="1" s="1"/>
  <c r="F1154" i="1"/>
  <c r="H1154" i="1" s="1"/>
  <c r="F1155" i="1"/>
  <c r="H1155" i="1" s="1"/>
  <c r="F1156" i="1"/>
  <c r="H1156" i="1" s="1"/>
  <c r="F1157" i="1"/>
  <c r="H1157" i="1" s="1"/>
  <c r="F1158" i="1"/>
  <c r="H1158" i="1" s="1"/>
  <c r="F1159" i="1"/>
  <c r="H1159" i="1" s="1"/>
  <c r="F1160" i="1"/>
  <c r="H1160" i="1" s="1"/>
  <c r="F1161" i="1"/>
  <c r="H1161" i="1" s="1"/>
  <c r="F1162" i="1"/>
  <c r="H1162" i="1" s="1"/>
  <c r="F1163" i="1"/>
  <c r="H1163" i="1" s="1"/>
  <c r="F1164" i="1"/>
  <c r="H1164" i="1" s="1"/>
  <c r="F1165" i="1"/>
  <c r="H1165" i="1" s="1"/>
  <c r="F1166" i="1"/>
  <c r="H1166" i="1" s="1"/>
  <c r="F1167" i="1"/>
  <c r="H1167" i="1" s="1"/>
  <c r="F1168" i="1"/>
  <c r="H1168" i="1" s="1"/>
  <c r="F1169" i="1"/>
  <c r="H1169" i="1" s="1"/>
  <c r="F1170" i="1"/>
  <c r="H1170" i="1" s="1"/>
  <c r="F1171" i="1"/>
  <c r="H1171" i="1" s="1"/>
  <c r="F1172" i="1"/>
  <c r="H1172" i="1" s="1"/>
  <c r="F1173" i="1"/>
  <c r="H1173" i="1" s="1"/>
  <c r="F1174" i="1"/>
  <c r="H1174" i="1" s="1"/>
  <c r="F1175" i="1"/>
  <c r="H1175" i="1" s="1"/>
  <c r="F1176" i="1"/>
  <c r="H1176" i="1" s="1"/>
  <c r="F1177" i="1"/>
  <c r="H1177" i="1" s="1"/>
  <c r="F1178" i="1"/>
  <c r="H1178" i="1" s="1"/>
  <c r="F1179" i="1"/>
  <c r="H1179" i="1" s="1"/>
  <c r="F1180" i="1"/>
  <c r="H1180" i="1" s="1"/>
  <c r="F1181" i="1"/>
  <c r="H1181" i="1" s="1"/>
  <c r="F1182" i="1"/>
  <c r="H1182" i="1" s="1"/>
  <c r="F1183" i="1"/>
  <c r="H1183" i="1" s="1"/>
  <c r="F1184" i="1"/>
  <c r="H1184" i="1" s="1"/>
  <c r="F1185" i="1"/>
  <c r="H1185" i="1" s="1"/>
  <c r="F1186" i="1"/>
  <c r="H1186" i="1" s="1"/>
  <c r="F1187" i="1"/>
  <c r="H1187" i="1" s="1"/>
  <c r="F1188" i="1"/>
  <c r="H1188" i="1" s="1"/>
  <c r="F1189" i="1"/>
  <c r="H1189" i="1" s="1"/>
  <c r="F1190" i="1"/>
  <c r="H1190" i="1" s="1"/>
  <c r="F1191" i="1"/>
  <c r="H1191" i="1" s="1"/>
  <c r="F1192" i="1"/>
  <c r="H1192" i="1" s="1"/>
  <c r="F1193" i="1"/>
  <c r="H1193" i="1" s="1"/>
  <c r="F1194" i="1"/>
  <c r="H1194" i="1" s="1"/>
  <c r="F1195" i="1"/>
  <c r="H1195" i="1" s="1"/>
  <c r="F1196" i="1"/>
  <c r="H1196" i="1" s="1"/>
  <c r="F1197" i="1"/>
  <c r="H1197" i="1" s="1"/>
  <c r="F1198" i="1"/>
  <c r="H1198" i="1" s="1"/>
  <c r="F1199" i="1"/>
  <c r="H1199" i="1" s="1"/>
  <c r="F1200" i="1"/>
  <c r="H1200" i="1" s="1"/>
  <c r="F1201" i="1"/>
  <c r="H1201" i="1" s="1"/>
  <c r="F1202" i="1"/>
  <c r="H1202" i="1" s="1"/>
  <c r="F1203" i="1"/>
  <c r="H1203" i="1" s="1"/>
  <c r="F1204" i="1"/>
  <c r="H1204" i="1" s="1"/>
  <c r="F1205" i="1"/>
  <c r="H1205" i="1" s="1"/>
  <c r="F1206" i="1"/>
  <c r="H1206" i="1" s="1"/>
  <c r="F1207" i="1"/>
  <c r="H1207" i="1" s="1"/>
  <c r="F1208" i="1"/>
  <c r="H1208" i="1" s="1"/>
  <c r="F1209" i="1"/>
  <c r="H1209" i="1" s="1"/>
  <c r="F1210" i="1"/>
  <c r="H1210" i="1" s="1"/>
  <c r="F1211" i="1"/>
  <c r="H1211" i="1" s="1"/>
  <c r="F1212" i="1"/>
  <c r="H1212" i="1" s="1"/>
  <c r="F1213" i="1"/>
  <c r="H1213" i="1" s="1"/>
  <c r="F1214" i="1"/>
  <c r="H1214" i="1" s="1"/>
  <c r="F1215" i="1"/>
  <c r="H1215" i="1" s="1"/>
  <c r="F1216" i="1"/>
  <c r="H1216" i="1" s="1"/>
  <c r="F1217" i="1"/>
  <c r="H1217" i="1" s="1"/>
  <c r="F1218" i="1"/>
  <c r="H1218" i="1" s="1"/>
  <c r="F1219" i="1"/>
  <c r="H1219" i="1" s="1"/>
  <c r="F1220" i="1"/>
  <c r="H1220" i="1" s="1"/>
  <c r="F1221" i="1"/>
  <c r="H1221" i="1" s="1"/>
  <c r="F1222" i="1"/>
  <c r="H1222" i="1" s="1"/>
  <c r="F1223" i="1"/>
  <c r="H1223" i="1" s="1"/>
  <c r="F1224" i="1"/>
  <c r="H1224" i="1" s="1"/>
  <c r="F1225" i="1"/>
  <c r="H1225" i="1" s="1"/>
  <c r="F1226" i="1"/>
  <c r="H1226" i="1" s="1"/>
  <c r="F1227" i="1"/>
  <c r="H1227" i="1" s="1"/>
  <c r="F1228" i="1"/>
  <c r="H1228" i="1" s="1"/>
  <c r="F1229" i="1"/>
  <c r="H1229" i="1" s="1"/>
  <c r="F1230" i="1"/>
  <c r="H1230" i="1" s="1"/>
  <c r="F1231" i="1"/>
  <c r="H1231" i="1" s="1"/>
  <c r="F1232" i="1"/>
  <c r="H1232" i="1" s="1"/>
  <c r="F1233" i="1"/>
  <c r="H1233" i="1" s="1"/>
  <c r="F1234" i="1"/>
  <c r="H1234" i="1" s="1"/>
  <c r="F1235" i="1"/>
  <c r="H1235" i="1" s="1"/>
  <c r="F1236" i="1"/>
  <c r="H1236" i="1" s="1"/>
  <c r="F1237" i="1"/>
  <c r="H1237" i="1" s="1"/>
  <c r="F1238" i="1"/>
  <c r="H1238" i="1" s="1"/>
  <c r="F1239" i="1"/>
  <c r="H1239" i="1" s="1"/>
  <c r="F1240" i="1"/>
  <c r="H1240" i="1" s="1"/>
  <c r="F1241" i="1"/>
  <c r="H1241" i="1" s="1"/>
  <c r="F1242" i="1"/>
  <c r="H1242" i="1" s="1"/>
  <c r="F1243" i="1"/>
  <c r="H1243" i="1" s="1"/>
  <c r="F1244" i="1"/>
  <c r="H1244" i="1" s="1"/>
  <c r="F1245" i="1"/>
  <c r="H1245" i="1" s="1"/>
  <c r="F1246" i="1"/>
  <c r="H1246" i="1" s="1"/>
  <c r="F1247" i="1"/>
  <c r="H1247" i="1" s="1"/>
  <c r="F1248" i="1"/>
  <c r="H1248" i="1" s="1"/>
  <c r="F1249" i="1"/>
  <c r="H1249" i="1" s="1"/>
  <c r="F1250" i="1"/>
  <c r="H1250" i="1" s="1"/>
  <c r="F1251" i="1"/>
  <c r="H1251" i="1" s="1"/>
  <c r="F1252" i="1"/>
  <c r="H1252" i="1" s="1"/>
  <c r="F1253" i="1"/>
  <c r="H1253" i="1" s="1"/>
  <c r="F1254" i="1"/>
  <c r="H1254" i="1" s="1"/>
  <c r="F1255" i="1"/>
  <c r="H1255" i="1" s="1"/>
  <c r="F1256" i="1"/>
  <c r="H1256" i="1" s="1"/>
  <c r="F1257" i="1"/>
  <c r="H1257" i="1" s="1"/>
  <c r="F1258" i="1"/>
  <c r="H1258" i="1" s="1"/>
  <c r="F1259" i="1"/>
  <c r="H1259" i="1" s="1"/>
  <c r="F1260" i="1"/>
  <c r="H1260" i="1" s="1"/>
  <c r="F1261" i="1"/>
  <c r="H1261" i="1" s="1"/>
  <c r="F1262" i="1"/>
  <c r="H1262" i="1" s="1"/>
  <c r="F1263" i="1"/>
  <c r="H1263" i="1" s="1"/>
  <c r="F1264" i="1"/>
  <c r="H1264" i="1" s="1"/>
  <c r="F1265" i="1"/>
  <c r="H1265" i="1" s="1"/>
  <c r="F1266" i="1"/>
  <c r="H1266" i="1" s="1"/>
  <c r="F1267" i="1"/>
  <c r="H1267" i="1" s="1"/>
  <c r="F1268" i="1"/>
  <c r="H1268" i="1" s="1"/>
  <c r="F1269" i="1"/>
  <c r="H1269" i="1" s="1"/>
  <c r="F1270" i="1"/>
  <c r="H1270" i="1" s="1"/>
  <c r="F1271" i="1"/>
  <c r="H1271" i="1" s="1"/>
  <c r="F1272" i="1"/>
  <c r="H1272" i="1" s="1"/>
  <c r="F1273" i="1"/>
  <c r="H1273" i="1" s="1"/>
  <c r="F1274" i="1"/>
  <c r="H1274" i="1" s="1"/>
  <c r="F1275" i="1"/>
  <c r="H1275" i="1" s="1"/>
  <c r="F1276" i="1"/>
  <c r="H1276" i="1" s="1"/>
  <c r="F1277" i="1"/>
  <c r="H1277" i="1" s="1"/>
  <c r="F1278" i="1"/>
  <c r="H1278" i="1" s="1"/>
  <c r="F1279" i="1"/>
  <c r="H1279" i="1" s="1"/>
  <c r="F1280" i="1"/>
  <c r="H1280" i="1" s="1"/>
  <c r="F1281" i="1"/>
  <c r="H1281" i="1" s="1"/>
  <c r="F1282" i="1"/>
  <c r="H1282" i="1" s="1"/>
  <c r="F1283" i="1"/>
  <c r="H1283" i="1" s="1"/>
  <c r="F1284" i="1"/>
  <c r="H1284" i="1" s="1"/>
  <c r="F1285" i="1"/>
  <c r="H1285" i="1" s="1"/>
  <c r="F1286" i="1"/>
  <c r="H1286" i="1" s="1"/>
  <c r="F1287" i="1"/>
  <c r="H1287" i="1" s="1"/>
  <c r="F1288" i="1"/>
  <c r="H1288" i="1" s="1"/>
  <c r="F1289" i="1"/>
  <c r="H1289" i="1" s="1"/>
  <c r="F1290" i="1"/>
  <c r="H1290" i="1" s="1"/>
  <c r="F1291" i="1"/>
  <c r="H1291" i="1" s="1"/>
  <c r="F1292" i="1"/>
  <c r="H1292" i="1" s="1"/>
  <c r="F1293" i="1"/>
  <c r="H1293" i="1" s="1"/>
  <c r="F1294" i="1"/>
  <c r="H1294" i="1" s="1"/>
  <c r="F1295" i="1"/>
  <c r="H1295" i="1" s="1"/>
  <c r="F1296" i="1"/>
  <c r="H1296" i="1" s="1"/>
  <c r="F1297" i="1"/>
  <c r="H1297" i="1" s="1"/>
  <c r="F1298" i="1"/>
  <c r="H1298" i="1" s="1"/>
  <c r="F1299" i="1"/>
  <c r="H1299" i="1" s="1"/>
  <c r="F1300" i="1"/>
  <c r="H1300" i="1" s="1"/>
  <c r="F1301" i="1"/>
  <c r="H1301" i="1" s="1"/>
  <c r="F1302" i="1"/>
  <c r="H1302" i="1" s="1"/>
  <c r="F1303" i="1"/>
  <c r="H1303" i="1" s="1"/>
  <c r="F1304" i="1"/>
  <c r="H1304" i="1" s="1"/>
  <c r="F1305" i="1"/>
  <c r="H1305" i="1" s="1"/>
  <c r="F1306" i="1"/>
  <c r="H1306" i="1" s="1"/>
  <c r="F1307" i="1"/>
  <c r="H1307" i="1" s="1"/>
  <c r="F1308" i="1"/>
  <c r="H1308" i="1" s="1"/>
  <c r="F1309" i="1"/>
  <c r="H1309" i="1" s="1"/>
  <c r="F1310" i="1"/>
  <c r="H1310" i="1" s="1"/>
  <c r="F1311" i="1"/>
  <c r="H1311" i="1" s="1"/>
  <c r="F1312" i="1"/>
  <c r="H1312" i="1" s="1"/>
  <c r="F1313" i="1"/>
  <c r="H1313" i="1" s="1"/>
  <c r="F1314" i="1"/>
  <c r="H1314" i="1" s="1"/>
  <c r="F1315" i="1"/>
  <c r="H1315" i="1" s="1"/>
  <c r="F1316" i="1"/>
  <c r="H1316" i="1" s="1"/>
  <c r="F1317" i="1"/>
  <c r="H1317" i="1" s="1"/>
  <c r="F1318" i="1"/>
  <c r="H1318" i="1" s="1"/>
  <c r="F1319" i="1"/>
  <c r="H1319" i="1" s="1"/>
  <c r="F1320" i="1"/>
  <c r="H1320" i="1" s="1"/>
  <c r="F1321" i="1"/>
  <c r="H1321" i="1" s="1"/>
  <c r="F1322" i="1"/>
  <c r="H1322" i="1" s="1"/>
  <c r="F1323" i="1"/>
  <c r="H1323" i="1" s="1"/>
  <c r="F1324" i="1"/>
  <c r="H1324" i="1" s="1"/>
  <c r="F1325" i="1"/>
  <c r="H1325" i="1" s="1"/>
  <c r="F1326" i="1"/>
  <c r="H1326" i="1" s="1"/>
  <c r="F1327" i="1"/>
  <c r="H1327" i="1" s="1"/>
  <c r="F1328" i="1"/>
  <c r="H1328" i="1" s="1"/>
  <c r="F1329" i="1"/>
  <c r="H1329" i="1" s="1"/>
  <c r="F1330" i="1"/>
  <c r="H1330" i="1" s="1"/>
  <c r="F1331" i="1"/>
  <c r="H1331" i="1" s="1"/>
  <c r="F1332" i="1"/>
  <c r="H1332" i="1" s="1"/>
  <c r="F1333" i="1"/>
  <c r="H1333" i="1" s="1"/>
  <c r="F1334" i="1"/>
  <c r="H1334" i="1" s="1"/>
  <c r="F1335" i="1"/>
  <c r="H1335" i="1" s="1"/>
  <c r="F1336" i="1"/>
  <c r="H1336" i="1" s="1"/>
  <c r="F1337" i="1"/>
  <c r="H1337" i="1" s="1"/>
  <c r="F1338" i="1"/>
  <c r="H1338" i="1" s="1"/>
  <c r="F1339" i="1"/>
  <c r="H1339" i="1" s="1"/>
  <c r="F1340" i="1"/>
  <c r="H1340" i="1" s="1"/>
  <c r="F1341" i="1"/>
  <c r="H1341" i="1" s="1"/>
  <c r="F1342" i="1"/>
  <c r="H1342" i="1" s="1"/>
  <c r="F1343" i="1"/>
  <c r="H1343" i="1" s="1"/>
  <c r="F1344" i="1"/>
  <c r="H1344" i="1" s="1"/>
  <c r="F1345" i="1"/>
  <c r="H1345" i="1" s="1"/>
  <c r="F1346" i="1"/>
  <c r="H1346" i="1" s="1"/>
  <c r="F1347" i="1"/>
  <c r="H1347" i="1" s="1"/>
  <c r="F1348" i="1"/>
  <c r="H1348" i="1" s="1"/>
  <c r="F1349" i="1"/>
  <c r="H1349" i="1" s="1"/>
  <c r="F1350" i="1"/>
  <c r="H1350" i="1" s="1"/>
  <c r="F1351" i="1"/>
  <c r="H1351" i="1" s="1"/>
  <c r="F1352" i="1"/>
  <c r="H1352" i="1" s="1"/>
  <c r="F1353" i="1"/>
  <c r="H1353" i="1" s="1"/>
  <c r="F1354" i="1"/>
  <c r="H1354" i="1" s="1"/>
  <c r="F1355" i="1"/>
  <c r="H1355" i="1" s="1"/>
  <c r="F1356" i="1"/>
  <c r="H1356" i="1" s="1"/>
  <c r="F1357" i="1"/>
  <c r="H1357" i="1" s="1"/>
  <c r="F1358" i="1"/>
  <c r="H1358" i="1" s="1"/>
  <c r="F1359" i="1"/>
  <c r="H1359" i="1" s="1"/>
  <c r="F1360" i="1"/>
  <c r="H1360" i="1" s="1"/>
  <c r="F1361" i="1"/>
  <c r="H1361" i="1" s="1"/>
  <c r="F1362" i="1"/>
  <c r="H1362" i="1" s="1"/>
  <c r="F1363" i="1"/>
  <c r="H1363" i="1" s="1"/>
  <c r="F1364" i="1"/>
  <c r="H1364" i="1" s="1"/>
  <c r="F1365" i="1"/>
  <c r="H1365" i="1" s="1"/>
  <c r="F1366" i="1"/>
  <c r="H1366" i="1" s="1"/>
  <c r="F1367" i="1"/>
  <c r="H1367" i="1" s="1"/>
  <c r="F1368" i="1"/>
  <c r="H1368" i="1" s="1"/>
  <c r="F1369" i="1"/>
  <c r="H1369" i="1" s="1"/>
  <c r="F1370" i="1"/>
  <c r="H1370" i="1" s="1"/>
  <c r="F1371" i="1"/>
  <c r="H1371" i="1" s="1"/>
  <c r="F1372" i="1"/>
  <c r="H1372" i="1" s="1"/>
  <c r="F1373" i="1"/>
  <c r="H1373" i="1" s="1"/>
  <c r="F1374" i="1"/>
  <c r="H1374" i="1" s="1"/>
  <c r="F1375" i="1"/>
  <c r="H1375" i="1" s="1"/>
  <c r="F1376" i="1"/>
  <c r="H1376" i="1" s="1"/>
  <c r="F1377" i="1"/>
  <c r="H1377" i="1" s="1"/>
  <c r="F1378" i="1"/>
  <c r="H1378" i="1" s="1"/>
  <c r="F1379" i="1"/>
  <c r="H1379" i="1" s="1"/>
  <c r="F1380" i="1"/>
  <c r="H1380" i="1" s="1"/>
  <c r="F1381" i="1"/>
  <c r="H1381" i="1" s="1"/>
  <c r="F1382" i="1"/>
  <c r="H1382" i="1" s="1"/>
  <c r="F1383" i="1"/>
  <c r="H1383" i="1" s="1"/>
  <c r="F1384" i="1"/>
  <c r="H1384" i="1" s="1"/>
  <c r="F1385" i="1"/>
  <c r="H1385" i="1" s="1"/>
  <c r="F1386" i="1"/>
  <c r="H1386" i="1" s="1"/>
  <c r="F1387" i="1"/>
  <c r="H1387" i="1" s="1"/>
  <c r="F1388" i="1"/>
  <c r="H1388" i="1" s="1"/>
  <c r="F1389" i="1"/>
  <c r="H1389" i="1" s="1"/>
  <c r="F1390" i="1"/>
  <c r="H1390" i="1" s="1"/>
  <c r="F1391" i="1"/>
  <c r="H1391" i="1" s="1"/>
  <c r="F1392" i="1"/>
  <c r="H1392" i="1" s="1"/>
  <c r="F1393" i="1"/>
  <c r="H1393" i="1" s="1"/>
  <c r="F1394" i="1"/>
  <c r="H1394" i="1" s="1"/>
  <c r="F1395" i="1"/>
  <c r="H1395" i="1" s="1"/>
  <c r="F1396" i="1"/>
  <c r="H1396" i="1" s="1"/>
  <c r="F1397" i="1"/>
  <c r="H1397" i="1" s="1"/>
  <c r="F1398" i="1"/>
  <c r="H1398" i="1" s="1"/>
  <c r="F1399" i="1"/>
  <c r="H1399" i="1" s="1"/>
  <c r="F1400" i="1"/>
  <c r="H1400" i="1" s="1"/>
  <c r="F1401" i="1"/>
  <c r="H1401" i="1" s="1"/>
  <c r="F1402" i="1"/>
  <c r="H1402" i="1" s="1"/>
  <c r="F1403" i="1"/>
  <c r="H1403" i="1" s="1"/>
  <c r="F1404" i="1"/>
  <c r="H1404" i="1" s="1"/>
  <c r="F1405" i="1"/>
  <c r="H1405" i="1" s="1"/>
  <c r="F1406" i="1"/>
  <c r="H1406" i="1" s="1"/>
  <c r="F1407" i="1"/>
  <c r="H1407" i="1" s="1"/>
  <c r="F1408" i="1"/>
  <c r="H1408" i="1" s="1"/>
  <c r="F1409" i="1"/>
  <c r="H1409" i="1" s="1"/>
  <c r="F1410" i="1"/>
  <c r="H1410" i="1" s="1"/>
  <c r="F1411" i="1"/>
  <c r="H1411" i="1" s="1"/>
  <c r="F1412" i="1"/>
  <c r="H1412" i="1" s="1"/>
  <c r="F1413" i="1"/>
  <c r="H1413" i="1" s="1"/>
  <c r="F1414" i="1"/>
  <c r="H1414" i="1" s="1"/>
  <c r="F1415" i="1"/>
  <c r="H1415" i="1" s="1"/>
  <c r="F1416" i="1"/>
  <c r="H1416" i="1" s="1"/>
  <c r="F1417" i="1"/>
  <c r="H1417" i="1" s="1"/>
  <c r="F1418" i="1"/>
  <c r="H1418" i="1" s="1"/>
  <c r="F1419" i="1"/>
  <c r="H1419" i="1" s="1"/>
  <c r="F1420" i="1"/>
  <c r="H1420" i="1" s="1"/>
  <c r="F1421" i="1"/>
  <c r="H1421" i="1" s="1"/>
  <c r="F1422" i="1"/>
  <c r="H1422" i="1" s="1"/>
  <c r="F1423" i="1"/>
  <c r="H1423" i="1" s="1"/>
  <c r="F1424" i="1"/>
  <c r="H1424" i="1" s="1"/>
  <c r="F1425" i="1"/>
  <c r="H1425" i="1" s="1"/>
  <c r="F1426" i="1"/>
  <c r="H1426" i="1" s="1"/>
  <c r="F1427" i="1"/>
  <c r="H1427" i="1" s="1"/>
  <c r="F1428" i="1"/>
  <c r="H1428" i="1" s="1"/>
  <c r="F1429" i="1"/>
  <c r="H1429" i="1" s="1"/>
  <c r="F1430" i="1"/>
  <c r="H1430" i="1" s="1"/>
  <c r="F1431" i="1"/>
  <c r="H1431" i="1" s="1"/>
  <c r="F1432" i="1"/>
  <c r="H1432" i="1" s="1"/>
  <c r="F1433" i="1"/>
  <c r="H1433" i="1" s="1"/>
  <c r="F1434" i="1"/>
  <c r="H1434" i="1" s="1"/>
  <c r="F1435" i="1"/>
  <c r="H1435" i="1" s="1"/>
  <c r="F1436" i="1"/>
  <c r="H1436" i="1" s="1"/>
  <c r="F1437" i="1"/>
  <c r="H1437" i="1" s="1"/>
  <c r="F1438" i="1"/>
  <c r="H1438" i="1" s="1"/>
  <c r="F1439" i="1"/>
  <c r="H1439" i="1" s="1"/>
  <c r="F1440" i="1"/>
  <c r="H1440" i="1" s="1"/>
  <c r="F1441" i="1"/>
  <c r="H1441" i="1" s="1"/>
  <c r="F1442" i="1"/>
  <c r="H1442" i="1" s="1"/>
  <c r="F1443" i="1"/>
  <c r="H1443" i="1" s="1"/>
  <c r="F1444" i="1"/>
  <c r="H1444" i="1" s="1"/>
  <c r="F1445" i="1"/>
  <c r="H1445" i="1" s="1"/>
  <c r="F1446" i="1"/>
  <c r="H1446" i="1" s="1"/>
  <c r="F1447" i="1"/>
  <c r="H1447" i="1" s="1"/>
  <c r="F1448" i="1"/>
  <c r="H1448" i="1" s="1"/>
  <c r="F1449" i="1"/>
  <c r="H1449" i="1" s="1"/>
  <c r="F1450" i="1"/>
  <c r="H1450" i="1" s="1"/>
  <c r="F1451" i="1"/>
  <c r="H1451" i="1" s="1"/>
  <c r="F1452" i="1"/>
  <c r="H1452" i="1" s="1"/>
  <c r="F1453" i="1"/>
  <c r="H1453" i="1" s="1"/>
  <c r="F1454" i="1"/>
  <c r="H1454" i="1" s="1"/>
  <c r="F1455" i="1"/>
  <c r="H1455" i="1" s="1"/>
  <c r="F1456" i="1"/>
  <c r="H1456" i="1" s="1"/>
  <c r="F1457" i="1"/>
  <c r="H1457" i="1" s="1"/>
  <c r="F1458" i="1"/>
  <c r="H1458" i="1" s="1"/>
  <c r="F1459" i="1"/>
  <c r="H1459" i="1" s="1"/>
  <c r="F1460" i="1"/>
  <c r="H1460" i="1" s="1"/>
  <c r="F1461" i="1"/>
  <c r="H1461" i="1" s="1"/>
  <c r="F1462" i="1"/>
  <c r="H1462" i="1" s="1"/>
  <c r="F1463" i="1"/>
  <c r="H1463" i="1" s="1"/>
  <c r="F1464" i="1"/>
  <c r="H1464" i="1" s="1"/>
  <c r="F1465" i="1"/>
  <c r="H1465" i="1" s="1"/>
  <c r="F1466" i="1"/>
  <c r="H1466" i="1" s="1"/>
  <c r="F1467" i="1"/>
  <c r="H1467" i="1" s="1"/>
  <c r="F1468" i="1"/>
  <c r="H1468" i="1" s="1"/>
  <c r="F1469" i="1"/>
  <c r="H1469" i="1" s="1"/>
  <c r="F1470" i="1"/>
  <c r="H1470" i="1" s="1"/>
  <c r="F1471" i="1"/>
  <c r="H1471" i="1" s="1"/>
  <c r="F1472" i="1"/>
  <c r="H1472" i="1" s="1"/>
  <c r="F1473" i="1"/>
  <c r="H1473" i="1" s="1"/>
  <c r="F1474" i="1"/>
  <c r="H1474" i="1" s="1"/>
  <c r="F1475" i="1"/>
  <c r="H1475" i="1" s="1"/>
  <c r="F1476" i="1"/>
  <c r="H1476" i="1" s="1"/>
  <c r="F1477" i="1"/>
  <c r="H1477" i="1" s="1"/>
  <c r="F1478" i="1"/>
  <c r="H1478" i="1" s="1"/>
  <c r="F1479" i="1"/>
  <c r="H1479" i="1" s="1"/>
  <c r="F1480" i="1"/>
  <c r="H1480" i="1" s="1"/>
  <c r="F1481" i="1"/>
  <c r="H1481" i="1" s="1"/>
  <c r="F1482" i="1"/>
  <c r="H1482" i="1" s="1"/>
  <c r="F1483" i="1"/>
  <c r="H1483" i="1" s="1"/>
  <c r="F1484" i="1"/>
  <c r="H1484" i="1" s="1"/>
  <c r="F1485" i="1"/>
  <c r="H1485" i="1" s="1"/>
  <c r="F1486" i="1"/>
  <c r="H1486" i="1" s="1"/>
  <c r="F1487" i="1"/>
  <c r="H1487" i="1" s="1"/>
  <c r="F1488" i="1"/>
  <c r="H1488" i="1" s="1"/>
  <c r="F1489" i="1"/>
  <c r="H1489" i="1" s="1"/>
  <c r="F1490" i="1"/>
  <c r="H1490" i="1" s="1"/>
  <c r="F1491" i="1"/>
  <c r="H1491" i="1" s="1"/>
  <c r="F1492" i="1"/>
  <c r="H1492" i="1" s="1"/>
  <c r="F1493" i="1"/>
  <c r="H1493" i="1" s="1"/>
  <c r="F1494" i="1"/>
  <c r="H1494" i="1" s="1"/>
  <c r="F1495" i="1"/>
  <c r="H1495" i="1" s="1"/>
  <c r="F1496" i="1"/>
  <c r="H1496" i="1" s="1"/>
  <c r="F1497" i="1"/>
  <c r="H1497" i="1" s="1"/>
  <c r="F1498" i="1"/>
  <c r="H1498" i="1" s="1"/>
  <c r="F1499" i="1"/>
  <c r="H1499" i="1" s="1"/>
  <c r="F1500" i="1"/>
  <c r="H1500" i="1" s="1"/>
  <c r="F1501" i="1"/>
  <c r="H1501" i="1" s="1"/>
  <c r="F1502" i="1"/>
  <c r="H1502" i="1" s="1"/>
  <c r="F1503" i="1"/>
  <c r="H1503" i="1" s="1"/>
  <c r="F1504" i="1"/>
  <c r="H1504" i="1" s="1"/>
  <c r="F1505" i="1"/>
  <c r="H1505" i="1" s="1"/>
  <c r="F1506" i="1"/>
  <c r="H1506" i="1" s="1"/>
  <c r="F1507" i="1"/>
  <c r="H1507" i="1" s="1"/>
  <c r="F1508" i="1"/>
  <c r="H1508" i="1" s="1"/>
  <c r="F1509" i="1"/>
  <c r="H1509" i="1" s="1"/>
  <c r="F1510" i="1"/>
  <c r="H1510" i="1" s="1"/>
  <c r="F1511" i="1"/>
  <c r="H1511" i="1" s="1"/>
  <c r="F1512" i="1"/>
  <c r="H1512" i="1" s="1"/>
  <c r="F1513" i="1"/>
  <c r="H1513" i="1" s="1"/>
  <c r="F1514" i="1"/>
  <c r="H1514" i="1" s="1"/>
  <c r="F1515" i="1"/>
  <c r="H1515" i="1" s="1"/>
  <c r="F1516" i="1"/>
  <c r="H1516" i="1" s="1"/>
  <c r="F1517" i="1"/>
  <c r="H1517" i="1" s="1"/>
  <c r="F1518" i="1"/>
  <c r="H1518" i="1" s="1"/>
  <c r="F1519" i="1"/>
  <c r="H1519" i="1" s="1"/>
  <c r="F1520" i="1"/>
  <c r="H1520" i="1" s="1"/>
  <c r="F1521" i="1"/>
  <c r="H1521" i="1" s="1"/>
  <c r="F1522" i="1"/>
  <c r="H1522" i="1" s="1"/>
  <c r="F1523" i="1"/>
  <c r="H1523" i="1" s="1"/>
  <c r="F1524" i="1"/>
  <c r="H1524" i="1" s="1"/>
  <c r="F1525" i="1"/>
  <c r="H1525" i="1" s="1"/>
  <c r="F1526" i="1"/>
  <c r="H1526" i="1" s="1"/>
  <c r="F1527" i="1"/>
  <c r="H1527" i="1" s="1"/>
  <c r="F1528" i="1"/>
  <c r="H1528" i="1" s="1"/>
  <c r="F1529" i="1"/>
  <c r="H1529" i="1" s="1"/>
  <c r="F1530" i="1"/>
  <c r="H1530" i="1" s="1"/>
  <c r="F1531" i="1"/>
  <c r="H1531" i="1" s="1"/>
  <c r="F1532" i="1"/>
  <c r="H1532" i="1" s="1"/>
  <c r="F1533" i="1"/>
  <c r="H1533" i="1" s="1"/>
  <c r="F1534" i="1"/>
  <c r="H1534" i="1" s="1"/>
  <c r="F1535" i="1"/>
  <c r="H1535" i="1" s="1"/>
  <c r="F1536" i="1"/>
  <c r="H1536" i="1" s="1"/>
  <c r="F1537" i="1"/>
  <c r="H1537" i="1" s="1"/>
  <c r="F1538" i="1"/>
  <c r="H1538" i="1" s="1"/>
  <c r="F1539" i="1"/>
  <c r="H1539" i="1" s="1"/>
  <c r="F1540" i="1"/>
  <c r="H1540" i="1" s="1"/>
  <c r="F1541" i="1"/>
  <c r="H1541" i="1" s="1"/>
  <c r="F1542" i="1"/>
  <c r="H1542" i="1" s="1"/>
  <c r="F1543" i="1"/>
  <c r="H1543" i="1" s="1"/>
  <c r="F1544" i="1"/>
  <c r="H1544" i="1" s="1"/>
  <c r="F1545" i="1"/>
  <c r="H1545" i="1" s="1"/>
  <c r="F1546" i="1"/>
  <c r="H1546" i="1" s="1"/>
  <c r="F1547" i="1"/>
  <c r="H1547" i="1" s="1"/>
  <c r="F1548" i="1"/>
  <c r="H1548" i="1" s="1"/>
  <c r="F1549" i="1"/>
  <c r="H1549" i="1" s="1"/>
  <c r="F1550" i="1"/>
  <c r="H1550" i="1" s="1"/>
  <c r="F1551" i="1"/>
  <c r="H1551" i="1" s="1"/>
  <c r="F1552" i="1"/>
  <c r="H1552" i="1" s="1"/>
  <c r="F1553" i="1"/>
  <c r="H1553" i="1" s="1"/>
  <c r="F1554" i="1"/>
  <c r="H1554" i="1" s="1"/>
  <c r="F1555" i="1"/>
  <c r="H1555" i="1" s="1"/>
  <c r="F1556" i="1"/>
  <c r="H1556" i="1" s="1"/>
  <c r="F1557" i="1"/>
  <c r="H1557" i="1" s="1"/>
  <c r="F1558" i="1"/>
  <c r="H1558" i="1" s="1"/>
  <c r="F1559" i="1"/>
  <c r="H1559" i="1" s="1"/>
  <c r="F1560" i="1"/>
  <c r="H1560" i="1" s="1"/>
  <c r="F1561" i="1"/>
  <c r="H1561" i="1" s="1"/>
  <c r="F1562" i="1"/>
  <c r="H1562" i="1" s="1"/>
  <c r="F1563" i="1"/>
  <c r="H1563" i="1" s="1"/>
  <c r="F1564" i="1"/>
  <c r="H1564" i="1" s="1"/>
  <c r="F1565" i="1"/>
  <c r="H1565" i="1" s="1"/>
  <c r="F1566" i="1"/>
  <c r="H1566" i="1" s="1"/>
  <c r="F1567" i="1"/>
  <c r="H1567" i="1" s="1"/>
  <c r="F1568" i="1"/>
  <c r="H1568" i="1" s="1"/>
  <c r="F1569" i="1"/>
  <c r="H1569" i="1" s="1"/>
  <c r="F1570" i="1"/>
  <c r="H1570" i="1" s="1"/>
  <c r="F1571" i="1"/>
  <c r="H1571" i="1" s="1"/>
  <c r="F1572" i="1"/>
  <c r="H1572" i="1" s="1"/>
  <c r="F1573" i="1"/>
  <c r="H1573" i="1" s="1"/>
  <c r="F1574" i="1"/>
  <c r="H1574" i="1" s="1"/>
  <c r="F1575" i="1"/>
  <c r="H1575" i="1" s="1"/>
  <c r="F1576" i="1"/>
  <c r="H1576" i="1" s="1"/>
  <c r="F1577" i="1"/>
  <c r="H1577" i="1" s="1"/>
  <c r="F1578" i="1"/>
  <c r="H1578" i="1" s="1"/>
  <c r="F1579" i="1"/>
  <c r="H1579" i="1" s="1"/>
  <c r="F1580" i="1"/>
  <c r="H1580" i="1" s="1"/>
  <c r="F1581" i="1"/>
  <c r="H1581" i="1" s="1"/>
  <c r="F1582" i="1"/>
  <c r="H1582" i="1" s="1"/>
  <c r="F1583" i="1"/>
  <c r="H1583" i="1" s="1"/>
  <c r="F1584" i="1"/>
  <c r="H1584" i="1" s="1"/>
  <c r="F1585" i="1"/>
  <c r="H1585" i="1" s="1"/>
  <c r="F1586" i="1"/>
  <c r="H1586" i="1" s="1"/>
  <c r="F1587" i="1"/>
  <c r="H1587" i="1" s="1"/>
  <c r="F1588" i="1"/>
  <c r="H1588" i="1" s="1"/>
  <c r="F1589" i="1"/>
  <c r="H1589" i="1" s="1"/>
  <c r="F1590" i="1"/>
  <c r="H1590" i="1" s="1"/>
  <c r="F1591" i="1"/>
  <c r="H1591" i="1" s="1"/>
  <c r="F1592" i="1"/>
  <c r="H1592" i="1" s="1"/>
  <c r="F1593" i="1"/>
  <c r="H1593" i="1" s="1"/>
  <c r="F1594" i="1"/>
  <c r="H1594" i="1" s="1"/>
  <c r="F1595" i="1"/>
  <c r="H1595" i="1" s="1"/>
  <c r="F1596" i="1"/>
  <c r="H1596" i="1" s="1"/>
  <c r="F1597" i="1"/>
  <c r="H1597" i="1" s="1"/>
  <c r="F1598" i="1"/>
  <c r="H1598" i="1" s="1"/>
  <c r="F1599" i="1"/>
  <c r="H1599" i="1" s="1"/>
  <c r="F1600" i="1"/>
  <c r="H1600" i="1" s="1"/>
  <c r="F1601" i="1"/>
  <c r="H1601" i="1" s="1"/>
  <c r="F1602" i="1"/>
  <c r="H1602" i="1" s="1"/>
  <c r="F1603" i="1"/>
  <c r="H1603" i="1" s="1"/>
  <c r="F1604" i="1"/>
  <c r="H1604" i="1" s="1"/>
  <c r="F1605" i="1"/>
  <c r="H1605" i="1" s="1"/>
  <c r="F1606" i="1"/>
  <c r="H1606" i="1" s="1"/>
  <c r="F1607" i="1"/>
  <c r="H1607" i="1" s="1"/>
  <c r="F1608" i="1"/>
  <c r="H1608" i="1" s="1"/>
  <c r="F1609" i="1"/>
  <c r="H1609" i="1" s="1"/>
  <c r="F1610" i="1"/>
  <c r="H1610" i="1" s="1"/>
  <c r="F1611" i="1"/>
  <c r="H1611" i="1" s="1"/>
  <c r="F1612" i="1"/>
  <c r="H1612" i="1" s="1"/>
  <c r="F1613" i="1"/>
  <c r="H1613" i="1" s="1"/>
  <c r="F1614" i="1"/>
  <c r="H1614" i="1" s="1"/>
  <c r="F1615" i="1"/>
  <c r="H1615" i="1" s="1"/>
  <c r="F1616" i="1"/>
  <c r="H1616" i="1" s="1"/>
  <c r="F1617" i="1"/>
  <c r="H1617" i="1" s="1"/>
  <c r="F1618" i="1"/>
  <c r="H1618" i="1" s="1"/>
  <c r="F1619" i="1"/>
  <c r="H1619" i="1" s="1"/>
  <c r="F1620" i="1"/>
  <c r="H1620" i="1" s="1"/>
  <c r="F1621" i="1"/>
  <c r="H1621" i="1" s="1"/>
  <c r="F1622" i="1"/>
  <c r="H1622" i="1" s="1"/>
  <c r="F1623" i="1"/>
  <c r="H1623" i="1" s="1"/>
  <c r="F1624" i="1"/>
  <c r="H1624" i="1" s="1"/>
  <c r="F1625" i="1"/>
  <c r="H1625" i="1" s="1"/>
  <c r="F1626" i="1"/>
  <c r="H1626" i="1" s="1"/>
  <c r="F1627" i="1"/>
  <c r="H1627" i="1" s="1"/>
  <c r="F1628" i="1"/>
  <c r="H1628" i="1" s="1"/>
  <c r="F1629" i="1"/>
  <c r="H1629" i="1" s="1"/>
  <c r="F1630" i="1"/>
  <c r="H1630" i="1" s="1"/>
  <c r="F1631" i="1"/>
  <c r="H1631" i="1" s="1"/>
  <c r="F1632" i="1"/>
  <c r="H1632" i="1" s="1"/>
  <c r="F1633" i="1"/>
  <c r="H1633" i="1" s="1"/>
  <c r="F1634" i="1"/>
  <c r="H1634" i="1" s="1"/>
  <c r="F1635" i="1"/>
  <c r="H1635" i="1" s="1"/>
  <c r="F1636" i="1"/>
  <c r="H1636" i="1" s="1"/>
  <c r="F1637" i="1"/>
  <c r="H1637" i="1" s="1"/>
  <c r="F1638" i="1"/>
  <c r="H1638" i="1" s="1"/>
  <c r="F1639" i="1"/>
  <c r="H1639" i="1" s="1"/>
  <c r="F1640" i="1"/>
  <c r="H1640" i="1" s="1"/>
  <c r="F1641" i="1"/>
  <c r="H1641" i="1" s="1"/>
  <c r="F1642" i="1"/>
  <c r="H1642" i="1" s="1"/>
  <c r="F1643" i="1"/>
  <c r="H1643" i="1" s="1"/>
  <c r="F1644" i="1"/>
  <c r="H1644" i="1" s="1"/>
  <c r="F1645" i="1"/>
  <c r="H1645" i="1" s="1"/>
  <c r="F1646" i="1"/>
  <c r="H1646" i="1" s="1"/>
  <c r="F1647" i="1"/>
  <c r="H1647" i="1" s="1"/>
  <c r="F1648" i="1"/>
  <c r="H1648" i="1" s="1"/>
  <c r="F1649" i="1"/>
  <c r="H1649" i="1" s="1"/>
  <c r="F1650" i="1"/>
  <c r="H1650" i="1" s="1"/>
  <c r="F1651" i="1"/>
  <c r="H1651" i="1" s="1"/>
  <c r="F1652" i="1"/>
  <c r="H1652" i="1" s="1"/>
  <c r="F1653" i="1"/>
  <c r="H1653" i="1" s="1"/>
  <c r="F1654" i="1"/>
  <c r="H1654" i="1" s="1"/>
  <c r="F1655" i="1"/>
  <c r="H1655" i="1" s="1"/>
  <c r="F1656" i="1"/>
  <c r="H1656" i="1" s="1"/>
  <c r="F1657" i="1"/>
  <c r="H1657" i="1" s="1"/>
  <c r="F1658" i="1"/>
  <c r="H1658" i="1" s="1"/>
  <c r="F1659" i="1"/>
  <c r="H1659" i="1" s="1"/>
  <c r="F1660" i="1"/>
  <c r="H1660" i="1" s="1"/>
  <c r="F1661" i="1"/>
  <c r="H1661" i="1" s="1"/>
  <c r="F1662" i="1"/>
  <c r="H1662" i="1" s="1"/>
  <c r="F1663" i="1"/>
  <c r="H1663" i="1" s="1"/>
  <c r="F1664" i="1"/>
  <c r="H1664" i="1" s="1"/>
  <c r="F1665" i="1"/>
  <c r="H1665" i="1" s="1"/>
  <c r="F1666" i="1"/>
  <c r="H1666" i="1" s="1"/>
  <c r="F1667" i="1"/>
  <c r="H1667" i="1" s="1"/>
  <c r="F1668" i="1"/>
  <c r="H1668" i="1" s="1"/>
  <c r="F1669" i="1"/>
  <c r="H1669" i="1" s="1"/>
  <c r="F1670" i="1"/>
  <c r="H1670" i="1" s="1"/>
  <c r="F1671" i="1"/>
  <c r="H1671" i="1" s="1"/>
  <c r="F1672" i="1"/>
  <c r="H1672" i="1" s="1"/>
  <c r="F1673" i="1"/>
  <c r="H1673" i="1" s="1"/>
  <c r="F1674" i="1"/>
  <c r="H1674" i="1" s="1"/>
  <c r="F1675" i="1"/>
  <c r="H1675" i="1" s="1"/>
  <c r="F1676" i="1"/>
  <c r="H1676" i="1" s="1"/>
  <c r="F1677" i="1"/>
  <c r="H1677" i="1" s="1"/>
  <c r="F1678" i="1"/>
  <c r="H1678" i="1" s="1"/>
  <c r="F1679" i="1"/>
  <c r="H1679" i="1" s="1"/>
  <c r="F1680" i="1"/>
  <c r="H1680" i="1" s="1"/>
  <c r="F1681" i="1"/>
  <c r="H1681" i="1" s="1"/>
  <c r="F1682" i="1"/>
  <c r="H1682" i="1" s="1"/>
  <c r="F1683" i="1"/>
  <c r="H1683" i="1" s="1"/>
  <c r="F1684" i="1"/>
  <c r="H1684" i="1" s="1"/>
  <c r="F1685" i="1"/>
  <c r="H1685" i="1" s="1"/>
  <c r="F1686" i="1"/>
  <c r="H1686" i="1" s="1"/>
  <c r="F1687" i="1"/>
  <c r="H1687" i="1" s="1"/>
  <c r="F1688" i="1"/>
  <c r="H1688" i="1" s="1"/>
  <c r="F1689" i="1"/>
  <c r="H1689" i="1" s="1"/>
  <c r="F1690" i="1"/>
  <c r="H1690" i="1" s="1"/>
  <c r="F1691" i="1"/>
  <c r="H1691" i="1" s="1"/>
  <c r="F1692" i="1"/>
  <c r="H1692" i="1" s="1"/>
  <c r="F1693" i="1"/>
  <c r="H1693" i="1" s="1"/>
  <c r="F1694" i="1"/>
  <c r="H1694" i="1" s="1"/>
  <c r="F1695" i="1"/>
  <c r="H1695" i="1" s="1"/>
  <c r="F1696" i="1"/>
  <c r="H1696" i="1" s="1"/>
  <c r="F1697" i="1"/>
  <c r="H1697" i="1" s="1"/>
  <c r="F1698" i="1"/>
  <c r="H1698" i="1" s="1"/>
  <c r="F1699" i="1"/>
  <c r="H1699" i="1" s="1"/>
  <c r="F1700" i="1"/>
  <c r="H1700" i="1" s="1"/>
  <c r="F1701" i="1"/>
  <c r="H1701" i="1" s="1"/>
  <c r="F1702" i="1"/>
  <c r="H1702" i="1" s="1"/>
  <c r="F1703" i="1"/>
  <c r="H1703" i="1" s="1"/>
  <c r="F1704" i="1"/>
  <c r="H1704" i="1" s="1"/>
  <c r="F1705" i="1"/>
  <c r="H1705" i="1" s="1"/>
  <c r="F1706" i="1"/>
  <c r="H1706" i="1" s="1"/>
  <c r="F1707" i="1"/>
  <c r="H1707" i="1" s="1"/>
  <c r="F1708" i="1"/>
  <c r="H1708" i="1" s="1"/>
  <c r="F1709" i="1"/>
  <c r="H1709" i="1" s="1"/>
  <c r="F1710" i="1"/>
  <c r="H1710" i="1" s="1"/>
  <c r="F1711" i="1"/>
  <c r="H1711" i="1" s="1"/>
  <c r="F1712" i="1"/>
  <c r="H1712" i="1" s="1"/>
  <c r="F1713" i="1"/>
  <c r="H1713" i="1" s="1"/>
  <c r="F1714" i="1"/>
  <c r="H1714" i="1" s="1"/>
  <c r="F1715" i="1"/>
  <c r="H1715" i="1" s="1"/>
  <c r="F1716" i="1"/>
  <c r="H1716" i="1" s="1"/>
  <c r="F1717" i="1"/>
  <c r="H1717" i="1" s="1"/>
  <c r="F1718" i="1"/>
  <c r="H1718" i="1" s="1"/>
  <c r="F1719" i="1"/>
  <c r="H1719" i="1" s="1"/>
  <c r="F1720" i="1"/>
  <c r="H1720" i="1" s="1"/>
  <c r="F1721" i="1"/>
  <c r="H1721" i="1" s="1"/>
  <c r="F1722" i="1"/>
  <c r="H1722" i="1" s="1"/>
  <c r="F1723" i="1"/>
  <c r="H1723" i="1" s="1"/>
  <c r="F1724" i="1"/>
  <c r="H1724" i="1" s="1"/>
  <c r="F1725" i="1"/>
  <c r="H1725" i="1" s="1"/>
  <c r="F1726" i="1"/>
  <c r="H1726" i="1" s="1"/>
  <c r="F1727" i="1"/>
  <c r="H1727" i="1" s="1"/>
  <c r="F1728" i="1"/>
  <c r="H1728" i="1" s="1"/>
  <c r="F1729" i="1"/>
  <c r="H1729" i="1" s="1"/>
  <c r="F1730" i="1"/>
  <c r="H1730" i="1" s="1"/>
  <c r="F1731" i="1"/>
  <c r="H1731" i="1" s="1"/>
  <c r="F1732" i="1"/>
  <c r="H1732" i="1" s="1"/>
  <c r="F1733" i="1"/>
  <c r="H1733" i="1" s="1"/>
  <c r="F1734" i="1"/>
  <c r="H1734" i="1" s="1"/>
  <c r="F1735" i="1"/>
  <c r="H1735" i="1" s="1"/>
  <c r="F1736" i="1"/>
  <c r="H1736" i="1" s="1"/>
  <c r="F1737" i="1"/>
  <c r="H1737" i="1" s="1"/>
  <c r="F1738" i="1"/>
  <c r="H1738" i="1" s="1"/>
  <c r="F1739" i="1"/>
  <c r="H1739" i="1" s="1"/>
  <c r="F1740" i="1"/>
  <c r="H1740" i="1" s="1"/>
  <c r="F1741" i="1"/>
  <c r="H1741" i="1" s="1"/>
  <c r="F1742" i="1"/>
  <c r="H1742" i="1" s="1"/>
  <c r="F1743" i="1"/>
  <c r="H1743" i="1" s="1"/>
  <c r="F1744" i="1"/>
  <c r="H1744" i="1" s="1"/>
  <c r="F1745" i="1"/>
  <c r="H1745" i="1" s="1"/>
  <c r="F1746" i="1"/>
  <c r="H1746" i="1" s="1"/>
  <c r="F1747" i="1"/>
  <c r="H1747" i="1" s="1"/>
  <c r="F1748" i="1"/>
  <c r="H1748" i="1" s="1"/>
  <c r="F1749" i="1"/>
  <c r="H1749" i="1" s="1"/>
  <c r="F1750" i="1"/>
  <c r="H1750" i="1" s="1"/>
  <c r="F1751" i="1"/>
  <c r="H1751" i="1" s="1"/>
  <c r="F1752" i="1"/>
  <c r="H1752" i="1" s="1"/>
  <c r="F1753" i="1"/>
  <c r="H1753" i="1" s="1"/>
  <c r="F1754" i="1"/>
  <c r="H1754" i="1" s="1"/>
  <c r="F1755" i="1"/>
  <c r="H1755" i="1" s="1"/>
  <c r="F1756" i="1"/>
  <c r="H1756" i="1" s="1"/>
  <c r="F1757" i="1"/>
  <c r="H1757" i="1" s="1"/>
  <c r="F1758" i="1"/>
  <c r="H1758" i="1" s="1"/>
  <c r="F1759" i="1"/>
  <c r="H1759" i="1" s="1"/>
  <c r="F1760" i="1"/>
  <c r="H1760" i="1" s="1"/>
  <c r="F1761" i="1"/>
  <c r="H1761" i="1" s="1"/>
  <c r="F1762" i="1"/>
  <c r="H1762" i="1" s="1"/>
  <c r="F1763" i="1"/>
  <c r="H1763" i="1" s="1"/>
  <c r="F1764" i="1"/>
  <c r="H1764" i="1" s="1"/>
  <c r="F1765" i="1"/>
  <c r="H1765" i="1" s="1"/>
  <c r="F1766" i="1"/>
  <c r="H1766" i="1" s="1"/>
  <c r="F1767" i="1"/>
  <c r="H1767" i="1" s="1"/>
  <c r="F1768" i="1"/>
  <c r="H1768" i="1" s="1"/>
  <c r="F1769" i="1"/>
  <c r="H1769" i="1" s="1"/>
  <c r="F1770" i="1"/>
  <c r="H1770" i="1" s="1"/>
  <c r="F1771" i="1"/>
  <c r="H1771" i="1" s="1"/>
  <c r="F1772" i="1"/>
  <c r="H1772" i="1" s="1"/>
  <c r="F1773" i="1"/>
  <c r="H1773" i="1" s="1"/>
  <c r="F1774" i="1"/>
  <c r="H1774" i="1" s="1"/>
  <c r="F1775" i="1"/>
  <c r="H1775" i="1" s="1"/>
  <c r="F1776" i="1"/>
  <c r="H1776" i="1" s="1"/>
  <c r="F1777" i="1"/>
  <c r="H1777" i="1" s="1"/>
  <c r="F1778" i="1"/>
  <c r="H1778" i="1" s="1"/>
  <c r="F1779" i="1"/>
  <c r="H1779" i="1" s="1"/>
  <c r="F1780" i="1"/>
  <c r="H1780" i="1" s="1"/>
  <c r="F1781" i="1"/>
  <c r="H1781" i="1" s="1"/>
  <c r="F1782" i="1"/>
  <c r="H1782" i="1" s="1"/>
  <c r="F1783" i="1"/>
  <c r="H1783" i="1" s="1"/>
  <c r="F1784" i="1"/>
  <c r="H1784" i="1" s="1"/>
  <c r="F1785" i="1"/>
  <c r="H1785" i="1" s="1"/>
  <c r="F1786" i="1"/>
  <c r="H1786" i="1" s="1"/>
  <c r="F1787" i="1"/>
  <c r="H1787" i="1" s="1"/>
  <c r="F1788" i="1"/>
  <c r="H1788" i="1" s="1"/>
  <c r="F1789" i="1"/>
  <c r="H1789" i="1" s="1"/>
  <c r="F1790" i="1"/>
  <c r="H1790" i="1" s="1"/>
  <c r="F1791" i="1"/>
  <c r="H1791" i="1" s="1"/>
  <c r="F1792" i="1"/>
  <c r="H1792" i="1" s="1"/>
  <c r="F1793" i="1"/>
  <c r="H1793" i="1" s="1"/>
  <c r="F1794" i="1"/>
  <c r="H1794" i="1" s="1"/>
  <c r="F1795" i="1"/>
  <c r="H1795" i="1" s="1"/>
  <c r="F1796" i="1"/>
  <c r="H1796" i="1" s="1"/>
  <c r="F1797" i="1"/>
  <c r="H1797" i="1" s="1"/>
  <c r="F1798" i="1"/>
  <c r="H1798" i="1" s="1"/>
  <c r="F1799" i="1"/>
  <c r="H1799" i="1" s="1"/>
  <c r="F1800" i="1"/>
  <c r="H1800" i="1" s="1"/>
  <c r="F1801" i="1"/>
  <c r="H1801" i="1" s="1"/>
  <c r="F1802" i="1"/>
  <c r="H1802" i="1" s="1"/>
  <c r="F1803" i="1"/>
  <c r="H1803" i="1" s="1"/>
  <c r="F1804" i="1"/>
  <c r="H1804" i="1" s="1"/>
  <c r="F1805" i="1"/>
  <c r="H1805" i="1" s="1"/>
  <c r="F1806" i="1"/>
  <c r="H1806" i="1" s="1"/>
  <c r="F1807" i="1"/>
  <c r="H1807" i="1" s="1"/>
  <c r="F1808" i="1"/>
  <c r="H1808" i="1" s="1"/>
  <c r="F1809" i="1"/>
  <c r="H1809" i="1" s="1"/>
  <c r="F1810" i="1"/>
  <c r="H1810" i="1" s="1"/>
  <c r="F1811" i="1"/>
  <c r="H1811" i="1" s="1"/>
  <c r="F1812" i="1"/>
  <c r="H1812" i="1" s="1"/>
  <c r="F1813" i="1"/>
  <c r="H1813" i="1" s="1"/>
  <c r="F1814" i="1"/>
  <c r="H1814" i="1" s="1"/>
  <c r="F1815" i="1"/>
  <c r="H1815" i="1" s="1"/>
  <c r="F1816" i="1"/>
  <c r="H1816" i="1" s="1"/>
  <c r="F1817" i="1"/>
  <c r="H1817" i="1" s="1"/>
  <c r="F1818" i="1"/>
  <c r="H1818" i="1" s="1"/>
  <c r="F1819" i="1"/>
  <c r="H1819" i="1" s="1"/>
  <c r="F1820" i="1"/>
  <c r="H1820" i="1" s="1"/>
  <c r="F1821" i="1"/>
  <c r="H1821" i="1" s="1"/>
  <c r="F1822" i="1"/>
  <c r="H1822" i="1" s="1"/>
  <c r="F1823" i="1"/>
  <c r="H1823" i="1" s="1"/>
  <c r="F1824" i="1"/>
  <c r="H1824" i="1" s="1"/>
  <c r="F1825" i="1"/>
  <c r="H1825" i="1" s="1"/>
  <c r="F1826" i="1"/>
  <c r="H1826" i="1" s="1"/>
  <c r="F1827" i="1"/>
  <c r="H1827" i="1" s="1"/>
  <c r="F1828" i="1"/>
  <c r="H1828" i="1" s="1"/>
  <c r="F1829" i="1"/>
  <c r="H1829" i="1" s="1"/>
  <c r="F1830" i="1"/>
  <c r="H1830" i="1" s="1"/>
  <c r="F1831" i="1"/>
  <c r="H1831" i="1" s="1"/>
  <c r="F1832" i="1"/>
  <c r="H1832" i="1" s="1"/>
  <c r="F1833" i="1"/>
  <c r="H1833" i="1" s="1"/>
  <c r="F1834" i="1"/>
  <c r="H1834" i="1" s="1"/>
  <c r="F1835" i="1"/>
  <c r="H1835" i="1" s="1"/>
  <c r="F1836" i="1"/>
  <c r="H1836" i="1" s="1"/>
  <c r="F1837" i="1"/>
  <c r="H1837" i="1" s="1"/>
  <c r="F1838" i="1"/>
  <c r="H1838" i="1" s="1"/>
  <c r="F1839" i="1"/>
  <c r="H1839" i="1" s="1"/>
  <c r="F1840" i="1"/>
  <c r="H1840" i="1" s="1"/>
  <c r="F1841" i="1"/>
  <c r="H1841" i="1" s="1"/>
  <c r="F1842" i="1"/>
  <c r="H1842" i="1" s="1"/>
  <c r="F1843" i="1"/>
  <c r="H1843" i="1" s="1"/>
  <c r="F1844" i="1"/>
  <c r="H1844" i="1" s="1"/>
  <c r="F1845" i="1"/>
  <c r="H1845" i="1" s="1"/>
  <c r="F1846" i="1"/>
  <c r="H1846" i="1" s="1"/>
  <c r="F1847" i="1"/>
  <c r="H1847" i="1" s="1"/>
  <c r="F1848" i="1"/>
  <c r="H1848" i="1" s="1"/>
  <c r="F1849" i="1"/>
  <c r="H1849" i="1" s="1"/>
  <c r="F1850" i="1"/>
  <c r="H1850" i="1" s="1"/>
  <c r="F1851" i="1"/>
  <c r="H1851" i="1" s="1"/>
  <c r="F1852" i="1"/>
  <c r="H1852" i="1" s="1"/>
  <c r="F1853" i="1"/>
  <c r="H1853" i="1" s="1"/>
  <c r="F1854" i="1"/>
  <c r="H1854" i="1" s="1"/>
  <c r="F1855" i="1"/>
  <c r="H1855" i="1" s="1"/>
  <c r="F1856" i="1"/>
  <c r="H1856" i="1" s="1"/>
  <c r="F1857" i="1"/>
  <c r="H1857" i="1" s="1"/>
  <c r="F1858" i="1"/>
  <c r="H1858" i="1" s="1"/>
  <c r="F1859" i="1"/>
  <c r="H1859" i="1" s="1"/>
  <c r="F1860" i="1"/>
  <c r="H1860" i="1" s="1"/>
  <c r="F1861" i="1"/>
  <c r="H1861" i="1" s="1"/>
  <c r="F1862" i="1"/>
  <c r="H1862" i="1" s="1"/>
  <c r="F1863" i="1"/>
  <c r="H1863" i="1" s="1"/>
  <c r="F1864" i="1"/>
  <c r="H1864" i="1" s="1"/>
  <c r="F1865" i="1"/>
  <c r="H1865" i="1" s="1"/>
  <c r="F1866" i="1"/>
  <c r="H1866" i="1" s="1"/>
  <c r="F1867" i="1"/>
  <c r="H1867" i="1" s="1"/>
  <c r="F1868" i="1"/>
  <c r="H1868" i="1" s="1"/>
  <c r="F1869" i="1"/>
  <c r="H1869" i="1" s="1"/>
  <c r="F1870" i="1"/>
  <c r="H1870" i="1" s="1"/>
  <c r="F1871" i="1"/>
  <c r="H1871" i="1" s="1"/>
  <c r="F1872" i="1"/>
  <c r="H1872" i="1" s="1"/>
  <c r="F1873" i="1"/>
  <c r="H1873" i="1" s="1"/>
  <c r="F1874" i="1"/>
  <c r="H1874" i="1" s="1"/>
  <c r="F1875" i="1"/>
  <c r="H1875" i="1" s="1"/>
  <c r="F1876" i="1"/>
  <c r="H1876" i="1" s="1"/>
  <c r="F1877" i="1"/>
  <c r="H1877" i="1" s="1"/>
  <c r="F1878" i="1"/>
  <c r="H1878" i="1" s="1"/>
  <c r="F1879" i="1"/>
  <c r="H1879" i="1" s="1"/>
  <c r="F1880" i="1"/>
  <c r="H1880" i="1" s="1"/>
  <c r="F1881" i="1"/>
  <c r="H1881" i="1" s="1"/>
  <c r="F1882" i="1"/>
  <c r="H1882" i="1" s="1"/>
  <c r="F1883" i="1"/>
  <c r="H1883" i="1" s="1"/>
  <c r="F1884" i="1"/>
  <c r="H1884" i="1" s="1"/>
  <c r="F1885" i="1"/>
  <c r="H1885" i="1" s="1"/>
  <c r="F1886" i="1"/>
  <c r="H1886" i="1" s="1"/>
  <c r="F1887" i="1"/>
  <c r="H1887" i="1" s="1"/>
  <c r="F1888" i="1"/>
  <c r="H1888" i="1" s="1"/>
  <c r="F1889" i="1"/>
  <c r="H1889" i="1" s="1"/>
  <c r="F1890" i="1"/>
  <c r="H1890" i="1" s="1"/>
  <c r="F1891" i="1"/>
  <c r="H1891" i="1" s="1"/>
  <c r="F1892" i="1"/>
  <c r="H1892" i="1" s="1"/>
  <c r="F1893" i="1"/>
  <c r="H1893" i="1" s="1"/>
  <c r="F1894" i="1"/>
  <c r="H1894" i="1" s="1"/>
  <c r="F1895" i="1"/>
  <c r="H1895" i="1" s="1"/>
  <c r="F1896" i="1"/>
  <c r="H1896" i="1" s="1"/>
  <c r="F1897" i="1"/>
  <c r="H1897" i="1" s="1"/>
  <c r="F1898" i="1"/>
  <c r="H1898" i="1" s="1"/>
  <c r="F1899" i="1"/>
  <c r="H1899" i="1" s="1"/>
  <c r="F1900" i="1"/>
  <c r="H1900" i="1" s="1"/>
  <c r="F1901" i="1"/>
  <c r="H1901" i="1" s="1"/>
  <c r="F1902" i="1"/>
  <c r="H1902" i="1" s="1"/>
  <c r="F1903" i="1"/>
  <c r="H1903" i="1" s="1"/>
  <c r="F1904" i="1"/>
  <c r="H1904" i="1" s="1"/>
  <c r="F1905" i="1"/>
  <c r="H1905" i="1" s="1"/>
  <c r="F1906" i="1"/>
  <c r="H1906" i="1" s="1"/>
  <c r="F1907" i="1"/>
  <c r="H1907" i="1" s="1"/>
  <c r="F1908" i="1"/>
  <c r="H1908" i="1" s="1"/>
  <c r="F1909" i="1"/>
  <c r="H1909" i="1" s="1"/>
  <c r="F1910" i="1"/>
  <c r="H1910" i="1" s="1"/>
  <c r="F1911" i="1"/>
  <c r="H1911" i="1" s="1"/>
  <c r="F1912" i="1"/>
  <c r="H1912" i="1" s="1"/>
  <c r="F1913" i="1"/>
  <c r="H1913" i="1" s="1"/>
  <c r="F1914" i="1"/>
  <c r="H1914" i="1" s="1"/>
  <c r="F1915" i="1"/>
  <c r="H1915" i="1" s="1"/>
  <c r="F1916" i="1"/>
  <c r="H1916" i="1" s="1"/>
  <c r="F1917" i="1"/>
  <c r="H1917" i="1" s="1"/>
  <c r="F1918" i="1"/>
  <c r="H1918" i="1" s="1"/>
  <c r="F1919" i="1"/>
  <c r="H1919" i="1" s="1"/>
  <c r="F1920" i="1"/>
  <c r="H1920" i="1" s="1"/>
  <c r="F1921" i="1"/>
  <c r="H1921" i="1" s="1"/>
  <c r="F1922" i="1"/>
  <c r="H1922" i="1" s="1"/>
  <c r="F1923" i="1"/>
  <c r="H1923" i="1" s="1"/>
  <c r="F1924" i="1"/>
  <c r="H1924" i="1" s="1"/>
  <c r="F1925" i="1"/>
  <c r="H1925" i="1" s="1"/>
  <c r="F1926" i="1"/>
  <c r="H1926" i="1" s="1"/>
  <c r="F1927" i="1"/>
  <c r="H1927" i="1" s="1"/>
  <c r="F1928" i="1"/>
  <c r="H1928" i="1" s="1"/>
  <c r="F1929" i="1"/>
  <c r="H1929" i="1" s="1"/>
  <c r="F1930" i="1"/>
  <c r="H1930" i="1" s="1"/>
  <c r="F1931" i="1"/>
  <c r="H1931" i="1" s="1"/>
  <c r="F1932" i="1"/>
  <c r="H1932" i="1" s="1"/>
  <c r="F1933" i="1"/>
  <c r="H1933" i="1" s="1"/>
  <c r="F1934" i="1"/>
  <c r="H1934" i="1" s="1"/>
  <c r="F1935" i="1"/>
  <c r="H1935" i="1" s="1"/>
  <c r="F1936" i="1"/>
  <c r="H1936" i="1" s="1"/>
  <c r="F1937" i="1"/>
  <c r="H1937" i="1" s="1"/>
  <c r="F1938" i="1"/>
  <c r="H1938" i="1" s="1"/>
  <c r="F1939" i="1"/>
  <c r="H1939" i="1" s="1"/>
  <c r="F1940" i="1"/>
  <c r="H1940" i="1" s="1"/>
  <c r="F1941" i="1"/>
  <c r="H1941" i="1" s="1"/>
  <c r="F1942" i="1"/>
  <c r="H1942" i="1" s="1"/>
  <c r="F1943" i="1"/>
  <c r="H1943" i="1" s="1"/>
  <c r="F1944" i="1"/>
  <c r="H1944" i="1" s="1"/>
  <c r="F1945" i="1"/>
  <c r="H1945" i="1" s="1"/>
  <c r="F1946" i="1"/>
  <c r="H1946" i="1" s="1"/>
  <c r="F1947" i="1"/>
  <c r="H1947" i="1" s="1"/>
  <c r="F1948" i="1"/>
  <c r="H1948" i="1" s="1"/>
  <c r="F1949" i="1"/>
  <c r="H1949" i="1" s="1"/>
  <c r="F1950" i="1"/>
  <c r="H1950" i="1" s="1"/>
  <c r="F1951" i="1"/>
  <c r="H1951" i="1" s="1"/>
  <c r="F1952" i="1"/>
  <c r="H1952" i="1" s="1"/>
  <c r="F1953" i="1"/>
  <c r="H1953" i="1" s="1"/>
  <c r="F1954" i="1"/>
  <c r="H1954" i="1" s="1"/>
  <c r="F1955" i="1"/>
  <c r="H1955" i="1" s="1"/>
  <c r="F1956" i="1"/>
  <c r="H1956" i="1" s="1"/>
  <c r="F1957" i="1"/>
  <c r="H1957" i="1" s="1"/>
  <c r="F1958" i="1"/>
  <c r="H1958" i="1" s="1"/>
  <c r="F1959" i="1"/>
  <c r="H1959" i="1" s="1"/>
  <c r="F1960" i="1"/>
  <c r="H1960" i="1" s="1"/>
  <c r="F1961" i="1"/>
  <c r="H1961" i="1" s="1"/>
  <c r="F1962" i="1"/>
  <c r="H1962" i="1" s="1"/>
  <c r="F1963" i="1"/>
  <c r="H1963" i="1" s="1"/>
  <c r="F1964" i="1"/>
  <c r="H1964" i="1" s="1"/>
  <c r="F1965" i="1"/>
  <c r="H1965" i="1" s="1"/>
  <c r="F1966" i="1"/>
  <c r="H1966" i="1" s="1"/>
  <c r="F1967" i="1"/>
  <c r="H1967" i="1" s="1"/>
  <c r="F1968" i="1"/>
  <c r="H1968" i="1" s="1"/>
  <c r="F1969" i="1"/>
  <c r="H1969" i="1" s="1"/>
  <c r="F1970" i="1"/>
  <c r="H1970" i="1" s="1"/>
  <c r="F1971" i="1"/>
  <c r="H1971" i="1" s="1"/>
  <c r="F1972" i="1"/>
  <c r="H1972" i="1" s="1"/>
  <c r="F1973" i="1"/>
  <c r="H1973" i="1" s="1"/>
  <c r="F1974" i="1"/>
  <c r="H1974" i="1" s="1"/>
  <c r="F1975" i="1"/>
  <c r="H1975" i="1" s="1"/>
  <c r="F1976" i="1"/>
  <c r="H1976" i="1" s="1"/>
  <c r="F1977" i="1"/>
  <c r="H1977" i="1" s="1"/>
  <c r="F1978" i="1"/>
  <c r="H1978" i="1" s="1"/>
  <c r="F1979" i="1"/>
  <c r="H1979" i="1" s="1"/>
  <c r="F1980" i="1"/>
  <c r="H1980" i="1" s="1"/>
  <c r="F1981" i="1"/>
  <c r="H1981" i="1" s="1"/>
  <c r="F1982" i="1"/>
  <c r="H1982" i="1" s="1"/>
  <c r="F1983" i="1"/>
  <c r="H1983" i="1" s="1"/>
  <c r="F1984" i="1"/>
  <c r="H1984" i="1" s="1"/>
  <c r="F1985" i="1"/>
  <c r="H1985" i="1" s="1"/>
  <c r="F1986" i="1"/>
  <c r="H1986" i="1" s="1"/>
  <c r="F1987" i="1"/>
  <c r="H1987" i="1" s="1"/>
  <c r="F1988" i="1"/>
  <c r="H1988" i="1" s="1"/>
  <c r="F1989" i="1"/>
  <c r="H1989" i="1" s="1"/>
  <c r="F1990" i="1"/>
  <c r="H1990" i="1" s="1"/>
  <c r="F1991" i="1"/>
  <c r="H1991" i="1" s="1"/>
  <c r="F1992" i="1"/>
  <c r="H1992" i="1" s="1"/>
  <c r="F1993" i="1"/>
  <c r="H1993" i="1" s="1"/>
  <c r="F1994" i="1"/>
  <c r="H1994" i="1" s="1"/>
  <c r="F1995" i="1"/>
  <c r="H1995" i="1" s="1"/>
  <c r="F1996" i="1"/>
  <c r="H1996" i="1" s="1"/>
  <c r="F1997" i="1"/>
  <c r="H1997" i="1" s="1"/>
  <c r="F1998" i="1"/>
  <c r="H1998" i="1" s="1"/>
  <c r="F1999" i="1"/>
  <c r="H1999" i="1" s="1"/>
  <c r="F2000" i="1"/>
  <c r="H2000" i="1" s="1"/>
  <c r="F2001" i="1"/>
  <c r="H2001" i="1" s="1"/>
  <c r="F2002" i="1"/>
  <c r="H2002" i="1" s="1"/>
  <c r="F2003" i="1"/>
  <c r="H2003" i="1" s="1"/>
  <c r="F2004" i="1"/>
  <c r="H2004" i="1" s="1"/>
  <c r="F2005" i="1"/>
  <c r="H2005" i="1" s="1"/>
  <c r="F2006" i="1"/>
  <c r="H2006" i="1" s="1"/>
  <c r="F2007" i="1"/>
  <c r="H2007" i="1" s="1"/>
  <c r="F2008" i="1"/>
  <c r="H2008" i="1" s="1"/>
  <c r="F2009" i="1"/>
  <c r="H2009" i="1" s="1"/>
  <c r="F2010" i="1"/>
  <c r="H2010" i="1" s="1"/>
  <c r="F2011" i="1"/>
  <c r="H2011" i="1" s="1"/>
  <c r="F2012" i="1"/>
  <c r="H2012" i="1" s="1"/>
  <c r="F2013" i="1"/>
  <c r="H2013" i="1" s="1"/>
  <c r="F2014" i="1"/>
  <c r="H2014" i="1" s="1"/>
  <c r="F2015" i="1"/>
  <c r="H2015" i="1" s="1"/>
  <c r="F2016" i="1"/>
  <c r="H2016" i="1" s="1"/>
  <c r="F2017" i="1"/>
  <c r="H2017" i="1" s="1"/>
  <c r="F2018" i="1"/>
  <c r="H2018" i="1" s="1"/>
  <c r="F2019" i="1"/>
  <c r="H2019" i="1" s="1"/>
  <c r="F2020" i="1"/>
  <c r="H2020" i="1" s="1"/>
  <c r="F2021" i="1"/>
  <c r="H2021" i="1" s="1"/>
  <c r="F2022" i="1"/>
  <c r="H2022" i="1" s="1"/>
  <c r="F2023" i="1"/>
  <c r="H2023" i="1" s="1"/>
  <c r="F2024" i="1"/>
  <c r="H2024" i="1" s="1"/>
  <c r="F2025" i="1"/>
  <c r="H2025" i="1" s="1"/>
  <c r="F2026" i="1"/>
  <c r="H2026" i="1" s="1"/>
  <c r="F2027" i="1"/>
  <c r="H2027" i="1" s="1"/>
  <c r="F2028" i="1"/>
  <c r="H2028" i="1" s="1"/>
  <c r="F2029" i="1"/>
  <c r="H2029" i="1" s="1"/>
  <c r="F2030" i="1"/>
  <c r="H2030" i="1" s="1"/>
  <c r="F2031" i="1"/>
  <c r="H2031" i="1" s="1"/>
  <c r="F2032" i="1"/>
  <c r="H2032" i="1" s="1"/>
  <c r="F2033" i="1"/>
  <c r="H2033" i="1" s="1"/>
  <c r="F2034" i="1"/>
  <c r="H2034" i="1" s="1"/>
  <c r="F2035" i="1"/>
  <c r="H2035" i="1" s="1"/>
  <c r="F2036" i="1"/>
  <c r="H2036" i="1" s="1"/>
  <c r="F2037" i="1"/>
  <c r="H2037" i="1" s="1"/>
  <c r="F2038" i="1"/>
  <c r="H2038" i="1" s="1"/>
  <c r="F2039" i="1"/>
  <c r="H2039" i="1" s="1"/>
  <c r="F2040" i="1"/>
  <c r="H2040" i="1" s="1"/>
  <c r="F2041" i="1"/>
  <c r="H2041" i="1" s="1"/>
  <c r="F2042" i="1"/>
  <c r="H2042" i="1" s="1"/>
  <c r="F2043" i="1"/>
  <c r="H2043" i="1" s="1"/>
  <c r="F2044" i="1"/>
  <c r="H2044" i="1" s="1"/>
  <c r="F2045" i="1"/>
  <c r="H2045" i="1" s="1"/>
  <c r="F2046" i="1"/>
  <c r="H2046" i="1" s="1"/>
  <c r="F2047" i="1"/>
  <c r="H2047" i="1" s="1"/>
  <c r="F2048" i="1"/>
  <c r="H2048" i="1" s="1"/>
  <c r="F2049" i="1"/>
  <c r="H2049" i="1" s="1"/>
  <c r="F2050" i="1"/>
  <c r="H2050" i="1" s="1"/>
  <c r="F2051" i="1"/>
  <c r="H2051" i="1" s="1"/>
  <c r="F2052" i="1"/>
  <c r="H2052" i="1" s="1"/>
  <c r="F2053" i="1"/>
  <c r="H2053" i="1" s="1"/>
  <c r="F2054" i="1"/>
  <c r="H2054" i="1" s="1"/>
  <c r="F2055" i="1"/>
  <c r="H2055" i="1" s="1"/>
  <c r="F2056" i="1"/>
  <c r="H2056" i="1" s="1"/>
  <c r="F2057" i="1"/>
  <c r="H2057" i="1" s="1"/>
  <c r="F2058" i="1"/>
  <c r="H2058" i="1" s="1"/>
  <c r="F2059" i="1"/>
  <c r="H2059" i="1" s="1"/>
  <c r="F2060" i="1"/>
  <c r="H2060" i="1" s="1"/>
  <c r="F2061" i="1"/>
  <c r="H2061" i="1" s="1"/>
  <c r="F2062" i="1"/>
  <c r="H2062" i="1" s="1"/>
  <c r="F2063" i="1"/>
  <c r="H2063" i="1" s="1"/>
  <c r="F2064" i="1"/>
  <c r="H2064" i="1" s="1"/>
  <c r="F2065" i="1"/>
  <c r="H2065" i="1" s="1"/>
  <c r="F2066" i="1"/>
  <c r="H2066" i="1" s="1"/>
  <c r="F2067" i="1"/>
  <c r="H2067" i="1" s="1"/>
  <c r="F2068" i="1"/>
  <c r="H2068" i="1" s="1"/>
  <c r="F2069" i="1"/>
  <c r="H2069" i="1" s="1"/>
  <c r="F2070" i="1"/>
  <c r="H2070" i="1" s="1"/>
  <c r="F2071" i="1"/>
  <c r="H2071" i="1" s="1"/>
  <c r="F2072" i="1"/>
  <c r="H2072" i="1" s="1"/>
  <c r="F2073" i="1"/>
  <c r="H2073" i="1" s="1"/>
  <c r="F2074" i="1"/>
  <c r="H2074" i="1" s="1"/>
  <c r="F2075" i="1"/>
  <c r="H2075" i="1" s="1"/>
  <c r="F2076" i="1"/>
  <c r="H2076" i="1" s="1"/>
  <c r="F2077" i="1"/>
  <c r="H2077" i="1" s="1"/>
  <c r="F2078" i="1"/>
  <c r="H2078" i="1" s="1"/>
  <c r="F2079" i="1"/>
  <c r="H2079" i="1" s="1"/>
  <c r="F2080" i="1"/>
  <c r="H2080" i="1" s="1"/>
  <c r="F2081" i="1"/>
  <c r="H2081" i="1" s="1"/>
  <c r="F2082" i="1"/>
  <c r="H2082" i="1" s="1"/>
  <c r="F2083" i="1"/>
  <c r="H2083" i="1" s="1"/>
  <c r="F2084" i="1"/>
  <c r="H2084" i="1" s="1"/>
  <c r="F2085" i="1"/>
  <c r="H2085" i="1" s="1"/>
  <c r="F2086" i="1"/>
  <c r="H2086" i="1" s="1"/>
  <c r="F2087" i="1"/>
  <c r="H2087" i="1" s="1"/>
  <c r="F2088" i="1"/>
  <c r="H2088" i="1" s="1"/>
  <c r="F2089" i="1"/>
  <c r="H2089" i="1" s="1"/>
  <c r="F2090" i="1"/>
  <c r="H2090" i="1" s="1"/>
  <c r="F2091" i="1"/>
  <c r="H2091" i="1" s="1"/>
  <c r="F2092" i="1"/>
  <c r="H2092" i="1" s="1"/>
  <c r="F2093" i="1"/>
  <c r="H2093" i="1" s="1"/>
  <c r="F2094" i="1"/>
  <c r="H2094" i="1" s="1"/>
  <c r="F2095" i="1"/>
  <c r="H2095" i="1" s="1"/>
  <c r="F2096" i="1"/>
  <c r="H2096" i="1" s="1"/>
  <c r="F2097" i="1"/>
  <c r="H2097" i="1" s="1"/>
  <c r="F2098" i="1"/>
  <c r="H2098" i="1" s="1"/>
  <c r="F2099" i="1"/>
  <c r="H2099" i="1" s="1"/>
  <c r="F2100" i="1"/>
  <c r="H2100" i="1" s="1"/>
  <c r="F2101" i="1"/>
  <c r="H2101" i="1" s="1"/>
  <c r="F2102" i="1"/>
  <c r="H2102" i="1" s="1"/>
  <c r="F2103" i="1"/>
  <c r="H2103" i="1" s="1"/>
  <c r="F2104" i="1"/>
  <c r="H2104" i="1" s="1"/>
  <c r="F2105" i="1"/>
  <c r="H2105" i="1" s="1"/>
  <c r="F2106" i="1"/>
  <c r="H2106" i="1" s="1"/>
  <c r="F2107" i="1"/>
  <c r="H2107" i="1" s="1"/>
  <c r="F2108" i="1"/>
  <c r="H2108" i="1" s="1"/>
  <c r="F2109" i="1"/>
  <c r="H2109" i="1" s="1"/>
  <c r="F2110" i="1"/>
  <c r="H2110" i="1" s="1"/>
  <c r="F2111" i="1"/>
  <c r="H2111" i="1" s="1"/>
  <c r="F2112" i="1"/>
  <c r="H2112" i="1" s="1"/>
  <c r="F2113" i="1"/>
  <c r="H2113" i="1" s="1"/>
  <c r="F2114" i="1"/>
  <c r="H2114" i="1" s="1"/>
  <c r="F2115" i="1"/>
  <c r="H2115" i="1" s="1"/>
  <c r="F2116" i="1"/>
  <c r="H2116" i="1" s="1"/>
  <c r="F2117" i="1"/>
  <c r="H2117" i="1" s="1"/>
  <c r="F2118" i="1"/>
  <c r="H2118" i="1" s="1"/>
  <c r="F2119" i="1"/>
  <c r="H2119" i="1" s="1"/>
  <c r="F2120" i="1"/>
  <c r="H2120" i="1" s="1"/>
  <c r="F2121" i="1"/>
  <c r="H2121" i="1" s="1"/>
  <c r="F2122" i="1"/>
  <c r="H2122" i="1" s="1"/>
  <c r="F2123" i="1"/>
  <c r="H2123" i="1" s="1"/>
  <c r="F2124" i="1"/>
  <c r="H2124" i="1" s="1"/>
  <c r="F2125" i="1"/>
  <c r="H2125" i="1" s="1"/>
  <c r="F2126" i="1"/>
  <c r="H2126" i="1" s="1"/>
  <c r="F2127" i="1"/>
  <c r="H2127" i="1" s="1"/>
  <c r="F2128" i="1"/>
  <c r="H2128" i="1" s="1"/>
  <c r="F2129" i="1"/>
  <c r="H2129" i="1" s="1"/>
  <c r="F2130" i="1"/>
  <c r="H2130" i="1" s="1"/>
  <c r="F2131" i="1"/>
  <c r="H2131" i="1" s="1"/>
  <c r="F2132" i="1"/>
  <c r="H2132" i="1" s="1"/>
  <c r="F2133" i="1"/>
  <c r="H2133" i="1" s="1"/>
  <c r="F2134" i="1"/>
  <c r="H2134" i="1" s="1"/>
  <c r="F2135" i="1"/>
  <c r="H2135" i="1" s="1"/>
  <c r="F2136" i="1"/>
  <c r="H2136" i="1" s="1"/>
  <c r="F2137" i="1"/>
  <c r="H2137" i="1" s="1"/>
  <c r="F2138" i="1"/>
  <c r="H2138" i="1" s="1"/>
  <c r="F2139" i="1"/>
  <c r="H2139" i="1" s="1"/>
  <c r="F2140" i="1"/>
  <c r="H2140" i="1" s="1"/>
  <c r="F2141" i="1"/>
  <c r="H2141" i="1" s="1"/>
  <c r="F2142" i="1"/>
  <c r="H2142" i="1" s="1"/>
  <c r="F2143" i="1"/>
  <c r="H2143" i="1" s="1"/>
  <c r="F2144" i="1"/>
  <c r="H2144" i="1" s="1"/>
  <c r="F2145" i="1"/>
  <c r="H2145" i="1" s="1"/>
  <c r="F2146" i="1"/>
  <c r="H2146" i="1" s="1"/>
  <c r="F2147" i="1"/>
  <c r="H2147" i="1" s="1"/>
  <c r="F2148" i="1"/>
  <c r="H2148" i="1" s="1"/>
  <c r="F2149" i="1"/>
  <c r="H2149" i="1" s="1"/>
  <c r="F2150" i="1"/>
  <c r="H2150" i="1" s="1"/>
  <c r="F2151" i="1"/>
  <c r="H2151" i="1" s="1"/>
  <c r="F2152" i="1"/>
  <c r="H2152" i="1" s="1"/>
  <c r="F2153" i="1"/>
  <c r="H2153" i="1" s="1"/>
  <c r="F2154" i="1"/>
  <c r="H2154" i="1" s="1"/>
  <c r="F2155" i="1"/>
  <c r="H2155" i="1" s="1"/>
  <c r="F2156" i="1"/>
  <c r="H2156" i="1" s="1"/>
  <c r="F2157" i="1"/>
  <c r="H2157" i="1" s="1"/>
  <c r="F2158" i="1"/>
  <c r="H2158" i="1" s="1"/>
  <c r="F2159" i="1"/>
  <c r="H2159" i="1" s="1"/>
  <c r="F2160" i="1"/>
  <c r="H2160" i="1" s="1"/>
  <c r="F2161" i="1"/>
  <c r="H2161" i="1" s="1"/>
  <c r="F2162" i="1"/>
  <c r="H2162" i="1" s="1"/>
  <c r="F2163" i="1"/>
  <c r="H2163" i="1" s="1"/>
  <c r="F2164" i="1"/>
  <c r="H2164" i="1" s="1"/>
  <c r="F2165" i="1"/>
  <c r="H2165" i="1" s="1"/>
  <c r="F2166" i="1"/>
  <c r="H2166" i="1" s="1"/>
  <c r="F2167" i="1"/>
  <c r="H2167" i="1" s="1"/>
  <c r="F2168" i="1"/>
  <c r="H2168" i="1" s="1"/>
  <c r="F2169" i="1"/>
  <c r="H2169" i="1" s="1"/>
  <c r="F2170" i="1"/>
  <c r="H2170" i="1" s="1"/>
  <c r="F2171" i="1"/>
  <c r="H2171" i="1" s="1"/>
  <c r="F2172" i="1"/>
  <c r="H2172" i="1" s="1"/>
  <c r="F2173" i="1"/>
  <c r="H2173" i="1" s="1"/>
  <c r="F2174" i="1"/>
  <c r="H2174" i="1" s="1"/>
  <c r="F2175" i="1"/>
  <c r="H2175" i="1" s="1"/>
  <c r="F2176" i="1"/>
  <c r="H2176" i="1" s="1"/>
  <c r="F2177" i="1"/>
  <c r="H2177" i="1" s="1"/>
  <c r="F2178" i="1"/>
  <c r="H2178" i="1" s="1"/>
  <c r="F2179" i="1"/>
  <c r="H2179" i="1" s="1"/>
  <c r="F2180" i="1"/>
  <c r="H2180" i="1" s="1"/>
  <c r="F2181" i="1"/>
  <c r="H2181" i="1" s="1"/>
  <c r="F2182" i="1"/>
  <c r="H2182" i="1" s="1"/>
  <c r="F2183" i="1"/>
  <c r="H2183" i="1" s="1"/>
  <c r="F2184" i="1"/>
  <c r="H2184" i="1" s="1"/>
  <c r="F2185" i="1"/>
  <c r="H2185" i="1" s="1"/>
  <c r="F2186" i="1"/>
  <c r="H2186" i="1" s="1"/>
  <c r="F2187" i="1"/>
  <c r="H2187" i="1" s="1"/>
  <c r="F2188" i="1"/>
  <c r="H2188" i="1" s="1"/>
  <c r="F2189" i="1"/>
  <c r="H2189" i="1" s="1"/>
  <c r="F2190" i="1"/>
  <c r="H2190" i="1" s="1"/>
  <c r="F2191" i="1"/>
  <c r="H2191" i="1" s="1"/>
  <c r="F2192" i="1"/>
  <c r="H2192" i="1" s="1"/>
  <c r="F2193" i="1"/>
  <c r="H2193" i="1" s="1"/>
  <c r="F2194" i="1"/>
  <c r="H2194" i="1" s="1"/>
  <c r="F2195" i="1"/>
  <c r="H2195" i="1" s="1"/>
  <c r="F2196" i="1"/>
  <c r="H2196" i="1" s="1"/>
  <c r="F2197" i="1"/>
  <c r="H2197" i="1" s="1"/>
  <c r="F2198" i="1"/>
  <c r="H2198" i="1" s="1"/>
  <c r="F2199" i="1"/>
  <c r="H2199" i="1" s="1"/>
  <c r="F2200" i="1"/>
  <c r="H2200" i="1" s="1"/>
  <c r="F2201" i="1"/>
  <c r="H2201" i="1" s="1"/>
  <c r="F2202" i="1"/>
  <c r="H2202" i="1" s="1"/>
  <c r="F2203" i="1"/>
  <c r="H2203" i="1" s="1"/>
  <c r="F2204" i="1"/>
  <c r="H2204" i="1" s="1"/>
  <c r="F2205" i="1"/>
  <c r="H2205" i="1" s="1"/>
  <c r="F2206" i="1"/>
  <c r="H2206" i="1" s="1"/>
  <c r="F2207" i="1"/>
  <c r="H2207" i="1" s="1"/>
  <c r="F2208" i="1"/>
  <c r="H2208" i="1" s="1"/>
  <c r="F2209" i="1"/>
  <c r="H2209" i="1" s="1"/>
  <c r="F2210" i="1"/>
  <c r="H2210" i="1" s="1"/>
  <c r="F2211" i="1"/>
  <c r="H2211" i="1" s="1"/>
  <c r="F2212" i="1"/>
  <c r="H2212" i="1" s="1"/>
  <c r="F2213" i="1"/>
  <c r="H2213" i="1" s="1"/>
  <c r="F2214" i="1"/>
  <c r="H2214" i="1" s="1"/>
  <c r="F2215" i="1"/>
  <c r="H2215" i="1" s="1"/>
  <c r="F2216" i="1"/>
  <c r="H2216" i="1" s="1"/>
  <c r="F2217" i="1"/>
  <c r="H2217" i="1" s="1"/>
  <c r="F2218" i="1"/>
  <c r="H2218" i="1" s="1"/>
  <c r="F2219" i="1"/>
  <c r="H2219" i="1" s="1"/>
  <c r="F2220" i="1"/>
  <c r="H2220" i="1" s="1"/>
  <c r="F2221" i="1"/>
  <c r="H2221" i="1" s="1"/>
  <c r="F2222" i="1"/>
  <c r="H2222" i="1" s="1"/>
  <c r="F2223" i="1"/>
  <c r="H2223" i="1" s="1"/>
  <c r="F2224" i="1"/>
  <c r="H2224" i="1" s="1"/>
  <c r="F2225" i="1"/>
  <c r="H2225" i="1" s="1"/>
  <c r="F2226" i="1"/>
  <c r="H2226" i="1" s="1"/>
  <c r="F2227" i="1"/>
  <c r="H2227" i="1" s="1"/>
  <c r="F2228" i="1"/>
  <c r="H2228" i="1" s="1"/>
  <c r="F2229" i="1"/>
  <c r="H2229" i="1" s="1"/>
  <c r="F2230" i="1"/>
  <c r="H2230" i="1" s="1"/>
  <c r="F2231" i="1"/>
  <c r="H2231" i="1" s="1"/>
  <c r="F2232" i="1"/>
  <c r="H2232" i="1" s="1"/>
  <c r="F2233" i="1"/>
  <c r="H2233" i="1" s="1"/>
  <c r="F2234" i="1"/>
  <c r="H2234" i="1" s="1"/>
  <c r="F2235" i="1"/>
  <c r="H2235" i="1" s="1"/>
  <c r="F2236" i="1"/>
  <c r="H2236" i="1" s="1"/>
  <c r="F2237" i="1"/>
  <c r="H2237" i="1" s="1"/>
  <c r="F2238" i="1"/>
  <c r="H2238" i="1" s="1"/>
  <c r="F2239" i="1"/>
  <c r="H2239" i="1" s="1"/>
  <c r="F2240" i="1"/>
  <c r="H2240" i="1" s="1"/>
  <c r="F2241" i="1"/>
  <c r="H2241" i="1" s="1"/>
  <c r="F2242" i="1"/>
  <c r="H2242" i="1" s="1"/>
  <c r="F2243" i="1"/>
  <c r="H2243" i="1" s="1"/>
  <c r="F2244" i="1"/>
  <c r="H2244" i="1" s="1"/>
  <c r="F2245" i="1"/>
  <c r="H2245" i="1" s="1"/>
  <c r="F2246" i="1"/>
  <c r="H2246" i="1" s="1"/>
  <c r="F2247" i="1"/>
  <c r="H2247" i="1" s="1"/>
  <c r="F2248" i="1"/>
  <c r="H2248" i="1" s="1"/>
  <c r="F2249" i="1"/>
  <c r="H2249" i="1" s="1"/>
  <c r="F2250" i="1"/>
  <c r="H2250" i="1" s="1"/>
  <c r="F2251" i="1"/>
  <c r="H2251" i="1" s="1"/>
  <c r="F2252" i="1"/>
  <c r="H2252" i="1" s="1"/>
  <c r="F2253" i="1"/>
  <c r="H2253" i="1" s="1"/>
  <c r="F2254" i="1"/>
  <c r="H2254" i="1" s="1"/>
  <c r="F2255" i="1"/>
  <c r="H2255" i="1" s="1"/>
  <c r="F2256" i="1"/>
  <c r="H2256" i="1" s="1"/>
  <c r="F2257" i="1"/>
  <c r="H2257" i="1" s="1"/>
  <c r="F2258" i="1"/>
  <c r="H2258" i="1" s="1"/>
  <c r="F2259" i="1"/>
  <c r="H2259" i="1" s="1"/>
  <c r="F2260" i="1"/>
  <c r="H2260" i="1" s="1"/>
  <c r="F2261" i="1"/>
  <c r="H2261" i="1" s="1"/>
  <c r="F2262" i="1"/>
  <c r="H2262" i="1" s="1"/>
  <c r="F2263" i="1"/>
  <c r="H2263" i="1" s="1"/>
  <c r="F2264" i="1"/>
  <c r="H2264" i="1" s="1"/>
  <c r="F2265" i="1"/>
  <c r="H2265" i="1" s="1"/>
  <c r="F2266" i="1"/>
  <c r="H2266" i="1" s="1"/>
  <c r="F2267" i="1"/>
  <c r="H2267" i="1" s="1"/>
  <c r="F2268" i="1"/>
  <c r="H2268" i="1" s="1"/>
  <c r="F2269" i="1"/>
  <c r="H2269" i="1" s="1"/>
  <c r="F2270" i="1"/>
  <c r="H2270" i="1" s="1"/>
  <c r="F2271" i="1"/>
  <c r="H2271" i="1" s="1"/>
  <c r="F2272" i="1"/>
  <c r="H2272" i="1" s="1"/>
  <c r="F2273" i="1"/>
  <c r="H2273" i="1" s="1"/>
  <c r="F2274" i="1"/>
  <c r="H2274" i="1" s="1"/>
  <c r="F2275" i="1"/>
  <c r="H2275" i="1" s="1"/>
  <c r="F2276" i="1"/>
  <c r="H2276" i="1" s="1"/>
  <c r="F2277" i="1"/>
  <c r="H2277" i="1" s="1"/>
  <c r="F2278" i="1"/>
  <c r="H2278" i="1" s="1"/>
  <c r="F2279" i="1"/>
  <c r="H2279" i="1" s="1"/>
  <c r="F2280" i="1"/>
  <c r="H2280" i="1" s="1"/>
  <c r="F2281" i="1"/>
  <c r="H2281" i="1" s="1"/>
  <c r="F2282" i="1"/>
  <c r="H2282" i="1" s="1"/>
  <c r="F2283" i="1"/>
  <c r="H2283" i="1" s="1"/>
  <c r="F2284" i="1"/>
  <c r="H2284" i="1" s="1"/>
  <c r="F2285" i="1"/>
  <c r="H2285" i="1" s="1"/>
  <c r="F2286" i="1"/>
  <c r="H2286" i="1" s="1"/>
  <c r="F2287" i="1"/>
  <c r="H2287" i="1" s="1"/>
  <c r="F2288" i="1"/>
  <c r="H2288" i="1" s="1"/>
  <c r="F2289" i="1"/>
  <c r="H2289" i="1" s="1"/>
  <c r="F2290" i="1"/>
  <c r="H2290" i="1" s="1"/>
  <c r="F2291" i="1"/>
  <c r="H2291" i="1" s="1"/>
  <c r="F2292" i="1"/>
  <c r="H2292" i="1" s="1"/>
  <c r="F2293" i="1"/>
  <c r="H2293" i="1" s="1"/>
  <c r="F2294" i="1"/>
  <c r="H2294" i="1" s="1"/>
  <c r="F2295" i="1"/>
  <c r="H2295" i="1" s="1"/>
  <c r="F2296" i="1"/>
  <c r="H2296" i="1" s="1"/>
  <c r="F2297" i="1"/>
  <c r="H2297" i="1" s="1"/>
  <c r="F2298" i="1"/>
  <c r="H2298" i="1" s="1"/>
  <c r="F2299" i="1"/>
  <c r="H2299" i="1" s="1"/>
  <c r="F2300" i="1"/>
  <c r="H2300" i="1" s="1"/>
  <c r="F2301" i="1"/>
  <c r="H2301" i="1" s="1"/>
  <c r="F2302" i="1"/>
  <c r="H2302" i="1" s="1"/>
  <c r="F2303" i="1"/>
  <c r="H2303" i="1" s="1"/>
  <c r="F2304" i="1"/>
  <c r="H2304" i="1" s="1"/>
  <c r="F2305" i="1"/>
  <c r="H2305" i="1" s="1"/>
  <c r="F2306" i="1"/>
  <c r="H2306" i="1" s="1"/>
  <c r="F2307" i="1"/>
  <c r="H2307" i="1" s="1"/>
  <c r="F2308" i="1"/>
  <c r="H2308" i="1" s="1"/>
  <c r="F2309" i="1"/>
  <c r="H2309" i="1" s="1"/>
  <c r="F2310" i="1"/>
  <c r="H2310" i="1" s="1"/>
  <c r="F2311" i="1"/>
  <c r="H2311" i="1" s="1"/>
  <c r="F2312" i="1"/>
  <c r="H2312" i="1" s="1"/>
  <c r="F2313" i="1"/>
  <c r="H2313" i="1" s="1"/>
  <c r="F2314" i="1"/>
  <c r="H2314" i="1" s="1"/>
  <c r="F2315" i="1"/>
  <c r="H2315" i="1" s="1"/>
  <c r="F2316" i="1"/>
  <c r="H2316" i="1" s="1"/>
  <c r="F2317" i="1"/>
  <c r="H2317" i="1" s="1"/>
  <c r="F2318" i="1"/>
  <c r="H2318" i="1" s="1"/>
  <c r="F2319" i="1"/>
  <c r="H2319" i="1" s="1"/>
  <c r="F2320" i="1"/>
  <c r="H2320" i="1" s="1"/>
  <c r="F2321" i="1"/>
  <c r="H2321" i="1" s="1"/>
  <c r="F2322" i="1"/>
  <c r="H2322" i="1" s="1"/>
  <c r="F2323" i="1"/>
  <c r="H2323" i="1" s="1"/>
  <c r="F2324" i="1"/>
  <c r="H2324" i="1" s="1"/>
  <c r="F2325" i="1"/>
  <c r="H2325" i="1" s="1"/>
  <c r="F2326" i="1"/>
  <c r="H2326" i="1" s="1"/>
  <c r="F2327" i="1"/>
  <c r="H2327" i="1" s="1"/>
  <c r="F2328" i="1"/>
  <c r="H2328" i="1" s="1"/>
  <c r="F2329" i="1"/>
  <c r="H2329" i="1" s="1"/>
  <c r="F2330" i="1"/>
  <c r="H2330" i="1" s="1"/>
  <c r="F2331" i="1"/>
  <c r="H2331" i="1" s="1"/>
  <c r="F2332" i="1"/>
  <c r="H2332" i="1" s="1"/>
  <c r="F2333" i="1"/>
  <c r="H2333" i="1" s="1"/>
  <c r="F2334" i="1"/>
  <c r="H2334" i="1" s="1"/>
  <c r="F2335" i="1"/>
  <c r="H2335" i="1" s="1"/>
  <c r="F2336" i="1"/>
  <c r="H2336" i="1" s="1"/>
  <c r="F2337" i="1"/>
  <c r="H2337" i="1" s="1"/>
  <c r="F2338" i="1"/>
  <c r="H2338" i="1" s="1"/>
  <c r="F2339" i="1"/>
  <c r="H2339" i="1" s="1"/>
  <c r="F2340" i="1"/>
  <c r="H2340" i="1" s="1"/>
  <c r="F2341" i="1"/>
  <c r="H2341" i="1" s="1"/>
  <c r="F2342" i="1"/>
  <c r="H2342" i="1" s="1"/>
  <c r="F2343" i="1"/>
  <c r="H2343" i="1" s="1"/>
  <c r="F2344" i="1"/>
  <c r="H2344" i="1" s="1"/>
  <c r="F2345" i="1"/>
  <c r="H2345" i="1" s="1"/>
  <c r="F2346" i="1"/>
  <c r="H2346" i="1" s="1"/>
  <c r="F2347" i="1"/>
  <c r="H2347" i="1" s="1"/>
  <c r="F2348" i="1"/>
  <c r="H2348" i="1" s="1"/>
  <c r="F2349" i="1"/>
  <c r="H2349" i="1" s="1"/>
  <c r="F2350" i="1"/>
  <c r="H2350" i="1" s="1"/>
  <c r="F2351" i="1"/>
  <c r="H2351" i="1" s="1"/>
  <c r="F2352" i="1"/>
  <c r="H2352" i="1" s="1"/>
  <c r="F2353" i="1"/>
  <c r="H2353" i="1" s="1"/>
  <c r="F2354" i="1"/>
  <c r="H2354" i="1" s="1"/>
  <c r="F2355" i="1"/>
  <c r="H2355" i="1" s="1"/>
  <c r="F2356" i="1"/>
  <c r="H2356" i="1" s="1"/>
  <c r="F2357" i="1"/>
  <c r="H2357" i="1" s="1"/>
  <c r="F2358" i="1"/>
  <c r="H2358" i="1" s="1"/>
  <c r="F2359" i="1"/>
  <c r="H2359" i="1" s="1"/>
  <c r="F2360" i="1"/>
  <c r="H2360" i="1" s="1"/>
  <c r="F2361" i="1"/>
  <c r="H2361" i="1" s="1"/>
  <c r="F2362" i="1"/>
  <c r="H2362" i="1" s="1"/>
  <c r="F2363" i="1"/>
  <c r="H2363" i="1" s="1"/>
  <c r="F2364" i="1"/>
  <c r="H2364" i="1" s="1"/>
  <c r="F2365" i="1"/>
  <c r="H2365" i="1" s="1"/>
  <c r="F2366" i="1"/>
  <c r="H2366" i="1" s="1"/>
  <c r="F2367" i="1"/>
  <c r="H2367" i="1" s="1"/>
  <c r="F2368" i="1"/>
  <c r="H2368" i="1" s="1"/>
  <c r="F2369" i="1"/>
  <c r="H2369" i="1" s="1"/>
  <c r="F2370" i="1"/>
  <c r="H2370" i="1" s="1"/>
  <c r="F2371" i="1"/>
  <c r="H2371" i="1" s="1"/>
  <c r="F2372" i="1"/>
  <c r="H2372" i="1" s="1"/>
  <c r="F2373" i="1"/>
  <c r="H2373" i="1" s="1"/>
  <c r="F2374" i="1"/>
  <c r="H2374" i="1" s="1"/>
  <c r="F2375" i="1"/>
  <c r="H2375" i="1" s="1"/>
  <c r="F2376" i="1"/>
  <c r="H2376" i="1" s="1"/>
  <c r="F2377" i="1"/>
  <c r="H2377" i="1" s="1"/>
  <c r="F2378" i="1"/>
  <c r="H2378" i="1" s="1"/>
  <c r="F2379" i="1"/>
  <c r="H2379" i="1" s="1"/>
  <c r="F2380" i="1"/>
  <c r="H2380" i="1" s="1"/>
  <c r="F2381" i="1"/>
  <c r="H2381" i="1" s="1"/>
  <c r="F2382" i="1"/>
  <c r="H2382" i="1" s="1"/>
  <c r="F2383" i="1"/>
  <c r="H2383" i="1" s="1"/>
  <c r="F2384" i="1"/>
  <c r="H2384" i="1" s="1"/>
  <c r="F2385" i="1"/>
  <c r="H2385" i="1" s="1"/>
  <c r="F2386" i="1"/>
  <c r="H2386" i="1" s="1"/>
  <c r="F2387" i="1"/>
  <c r="H2387" i="1" s="1"/>
  <c r="F2388" i="1"/>
  <c r="H2388" i="1" s="1"/>
  <c r="F2389" i="1"/>
  <c r="H2389" i="1" s="1"/>
  <c r="F2390" i="1"/>
  <c r="H2390" i="1" s="1"/>
  <c r="F2391" i="1"/>
  <c r="H2391" i="1" s="1"/>
  <c r="F2392" i="1"/>
  <c r="H2392" i="1" s="1"/>
  <c r="F2393" i="1"/>
  <c r="H2393" i="1" s="1"/>
  <c r="F2394" i="1"/>
  <c r="H2394" i="1" s="1"/>
  <c r="F2395" i="1"/>
  <c r="H2395" i="1" s="1"/>
  <c r="F2396" i="1"/>
  <c r="H2396" i="1" s="1"/>
  <c r="F2397" i="1"/>
  <c r="H2397" i="1" s="1"/>
  <c r="F2398" i="1"/>
  <c r="H2398" i="1" s="1"/>
  <c r="F2399" i="1"/>
  <c r="H2399" i="1" s="1"/>
  <c r="F2400" i="1"/>
  <c r="H2400" i="1" s="1"/>
  <c r="F2401" i="1"/>
  <c r="H2401" i="1" s="1"/>
  <c r="F2402" i="1"/>
  <c r="H2402" i="1" s="1"/>
  <c r="F2403" i="1"/>
  <c r="H2403" i="1" s="1"/>
  <c r="F2404" i="1"/>
  <c r="H2404" i="1" s="1"/>
  <c r="F2405" i="1"/>
  <c r="H2405" i="1" s="1"/>
  <c r="F2406" i="1"/>
  <c r="H2406" i="1" s="1"/>
  <c r="F2407" i="1"/>
  <c r="H2407" i="1" s="1"/>
  <c r="F2408" i="1"/>
  <c r="H2408" i="1" s="1"/>
  <c r="F2409" i="1"/>
  <c r="H2409" i="1" s="1"/>
  <c r="F2410" i="1"/>
  <c r="H2410" i="1" s="1"/>
  <c r="F2411" i="1"/>
  <c r="H2411" i="1" s="1"/>
  <c r="F2412" i="1"/>
  <c r="H2412" i="1" s="1"/>
  <c r="F2413" i="1"/>
  <c r="H2413" i="1" s="1"/>
  <c r="F2414" i="1"/>
  <c r="H2414" i="1" s="1"/>
  <c r="F2415" i="1"/>
  <c r="H2415" i="1" s="1"/>
  <c r="F2416" i="1"/>
  <c r="H2416" i="1" s="1"/>
  <c r="F2417" i="1"/>
  <c r="H2417" i="1" s="1"/>
  <c r="F2418" i="1"/>
  <c r="H2418" i="1" s="1"/>
  <c r="F2419" i="1"/>
  <c r="H2419" i="1" s="1"/>
  <c r="F2420" i="1"/>
  <c r="H2420" i="1" s="1"/>
  <c r="F2421" i="1"/>
  <c r="H2421" i="1" s="1"/>
  <c r="F2422" i="1"/>
  <c r="H2422" i="1" s="1"/>
  <c r="F2423" i="1"/>
  <c r="H2423" i="1" s="1"/>
  <c r="F2424" i="1"/>
  <c r="H2424" i="1" s="1"/>
  <c r="F2425" i="1"/>
  <c r="H2425" i="1" s="1"/>
  <c r="F2426" i="1"/>
  <c r="H2426" i="1" s="1"/>
  <c r="F2427" i="1"/>
  <c r="H2427" i="1" s="1"/>
  <c r="F2428" i="1"/>
  <c r="H2428" i="1" s="1"/>
  <c r="F2429" i="1"/>
  <c r="H2429" i="1" s="1"/>
  <c r="F2430" i="1"/>
  <c r="H2430" i="1" s="1"/>
  <c r="F2431" i="1"/>
  <c r="H2431" i="1" s="1"/>
  <c r="F2432" i="1"/>
  <c r="H2432" i="1" s="1"/>
  <c r="F2433" i="1"/>
  <c r="H2433" i="1" s="1"/>
  <c r="F2434" i="1"/>
  <c r="H2434" i="1" s="1"/>
  <c r="F2435" i="1"/>
  <c r="H2435" i="1" s="1"/>
  <c r="F2436" i="1"/>
  <c r="H2436" i="1" s="1"/>
  <c r="F2437" i="1"/>
  <c r="H2437" i="1" s="1"/>
  <c r="F2438" i="1"/>
  <c r="H2438" i="1" s="1"/>
  <c r="F2439" i="1"/>
  <c r="H2439" i="1" s="1"/>
  <c r="F2440" i="1"/>
  <c r="H2440" i="1" s="1"/>
  <c r="F2441" i="1"/>
  <c r="H2441" i="1" s="1"/>
  <c r="F2442" i="1"/>
  <c r="H2442" i="1" s="1"/>
  <c r="F2443" i="1"/>
  <c r="H2443" i="1" s="1"/>
  <c r="F2444" i="1"/>
  <c r="H2444" i="1" s="1"/>
  <c r="F2445" i="1"/>
  <c r="H2445" i="1" s="1"/>
  <c r="F2446" i="1"/>
  <c r="H2446" i="1" s="1"/>
  <c r="F2447" i="1"/>
  <c r="H2447" i="1" s="1"/>
  <c r="F2448" i="1"/>
  <c r="H2448" i="1" s="1"/>
  <c r="F2449" i="1"/>
  <c r="H2449" i="1" s="1"/>
  <c r="F2450" i="1"/>
  <c r="H2450" i="1" s="1"/>
  <c r="F2451" i="1"/>
  <c r="H2451" i="1" s="1"/>
  <c r="F2452" i="1"/>
  <c r="H2452" i="1" s="1"/>
  <c r="F2453" i="1"/>
  <c r="H2453" i="1" s="1"/>
  <c r="F2454" i="1"/>
  <c r="H2454" i="1" s="1"/>
  <c r="F2455" i="1"/>
  <c r="H2455" i="1" s="1"/>
  <c r="F2456" i="1"/>
  <c r="H2456" i="1" s="1"/>
  <c r="F2457" i="1"/>
  <c r="H2457" i="1" s="1"/>
  <c r="F2458" i="1"/>
  <c r="H2458" i="1" s="1"/>
  <c r="F2459" i="1"/>
  <c r="H2459" i="1" s="1"/>
  <c r="F2460" i="1"/>
  <c r="H2460" i="1" s="1"/>
  <c r="F2461" i="1"/>
  <c r="H2461" i="1" s="1"/>
  <c r="F2462" i="1"/>
  <c r="H2462" i="1" s="1"/>
  <c r="F2463" i="1"/>
  <c r="H2463" i="1" s="1"/>
  <c r="F2464" i="1"/>
  <c r="H2464" i="1" s="1"/>
  <c r="F2465" i="1"/>
  <c r="H2465" i="1" s="1"/>
  <c r="F2466" i="1"/>
  <c r="H2466" i="1" s="1"/>
  <c r="F2467" i="1"/>
  <c r="H2467" i="1" s="1"/>
  <c r="F2468" i="1"/>
  <c r="H2468" i="1" s="1"/>
  <c r="F2469" i="1"/>
  <c r="H2469" i="1" s="1"/>
  <c r="F2470" i="1"/>
  <c r="H2470" i="1" s="1"/>
  <c r="F2471" i="1"/>
  <c r="H2471" i="1" s="1"/>
  <c r="F2472" i="1"/>
  <c r="H2472" i="1" s="1"/>
  <c r="F2473" i="1"/>
  <c r="H2473" i="1" s="1"/>
  <c r="F2474" i="1"/>
  <c r="H2474" i="1" s="1"/>
  <c r="F2475" i="1"/>
  <c r="H2475" i="1" s="1"/>
  <c r="F2476" i="1"/>
  <c r="H2476" i="1" s="1"/>
  <c r="F2477" i="1"/>
  <c r="H2477" i="1" s="1"/>
  <c r="F2478" i="1"/>
  <c r="H2478" i="1" s="1"/>
  <c r="F2479" i="1"/>
  <c r="H2479" i="1" s="1"/>
  <c r="F2480" i="1"/>
  <c r="H2480" i="1" s="1"/>
  <c r="F2481" i="1"/>
  <c r="H2481" i="1" s="1"/>
  <c r="F2482" i="1"/>
  <c r="H2482" i="1" s="1"/>
  <c r="F2483" i="1"/>
  <c r="H2483" i="1" s="1"/>
  <c r="F2484" i="1"/>
  <c r="H2484" i="1" s="1"/>
  <c r="F2485" i="1"/>
  <c r="H2485" i="1" s="1"/>
  <c r="F2486" i="1"/>
  <c r="H2486" i="1" s="1"/>
  <c r="F2487" i="1"/>
  <c r="H2487" i="1" s="1"/>
  <c r="F2488" i="1"/>
  <c r="H2488" i="1" s="1"/>
  <c r="F2489" i="1"/>
  <c r="H2489" i="1" s="1"/>
  <c r="F2490" i="1"/>
  <c r="H2490" i="1" s="1"/>
  <c r="F2491" i="1"/>
  <c r="H2491" i="1" s="1"/>
  <c r="F2492" i="1"/>
  <c r="H2492" i="1" s="1"/>
  <c r="F2493" i="1"/>
  <c r="H2493" i="1" s="1"/>
  <c r="F2494" i="1"/>
  <c r="H2494" i="1" s="1"/>
  <c r="F2495" i="1"/>
  <c r="H2495" i="1" s="1"/>
  <c r="F2496" i="1"/>
  <c r="H2496" i="1" s="1"/>
  <c r="F2497" i="1"/>
  <c r="H2497" i="1" s="1"/>
  <c r="F2498" i="1"/>
  <c r="H2498" i="1" s="1"/>
  <c r="F2499" i="1"/>
  <c r="H2499" i="1" s="1"/>
  <c r="F2500" i="1"/>
  <c r="H2500" i="1" s="1"/>
  <c r="F2501" i="1"/>
  <c r="H2501" i="1" s="1"/>
  <c r="F2502" i="1"/>
  <c r="H2502" i="1" s="1"/>
  <c r="F2503" i="1"/>
  <c r="H2503" i="1" s="1"/>
  <c r="F2504" i="1"/>
  <c r="H2504" i="1" s="1"/>
  <c r="F2505" i="1"/>
  <c r="H2505" i="1" s="1"/>
  <c r="F2506" i="1"/>
  <c r="H2506" i="1" s="1"/>
  <c r="F2507" i="1"/>
  <c r="H2507" i="1" s="1"/>
  <c r="F2508" i="1"/>
  <c r="H2508" i="1" s="1"/>
  <c r="F2509" i="1"/>
  <c r="H2509" i="1" s="1"/>
  <c r="F2510" i="1"/>
  <c r="H2510" i="1" s="1"/>
  <c r="F2511" i="1"/>
  <c r="H2511" i="1" s="1"/>
  <c r="F2512" i="1"/>
  <c r="H2512" i="1" s="1"/>
  <c r="F2513" i="1"/>
  <c r="H2513" i="1" s="1"/>
  <c r="F2514" i="1"/>
  <c r="H2514" i="1" s="1"/>
  <c r="F2515" i="1"/>
  <c r="H2515" i="1" s="1"/>
  <c r="F2516" i="1"/>
  <c r="H2516" i="1" s="1"/>
  <c r="F2517" i="1"/>
  <c r="H2517" i="1" s="1"/>
  <c r="F2518" i="1"/>
  <c r="H2518" i="1" s="1"/>
  <c r="F2519" i="1"/>
  <c r="H2519" i="1" s="1"/>
  <c r="F2520" i="1"/>
  <c r="H2520" i="1" s="1"/>
  <c r="F2521" i="1"/>
  <c r="H2521" i="1" s="1"/>
  <c r="F2522" i="1"/>
  <c r="H2522" i="1" s="1"/>
  <c r="F2523" i="1"/>
  <c r="H2523" i="1" s="1"/>
  <c r="F2524" i="1"/>
  <c r="H2524" i="1" s="1"/>
  <c r="F2525" i="1"/>
  <c r="H2525" i="1" s="1"/>
  <c r="F2526" i="1"/>
  <c r="H2526" i="1" s="1"/>
  <c r="F2527" i="1"/>
  <c r="H2527" i="1" s="1"/>
  <c r="F2528" i="1"/>
  <c r="H2528" i="1" s="1"/>
  <c r="F2529" i="1"/>
  <c r="H2529" i="1" s="1"/>
  <c r="F2530" i="1"/>
  <c r="H2530" i="1" s="1"/>
  <c r="F2531" i="1"/>
  <c r="H2531" i="1" s="1"/>
  <c r="F2532" i="1"/>
  <c r="H2532" i="1" s="1"/>
  <c r="F2533" i="1"/>
  <c r="H2533" i="1" s="1"/>
  <c r="F2534" i="1"/>
  <c r="H2534" i="1" s="1"/>
  <c r="F2535" i="1"/>
  <c r="H2535" i="1" s="1"/>
  <c r="F2536" i="1"/>
  <c r="H2536" i="1" s="1"/>
  <c r="F2537" i="1"/>
  <c r="H2537" i="1" s="1"/>
  <c r="F2538" i="1"/>
  <c r="H2538" i="1" s="1"/>
  <c r="F2539" i="1"/>
  <c r="H2539" i="1" s="1"/>
  <c r="F2540" i="1"/>
  <c r="H2540" i="1" s="1"/>
  <c r="F2541" i="1"/>
  <c r="H2541" i="1" s="1"/>
  <c r="F2542" i="1"/>
  <c r="H2542" i="1" s="1"/>
  <c r="F2543" i="1"/>
  <c r="H2543" i="1" s="1"/>
  <c r="F2544" i="1"/>
  <c r="H2544" i="1" s="1"/>
  <c r="F2545" i="1"/>
  <c r="H2545" i="1" s="1"/>
  <c r="F2546" i="1"/>
  <c r="H2546" i="1" s="1"/>
  <c r="F2547" i="1"/>
  <c r="H2547" i="1" s="1"/>
  <c r="F2548" i="1"/>
  <c r="H2548" i="1" s="1"/>
  <c r="F2549" i="1"/>
  <c r="H2549" i="1" s="1"/>
  <c r="F2550" i="1"/>
  <c r="H2550" i="1" s="1"/>
  <c r="F2551" i="1"/>
  <c r="H2551" i="1" s="1"/>
  <c r="F2552" i="1"/>
  <c r="H2552" i="1" s="1"/>
  <c r="F2553" i="1"/>
  <c r="H2553" i="1" s="1"/>
  <c r="F2554" i="1"/>
  <c r="H2554" i="1" s="1"/>
  <c r="F2555" i="1"/>
  <c r="H2555" i="1" s="1"/>
  <c r="F2556" i="1"/>
  <c r="H2556" i="1" s="1"/>
  <c r="F2557" i="1"/>
  <c r="H2557" i="1" s="1"/>
  <c r="F2558" i="1"/>
  <c r="H2558" i="1" s="1"/>
  <c r="F2559" i="1"/>
  <c r="H2559" i="1" s="1"/>
  <c r="F2560" i="1"/>
  <c r="H2560" i="1" s="1"/>
  <c r="F2561" i="1"/>
  <c r="H2561" i="1" s="1"/>
  <c r="F2562" i="1"/>
  <c r="H2562" i="1" s="1"/>
  <c r="F2563" i="1"/>
  <c r="H2563" i="1" s="1"/>
  <c r="F2564" i="1"/>
  <c r="H2564" i="1" s="1"/>
  <c r="F2565" i="1"/>
  <c r="H2565" i="1" s="1"/>
  <c r="F2566" i="1"/>
  <c r="H2566" i="1" s="1"/>
  <c r="F2567" i="1"/>
  <c r="H2567" i="1" s="1"/>
  <c r="F2568" i="1"/>
  <c r="H2568" i="1" s="1"/>
  <c r="F2569" i="1"/>
  <c r="H2569" i="1" s="1"/>
  <c r="F2570" i="1"/>
  <c r="H2570" i="1" s="1"/>
  <c r="F2571" i="1"/>
  <c r="H2571" i="1" s="1"/>
  <c r="F2572" i="1"/>
  <c r="H2572" i="1" s="1"/>
  <c r="F2573" i="1"/>
  <c r="H2573" i="1" s="1"/>
  <c r="F2574" i="1"/>
  <c r="H2574" i="1" s="1"/>
  <c r="F2575" i="1"/>
  <c r="H2575" i="1" s="1"/>
  <c r="F2576" i="1"/>
  <c r="H2576" i="1" s="1"/>
  <c r="F2577" i="1"/>
  <c r="H2577" i="1" s="1"/>
  <c r="F2578" i="1"/>
  <c r="H2578" i="1" s="1"/>
  <c r="F2579" i="1"/>
  <c r="H2579" i="1" s="1"/>
  <c r="F2580" i="1"/>
  <c r="H2580" i="1" s="1"/>
  <c r="F2581" i="1"/>
  <c r="H2581" i="1" s="1"/>
  <c r="F2582" i="1"/>
  <c r="H2582" i="1" s="1"/>
  <c r="F2583" i="1"/>
  <c r="H2583" i="1" s="1"/>
  <c r="F2584" i="1"/>
  <c r="H2584" i="1" s="1"/>
  <c r="F2585" i="1"/>
  <c r="H2585" i="1" s="1"/>
  <c r="F2586" i="1"/>
  <c r="H2586" i="1" s="1"/>
  <c r="F2587" i="1"/>
  <c r="H2587" i="1" s="1"/>
  <c r="F2588" i="1"/>
  <c r="H2588" i="1" s="1"/>
  <c r="F2589" i="1"/>
  <c r="H2589" i="1" s="1"/>
  <c r="F2590" i="1"/>
  <c r="H2590" i="1" s="1"/>
  <c r="F2591" i="1"/>
  <c r="H2591" i="1" s="1"/>
  <c r="F2592" i="1"/>
  <c r="H2592" i="1" s="1"/>
  <c r="F2593" i="1"/>
  <c r="H2593" i="1" s="1"/>
  <c r="F2594" i="1"/>
  <c r="H2594" i="1" s="1"/>
  <c r="F2595" i="1"/>
  <c r="H2595" i="1" s="1"/>
  <c r="F2596" i="1"/>
  <c r="H2596" i="1" s="1"/>
  <c r="F2597" i="1"/>
  <c r="H2597" i="1" s="1"/>
  <c r="F2598" i="1"/>
  <c r="H2598" i="1" s="1"/>
  <c r="F2599" i="1"/>
  <c r="H2599" i="1" s="1"/>
  <c r="F2600" i="1"/>
  <c r="H2600" i="1" s="1"/>
  <c r="F2601" i="1"/>
  <c r="H2601" i="1" s="1"/>
  <c r="F2602" i="1"/>
  <c r="H2602" i="1" s="1"/>
  <c r="F2603" i="1"/>
  <c r="H2603" i="1" s="1"/>
  <c r="F2604" i="1"/>
  <c r="H2604" i="1" s="1"/>
  <c r="F2605" i="1"/>
  <c r="H2605" i="1" s="1"/>
  <c r="F2606" i="1"/>
  <c r="H2606" i="1" s="1"/>
  <c r="F2607" i="1"/>
  <c r="H2607" i="1" s="1"/>
  <c r="F2608" i="1"/>
  <c r="H2608" i="1" s="1"/>
  <c r="F2609" i="1"/>
  <c r="H2609" i="1" s="1"/>
  <c r="F2610" i="1"/>
  <c r="H2610" i="1" s="1"/>
  <c r="F2611" i="1"/>
  <c r="H2611" i="1" s="1"/>
  <c r="F2612" i="1"/>
  <c r="H2612" i="1" s="1"/>
  <c r="F2613" i="1"/>
  <c r="H2613" i="1" s="1"/>
  <c r="F2614" i="1"/>
  <c r="H2614" i="1" s="1"/>
  <c r="F2615" i="1"/>
  <c r="H2615" i="1" s="1"/>
  <c r="F2616" i="1"/>
  <c r="H2616" i="1" s="1"/>
  <c r="F2617" i="1"/>
  <c r="H2617" i="1" s="1"/>
  <c r="F2618" i="1"/>
  <c r="H2618" i="1" s="1"/>
  <c r="F2619" i="1"/>
  <c r="H2619" i="1" s="1"/>
  <c r="F2620" i="1"/>
  <c r="H2620" i="1" s="1"/>
  <c r="F2621" i="1"/>
  <c r="H2621" i="1" s="1"/>
  <c r="F2622" i="1"/>
  <c r="H2622" i="1" s="1"/>
  <c r="F2623" i="1"/>
  <c r="H2623" i="1" s="1"/>
  <c r="F2624" i="1"/>
  <c r="H2624" i="1" s="1"/>
  <c r="F2625" i="1"/>
  <c r="H2625" i="1" s="1"/>
  <c r="F2626" i="1"/>
  <c r="H2626" i="1" s="1"/>
  <c r="F2627" i="1"/>
  <c r="H2627" i="1" s="1"/>
  <c r="F2628" i="1"/>
  <c r="H2628" i="1" s="1"/>
  <c r="F2629" i="1"/>
  <c r="H2629" i="1" s="1"/>
  <c r="F2630" i="1"/>
  <c r="H2630" i="1" s="1"/>
  <c r="F2631" i="1"/>
  <c r="H2631" i="1" s="1"/>
  <c r="F2632" i="1"/>
  <c r="H2632" i="1" s="1"/>
  <c r="F2633" i="1"/>
  <c r="H2633" i="1" s="1"/>
  <c r="F2634" i="1"/>
  <c r="H2634" i="1" s="1"/>
  <c r="F2635" i="1"/>
  <c r="H2635" i="1" s="1"/>
  <c r="F2636" i="1"/>
  <c r="H2636" i="1" s="1"/>
  <c r="F2637" i="1"/>
  <c r="H2637" i="1" s="1"/>
  <c r="F2638" i="1"/>
  <c r="H2638" i="1" s="1"/>
  <c r="F2639" i="1"/>
  <c r="H2639" i="1" s="1"/>
  <c r="F2640" i="1"/>
  <c r="H2640" i="1" s="1"/>
  <c r="F2641" i="1"/>
  <c r="H2641" i="1" s="1"/>
  <c r="F2642" i="1"/>
  <c r="H2642" i="1" s="1"/>
  <c r="F2643" i="1"/>
  <c r="H2643" i="1" s="1"/>
  <c r="F2644" i="1"/>
  <c r="H2644" i="1" s="1"/>
  <c r="F2645" i="1"/>
  <c r="H2645" i="1" s="1"/>
  <c r="F2646" i="1"/>
  <c r="H2646" i="1" s="1"/>
  <c r="F2647" i="1"/>
  <c r="H2647" i="1" s="1"/>
  <c r="F2648" i="1"/>
  <c r="H2648" i="1" s="1"/>
  <c r="F2649" i="1"/>
  <c r="H2649" i="1" s="1"/>
  <c r="F2650" i="1"/>
  <c r="H2650" i="1" s="1"/>
  <c r="F2651" i="1"/>
  <c r="H2651" i="1" s="1"/>
  <c r="F2652" i="1"/>
  <c r="H2652" i="1" s="1"/>
  <c r="F2653" i="1"/>
  <c r="H2653" i="1" s="1"/>
  <c r="F2654" i="1"/>
  <c r="H2654" i="1" s="1"/>
  <c r="F2655" i="1"/>
  <c r="H2655" i="1" s="1"/>
  <c r="F2656" i="1"/>
  <c r="H2656" i="1" s="1"/>
  <c r="F2657" i="1"/>
  <c r="H2657" i="1" s="1"/>
  <c r="F2658" i="1"/>
  <c r="H2658" i="1" s="1"/>
  <c r="F2659" i="1"/>
  <c r="H2659" i="1" s="1"/>
  <c r="F2660" i="1"/>
  <c r="H2660" i="1" s="1"/>
  <c r="F2661" i="1"/>
  <c r="H2661" i="1" s="1"/>
  <c r="F2662" i="1"/>
  <c r="H2662" i="1" s="1"/>
  <c r="F2663" i="1"/>
  <c r="H2663" i="1" s="1"/>
  <c r="F2664" i="1"/>
  <c r="H2664" i="1" s="1"/>
  <c r="F2665" i="1"/>
  <c r="H2665" i="1" s="1"/>
  <c r="F2666" i="1"/>
  <c r="H2666" i="1" s="1"/>
  <c r="F2667" i="1"/>
  <c r="H2667" i="1" s="1"/>
  <c r="F2668" i="1"/>
  <c r="H2668" i="1" s="1"/>
  <c r="F2669" i="1"/>
  <c r="H2669" i="1" s="1"/>
  <c r="F2670" i="1"/>
  <c r="H2670" i="1" s="1"/>
  <c r="F2671" i="1"/>
  <c r="H2671" i="1" s="1"/>
  <c r="F2672" i="1"/>
  <c r="H2672" i="1" s="1"/>
  <c r="F2673" i="1"/>
  <c r="H2673" i="1" s="1"/>
  <c r="F2674" i="1"/>
  <c r="H2674" i="1" s="1"/>
  <c r="F2675" i="1"/>
  <c r="H2675" i="1" s="1"/>
  <c r="F2676" i="1"/>
  <c r="H2676" i="1" s="1"/>
  <c r="F2677" i="1"/>
  <c r="H2677" i="1" s="1"/>
  <c r="F2678" i="1"/>
  <c r="H2678" i="1" s="1"/>
  <c r="F2679" i="1"/>
  <c r="H2679" i="1" s="1"/>
  <c r="F2680" i="1"/>
  <c r="H2680" i="1" s="1"/>
  <c r="F2681" i="1"/>
  <c r="H2681" i="1" s="1"/>
  <c r="F2682" i="1"/>
  <c r="H2682" i="1" s="1"/>
  <c r="F2683" i="1"/>
  <c r="H2683" i="1" s="1"/>
  <c r="F2684" i="1"/>
  <c r="H2684" i="1" s="1"/>
  <c r="F2685" i="1"/>
  <c r="H2685" i="1" s="1"/>
  <c r="F2686" i="1"/>
  <c r="H2686" i="1" s="1"/>
  <c r="F2687" i="1"/>
  <c r="H2687" i="1" s="1"/>
  <c r="F2688" i="1"/>
  <c r="H2688" i="1" s="1"/>
  <c r="F2689" i="1"/>
  <c r="H2689" i="1" s="1"/>
  <c r="F2690" i="1"/>
  <c r="H2690" i="1" s="1"/>
  <c r="F2691" i="1"/>
  <c r="H2691" i="1" s="1"/>
  <c r="F2692" i="1"/>
  <c r="H2692" i="1" s="1"/>
  <c r="F2693" i="1"/>
  <c r="H2693" i="1" s="1"/>
  <c r="F2694" i="1"/>
  <c r="H2694" i="1" s="1"/>
  <c r="F2695" i="1"/>
  <c r="H2695" i="1" s="1"/>
  <c r="F2696" i="1"/>
  <c r="H2696" i="1" s="1"/>
  <c r="F2697" i="1"/>
  <c r="H2697" i="1" s="1"/>
  <c r="F2698" i="1"/>
  <c r="H2698" i="1" s="1"/>
  <c r="F2699" i="1"/>
  <c r="H2699" i="1" s="1"/>
  <c r="F2700" i="1"/>
  <c r="H2700" i="1" s="1"/>
  <c r="F2701" i="1"/>
  <c r="H2701" i="1" s="1"/>
  <c r="F2702" i="1"/>
  <c r="H2702" i="1" s="1"/>
  <c r="F2703" i="1"/>
  <c r="H2703" i="1" s="1"/>
  <c r="F2704" i="1"/>
  <c r="H2704" i="1" s="1"/>
  <c r="F2705" i="1"/>
  <c r="H2705" i="1" s="1"/>
  <c r="F2706" i="1"/>
  <c r="H2706" i="1" s="1"/>
  <c r="F2707" i="1"/>
  <c r="H2707" i="1" s="1"/>
  <c r="F2708" i="1"/>
  <c r="H2708" i="1" s="1"/>
  <c r="F2709" i="1"/>
  <c r="H2709" i="1" s="1"/>
  <c r="F2710" i="1"/>
  <c r="H2710" i="1" s="1"/>
  <c r="F2711" i="1"/>
  <c r="H2711" i="1" s="1"/>
  <c r="F2712" i="1"/>
  <c r="H2712" i="1" s="1"/>
  <c r="F2713" i="1"/>
  <c r="H2713" i="1" s="1"/>
  <c r="F2714" i="1"/>
  <c r="H2714" i="1" s="1"/>
  <c r="F2715" i="1"/>
  <c r="H2715" i="1" s="1"/>
  <c r="F2716" i="1"/>
  <c r="H2716" i="1" s="1"/>
  <c r="F2717" i="1"/>
  <c r="H2717" i="1" s="1"/>
  <c r="F2718" i="1"/>
  <c r="H2718" i="1" s="1"/>
  <c r="F2719" i="1"/>
  <c r="H2719" i="1" s="1"/>
  <c r="F2720" i="1"/>
  <c r="H2720" i="1" s="1"/>
  <c r="F2721" i="1"/>
  <c r="H2721" i="1" s="1"/>
  <c r="F2722" i="1"/>
  <c r="H2722" i="1" s="1"/>
  <c r="F2723" i="1"/>
  <c r="H2723" i="1" s="1"/>
  <c r="F2724" i="1"/>
  <c r="H2724" i="1" s="1"/>
  <c r="F2725" i="1"/>
  <c r="H2725" i="1" s="1"/>
  <c r="F2726" i="1"/>
  <c r="H2726" i="1" s="1"/>
  <c r="F2727" i="1"/>
  <c r="H2727" i="1" s="1"/>
  <c r="F2728" i="1"/>
  <c r="H2728" i="1" s="1"/>
  <c r="F2729" i="1"/>
  <c r="H2729" i="1" s="1"/>
  <c r="F2730" i="1"/>
  <c r="H2730" i="1" s="1"/>
  <c r="F2731" i="1"/>
  <c r="H2731" i="1" s="1"/>
  <c r="F2732" i="1"/>
  <c r="H2732" i="1" s="1"/>
  <c r="F2733" i="1"/>
  <c r="H2733" i="1" s="1"/>
  <c r="F2734" i="1"/>
  <c r="H2734" i="1" s="1"/>
  <c r="F2735" i="1"/>
  <c r="H2735" i="1" s="1"/>
  <c r="F2736" i="1"/>
  <c r="H2736" i="1" s="1"/>
  <c r="F2737" i="1"/>
  <c r="H2737" i="1" s="1"/>
  <c r="F2738" i="1"/>
  <c r="H2738" i="1" s="1"/>
  <c r="F2739" i="1"/>
  <c r="H2739" i="1" s="1"/>
  <c r="F2740" i="1"/>
  <c r="H2740" i="1" s="1"/>
  <c r="F2741" i="1"/>
  <c r="H2741" i="1" s="1"/>
  <c r="F2742" i="1"/>
  <c r="H2742" i="1" s="1"/>
  <c r="F2743" i="1"/>
  <c r="H2743" i="1" s="1"/>
  <c r="F2744" i="1"/>
  <c r="H2744" i="1" s="1"/>
  <c r="F2745" i="1"/>
  <c r="H2745" i="1" s="1"/>
  <c r="F2746" i="1"/>
  <c r="H2746" i="1" s="1"/>
  <c r="F2747" i="1"/>
  <c r="H2747" i="1" s="1"/>
  <c r="F2748" i="1"/>
  <c r="H2748" i="1" s="1"/>
  <c r="F2749" i="1"/>
  <c r="H2749" i="1" s="1"/>
  <c r="F2750" i="1"/>
  <c r="H2750" i="1" s="1"/>
  <c r="F2751" i="1"/>
  <c r="H2751" i="1" s="1"/>
  <c r="F2752" i="1"/>
  <c r="H2752" i="1" s="1"/>
  <c r="F2753" i="1"/>
  <c r="H2753" i="1" s="1"/>
  <c r="F2754" i="1"/>
  <c r="H2754" i="1" s="1"/>
  <c r="F2755" i="1"/>
  <c r="H2755" i="1" s="1"/>
  <c r="F2756" i="1"/>
  <c r="H2756" i="1" s="1"/>
  <c r="F2757" i="1"/>
  <c r="H2757" i="1" s="1"/>
  <c r="F2758" i="1"/>
  <c r="H2758" i="1" s="1"/>
  <c r="F2759" i="1"/>
  <c r="H2759" i="1" s="1"/>
  <c r="F2760" i="1"/>
  <c r="H2760" i="1" s="1"/>
  <c r="F2761" i="1"/>
  <c r="H2761" i="1" s="1"/>
  <c r="F2762" i="1"/>
  <c r="H2762" i="1" s="1"/>
  <c r="F2763" i="1"/>
  <c r="H2763" i="1" s="1"/>
  <c r="F2764" i="1"/>
  <c r="H2764" i="1" s="1"/>
  <c r="F2765" i="1"/>
  <c r="H2765" i="1" s="1"/>
  <c r="F2766" i="1"/>
  <c r="H2766" i="1" s="1"/>
  <c r="F2767" i="1"/>
  <c r="H2767" i="1" s="1"/>
  <c r="F2768" i="1"/>
  <c r="H2768" i="1" s="1"/>
  <c r="F2769" i="1"/>
  <c r="H2769" i="1" s="1"/>
  <c r="F2770" i="1"/>
  <c r="H2770" i="1" s="1"/>
  <c r="F2771" i="1"/>
  <c r="H2771" i="1" s="1"/>
  <c r="F2772" i="1"/>
  <c r="H2772" i="1" s="1"/>
  <c r="F2773" i="1"/>
  <c r="H2773" i="1" s="1"/>
  <c r="F2774" i="1"/>
  <c r="H2774" i="1" s="1"/>
  <c r="F2775" i="1"/>
  <c r="H2775" i="1" s="1"/>
  <c r="F2776" i="1"/>
  <c r="H2776" i="1" s="1"/>
  <c r="F2777" i="1"/>
  <c r="H2777" i="1" s="1"/>
  <c r="F2778" i="1"/>
  <c r="H2778" i="1" s="1"/>
  <c r="F2779" i="1"/>
  <c r="H2779" i="1" s="1"/>
  <c r="F2780" i="1"/>
  <c r="H2780" i="1" s="1"/>
  <c r="F2781" i="1"/>
  <c r="H2781" i="1" s="1"/>
  <c r="F2782" i="1"/>
  <c r="H2782" i="1" s="1"/>
  <c r="F2783" i="1"/>
  <c r="H2783" i="1" s="1"/>
  <c r="F2784" i="1"/>
  <c r="H2784" i="1" s="1"/>
  <c r="F2785" i="1"/>
  <c r="H2785" i="1" s="1"/>
  <c r="F2786" i="1"/>
  <c r="H2786" i="1" s="1"/>
  <c r="F2787" i="1"/>
  <c r="H2787" i="1" s="1"/>
  <c r="F2788" i="1"/>
  <c r="H2788" i="1" s="1"/>
  <c r="F2789" i="1"/>
  <c r="H2789" i="1" s="1"/>
  <c r="F2790" i="1"/>
  <c r="H2790" i="1" s="1"/>
  <c r="F2791" i="1"/>
  <c r="H2791" i="1" s="1"/>
  <c r="F2792" i="1"/>
  <c r="H2792" i="1" s="1"/>
  <c r="F2793" i="1"/>
  <c r="H2793" i="1" s="1"/>
  <c r="F2794" i="1"/>
  <c r="H2794" i="1" s="1"/>
  <c r="F2795" i="1"/>
  <c r="H2795" i="1" s="1"/>
  <c r="F2796" i="1"/>
  <c r="H2796" i="1" s="1"/>
  <c r="F2797" i="1"/>
  <c r="H2797" i="1" s="1"/>
  <c r="F2798" i="1"/>
  <c r="H2798" i="1" s="1"/>
  <c r="F2799" i="1"/>
  <c r="H2799" i="1" s="1"/>
  <c r="F2800" i="1"/>
  <c r="H2800" i="1" s="1"/>
  <c r="F2801" i="1"/>
  <c r="H2801" i="1" s="1"/>
  <c r="F2802" i="1"/>
  <c r="H2802" i="1" s="1"/>
  <c r="F2803" i="1"/>
  <c r="H2803" i="1" s="1"/>
  <c r="F2804" i="1"/>
  <c r="H2804" i="1" s="1"/>
  <c r="F2805" i="1"/>
  <c r="H2805" i="1" s="1"/>
  <c r="F2806" i="1"/>
  <c r="H2806" i="1" s="1"/>
  <c r="F2807" i="1"/>
  <c r="H2807" i="1" s="1"/>
  <c r="F2808" i="1"/>
  <c r="H2808" i="1" s="1"/>
  <c r="F2809" i="1"/>
  <c r="H2809" i="1" s="1"/>
  <c r="F2810" i="1"/>
  <c r="H2810" i="1" s="1"/>
  <c r="F2811" i="1"/>
  <c r="H2811" i="1" s="1"/>
  <c r="F2812" i="1"/>
  <c r="H2812" i="1" s="1"/>
  <c r="F2813" i="1"/>
  <c r="H2813" i="1" s="1"/>
  <c r="F2814" i="1"/>
  <c r="H2814" i="1" s="1"/>
  <c r="F2815" i="1"/>
  <c r="H2815" i="1" s="1"/>
  <c r="F2816" i="1"/>
  <c r="H2816" i="1" s="1"/>
  <c r="F2817" i="1"/>
  <c r="H2817" i="1" s="1"/>
  <c r="F2818" i="1"/>
  <c r="H2818" i="1" s="1"/>
  <c r="F2819" i="1"/>
  <c r="H2819" i="1" s="1"/>
  <c r="F2820" i="1"/>
  <c r="H2820" i="1" s="1"/>
  <c r="F2821" i="1"/>
  <c r="H2821" i="1" s="1"/>
  <c r="F2822" i="1"/>
  <c r="H2822" i="1" s="1"/>
  <c r="F2823" i="1"/>
  <c r="H2823" i="1" s="1"/>
  <c r="F2824" i="1"/>
  <c r="H2824" i="1" s="1"/>
  <c r="F2825" i="1"/>
  <c r="H2825" i="1" s="1"/>
  <c r="F2826" i="1"/>
  <c r="H2826" i="1" s="1"/>
  <c r="F2827" i="1"/>
  <c r="H2827" i="1" s="1"/>
  <c r="F2828" i="1"/>
  <c r="H2828" i="1" s="1"/>
  <c r="F2829" i="1"/>
  <c r="H2829" i="1" s="1"/>
  <c r="F2830" i="1"/>
  <c r="H2830" i="1" s="1"/>
  <c r="F2831" i="1"/>
  <c r="H2831" i="1" s="1"/>
  <c r="F2832" i="1"/>
  <c r="H2832" i="1" s="1"/>
  <c r="F2833" i="1"/>
  <c r="H2833" i="1" s="1"/>
  <c r="F2834" i="1"/>
  <c r="H2834" i="1" s="1"/>
  <c r="F2835" i="1"/>
  <c r="H2835" i="1" s="1"/>
  <c r="F2836" i="1"/>
  <c r="H2836" i="1" s="1"/>
  <c r="F2837" i="1"/>
  <c r="H2837" i="1" s="1"/>
  <c r="F2838" i="1"/>
  <c r="H2838" i="1" s="1"/>
  <c r="F2839" i="1"/>
  <c r="H2839" i="1" s="1"/>
  <c r="F2840" i="1"/>
  <c r="H2840" i="1" s="1"/>
  <c r="F2841" i="1"/>
  <c r="H2841" i="1" s="1"/>
  <c r="F2842" i="1"/>
  <c r="H2842" i="1" s="1"/>
  <c r="F2843" i="1"/>
  <c r="H2843" i="1" s="1"/>
  <c r="F2844" i="1"/>
  <c r="H2844" i="1" s="1"/>
  <c r="F2845" i="1"/>
  <c r="H2845" i="1" s="1"/>
  <c r="F2846" i="1"/>
  <c r="H2846" i="1" s="1"/>
  <c r="F2847" i="1"/>
  <c r="H2847" i="1" s="1"/>
  <c r="F2848" i="1"/>
  <c r="H2848" i="1" s="1"/>
  <c r="F2849" i="1"/>
  <c r="H2849" i="1" s="1"/>
  <c r="F2850" i="1"/>
  <c r="H2850" i="1" s="1"/>
  <c r="F2851" i="1"/>
  <c r="H2851" i="1" s="1"/>
  <c r="F2852" i="1"/>
  <c r="H2852" i="1" s="1"/>
  <c r="F2853" i="1"/>
  <c r="H2853" i="1" s="1"/>
  <c r="F2854" i="1"/>
  <c r="H2854" i="1" s="1"/>
  <c r="F2855" i="1"/>
  <c r="H2855" i="1" s="1"/>
  <c r="F2856" i="1"/>
  <c r="H2856" i="1" s="1"/>
  <c r="F2857" i="1"/>
  <c r="H2857" i="1" s="1"/>
  <c r="F2858" i="1"/>
  <c r="H2858" i="1" s="1"/>
  <c r="F2859" i="1"/>
  <c r="H2859" i="1" s="1"/>
  <c r="F2860" i="1"/>
  <c r="H2860" i="1" s="1"/>
  <c r="F2861" i="1"/>
  <c r="H2861" i="1" s="1"/>
  <c r="F2862" i="1"/>
  <c r="H2862" i="1" s="1"/>
  <c r="F2863" i="1"/>
  <c r="H2863" i="1" s="1"/>
  <c r="F2864" i="1"/>
  <c r="H2864" i="1" s="1"/>
  <c r="F2865" i="1"/>
  <c r="H2865" i="1" s="1"/>
  <c r="F2866" i="1"/>
  <c r="H2866" i="1" s="1"/>
  <c r="F2867" i="1"/>
  <c r="H2867" i="1" s="1"/>
  <c r="F2868" i="1"/>
  <c r="H2868" i="1" s="1"/>
  <c r="F2869" i="1"/>
  <c r="H2869" i="1" s="1"/>
  <c r="F2870" i="1"/>
  <c r="H2870" i="1" s="1"/>
  <c r="F2871" i="1"/>
  <c r="H2871" i="1" s="1"/>
  <c r="F2872" i="1"/>
  <c r="H2872" i="1" s="1"/>
  <c r="F2873" i="1"/>
  <c r="H2873" i="1" s="1"/>
  <c r="F2874" i="1"/>
  <c r="H2874" i="1" s="1"/>
  <c r="F2875" i="1"/>
  <c r="H2875" i="1" s="1"/>
  <c r="F2876" i="1"/>
  <c r="H2876" i="1" s="1"/>
  <c r="F2877" i="1"/>
  <c r="H2877" i="1" s="1"/>
  <c r="F2878" i="1"/>
  <c r="H2878" i="1" s="1"/>
  <c r="F2879" i="1"/>
  <c r="H2879" i="1" s="1"/>
  <c r="F2880" i="1"/>
  <c r="H2880" i="1" s="1"/>
  <c r="F2881" i="1"/>
  <c r="H2881" i="1" s="1"/>
  <c r="F2882" i="1"/>
  <c r="H2882" i="1" s="1"/>
  <c r="F2883" i="1"/>
  <c r="H2883" i="1" s="1"/>
  <c r="F2884" i="1"/>
  <c r="H2884" i="1" s="1"/>
  <c r="F2885" i="1"/>
  <c r="H2885" i="1" s="1"/>
  <c r="F2886" i="1"/>
  <c r="H2886" i="1" s="1"/>
  <c r="F2887" i="1"/>
  <c r="H2887" i="1" s="1"/>
  <c r="F2888" i="1"/>
  <c r="H2888" i="1" s="1"/>
  <c r="F2889" i="1"/>
  <c r="H2889" i="1" s="1"/>
  <c r="F2890" i="1"/>
  <c r="H2890" i="1" s="1"/>
  <c r="F2891" i="1"/>
  <c r="H2891" i="1" s="1"/>
  <c r="F2892" i="1"/>
  <c r="H2892" i="1" s="1"/>
  <c r="F2893" i="1"/>
  <c r="H2893" i="1" s="1"/>
  <c r="F2894" i="1"/>
  <c r="H2894" i="1" s="1"/>
  <c r="F2895" i="1"/>
  <c r="H2895" i="1" s="1"/>
  <c r="F2896" i="1"/>
  <c r="H2896" i="1" s="1"/>
  <c r="F2897" i="1"/>
  <c r="H2897" i="1" s="1"/>
  <c r="F2898" i="1"/>
  <c r="H2898" i="1" s="1"/>
  <c r="F2899" i="1"/>
  <c r="H2899" i="1" s="1"/>
  <c r="F2900" i="1"/>
  <c r="H2900" i="1" s="1"/>
  <c r="F2901" i="1"/>
  <c r="H2901" i="1" s="1"/>
  <c r="F2902" i="1"/>
  <c r="H2902" i="1" s="1"/>
  <c r="F2903" i="1"/>
  <c r="H2903" i="1" s="1"/>
  <c r="F2904" i="1"/>
  <c r="H2904" i="1" s="1"/>
  <c r="F2905" i="1"/>
  <c r="H2905" i="1" s="1"/>
  <c r="F2906" i="1"/>
  <c r="H2906" i="1" s="1"/>
  <c r="F2907" i="1"/>
  <c r="H2907" i="1" s="1"/>
  <c r="F2908" i="1"/>
  <c r="H2908" i="1" s="1"/>
  <c r="F2909" i="1"/>
  <c r="H2909" i="1" s="1"/>
  <c r="F2910" i="1"/>
  <c r="H2910" i="1" s="1"/>
  <c r="F2911" i="1"/>
  <c r="H2911" i="1" s="1"/>
  <c r="F2912" i="1"/>
  <c r="H2912" i="1" s="1"/>
  <c r="F2913" i="1"/>
  <c r="H2913" i="1" s="1"/>
  <c r="F2914" i="1"/>
  <c r="H2914" i="1" s="1"/>
  <c r="F2915" i="1"/>
  <c r="H2915" i="1" s="1"/>
  <c r="F2916" i="1"/>
  <c r="H2916" i="1" s="1"/>
  <c r="F2917" i="1"/>
  <c r="H2917" i="1" s="1"/>
  <c r="F2918" i="1"/>
  <c r="H2918" i="1" s="1"/>
  <c r="F2919" i="1"/>
  <c r="H2919" i="1" s="1"/>
  <c r="F2920" i="1"/>
  <c r="H2920" i="1" s="1"/>
  <c r="F2921" i="1"/>
  <c r="H2921" i="1" s="1"/>
  <c r="F2922" i="1"/>
  <c r="H2922" i="1" s="1"/>
  <c r="F2923" i="1"/>
  <c r="H2923" i="1" s="1"/>
  <c r="F2924" i="1"/>
  <c r="H2924" i="1" s="1"/>
  <c r="F2925" i="1"/>
  <c r="H2925" i="1" s="1"/>
  <c r="F2926" i="1"/>
  <c r="H2926" i="1" s="1"/>
  <c r="F2927" i="1"/>
  <c r="H2927" i="1" s="1"/>
  <c r="F2928" i="1"/>
  <c r="H2928" i="1" s="1"/>
  <c r="F2929" i="1"/>
  <c r="H2929" i="1" s="1"/>
  <c r="F2930" i="1"/>
  <c r="H2930" i="1" s="1"/>
  <c r="F2931" i="1"/>
  <c r="H2931" i="1" s="1"/>
  <c r="F2932" i="1"/>
  <c r="H2932" i="1" s="1"/>
  <c r="F2933" i="1"/>
  <c r="H2933" i="1" s="1"/>
  <c r="F2934" i="1"/>
  <c r="H2934" i="1" s="1"/>
  <c r="F2935" i="1"/>
  <c r="H2935" i="1" s="1"/>
  <c r="F2936" i="1"/>
  <c r="H2936" i="1" s="1"/>
  <c r="F2937" i="1"/>
  <c r="H2937" i="1" s="1"/>
  <c r="F2938" i="1"/>
  <c r="H2938" i="1" s="1"/>
  <c r="F2939" i="1"/>
  <c r="H2939" i="1" s="1"/>
  <c r="F2940" i="1"/>
  <c r="H2940" i="1" s="1"/>
  <c r="F2941" i="1"/>
  <c r="H2941" i="1" s="1"/>
  <c r="F2942" i="1"/>
  <c r="H2942" i="1" s="1"/>
  <c r="F2943" i="1"/>
  <c r="H2943" i="1" s="1"/>
  <c r="F2944" i="1"/>
  <c r="H2944" i="1" s="1"/>
  <c r="F2945" i="1"/>
  <c r="H2945" i="1" s="1"/>
  <c r="F2946" i="1"/>
  <c r="H2946" i="1" s="1"/>
  <c r="F2947" i="1"/>
  <c r="H2947" i="1" s="1"/>
  <c r="F2948" i="1"/>
  <c r="H2948" i="1" s="1"/>
  <c r="F2949" i="1"/>
  <c r="H2949" i="1" s="1"/>
  <c r="F2950" i="1"/>
  <c r="H2950" i="1" s="1"/>
  <c r="F2951" i="1"/>
  <c r="H2951" i="1" s="1"/>
  <c r="F2952" i="1"/>
  <c r="H2952" i="1" s="1"/>
  <c r="F2953" i="1"/>
  <c r="H2953" i="1" s="1"/>
  <c r="F2954" i="1"/>
  <c r="H2954" i="1" s="1"/>
  <c r="F2955" i="1"/>
  <c r="H2955" i="1" s="1"/>
  <c r="F2956" i="1"/>
  <c r="H2956" i="1" s="1"/>
  <c r="F2957" i="1"/>
  <c r="H2957" i="1" s="1"/>
  <c r="F2958" i="1"/>
  <c r="H2958" i="1" s="1"/>
  <c r="F2959" i="1"/>
  <c r="H2959" i="1" s="1"/>
  <c r="F2960" i="1"/>
  <c r="H2960" i="1" s="1"/>
  <c r="F2961" i="1"/>
  <c r="H2961" i="1" s="1"/>
  <c r="F2962" i="1"/>
  <c r="H2962" i="1" s="1"/>
  <c r="F2963" i="1"/>
  <c r="H2963" i="1" s="1"/>
  <c r="F2964" i="1"/>
  <c r="H2964" i="1" s="1"/>
  <c r="F2965" i="1"/>
  <c r="H2965" i="1" s="1"/>
  <c r="F2966" i="1"/>
  <c r="H2966" i="1" s="1"/>
  <c r="F2967" i="1"/>
  <c r="H2967" i="1" s="1"/>
  <c r="F2968" i="1"/>
  <c r="H2968" i="1" s="1"/>
  <c r="F2969" i="1"/>
  <c r="H2969" i="1" s="1"/>
  <c r="F2970" i="1"/>
  <c r="H2970" i="1" s="1"/>
  <c r="F2971" i="1"/>
  <c r="H2971" i="1" s="1"/>
  <c r="F2972" i="1"/>
  <c r="H2972" i="1" s="1"/>
  <c r="F2973" i="1"/>
  <c r="H2973" i="1" s="1"/>
  <c r="F2974" i="1"/>
  <c r="H2974" i="1" s="1"/>
  <c r="F2975" i="1"/>
  <c r="H2975" i="1" s="1"/>
  <c r="F2976" i="1"/>
  <c r="H2976" i="1" s="1"/>
  <c r="F2977" i="1"/>
  <c r="H2977" i="1" s="1"/>
  <c r="F2978" i="1"/>
  <c r="H2978" i="1" s="1"/>
  <c r="F2979" i="1"/>
  <c r="H2979" i="1" s="1"/>
  <c r="F2980" i="1"/>
  <c r="H2980" i="1" s="1"/>
  <c r="F2981" i="1"/>
  <c r="H2981" i="1" s="1"/>
  <c r="F2982" i="1"/>
  <c r="H2982" i="1" s="1"/>
  <c r="F2983" i="1"/>
  <c r="H2983" i="1" s="1"/>
  <c r="F2984" i="1"/>
  <c r="H2984" i="1" s="1"/>
  <c r="F2985" i="1"/>
  <c r="H2985" i="1" s="1"/>
  <c r="F2986" i="1"/>
  <c r="H2986" i="1" s="1"/>
  <c r="F2987" i="1"/>
  <c r="H2987" i="1" s="1"/>
  <c r="F2988" i="1"/>
  <c r="H2988" i="1" s="1"/>
  <c r="F2989" i="1"/>
  <c r="H2989" i="1" s="1"/>
  <c r="F2990" i="1"/>
  <c r="H2990" i="1" s="1"/>
  <c r="F2991" i="1"/>
  <c r="H2991" i="1" s="1"/>
  <c r="F2992" i="1"/>
  <c r="H2992" i="1" s="1"/>
  <c r="F2993" i="1"/>
  <c r="H2993" i="1" s="1"/>
  <c r="F2994" i="1"/>
  <c r="H2994" i="1" s="1"/>
  <c r="F2995" i="1"/>
  <c r="H2995" i="1" s="1"/>
  <c r="F2996" i="1"/>
  <c r="H2996" i="1" s="1"/>
  <c r="F2997" i="1"/>
  <c r="H2997" i="1" s="1"/>
  <c r="F2998" i="1"/>
  <c r="H2998" i="1" s="1"/>
  <c r="F2999" i="1"/>
  <c r="H2999" i="1" s="1"/>
  <c r="F3000" i="1"/>
  <c r="H3000" i="1" s="1"/>
  <c r="F3001" i="1"/>
  <c r="H3001" i="1" s="1"/>
  <c r="K1701" i="1"/>
  <c r="N1701" i="1" s="1"/>
  <c r="K2074" i="1"/>
  <c r="N2074" i="1" s="1"/>
  <c r="K1164" i="1"/>
  <c r="N1164" i="1" s="1"/>
  <c r="K1457" i="1"/>
  <c r="N1457" i="1" s="1"/>
  <c r="K2272" i="1"/>
  <c r="N2272" i="1" s="1"/>
  <c r="K2839" i="1"/>
  <c r="N2839" i="1" s="1"/>
  <c r="K2840" i="1"/>
  <c r="N2840" i="1" s="1"/>
  <c r="K343" i="1"/>
  <c r="N343" i="1" s="1"/>
  <c r="K675" i="1"/>
  <c r="N675" i="1" s="1"/>
  <c r="K615" i="1"/>
  <c r="N615" i="1" s="1"/>
  <c r="K2841" i="1"/>
  <c r="N2841" i="1" s="1"/>
  <c r="K2949" i="1"/>
  <c r="N2949" i="1" s="1"/>
  <c r="K2034" i="1"/>
  <c r="N2034" i="1" s="1"/>
  <c r="K1656" i="1"/>
  <c r="N1656" i="1" s="1"/>
  <c r="K1796" i="1"/>
  <c r="N1796" i="1" s="1"/>
  <c r="K2642" i="1"/>
  <c r="N2642" i="1" s="1"/>
  <c r="K2429" i="1"/>
  <c r="N2429" i="1" s="1"/>
  <c r="K2476" i="1"/>
  <c r="N2476" i="1" s="1"/>
  <c r="K2116" i="1"/>
  <c r="N2116" i="1" s="1"/>
  <c r="K1280" i="1"/>
  <c r="N1280" i="1" s="1"/>
  <c r="K931" i="1"/>
  <c r="N931" i="1" s="1"/>
  <c r="K2892" i="1"/>
  <c r="N2892" i="1" s="1"/>
  <c r="K2" i="1"/>
  <c r="N2" i="1" s="1"/>
  <c r="K1743" i="1"/>
  <c r="N1743" i="1" s="1"/>
  <c r="K1609" i="1"/>
  <c r="N1609" i="1" s="1"/>
  <c r="K344" i="1"/>
  <c r="N344" i="1" s="1"/>
  <c r="K1797" i="1"/>
  <c r="N1797" i="1" s="1"/>
  <c r="K2893" i="1"/>
  <c r="N2893" i="1" s="1"/>
  <c r="K1124" i="1"/>
  <c r="N1124" i="1" s="1"/>
  <c r="K1610" i="1"/>
  <c r="N1610" i="1" s="1"/>
  <c r="K876" i="1"/>
  <c r="N876" i="1" s="1"/>
  <c r="K1125" i="1"/>
  <c r="N1125" i="1" s="1"/>
  <c r="K1744" i="1"/>
  <c r="N1744" i="1" s="1"/>
  <c r="K98" i="1"/>
  <c r="N98" i="1" s="1"/>
  <c r="K191" i="1"/>
  <c r="N191" i="1" s="1"/>
  <c r="K828" i="1"/>
  <c r="N828" i="1" s="1"/>
  <c r="K676" i="1"/>
  <c r="N676" i="1" s="1"/>
  <c r="K2221" i="1"/>
  <c r="N2221" i="1" s="1"/>
  <c r="K2794" i="1"/>
  <c r="N2794" i="1" s="1"/>
  <c r="K388" i="1"/>
  <c r="N388" i="1" s="1"/>
  <c r="K2750" i="1"/>
  <c r="N2750" i="1" s="1"/>
  <c r="K616" i="1"/>
  <c r="N616" i="1" s="1"/>
  <c r="K2533" i="1"/>
  <c r="N2533" i="1" s="1"/>
  <c r="K2534" i="1"/>
  <c r="N2534" i="1" s="1"/>
  <c r="K2477" i="1"/>
  <c r="N2477" i="1" s="1"/>
  <c r="K56" i="1"/>
  <c r="N56" i="1" s="1"/>
  <c r="K192" i="1"/>
  <c r="N192" i="1" s="1"/>
  <c r="K1281" i="1"/>
  <c r="N1281" i="1" s="1"/>
  <c r="K1126" i="1"/>
  <c r="N1126" i="1" s="1"/>
  <c r="K1888" i="1"/>
  <c r="N1888" i="1" s="1"/>
  <c r="K389" i="1"/>
  <c r="N389" i="1" s="1"/>
  <c r="K877" i="1"/>
  <c r="N877" i="1" s="1"/>
  <c r="K1934" i="1"/>
  <c r="N1934" i="1" s="1"/>
  <c r="K2842" i="1"/>
  <c r="N2842" i="1" s="1"/>
  <c r="K1217" i="1"/>
  <c r="N1217" i="1" s="1"/>
  <c r="K146" i="1"/>
  <c r="N146" i="1" s="1"/>
  <c r="K777" i="1"/>
  <c r="N777" i="1" s="1"/>
  <c r="K147" i="1"/>
  <c r="N147" i="1" s="1"/>
  <c r="K299" i="1"/>
  <c r="N299" i="1" s="1"/>
  <c r="K1037" i="1"/>
  <c r="N1037" i="1" s="1"/>
  <c r="K1889" i="1"/>
  <c r="N1889" i="1" s="1"/>
  <c r="K1935" i="1"/>
  <c r="N1935" i="1" s="1"/>
  <c r="K2535" i="1"/>
  <c r="N2535" i="1" s="1"/>
  <c r="K525" i="1"/>
  <c r="N525" i="1" s="1"/>
  <c r="K2643" i="1"/>
  <c r="N2643" i="1" s="1"/>
  <c r="K778" i="1"/>
  <c r="N778" i="1" s="1"/>
  <c r="K2273" i="1"/>
  <c r="N2273" i="1" s="1"/>
  <c r="K2644" i="1"/>
  <c r="N2644" i="1" s="1"/>
  <c r="K1392" i="1"/>
  <c r="N1392" i="1" s="1"/>
  <c r="K2478" i="1"/>
  <c r="N2478" i="1" s="1"/>
  <c r="K2689" i="1"/>
  <c r="N2689" i="1" s="1"/>
  <c r="K2430" i="1"/>
  <c r="N2430" i="1" s="1"/>
  <c r="K526" i="1"/>
  <c r="N526" i="1" s="1"/>
  <c r="K428" i="1"/>
  <c r="N428" i="1" s="1"/>
  <c r="K1282" i="1"/>
  <c r="N1282" i="1" s="1"/>
  <c r="K2479" i="1"/>
  <c r="N2479" i="1" s="1"/>
  <c r="K1127" i="1"/>
  <c r="N1127" i="1" s="1"/>
  <c r="K2370" i="1"/>
  <c r="N2370" i="1" s="1"/>
  <c r="K1128" i="1"/>
  <c r="N1128" i="1" s="1"/>
  <c r="K2431" i="1"/>
  <c r="N2431" i="1" s="1"/>
  <c r="K983" i="1"/>
  <c r="N983" i="1" s="1"/>
  <c r="K2432" i="1"/>
  <c r="N2432" i="1" s="1"/>
  <c r="K2950" i="1"/>
  <c r="N2950" i="1" s="1"/>
  <c r="K984" i="1"/>
  <c r="N984" i="1" s="1"/>
  <c r="K477" i="1"/>
  <c r="N477" i="1" s="1"/>
  <c r="K1499" i="1"/>
  <c r="N1499" i="1" s="1"/>
  <c r="K1218" i="1"/>
  <c r="N1218" i="1" s="1"/>
  <c r="K878" i="1"/>
  <c r="N878" i="1" s="1"/>
  <c r="K345" i="1"/>
  <c r="N345" i="1" s="1"/>
  <c r="K2843" i="1"/>
  <c r="N2843" i="1" s="1"/>
  <c r="K1989" i="1"/>
  <c r="N1989" i="1" s="1"/>
  <c r="K99" i="1"/>
  <c r="N99" i="1" s="1"/>
  <c r="K2584" i="1"/>
  <c r="N2584" i="1" s="1"/>
  <c r="K727" i="1"/>
  <c r="N727" i="1" s="1"/>
  <c r="K100" i="1"/>
  <c r="N100" i="1" s="1"/>
  <c r="K1458" i="1"/>
  <c r="N1458" i="1" s="1"/>
  <c r="K779" i="1"/>
  <c r="N779" i="1" s="1"/>
  <c r="K1038" i="1"/>
  <c r="N1038" i="1" s="1"/>
  <c r="K985" i="1"/>
  <c r="N985" i="1" s="1"/>
  <c r="K2117" i="1"/>
  <c r="N2117" i="1" s="1"/>
  <c r="K3" i="1"/>
  <c r="N3" i="1" s="1"/>
  <c r="K390" i="1"/>
  <c r="N390" i="1" s="1"/>
  <c r="K1283" i="1"/>
  <c r="N1283" i="1" s="1"/>
  <c r="K986" i="1"/>
  <c r="N986" i="1" s="1"/>
  <c r="K2690" i="1"/>
  <c r="N2690" i="1" s="1"/>
  <c r="K1611" i="1"/>
  <c r="N1611" i="1" s="1"/>
  <c r="K617" i="1"/>
  <c r="N617" i="1" s="1"/>
  <c r="K571" i="1"/>
  <c r="N571" i="1" s="1"/>
  <c r="K2319" i="1"/>
  <c r="N2319" i="1" s="1"/>
  <c r="K253" i="1"/>
  <c r="N253" i="1" s="1"/>
  <c r="K572" i="1"/>
  <c r="N572" i="1" s="1"/>
  <c r="K2433" i="1"/>
  <c r="N2433" i="1" s="1"/>
  <c r="K101" i="1"/>
  <c r="N101" i="1" s="1"/>
  <c r="K987" i="1"/>
  <c r="N987" i="1" s="1"/>
  <c r="K2951" i="1"/>
  <c r="N2951" i="1" s="1"/>
  <c r="K1039" i="1"/>
  <c r="N1039" i="1" s="1"/>
  <c r="K2844" i="1"/>
  <c r="N2844" i="1" s="1"/>
  <c r="K2480" i="1"/>
  <c r="N2480" i="1" s="1"/>
  <c r="K1552" i="1"/>
  <c r="N1552" i="1" s="1"/>
  <c r="K780" i="1"/>
  <c r="N780" i="1" s="1"/>
  <c r="K618" i="1"/>
  <c r="N618" i="1" s="1"/>
  <c r="K193" i="1"/>
  <c r="N193" i="1" s="1"/>
  <c r="K2845" i="1"/>
  <c r="N2845" i="1" s="1"/>
  <c r="K1745" i="1"/>
  <c r="N1745" i="1" s="1"/>
  <c r="K619" i="1"/>
  <c r="N619" i="1" s="1"/>
  <c r="K429" i="1"/>
  <c r="N429" i="1" s="1"/>
  <c r="K2645" i="1"/>
  <c r="N2645" i="1" s="1"/>
  <c r="K932" i="1"/>
  <c r="N932" i="1" s="1"/>
  <c r="K677" i="1"/>
  <c r="N677" i="1" s="1"/>
  <c r="K102" i="1"/>
  <c r="N102" i="1" s="1"/>
  <c r="K678" i="1"/>
  <c r="N678" i="1" s="1"/>
  <c r="K2894" i="1"/>
  <c r="N2894" i="1" s="1"/>
  <c r="K430" i="1"/>
  <c r="N430" i="1" s="1"/>
  <c r="K1851" i="1"/>
  <c r="N1851" i="1" s="1"/>
  <c r="K1340" i="1"/>
  <c r="N1340" i="1" s="1"/>
  <c r="K2118" i="1"/>
  <c r="N2118" i="1" s="1"/>
  <c r="K1798" i="1"/>
  <c r="N1798" i="1" s="1"/>
  <c r="K2274" i="1"/>
  <c r="N2274" i="1" s="1"/>
  <c r="K679" i="1"/>
  <c r="N679" i="1" s="1"/>
  <c r="K988" i="1"/>
  <c r="N988" i="1" s="1"/>
  <c r="K1702" i="1"/>
  <c r="N1702" i="1" s="1"/>
  <c r="K1129" i="1"/>
  <c r="N1129" i="1" s="1"/>
  <c r="K1890" i="1"/>
  <c r="N1890" i="1" s="1"/>
  <c r="K2895" i="1"/>
  <c r="N2895" i="1" s="1"/>
  <c r="K1130" i="1"/>
  <c r="N1130" i="1" s="1"/>
  <c r="K148" i="1"/>
  <c r="N148" i="1" s="1"/>
  <c r="K1083" i="1"/>
  <c r="N1083" i="1" s="1"/>
  <c r="K781" i="1"/>
  <c r="N781" i="1" s="1"/>
  <c r="K1393" i="1"/>
  <c r="N1393" i="1" s="1"/>
  <c r="K478" i="1"/>
  <c r="N478" i="1" s="1"/>
  <c r="K2481" i="1"/>
  <c r="N2481" i="1" s="1"/>
  <c r="K989" i="1"/>
  <c r="N989" i="1" s="1"/>
  <c r="K254" i="1"/>
  <c r="N254" i="1" s="1"/>
  <c r="K2585" i="1"/>
  <c r="N2585" i="1" s="1"/>
  <c r="K1219" i="1"/>
  <c r="N1219" i="1" s="1"/>
  <c r="K2896" i="1"/>
  <c r="N2896" i="1" s="1"/>
  <c r="K1459" i="1"/>
  <c r="N1459" i="1" s="1"/>
  <c r="K990" i="1"/>
  <c r="N990" i="1" s="1"/>
  <c r="K1341" i="1"/>
  <c r="N1341" i="1" s="1"/>
  <c r="K2586" i="1"/>
  <c r="N2586" i="1" s="1"/>
  <c r="K1500" i="1"/>
  <c r="N1500" i="1" s="1"/>
  <c r="K2952" i="1"/>
  <c r="N2952" i="1" s="1"/>
  <c r="K991" i="1"/>
  <c r="N991" i="1" s="1"/>
  <c r="K103" i="1"/>
  <c r="N103" i="1" s="1"/>
  <c r="K1799" i="1"/>
  <c r="N1799" i="1" s="1"/>
  <c r="K879" i="1"/>
  <c r="N879" i="1" s="1"/>
  <c r="K2075" i="1"/>
  <c r="N2075" i="1" s="1"/>
  <c r="K2222" i="1"/>
  <c r="N2222" i="1" s="1"/>
  <c r="K2897" i="1"/>
  <c r="N2897" i="1" s="1"/>
  <c r="K1220" i="1"/>
  <c r="N1220" i="1" s="1"/>
  <c r="K4" i="1"/>
  <c r="N4" i="1" s="1"/>
  <c r="K527" i="1"/>
  <c r="N527" i="1" s="1"/>
  <c r="K620" i="1"/>
  <c r="N620" i="1" s="1"/>
  <c r="K2371" i="1"/>
  <c r="N2371" i="1" s="1"/>
  <c r="K2795" i="1"/>
  <c r="N2795" i="1" s="1"/>
  <c r="K2846" i="1"/>
  <c r="N2846" i="1" s="1"/>
  <c r="K728" i="1"/>
  <c r="N728" i="1" s="1"/>
  <c r="K1460" i="1"/>
  <c r="N1460" i="1" s="1"/>
  <c r="K1501" i="1"/>
  <c r="N1501" i="1" s="1"/>
  <c r="K2223" i="1"/>
  <c r="N2223" i="1" s="1"/>
  <c r="K829" i="1"/>
  <c r="N829" i="1" s="1"/>
  <c r="K1221" i="1"/>
  <c r="N1221" i="1" s="1"/>
  <c r="K2536" i="1"/>
  <c r="N2536" i="1" s="1"/>
  <c r="K57" i="1"/>
  <c r="N57" i="1" s="1"/>
  <c r="K1891" i="1"/>
  <c r="N1891" i="1" s="1"/>
  <c r="K1703" i="1"/>
  <c r="N1703" i="1" s="1"/>
  <c r="K2482" i="1"/>
  <c r="N2482" i="1" s="1"/>
  <c r="K2483" i="1"/>
  <c r="N2483" i="1" s="1"/>
  <c r="K2076" i="1"/>
  <c r="N2076" i="1" s="1"/>
  <c r="K528" i="1"/>
  <c r="N528" i="1" s="1"/>
  <c r="K431" i="1"/>
  <c r="N431" i="1" s="1"/>
  <c r="K149" i="1"/>
  <c r="N149" i="1" s="1"/>
  <c r="K529" i="1"/>
  <c r="N529" i="1" s="1"/>
  <c r="K1131" i="1"/>
  <c r="N1131" i="1" s="1"/>
  <c r="K2587" i="1"/>
  <c r="N2587" i="1" s="1"/>
  <c r="K346" i="1"/>
  <c r="N346" i="1" s="1"/>
  <c r="K2751" i="1"/>
  <c r="N2751" i="1" s="1"/>
  <c r="K680" i="1"/>
  <c r="N680" i="1" s="1"/>
  <c r="K880" i="1"/>
  <c r="N880" i="1" s="1"/>
  <c r="K1553" i="1"/>
  <c r="N1553" i="1" s="1"/>
  <c r="K573" i="1"/>
  <c r="N573" i="1" s="1"/>
  <c r="K1990" i="1"/>
  <c r="N1990" i="1" s="1"/>
  <c r="K1746" i="1"/>
  <c r="N1746" i="1" s="1"/>
  <c r="K881" i="1"/>
  <c r="N881" i="1" s="1"/>
  <c r="K104" i="1"/>
  <c r="N104" i="1" s="1"/>
  <c r="K194" i="1"/>
  <c r="N194" i="1" s="1"/>
  <c r="K105" i="1"/>
  <c r="N105" i="1" s="1"/>
  <c r="K150" i="1"/>
  <c r="N150" i="1" s="1"/>
  <c r="K1892" i="1"/>
  <c r="N1892" i="1" s="1"/>
  <c r="K574" i="1"/>
  <c r="N574" i="1" s="1"/>
  <c r="K1394" i="1"/>
  <c r="N1394" i="1" s="1"/>
  <c r="K575" i="1"/>
  <c r="N575" i="1" s="1"/>
  <c r="K2537" i="1"/>
  <c r="N2537" i="1" s="1"/>
  <c r="K1084" i="1"/>
  <c r="N1084" i="1" s="1"/>
  <c r="K1612" i="1"/>
  <c r="N1612" i="1" s="1"/>
  <c r="K391" i="1"/>
  <c r="N391" i="1" s="1"/>
  <c r="K1395" i="1"/>
  <c r="N1395" i="1" s="1"/>
  <c r="K1222" i="1"/>
  <c r="N1222" i="1" s="1"/>
  <c r="K2484" i="1"/>
  <c r="N2484" i="1" s="1"/>
  <c r="K530" i="1"/>
  <c r="N530" i="1" s="1"/>
  <c r="K1223" i="1"/>
  <c r="N1223" i="1" s="1"/>
  <c r="K2320" i="1"/>
  <c r="N2320" i="1" s="1"/>
  <c r="K2372" i="1"/>
  <c r="N2372" i="1" s="1"/>
  <c r="K992" i="1"/>
  <c r="N992" i="1" s="1"/>
  <c r="K2752" i="1"/>
  <c r="N2752" i="1" s="1"/>
  <c r="K300" i="1"/>
  <c r="N300" i="1" s="1"/>
  <c r="K2035" i="1"/>
  <c r="N2035" i="1" s="1"/>
  <c r="K1852" i="1"/>
  <c r="N1852" i="1" s="1"/>
  <c r="K621" i="1"/>
  <c r="N621" i="1" s="1"/>
  <c r="K1800" i="1"/>
  <c r="N1800" i="1" s="1"/>
  <c r="K1991" i="1"/>
  <c r="N1991" i="1" s="1"/>
  <c r="K622" i="1"/>
  <c r="N622" i="1" s="1"/>
  <c r="K623" i="1"/>
  <c r="N623" i="1" s="1"/>
  <c r="K255" i="1"/>
  <c r="N255" i="1" s="1"/>
  <c r="K1801" i="1"/>
  <c r="N1801" i="1" s="1"/>
  <c r="K2224" i="1"/>
  <c r="N2224" i="1" s="1"/>
  <c r="K151" i="1"/>
  <c r="N151" i="1" s="1"/>
  <c r="K1936" i="1"/>
  <c r="N1936" i="1" s="1"/>
  <c r="K1704" i="1"/>
  <c r="N1704" i="1" s="1"/>
  <c r="K1613" i="1"/>
  <c r="N1613" i="1" s="1"/>
  <c r="K479" i="1"/>
  <c r="N479" i="1" s="1"/>
  <c r="K5" i="1"/>
  <c r="N5" i="1" s="1"/>
  <c r="K830" i="1"/>
  <c r="N830" i="1" s="1"/>
  <c r="K2077" i="1"/>
  <c r="N2077" i="1" s="1"/>
  <c r="K1085" i="1"/>
  <c r="N1085" i="1" s="1"/>
  <c r="K152" i="1"/>
  <c r="N152" i="1" s="1"/>
  <c r="K993" i="1"/>
  <c r="N993" i="1" s="1"/>
  <c r="K1893" i="1"/>
  <c r="N1893" i="1" s="1"/>
  <c r="K1853" i="1"/>
  <c r="N1853" i="1" s="1"/>
  <c r="K994" i="1"/>
  <c r="N994" i="1" s="1"/>
  <c r="K2898" i="1"/>
  <c r="N2898" i="1" s="1"/>
  <c r="K2119" i="1"/>
  <c r="N2119" i="1" s="1"/>
  <c r="K106" i="1"/>
  <c r="N106" i="1" s="1"/>
  <c r="K729" i="1"/>
  <c r="N729" i="1" s="1"/>
  <c r="K576" i="1"/>
  <c r="N576" i="1" s="1"/>
  <c r="K256" i="1"/>
  <c r="N256" i="1" s="1"/>
  <c r="K1937" i="1"/>
  <c r="N1937" i="1" s="1"/>
  <c r="K1554" i="1"/>
  <c r="N1554" i="1" s="1"/>
  <c r="K2036" i="1"/>
  <c r="N2036" i="1" s="1"/>
  <c r="K301" i="1"/>
  <c r="N301" i="1" s="1"/>
  <c r="K831" i="1"/>
  <c r="N831" i="1" s="1"/>
  <c r="K1461" i="1"/>
  <c r="N1461" i="1" s="1"/>
  <c r="K2485" i="1"/>
  <c r="N2485" i="1" s="1"/>
  <c r="K624" i="1"/>
  <c r="N624" i="1" s="1"/>
  <c r="K1747" i="1"/>
  <c r="N1747" i="1" s="1"/>
  <c r="K625" i="1"/>
  <c r="N625" i="1" s="1"/>
  <c r="K2753" i="1"/>
  <c r="N2753" i="1" s="1"/>
  <c r="K432" i="1"/>
  <c r="N432" i="1" s="1"/>
  <c r="K626" i="1"/>
  <c r="N626" i="1" s="1"/>
  <c r="K2588" i="1"/>
  <c r="N2588" i="1" s="1"/>
  <c r="K1224" i="1"/>
  <c r="N1224" i="1" s="1"/>
  <c r="K257" i="1"/>
  <c r="N257" i="1" s="1"/>
  <c r="K1894" i="1"/>
  <c r="N1894" i="1" s="1"/>
  <c r="K107" i="1"/>
  <c r="N107" i="1" s="1"/>
  <c r="K1614" i="1"/>
  <c r="N1614" i="1" s="1"/>
  <c r="K433" i="1"/>
  <c r="N433" i="1" s="1"/>
  <c r="K2321" i="1"/>
  <c r="N2321" i="1" s="1"/>
  <c r="K2847" i="1"/>
  <c r="N2847" i="1" s="1"/>
  <c r="K1342" i="1"/>
  <c r="N1342" i="1" s="1"/>
  <c r="K2796" i="1"/>
  <c r="N2796" i="1" s="1"/>
  <c r="K434" i="1"/>
  <c r="N434" i="1" s="1"/>
  <c r="K258" i="1"/>
  <c r="N258" i="1" s="1"/>
  <c r="K2373" i="1"/>
  <c r="N2373" i="1" s="1"/>
  <c r="K1748" i="1"/>
  <c r="N1748" i="1" s="1"/>
  <c r="K2953" i="1"/>
  <c r="N2953" i="1" s="1"/>
  <c r="K392" i="1"/>
  <c r="N392" i="1" s="1"/>
  <c r="K1705" i="1"/>
  <c r="N1705" i="1" s="1"/>
  <c r="K577" i="1"/>
  <c r="N577" i="1" s="1"/>
  <c r="K1895" i="1"/>
  <c r="N1895" i="1" s="1"/>
  <c r="K1615" i="1"/>
  <c r="N1615" i="1" s="1"/>
  <c r="K1749" i="1"/>
  <c r="N1749" i="1" s="1"/>
  <c r="K1502" i="1"/>
  <c r="N1502" i="1" s="1"/>
  <c r="K2646" i="1"/>
  <c r="N2646" i="1" s="1"/>
  <c r="K1396" i="1"/>
  <c r="N1396" i="1" s="1"/>
  <c r="K1706" i="1"/>
  <c r="N1706" i="1" s="1"/>
  <c r="K1165" i="1"/>
  <c r="N1165" i="1" s="1"/>
  <c r="K1616" i="1"/>
  <c r="N1616" i="1" s="1"/>
  <c r="K153" i="1"/>
  <c r="N153" i="1" s="1"/>
  <c r="K6" i="1"/>
  <c r="N6" i="1" s="1"/>
  <c r="K2176" i="1"/>
  <c r="N2176" i="1" s="1"/>
  <c r="K1166" i="1"/>
  <c r="N1166" i="1" s="1"/>
  <c r="K995" i="1"/>
  <c r="N995" i="1" s="1"/>
  <c r="K681" i="1"/>
  <c r="N681" i="1" s="1"/>
  <c r="K1086" i="1"/>
  <c r="N1086" i="1" s="1"/>
  <c r="K627" i="1"/>
  <c r="N627" i="1" s="1"/>
  <c r="K1992" i="1"/>
  <c r="N1992" i="1" s="1"/>
  <c r="K2120" i="1"/>
  <c r="N2120" i="1" s="1"/>
  <c r="K1462" i="1"/>
  <c r="N1462" i="1" s="1"/>
  <c r="K195" i="1"/>
  <c r="N195" i="1" s="1"/>
  <c r="K1503" i="1"/>
  <c r="N1503" i="1" s="1"/>
  <c r="K1617" i="1"/>
  <c r="N1617" i="1" s="1"/>
  <c r="K2275" i="1"/>
  <c r="N2275" i="1" s="1"/>
  <c r="K2225" i="1"/>
  <c r="N2225" i="1" s="1"/>
  <c r="K782" i="1"/>
  <c r="N782" i="1" s="1"/>
  <c r="K1802" i="1"/>
  <c r="N1802" i="1" s="1"/>
  <c r="K1343" i="1"/>
  <c r="N1343" i="1" s="1"/>
  <c r="K783" i="1"/>
  <c r="N783" i="1" s="1"/>
  <c r="K784" i="1"/>
  <c r="N784" i="1" s="1"/>
  <c r="K347" i="1"/>
  <c r="N347" i="1" s="1"/>
  <c r="K302" i="1"/>
  <c r="N302" i="1" s="1"/>
  <c r="K2797" i="1"/>
  <c r="N2797" i="1" s="1"/>
  <c r="K785" i="1"/>
  <c r="N785" i="1" s="1"/>
  <c r="K996" i="1"/>
  <c r="N996" i="1" s="1"/>
  <c r="K1750" i="1"/>
  <c r="N1750" i="1" s="1"/>
  <c r="K1225" i="1"/>
  <c r="N1225" i="1" s="1"/>
  <c r="K832" i="1"/>
  <c r="N832" i="1" s="1"/>
  <c r="K2691" i="1"/>
  <c r="N2691" i="1" s="1"/>
  <c r="K1555" i="1"/>
  <c r="N1555" i="1" s="1"/>
  <c r="K1803" i="1"/>
  <c r="N1803" i="1" s="1"/>
  <c r="K348" i="1"/>
  <c r="N348" i="1" s="1"/>
  <c r="K2798" i="1"/>
  <c r="N2798" i="1" s="1"/>
  <c r="K1504" i="1"/>
  <c r="N1504" i="1" s="1"/>
  <c r="K435" i="1"/>
  <c r="N435" i="1" s="1"/>
  <c r="K393" i="1"/>
  <c r="N393" i="1" s="1"/>
  <c r="K1804" i="1"/>
  <c r="N1804" i="1" s="1"/>
  <c r="K259" i="1"/>
  <c r="N259" i="1" s="1"/>
  <c r="K2647" i="1"/>
  <c r="N2647" i="1" s="1"/>
  <c r="K2177" i="1"/>
  <c r="N2177" i="1" s="1"/>
  <c r="K2899" i="1"/>
  <c r="N2899" i="1" s="1"/>
  <c r="K7" i="1"/>
  <c r="N7" i="1" s="1"/>
  <c r="K2121" i="1"/>
  <c r="N2121" i="1" s="1"/>
  <c r="K108" i="1"/>
  <c r="N108" i="1" s="1"/>
  <c r="K2374" i="1"/>
  <c r="N2374" i="1" s="1"/>
  <c r="K2276" i="1"/>
  <c r="N2276" i="1" s="1"/>
  <c r="K303" i="1"/>
  <c r="N303" i="1" s="1"/>
  <c r="K1344" i="1"/>
  <c r="N1344" i="1" s="1"/>
  <c r="K1226" i="1"/>
  <c r="N1226" i="1" s="1"/>
  <c r="K58" i="1"/>
  <c r="N58" i="1" s="1"/>
  <c r="K1707" i="1"/>
  <c r="N1707" i="1" s="1"/>
  <c r="K1805" i="1"/>
  <c r="N1805" i="1" s="1"/>
  <c r="K304" i="1"/>
  <c r="N304" i="1" s="1"/>
  <c r="K1751" i="1"/>
  <c r="N1751" i="1" s="1"/>
  <c r="K2122" i="1"/>
  <c r="N2122" i="1" s="1"/>
  <c r="K1284" i="1"/>
  <c r="N1284" i="1" s="1"/>
  <c r="K1087" i="1"/>
  <c r="N1087" i="1" s="1"/>
  <c r="K2900" i="1"/>
  <c r="N2900" i="1" s="1"/>
  <c r="K2178" i="1"/>
  <c r="N2178" i="1" s="1"/>
  <c r="K2754" i="1"/>
  <c r="N2754" i="1" s="1"/>
  <c r="K2692" i="1"/>
  <c r="N2692" i="1" s="1"/>
  <c r="K2123" i="1"/>
  <c r="N2123" i="1" s="1"/>
  <c r="K154" i="1"/>
  <c r="N154" i="1" s="1"/>
  <c r="K2648" i="1"/>
  <c r="N2648" i="1" s="1"/>
  <c r="K682" i="1"/>
  <c r="N682" i="1" s="1"/>
  <c r="K2124" i="1"/>
  <c r="N2124" i="1" s="1"/>
  <c r="K2693" i="1"/>
  <c r="N2693" i="1" s="1"/>
  <c r="K394" i="1"/>
  <c r="N394" i="1" s="1"/>
  <c r="K2848" i="1"/>
  <c r="N2848" i="1" s="1"/>
  <c r="K882" i="1"/>
  <c r="N882" i="1" s="1"/>
  <c r="K933" i="1"/>
  <c r="N933" i="1" s="1"/>
  <c r="K305" i="1"/>
  <c r="N305" i="1" s="1"/>
  <c r="K628" i="1"/>
  <c r="N628" i="1" s="1"/>
  <c r="K531" i="1"/>
  <c r="N531" i="1" s="1"/>
  <c r="K109" i="1"/>
  <c r="N109" i="1" s="1"/>
  <c r="K1227" i="1"/>
  <c r="N1227" i="1" s="1"/>
  <c r="K1854" i="1"/>
  <c r="N1854" i="1" s="1"/>
  <c r="K2901" i="1"/>
  <c r="N2901" i="1" s="1"/>
  <c r="K532" i="1"/>
  <c r="N532" i="1" s="1"/>
  <c r="K1040" i="1"/>
  <c r="N1040" i="1" s="1"/>
  <c r="K196" i="1"/>
  <c r="N196" i="1" s="1"/>
  <c r="K2277" i="1"/>
  <c r="N2277" i="1" s="1"/>
  <c r="K1708" i="1"/>
  <c r="N1708" i="1" s="1"/>
  <c r="K2226" i="1"/>
  <c r="N2226" i="1" s="1"/>
  <c r="K155" i="1"/>
  <c r="N155" i="1" s="1"/>
  <c r="K2954" i="1"/>
  <c r="N2954" i="1" s="1"/>
  <c r="K2486" i="1"/>
  <c r="N2486" i="1" s="1"/>
  <c r="K2037" i="1"/>
  <c r="N2037" i="1" s="1"/>
  <c r="K1806" i="1"/>
  <c r="N1806" i="1" s="1"/>
  <c r="K1505" i="1"/>
  <c r="N1505" i="1" s="1"/>
  <c r="K2278" i="1"/>
  <c r="N2278" i="1" s="1"/>
  <c r="K1506" i="1"/>
  <c r="N1506" i="1" s="1"/>
  <c r="K1167" i="1"/>
  <c r="N1167" i="1" s="1"/>
  <c r="K1168" i="1"/>
  <c r="N1168" i="1" s="1"/>
  <c r="K2487" i="1"/>
  <c r="N2487" i="1" s="1"/>
  <c r="K1169" i="1"/>
  <c r="N1169" i="1" s="1"/>
  <c r="K197" i="1"/>
  <c r="N197" i="1" s="1"/>
  <c r="K1938" i="1"/>
  <c r="N1938" i="1" s="1"/>
  <c r="K2849" i="1"/>
  <c r="N2849" i="1" s="1"/>
  <c r="K2649" i="1"/>
  <c r="N2649" i="1" s="1"/>
  <c r="K59" i="1"/>
  <c r="N59" i="1" s="1"/>
  <c r="K833" i="1"/>
  <c r="N833" i="1" s="1"/>
  <c r="K2179" i="1"/>
  <c r="N2179" i="1" s="1"/>
  <c r="K1993" i="1"/>
  <c r="N1993" i="1" s="1"/>
  <c r="K1170" i="1"/>
  <c r="N1170" i="1" s="1"/>
  <c r="K883" i="1"/>
  <c r="N883" i="1" s="1"/>
  <c r="K683" i="1"/>
  <c r="N683" i="1" s="1"/>
  <c r="K480" i="1"/>
  <c r="N480" i="1" s="1"/>
  <c r="K2902" i="1"/>
  <c r="N2902" i="1" s="1"/>
  <c r="K1171" i="1"/>
  <c r="N1171" i="1" s="1"/>
  <c r="K2375" i="1"/>
  <c r="N2375" i="1" s="1"/>
  <c r="K60" i="1"/>
  <c r="N60" i="1" s="1"/>
  <c r="K1041" i="1"/>
  <c r="N1041" i="1" s="1"/>
  <c r="K1463" i="1"/>
  <c r="N1463" i="1" s="1"/>
  <c r="K1657" i="1"/>
  <c r="N1657" i="1" s="1"/>
  <c r="K2755" i="1"/>
  <c r="N2755" i="1" s="1"/>
  <c r="K2180" i="1"/>
  <c r="N2180" i="1" s="1"/>
  <c r="K533" i="1"/>
  <c r="N533" i="1" s="1"/>
  <c r="K306" i="1"/>
  <c r="N306" i="1" s="1"/>
  <c r="K684" i="1"/>
  <c r="N684" i="1" s="1"/>
  <c r="K2903" i="1"/>
  <c r="N2903" i="1" s="1"/>
  <c r="K2038" i="1"/>
  <c r="N2038" i="1" s="1"/>
  <c r="K2904" i="1"/>
  <c r="N2904" i="1" s="1"/>
  <c r="K1556" i="1"/>
  <c r="N1556" i="1" s="1"/>
  <c r="K2039" i="1"/>
  <c r="N2039" i="1" s="1"/>
  <c r="K349" i="1"/>
  <c r="N349" i="1" s="1"/>
  <c r="K1042" i="1"/>
  <c r="N1042" i="1" s="1"/>
  <c r="K730" i="1"/>
  <c r="N730" i="1" s="1"/>
  <c r="K436" i="1"/>
  <c r="N436" i="1" s="1"/>
  <c r="K2181" i="1"/>
  <c r="N2181" i="1" s="1"/>
  <c r="K2125" i="1"/>
  <c r="N2125" i="1" s="1"/>
  <c r="K1285" i="1"/>
  <c r="N1285" i="1" s="1"/>
  <c r="K2488" i="1"/>
  <c r="N2488" i="1" s="1"/>
  <c r="K1397" i="1"/>
  <c r="N1397" i="1" s="1"/>
  <c r="K1855" i="1"/>
  <c r="N1855" i="1" s="1"/>
  <c r="K1398" i="1"/>
  <c r="N1398" i="1" s="1"/>
  <c r="K156" i="1"/>
  <c r="N156" i="1" s="1"/>
  <c r="K786" i="1"/>
  <c r="N786" i="1" s="1"/>
  <c r="K1618" i="1"/>
  <c r="N1618" i="1" s="1"/>
  <c r="K395" i="1"/>
  <c r="N395" i="1" s="1"/>
  <c r="K1994" i="1"/>
  <c r="N1994" i="1" s="1"/>
  <c r="K1752" i="1"/>
  <c r="N1752" i="1" s="1"/>
  <c r="K1939" i="1"/>
  <c r="N1939" i="1" s="1"/>
  <c r="K1619" i="1"/>
  <c r="N1619" i="1" s="1"/>
  <c r="K834" i="1"/>
  <c r="N834" i="1" s="1"/>
  <c r="K437" i="1"/>
  <c r="N437" i="1" s="1"/>
  <c r="K629" i="1"/>
  <c r="N629" i="1" s="1"/>
  <c r="K2850" i="1"/>
  <c r="N2850" i="1" s="1"/>
  <c r="K1228" i="1"/>
  <c r="N1228" i="1" s="1"/>
  <c r="K2756" i="1"/>
  <c r="N2756" i="1" s="1"/>
  <c r="K2799" i="1"/>
  <c r="N2799" i="1" s="1"/>
  <c r="K1088" i="1"/>
  <c r="N1088" i="1" s="1"/>
  <c r="K2905" i="1"/>
  <c r="N2905" i="1" s="1"/>
  <c r="K1940" i="1"/>
  <c r="N1940" i="1" s="1"/>
  <c r="K1464" i="1"/>
  <c r="N1464" i="1" s="1"/>
  <c r="K1399" i="1"/>
  <c r="N1399" i="1" s="1"/>
  <c r="K61" i="1"/>
  <c r="N61" i="1" s="1"/>
  <c r="K934" i="1"/>
  <c r="N934" i="1" s="1"/>
  <c r="K1089" i="1"/>
  <c r="N1089" i="1" s="1"/>
  <c r="K2800" i="1"/>
  <c r="N2800" i="1" s="1"/>
  <c r="K2589" i="1"/>
  <c r="N2589" i="1" s="1"/>
  <c r="K481" i="1"/>
  <c r="N481" i="1" s="1"/>
  <c r="K2040" i="1"/>
  <c r="N2040" i="1" s="1"/>
  <c r="K198" i="1"/>
  <c r="N198" i="1" s="1"/>
  <c r="K1286" i="1"/>
  <c r="N1286" i="1" s="1"/>
  <c r="K1287" i="1"/>
  <c r="N1287" i="1" s="1"/>
  <c r="K2279" i="1"/>
  <c r="N2279" i="1" s="1"/>
  <c r="K1043" i="1"/>
  <c r="N1043" i="1" s="1"/>
  <c r="K2851" i="1"/>
  <c r="N2851" i="1" s="1"/>
  <c r="K997" i="1"/>
  <c r="N997" i="1" s="1"/>
  <c r="K2376" i="1"/>
  <c r="N2376" i="1" s="1"/>
  <c r="K1044" i="1"/>
  <c r="N1044" i="1" s="1"/>
  <c r="K1465" i="1"/>
  <c r="N1465" i="1" s="1"/>
  <c r="K1807" i="1"/>
  <c r="N1807" i="1" s="1"/>
  <c r="K438" i="1"/>
  <c r="N438" i="1" s="1"/>
  <c r="K1345" i="1"/>
  <c r="N1345" i="1" s="1"/>
  <c r="K199" i="1"/>
  <c r="N199" i="1" s="1"/>
  <c r="K884" i="1"/>
  <c r="N884" i="1" s="1"/>
  <c r="K2227" i="1"/>
  <c r="N2227" i="1" s="1"/>
  <c r="K685" i="1"/>
  <c r="N685" i="1" s="1"/>
  <c r="K2182" i="1"/>
  <c r="N2182" i="1" s="1"/>
  <c r="K482" i="1"/>
  <c r="N482" i="1" s="1"/>
  <c r="K1400" i="1"/>
  <c r="N1400" i="1" s="1"/>
  <c r="K62" i="1"/>
  <c r="N62" i="1" s="1"/>
  <c r="K2955" i="1"/>
  <c r="N2955" i="1" s="1"/>
  <c r="K1229" i="1"/>
  <c r="N1229" i="1" s="1"/>
  <c r="K835" i="1"/>
  <c r="N835" i="1" s="1"/>
  <c r="K1753" i="1"/>
  <c r="N1753" i="1" s="1"/>
  <c r="K2590" i="1"/>
  <c r="N2590" i="1" s="1"/>
  <c r="K2126" i="1"/>
  <c r="N2126" i="1" s="1"/>
  <c r="K787" i="1"/>
  <c r="N787" i="1" s="1"/>
  <c r="K2228" i="1"/>
  <c r="N2228" i="1" s="1"/>
  <c r="K2956" i="1"/>
  <c r="N2956" i="1" s="1"/>
  <c r="K2377" i="1"/>
  <c r="N2377" i="1" s="1"/>
  <c r="K1230" i="1"/>
  <c r="N1230" i="1" s="1"/>
  <c r="K200" i="1"/>
  <c r="N200" i="1" s="1"/>
  <c r="K731" i="1"/>
  <c r="N731" i="1" s="1"/>
  <c r="K1620" i="1"/>
  <c r="N1620" i="1" s="1"/>
  <c r="K2757" i="1"/>
  <c r="N2757" i="1" s="1"/>
  <c r="K8" i="1"/>
  <c r="N8" i="1" s="1"/>
  <c r="K1754" i="1"/>
  <c r="N1754" i="1" s="1"/>
  <c r="K2906" i="1"/>
  <c r="N2906" i="1" s="1"/>
  <c r="K2229" i="1"/>
  <c r="N2229" i="1" s="1"/>
  <c r="K2957" i="1"/>
  <c r="N2957" i="1" s="1"/>
  <c r="K2591" i="1"/>
  <c r="N2591" i="1" s="1"/>
  <c r="K1346" i="1"/>
  <c r="N1346" i="1" s="1"/>
  <c r="K998" i="1"/>
  <c r="N998" i="1" s="1"/>
  <c r="K2378" i="1"/>
  <c r="N2378" i="1" s="1"/>
  <c r="K2650" i="1"/>
  <c r="N2650" i="1" s="1"/>
  <c r="K2183" i="1"/>
  <c r="N2183" i="1" s="1"/>
  <c r="K260" i="1"/>
  <c r="N260" i="1" s="1"/>
  <c r="K1090" i="1"/>
  <c r="N1090" i="1" s="1"/>
  <c r="K1401" i="1"/>
  <c r="N1401" i="1" s="1"/>
  <c r="K1507" i="1"/>
  <c r="N1507" i="1" s="1"/>
  <c r="K1132" i="1"/>
  <c r="N1132" i="1" s="1"/>
  <c r="K2127" i="1"/>
  <c r="N2127" i="1" s="1"/>
  <c r="K110" i="1"/>
  <c r="N110" i="1" s="1"/>
  <c r="K1557" i="1"/>
  <c r="N1557" i="1" s="1"/>
  <c r="K2434" i="1"/>
  <c r="N2434" i="1" s="1"/>
  <c r="K1709" i="1"/>
  <c r="N1709" i="1" s="1"/>
  <c r="K836" i="1"/>
  <c r="N836" i="1" s="1"/>
  <c r="K2128" i="1"/>
  <c r="N2128" i="1" s="1"/>
  <c r="K2758" i="1"/>
  <c r="N2758" i="1" s="1"/>
  <c r="K2651" i="1"/>
  <c r="N2651" i="1" s="1"/>
  <c r="K1091" i="1"/>
  <c r="N1091" i="1" s="1"/>
  <c r="K935" i="1"/>
  <c r="N935" i="1" s="1"/>
  <c r="K1658" i="1"/>
  <c r="N1658" i="1" s="1"/>
  <c r="K936" i="1"/>
  <c r="N936" i="1" s="1"/>
  <c r="K483" i="1"/>
  <c r="N483" i="1" s="1"/>
  <c r="K2184" i="1"/>
  <c r="N2184" i="1" s="1"/>
  <c r="K2694" i="1"/>
  <c r="N2694" i="1" s="1"/>
  <c r="K1808" i="1"/>
  <c r="N1808" i="1" s="1"/>
  <c r="K63" i="1"/>
  <c r="N63" i="1" s="1"/>
  <c r="K1558" i="1"/>
  <c r="N1558" i="1" s="1"/>
  <c r="K2185" i="1"/>
  <c r="N2185" i="1" s="1"/>
  <c r="K1856" i="1"/>
  <c r="N1856" i="1" s="1"/>
  <c r="K1941" i="1"/>
  <c r="N1941" i="1" s="1"/>
  <c r="K1347" i="1"/>
  <c r="N1347" i="1" s="1"/>
  <c r="K2592" i="1"/>
  <c r="N2592" i="1" s="1"/>
  <c r="K788" i="1"/>
  <c r="N788" i="1" s="1"/>
  <c r="K1896" i="1"/>
  <c r="N1896" i="1" s="1"/>
  <c r="K484" i="1"/>
  <c r="N484" i="1" s="1"/>
  <c r="K2041" i="1"/>
  <c r="N2041" i="1" s="1"/>
  <c r="K307" i="1"/>
  <c r="N307" i="1" s="1"/>
  <c r="K396" i="1"/>
  <c r="N396" i="1" s="1"/>
  <c r="K2759" i="1"/>
  <c r="N2759" i="1" s="1"/>
  <c r="K2958" i="1"/>
  <c r="N2958" i="1" s="1"/>
  <c r="K1710" i="1"/>
  <c r="N1710" i="1" s="1"/>
  <c r="K2801" i="1"/>
  <c r="N2801" i="1" s="1"/>
  <c r="K2230" i="1"/>
  <c r="N2230" i="1" s="1"/>
  <c r="K789" i="1"/>
  <c r="N789" i="1" s="1"/>
  <c r="K2322" i="1"/>
  <c r="N2322" i="1" s="1"/>
  <c r="K1809" i="1"/>
  <c r="N1809" i="1" s="1"/>
  <c r="K2042" i="1"/>
  <c r="N2042" i="1" s="1"/>
  <c r="K1711" i="1"/>
  <c r="N1711" i="1" s="1"/>
  <c r="K1172" i="1"/>
  <c r="N1172" i="1" s="1"/>
  <c r="K1942" i="1"/>
  <c r="N1942" i="1" s="1"/>
  <c r="K837" i="1"/>
  <c r="N837" i="1" s="1"/>
  <c r="K439" i="1"/>
  <c r="N439" i="1" s="1"/>
  <c r="K2489" i="1"/>
  <c r="N2489" i="1" s="1"/>
  <c r="K2907" i="1"/>
  <c r="N2907" i="1" s="1"/>
  <c r="K1231" i="1"/>
  <c r="N1231" i="1" s="1"/>
  <c r="K1995" i="1"/>
  <c r="N1995" i="1" s="1"/>
  <c r="K201" i="1"/>
  <c r="N201" i="1" s="1"/>
  <c r="K2652" i="1"/>
  <c r="N2652" i="1" s="1"/>
  <c r="K2379" i="1"/>
  <c r="N2379" i="1" s="1"/>
  <c r="K2908" i="1"/>
  <c r="N2908" i="1" s="1"/>
  <c r="K1621" i="1"/>
  <c r="N1621" i="1" s="1"/>
  <c r="K2435" i="1"/>
  <c r="N2435" i="1" s="1"/>
  <c r="K2129" i="1"/>
  <c r="N2129" i="1" s="1"/>
  <c r="K2323" i="1"/>
  <c r="N2323" i="1" s="1"/>
  <c r="K2043" i="1"/>
  <c r="N2043" i="1" s="1"/>
  <c r="K2280" i="1"/>
  <c r="N2280" i="1" s="1"/>
  <c r="K2593" i="1"/>
  <c r="N2593" i="1" s="1"/>
  <c r="K578" i="1"/>
  <c r="N578" i="1" s="1"/>
  <c r="K2695" i="1"/>
  <c r="N2695" i="1" s="1"/>
  <c r="K1173" i="1"/>
  <c r="N1173" i="1" s="1"/>
  <c r="K1810" i="1"/>
  <c r="N1810" i="1" s="1"/>
  <c r="K1897" i="1"/>
  <c r="N1897" i="1" s="1"/>
  <c r="K790" i="1"/>
  <c r="N790" i="1" s="1"/>
  <c r="K2909" i="1"/>
  <c r="N2909" i="1" s="1"/>
  <c r="K2653" i="1"/>
  <c r="N2653" i="1" s="1"/>
  <c r="K2696" i="1"/>
  <c r="N2696" i="1" s="1"/>
  <c r="K9" i="1"/>
  <c r="N9" i="1" s="1"/>
  <c r="K10" i="1"/>
  <c r="N10" i="1" s="1"/>
  <c r="K838" i="1"/>
  <c r="N838" i="1" s="1"/>
  <c r="K1466" i="1"/>
  <c r="N1466" i="1" s="1"/>
  <c r="K1898" i="1"/>
  <c r="N1898" i="1" s="1"/>
  <c r="K1232" i="1"/>
  <c r="N1232" i="1" s="1"/>
  <c r="K2910" i="1"/>
  <c r="N2910" i="1" s="1"/>
  <c r="K1996" i="1"/>
  <c r="N1996" i="1" s="1"/>
  <c r="K1997" i="1"/>
  <c r="N1997" i="1" s="1"/>
  <c r="K261" i="1"/>
  <c r="N261" i="1" s="1"/>
  <c r="K2436" i="1"/>
  <c r="N2436" i="1" s="1"/>
  <c r="K64" i="1"/>
  <c r="N64" i="1" s="1"/>
  <c r="K397" i="1"/>
  <c r="N397" i="1" s="1"/>
  <c r="K1174" i="1"/>
  <c r="N1174" i="1" s="1"/>
  <c r="K937" i="1"/>
  <c r="N937" i="1" s="1"/>
  <c r="K938" i="1"/>
  <c r="N938" i="1" s="1"/>
  <c r="K2186" i="1"/>
  <c r="N2186" i="1" s="1"/>
  <c r="K2697" i="1"/>
  <c r="N2697" i="1" s="1"/>
  <c r="K1857" i="1"/>
  <c r="N1857" i="1" s="1"/>
  <c r="K1402" i="1"/>
  <c r="N1402" i="1" s="1"/>
  <c r="K202" i="1"/>
  <c r="N202" i="1" s="1"/>
  <c r="K398" i="1"/>
  <c r="N398" i="1" s="1"/>
  <c r="K1348" i="1"/>
  <c r="N1348" i="1" s="1"/>
  <c r="K2594" i="1"/>
  <c r="N2594" i="1" s="1"/>
  <c r="K399" i="1"/>
  <c r="N399" i="1" s="1"/>
  <c r="K2231" i="1"/>
  <c r="N2231" i="1" s="1"/>
  <c r="K1045" i="1"/>
  <c r="N1045" i="1" s="1"/>
  <c r="K999" i="1"/>
  <c r="N999" i="1" s="1"/>
  <c r="K1233" i="1"/>
  <c r="N1233" i="1" s="1"/>
  <c r="K1234" i="1"/>
  <c r="N1234" i="1" s="1"/>
  <c r="K1467" i="1"/>
  <c r="N1467" i="1" s="1"/>
  <c r="K350" i="1"/>
  <c r="N350" i="1" s="1"/>
  <c r="K2232" i="1"/>
  <c r="N2232" i="1" s="1"/>
  <c r="K579" i="1"/>
  <c r="N579" i="1" s="1"/>
  <c r="K1403" i="1"/>
  <c r="N1403" i="1" s="1"/>
  <c r="K1811" i="1"/>
  <c r="N1811" i="1" s="1"/>
  <c r="K2911" i="1"/>
  <c r="N2911" i="1" s="1"/>
  <c r="K2654" i="1"/>
  <c r="N2654" i="1" s="1"/>
  <c r="K2959" i="1"/>
  <c r="N2959" i="1" s="1"/>
  <c r="K65" i="1"/>
  <c r="N65" i="1" s="1"/>
  <c r="K157" i="1"/>
  <c r="N157" i="1" s="1"/>
  <c r="K2655" i="1"/>
  <c r="N2655" i="1" s="1"/>
  <c r="K308" i="1"/>
  <c r="N308" i="1" s="1"/>
  <c r="K2538" i="1"/>
  <c r="N2538" i="1" s="1"/>
  <c r="K2912" i="1"/>
  <c r="N2912" i="1" s="1"/>
  <c r="K2802" i="1"/>
  <c r="N2802" i="1" s="1"/>
  <c r="K1404" i="1"/>
  <c r="N1404" i="1" s="1"/>
  <c r="K2130" i="1"/>
  <c r="N2130" i="1" s="1"/>
  <c r="K939" i="1"/>
  <c r="N939" i="1" s="1"/>
  <c r="K485" i="1"/>
  <c r="N485" i="1" s="1"/>
  <c r="K2913" i="1"/>
  <c r="N2913" i="1" s="1"/>
  <c r="K1858" i="1"/>
  <c r="N1858" i="1" s="1"/>
  <c r="K2490" i="1"/>
  <c r="N2490" i="1" s="1"/>
  <c r="K2233" i="1"/>
  <c r="N2233" i="1" s="1"/>
  <c r="K1998" i="1"/>
  <c r="N1998" i="1" s="1"/>
  <c r="K2960" i="1"/>
  <c r="N2960" i="1" s="1"/>
  <c r="K2656" i="1"/>
  <c r="N2656" i="1" s="1"/>
  <c r="K1175" i="1"/>
  <c r="N1175" i="1" s="1"/>
  <c r="K2131" i="1"/>
  <c r="N2131" i="1" s="1"/>
  <c r="K440" i="1"/>
  <c r="N440" i="1" s="1"/>
  <c r="K686" i="1"/>
  <c r="N686" i="1" s="1"/>
  <c r="K1622" i="1"/>
  <c r="N1622" i="1" s="1"/>
  <c r="K1712" i="1"/>
  <c r="N1712" i="1" s="1"/>
  <c r="K1288" i="1"/>
  <c r="N1288" i="1" s="1"/>
  <c r="K1349" i="1"/>
  <c r="N1349" i="1" s="1"/>
  <c r="K441" i="1"/>
  <c r="N441" i="1" s="1"/>
  <c r="K2234" i="1"/>
  <c r="N2234" i="1" s="1"/>
  <c r="K1289" i="1"/>
  <c r="N1289" i="1" s="1"/>
  <c r="K791" i="1"/>
  <c r="N791" i="1" s="1"/>
  <c r="K2803" i="1"/>
  <c r="N2803" i="1" s="1"/>
  <c r="K580" i="1"/>
  <c r="N580" i="1" s="1"/>
  <c r="K2698" i="1"/>
  <c r="N2698" i="1" s="1"/>
  <c r="K442" i="1"/>
  <c r="N442" i="1" s="1"/>
  <c r="K11" i="1"/>
  <c r="N11" i="1" s="1"/>
  <c r="K2491" i="1"/>
  <c r="N2491" i="1" s="1"/>
  <c r="K2539" i="1"/>
  <c r="N2539" i="1" s="1"/>
  <c r="K1000" i="1"/>
  <c r="N1000" i="1" s="1"/>
  <c r="K351" i="1"/>
  <c r="N351" i="1" s="1"/>
  <c r="K443" i="1"/>
  <c r="N443" i="1" s="1"/>
  <c r="K1559" i="1"/>
  <c r="N1559" i="1" s="1"/>
  <c r="K1755" i="1"/>
  <c r="N1755" i="1" s="1"/>
  <c r="K2324" i="1"/>
  <c r="N2324" i="1" s="1"/>
  <c r="K1859" i="1"/>
  <c r="N1859" i="1" s="1"/>
  <c r="K732" i="1"/>
  <c r="N732" i="1" s="1"/>
  <c r="K203" i="1"/>
  <c r="N203" i="1" s="1"/>
  <c r="K2492" i="1"/>
  <c r="N2492" i="1" s="1"/>
  <c r="K1560" i="1"/>
  <c r="N1560" i="1" s="1"/>
  <c r="K12" i="1"/>
  <c r="N12" i="1" s="1"/>
  <c r="K2595" i="1"/>
  <c r="N2595" i="1" s="1"/>
  <c r="K733" i="1"/>
  <c r="N733" i="1" s="1"/>
  <c r="K1943" i="1"/>
  <c r="N1943" i="1" s="1"/>
  <c r="K400" i="1"/>
  <c r="N400" i="1" s="1"/>
  <c r="K1235" i="1"/>
  <c r="N1235" i="1" s="1"/>
  <c r="K1468" i="1"/>
  <c r="N1468" i="1" s="1"/>
  <c r="K2961" i="1"/>
  <c r="N2961" i="1" s="1"/>
  <c r="K2078" i="1"/>
  <c r="N2078" i="1" s="1"/>
  <c r="K1176" i="1"/>
  <c r="N1176" i="1" s="1"/>
  <c r="K2437" i="1"/>
  <c r="N2437" i="1" s="1"/>
  <c r="K940" i="1"/>
  <c r="N940" i="1" s="1"/>
  <c r="K1177" i="1"/>
  <c r="N1177" i="1" s="1"/>
  <c r="K2804" i="1"/>
  <c r="N2804" i="1" s="1"/>
  <c r="K2805" i="1"/>
  <c r="N2805" i="1" s="1"/>
  <c r="K2325" i="1"/>
  <c r="N2325" i="1" s="1"/>
  <c r="K2493" i="1"/>
  <c r="N2493" i="1" s="1"/>
  <c r="K1178" i="1"/>
  <c r="N1178" i="1" s="1"/>
  <c r="K1756" i="1"/>
  <c r="N1756" i="1" s="1"/>
  <c r="K2235" i="1"/>
  <c r="N2235" i="1" s="1"/>
  <c r="K2852" i="1"/>
  <c r="N2852" i="1" s="1"/>
  <c r="K1944" i="1"/>
  <c r="N1944" i="1" s="1"/>
  <c r="K444" i="1"/>
  <c r="N444" i="1" s="1"/>
  <c r="K1659" i="1"/>
  <c r="N1659" i="1" s="1"/>
  <c r="K1757" i="1"/>
  <c r="N1757" i="1" s="1"/>
  <c r="K2494" i="1"/>
  <c r="N2494" i="1" s="1"/>
  <c r="K1290" i="1"/>
  <c r="N1290" i="1" s="1"/>
  <c r="K1133" i="1"/>
  <c r="N1133" i="1" s="1"/>
  <c r="K2540" i="1"/>
  <c r="N2540" i="1" s="1"/>
  <c r="K2044" i="1"/>
  <c r="N2044" i="1" s="1"/>
  <c r="K534" i="1"/>
  <c r="N534" i="1" s="1"/>
  <c r="K2853" i="1"/>
  <c r="N2853" i="1" s="1"/>
  <c r="K2326" i="1"/>
  <c r="N2326" i="1" s="1"/>
  <c r="K792" i="1"/>
  <c r="N792" i="1" s="1"/>
  <c r="K2132" i="1"/>
  <c r="N2132" i="1" s="1"/>
  <c r="K1236" i="1"/>
  <c r="N1236" i="1" s="1"/>
  <c r="K1899" i="1"/>
  <c r="N1899" i="1" s="1"/>
  <c r="K1713" i="1"/>
  <c r="N1713" i="1" s="1"/>
  <c r="K2596" i="1"/>
  <c r="N2596" i="1" s="1"/>
  <c r="K262" i="1"/>
  <c r="N262" i="1" s="1"/>
  <c r="K486" i="1"/>
  <c r="N486" i="1" s="1"/>
  <c r="K204" i="1"/>
  <c r="N204" i="1" s="1"/>
  <c r="K2187" i="1"/>
  <c r="N2187" i="1" s="1"/>
  <c r="K1561" i="1"/>
  <c r="N1561" i="1" s="1"/>
  <c r="K111" i="1"/>
  <c r="N111" i="1" s="1"/>
  <c r="K581" i="1"/>
  <c r="N581" i="1" s="1"/>
  <c r="K885" i="1"/>
  <c r="N885" i="1" s="1"/>
  <c r="K793" i="1"/>
  <c r="N793" i="1" s="1"/>
  <c r="K1046" i="1"/>
  <c r="N1046" i="1" s="1"/>
  <c r="K535" i="1"/>
  <c r="N535" i="1" s="1"/>
  <c r="K536" i="1"/>
  <c r="N536" i="1" s="1"/>
  <c r="K112" i="1"/>
  <c r="N112" i="1" s="1"/>
  <c r="K1623" i="1"/>
  <c r="N1623" i="1" s="1"/>
  <c r="K2541" i="1"/>
  <c r="N2541" i="1" s="1"/>
  <c r="K2380" i="1"/>
  <c r="N2380" i="1" s="1"/>
  <c r="K13" i="1"/>
  <c r="N13" i="1" s="1"/>
  <c r="K263" i="1"/>
  <c r="N263" i="1" s="1"/>
  <c r="K886" i="1"/>
  <c r="N886" i="1" s="1"/>
  <c r="K794" i="1"/>
  <c r="N794" i="1" s="1"/>
  <c r="K1092" i="1"/>
  <c r="N1092" i="1" s="1"/>
  <c r="K2495" i="1"/>
  <c r="N2495" i="1" s="1"/>
  <c r="K445" i="1"/>
  <c r="N445" i="1" s="1"/>
  <c r="K941" i="1"/>
  <c r="N941" i="1" s="1"/>
  <c r="K158" i="1"/>
  <c r="N158" i="1" s="1"/>
  <c r="K309" i="1"/>
  <c r="N309" i="1" s="1"/>
  <c r="K14" i="1"/>
  <c r="N14" i="1" s="1"/>
  <c r="K2281" i="1"/>
  <c r="N2281" i="1" s="1"/>
  <c r="K2236" i="1"/>
  <c r="N2236" i="1" s="1"/>
  <c r="K887" i="1"/>
  <c r="N887" i="1" s="1"/>
  <c r="K888" i="1"/>
  <c r="N888" i="1" s="1"/>
  <c r="K1714" i="1"/>
  <c r="N1714" i="1" s="1"/>
  <c r="K2282" i="1"/>
  <c r="N2282" i="1" s="1"/>
  <c r="K2699" i="1"/>
  <c r="N2699" i="1" s="1"/>
  <c r="K2542" i="1"/>
  <c r="N2542" i="1" s="1"/>
  <c r="K2188" i="1"/>
  <c r="N2188" i="1" s="1"/>
  <c r="K2079" i="1"/>
  <c r="N2079" i="1" s="1"/>
  <c r="K1093" i="1"/>
  <c r="N1093" i="1" s="1"/>
  <c r="K2327" i="1"/>
  <c r="N2327" i="1" s="1"/>
  <c r="K113" i="1"/>
  <c r="N113" i="1" s="1"/>
  <c r="K15" i="1"/>
  <c r="N15" i="1" s="1"/>
  <c r="K1350" i="1"/>
  <c r="N1350" i="1" s="1"/>
  <c r="K401" i="1"/>
  <c r="N401" i="1" s="1"/>
  <c r="K1900" i="1"/>
  <c r="N1900" i="1" s="1"/>
  <c r="K1999" i="1"/>
  <c r="N1999" i="1" s="1"/>
  <c r="K839" i="1"/>
  <c r="N839" i="1" s="1"/>
  <c r="K1094" i="1"/>
  <c r="N1094" i="1" s="1"/>
  <c r="K2597" i="1"/>
  <c r="N2597" i="1" s="1"/>
  <c r="K1945" i="1"/>
  <c r="N1945" i="1" s="1"/>
  <c r="K537" i="1"/>
  <c r="N537" i="1" s="1"/>
  <c r="K1179" i="1"/>
  <c r="N1179" i="1" s="1"/>
  <c r="K538" i="1"/>
  <c r="N538" i="1" s="1"/>
  <c r="K2854" i="1"/>
  <c r="N2854" i="1" s="1"/>
  <c r="K2328" i="1"/>
  <c r="N2328" i="1" s="1"/>
  <c r="K687" i="1"/>
  <c r="N687" i="1" s="1"/>
  <c r="K688" i="1"/>
  <c r="N688" i="1" s="1"/>
  <c r="K2806" i="1"/>
  <c r="N2806" i="1" s="1"/>
  <c r="K1660" i="1"/>
  <c r="N1660" i="1" s="1"/>
  <c r="K1562" i="1"/>
  <c r="N1562" i="1" s="1"/>
  <c r="K1715" i="1"/>
  <c r="N1715" i="1" s="1"/>
  <c r="K2438" i="1"/>
  <c r="N2438" i="1" s="1"/>
  <c r="K1758" i="1"/>
  <c r="N1758" i="1" s="1"/>
  <c r="K1180" i="1"/>
  <c r="N1180" i="1" s="1"/>
  <c r="K1001" i="1"/>
  <c r="N1001" i="1" s="1"/>
  <c r="K889" i="1"/>
  <c r="N889" i="1" s="1"/>
  <c r="K1563" i="1"/>
  <c r="N1563" i="1" s="1"/>
  <c r="K2283" i="1"/>
  <c r="N2283" i="1" s="1"/>
  <c r="K734" i="1"/>
  <c r="N734" i="1" s="1"/>
  <c r="K310" i="1"/>
  <c r="N310" i="1" s="1"/>
  <c r="K942" i="1"/>
  <c r="N942" i="1" s="1"/>
  <c r="K1860" i="1"/>
  <c r="N1860" i="1" s="1"/>
  <c r="K2000" i="1"/>
  <c r="N2000" i="1" s="1"/>
  <c r="K539" i="1"/>
  <c r="N539" i="1" s="1"/>
  <c r="K1508" i="1"/>
  <c r="N1508" i="1" s="1"/>
  <c r="K2760" i="1"/>
  <c r="N2760" i="1" s="1"/>
  <c r="K2080" i="1"/>
  <c r="N2080" i="1" s="1"/>
  <c r="K2700" i="1"/>
  <c r="N2700" i="1" s="1"/>
  <c r="K735" i="1"/>
  <c r="N735" i="1" s="1"/>
  <c r="K2284" i="1"/>
  <c r="N2284" i="1" s="1"/>
  <c r="K630" i="1"/>
  <c r="N630" i="1" s="1"/>
  <c r="K1002" i="1"/>
  <c r="N1002" i="1" s="1"/>
  <c r="K16" i="1"/>
  <c r="N16" i="1" s="1"/>
  <c r="K582" i="1"/>
  <c r="N582" i="1" s="1"/>
  <c r="K1946" i="1"/>
  <c r="N1946" i="1" s="1"/>
  <c r="K2657" i="1"/>
  <c r="N2657" i="1" s="1"/>
  <c r="K1812" i="1"/>
  <c r="N1812" i="1" s="1"/>
  <c r="K890" i="1"/>
  <c r="N890" i="1" s="1"/>
  <c r="K311" i="1"/>
  <c r="N311" i="1" s="1"/>
  <c r="K1947" i="1"/>
  <c r="N1947" i="1" s="1"/>
  <c r="K1813" i="1"/>
  <c r="N1813" i="1" s="1"/>
  <c r="K2329" i="1"/>
  <c r="N2329" i="1" s="1"/>
  <c r="K840" i="1"/>
  <c r="N840" i="1" s="1"/>
  <c r="K583" i="1"/>
  <c r="N583" i="1" s="1"/>
  <c r="K352" i="1"/>
  <c r="N352" i="1" s="1"/>
  <c r="K2133" i="1"/>
  <c r="N2133" i="1" s="1"/>
  <c r="K205" i="1"/>
  <c r="N205" i="1" s="1"/>
  <c r="K1564" i="1"/>
  <c r="N1564" i="1" s="1"/>
  <c r="K1047" i="1"/>
  <c r="N1047" i="1" s="1"/>
  <c r="K1861" i="1"/>
  <c r="N1861" i="1" s="1"/>
  <c r="K841" i="1"/>
  <c r="N841" i="1" s="1"/>
  <c r="K1509" i="1"/>
  <c r="N1509" i="1" s="1"/>
  <c r="K1181" i="1"/>
  <c r="N1181" i="1" s="1"/>
  <c r="K1134" i="1"/>
  <c r="N1134" i="1" s="1"/>
  <c r="K2045" i="1"/>
  <c r="N2045" i="1" s="1"/>
  <c r="K2001" i="1"/>
  <c r="N2001" i="1" s="1"/>
  <c r="K2002" i="1"/>
  <c r="N2002" i="1" s="1"/>
  <c r="K2807" i="1"/>
  <c r="N2807" i="1" s="1"/>
  <c r="K1405" i="1"/>
  <c r="N1405" i="1" s="1"/>
  <c r="K1237" i="1"/>
  <c r="N1237" i="1" s="1"/>
  <c r="K1003" i="1"/>
  <c r="N1003" i="1" s="1"/>
  <c r="K2189" i="1"/>
  <c r="N2189" i="1" s="1"/>
  <c r="K2381" i="1"/>
  <c r="N2381" i="1" s="1"/>
  <c r="K1759" i="1"/>
  <c r="N1759" i="1" s="1"/>
  <c r="K1661" i="1"/>
  <c r="N1661" i="1" s="1"/>
  <c r="K1565" i="1"/>
  <c r="N1565" i="1" s="1"/>
  <c r="K1351" i="1"/>
  <c r="N1351" i="1" s="1"/>
  <c r="K1004" i="1"/>
  <c r="N1004" i="1" s="1"/>
  <c r="K943" i="1"/>
  <c r="N943" i="1" s="1"/>
  <c r="K540" i="1"/>
  <c r="N540" i="1" s="1"/>
  <c r="K631" i="1"/>
  <c r="N631" i="1" s="1"/>
  <c r="K1291" i="1"/>
  <c r="N1291" i="1" s="1"/>
  <c r="K736" i="1"/>
  <c r="N736" i="1" s="1"/>
  <c r="K2914" i="1"/>
  <c r="N2914" i="1" s="1"/>
  <c r="K2855" i="1"/>
  <c r="N2855" i="1" s="1"/>
  <c r="K1292" i="1"/>
  <c r="N1292" i="1" s="1"/>
  <c r="K487" i="1"/>
  <c r="N487" i="1" s="1"/>
  <c r="K944" i="1"/>
  <c r="N944" i="1" s="1"/>
  <c r="K2134" i="1"/>
  <c r="N2134" i="1" s="1"/>
  <c r="K1048" i="1"/>
  <c r="N1048" i="1" s="1"/>
  <c r="K1566" i="1"/>
  <c r="N1566" i="1" s="1"/>
  <c r="K2330" i="1"/>
  <c r="N2330" i="1" s="1"/>
  <c r="K353" i="1"/>
  <c r="N353" i="1" s="1"/>
  <c r="K1182" i="1"/>
  <c r="N1182" i="1" s="1"/>
  <c r="K2190" i="1"/>
  <c r="N2190" i="1" s="1"/>
  <c r="K2496" i="1"/>
  <c r="N2496" i="1" s="1"/>
  <c r="K488" i="1"/>
  <c r="N488" i="1" s="1"/>
  <c r="K2191" i="1"/>
  <c r="N2191" i="1" s="1"/>
  <c r="K2701" i="1"/>
  <c r="N2701" i="1" s="1"/>
  <c r="K1406" i="1"/>
  <c r="N1406" i="1" s="1"/>
  <c r="K842" i="1"/>
  <c r="N842" i="1" s="1"/>
  <c r="K1510" i="1"/>
  <c r="N1510" i="1" s="1"/>
  <c r="K1862" i="1"/>
  <c r="N1862" i="1" s="1"/>
  <c r="K1352" i="1"/>
  <c r="N1352" i="1" s="1"/>
  <c r="K1183" i="1"/>
  <c r="N1183" i="1" s="1"/>
  <c r="K1407" i="1"/>
  <c r="N1407" i="1" s="1"/>
  <c r="K1049" i="1"/>
  <c r="N1049" i="1" s="1"/>
  <c r="K1901" i="1"/>
  <c r="N1901" i="1" s="1"/>
  <c r="K159" i="1"/>
  <c r="N159" i="1" s="1"/>
  <c r="K2598" i="1"/>
  <c r="N2598" i="1" s="1"/>
  <c r="K1662" i="1"/>
  <c r="N1662" i="1" s="1"/>
  <c r="K2237" i="1"/>
  <c r="N2237" i="1" s="1"/>
  <c r="K2331" i="1"/>
  <c r="N2331" i="1" s="1"/>
  <c r="K2497" i="1"/>
  <c r="N2497" i="1" s="1"/>
  <c r="K312" i="1"/>
  <c r="N312" i="1" s="1"/>
  <c r="K2081" i="1"/>
  <c r="N2081" i="1" s="1"/>
  <c r="K66" i="1"/>
  <c r="N66" i="1" s="1"/>
  <c r="K2599" i="1"/>
  <c r="N2599" i="1" s="1"/>
  <c r="K2439" i="1"/>
  <c r="N2439" i="1" s="1"/>
  <c r="K1408" i="1"/>
  <c r="N1408" i="1" s="1"/>
  <c r="K2192" i="1"/>
  <c r="N2192" i="1" s="1"/>
  <c r="K67" i="1"/>
  <c r="N67" i="1" s="1"/>
  <c r="K891" i="1"/>
  <c r="N891" i="1" s="1"/>
  <c r="K843" i="1"/>
  <c r="N843" i="1" s="1"/>
  <c r="K2135" i="1"/>
  <c r="N2135" i="1" s="1"/>
  <c r="K2498" i="1"/>
  <c r="N2498" i="1" s="1"/>
  <c r="K1135" i="1"/>
  <c r="N1135" i="1" s="1"/>
  <c r="K1005" i="1"/>
  <c r="N1005" i="1" s="1"/>
  <c r="K1409" i="1"/>
  <c r="N1409" i="1" s="1"/>
  <c r="K17" i="1"/>
  <c r="N17" i="1" s="1"/>
  <c r="K68" i="1"/>
  <c r="N68" i="1" s="1"/>
  <c r="K2193" i="1"/>
  <c r="N2193" i="1" s="1"/>
  <c r="K584" i="1"/>
  <c r="N584" i="1" s="1"/>
  <c r="K892" i="1"/>
  <c r="N892" i="1" s="1"/>
  <c r="K206" i="1"/>
  <c r="N206" i="1" s="1"/>
  <c r="K2082" i="1"/>
  <c r="N2082" i="1" s="1"/>
  <c r="K1863" i="1"/>
  <c r="N1863" i="1" s="1"/>
  <c r="K264" i="1"/>
  <c r="N264" i="1" s="1"/>
  <c r="K1814" i="1"/>
  <c r="N1814" i="1" s="1"/>
  <c r="K1567" i="1"/>
  <c r="N1567" i="1" s="1"/>
  <c r="K2702" i="1"/>
  <c r="N2702" i="1" s="1"/>
  <c r="K1293" i="1"/>
  <c r="N1293" i="1" s="1"/>
  <c r="K160" i="1"/>
  <c r="N160" i="1" s="1"/>
  <c r="K1568" i="1"/>
  <c r="N1568" i="1" s="1"/>
  <c r="K2440" i="1"/>
  <c r="N2440" i="1" s="1"/>
  <c r="K1569" i="1"/>
  <c r="N1569" i="1" s="1"/>
  <c r="K2136" i="1"/>
  <c r="N2136" i="1" s="1"/>
  <c r="K18" i="1"/>
  <c r="N18" i="1" s="1"/>
  <c r="K446" i="1"/>
  <c r="N446" i="1" s="1"/>
  <c r="K2499" i="1"/>
  <c r="N2499" i="1" s="1"/>
  <c r="K2003" i="1"/>
  <c r="N2003" i="1" s="1"/>
  <c r="K2004" i="1"/>
  <c r="N2004" i="1" s="1"/>
  <c r="K1353" i="1"/>
  <c r="N1353" i="1" s="1"/>
  <c r="K1354" i="1"/>
  <c r="N1354" i="1" s="1"/>
  <c r="K737" i="1"/>
  <c r="N737" i="1" s="1"/>
  <c r="K945" i="1"/>
  <c r="N945" i="1" s="1"/>
  <c r="K1136" i="1"/>
  <c r="N1136" i="1" s="1"/>
  <c r="K632" i="1"/>
  <c r="N632" i="1" s="1"/>
  <c r="K69" i="1"/>
  <c r="N69" i="1" s="1"/>
  <c r="K207" i="1"/>
  <c r="N207" i="1" s="1"/>
  <c r="K2856" i="1"/>
  <c r="N2856" i="1" s="1"/>
  <c r="K1511" i="1"/>
  <c r="N1511" i="1" s="1"/>
  <c r="K70" i="1"/>
  <c r="N70" i="1" s="1"/>
  <c r="K161" i="1"/>
  <c r="N161" i="1" s="1"/>
  <c r="K585" i="1"/>
  <c r="N585" i="1" s="1"/>
  <c r="K2332" i="1"/>
  <c r="N2332" i="1" s="1"/>
  <c r="K738" i="1"/>
  <c r="N738" i="1" s="1"/>
  <c r="K893" i="1"/>
  <c r="N893" i="1" s="1"/>
  <c r="K447" i="1"/>
  <c r="N447" i="1" s="1"/>
  <c r="K114" i="1"/>
  <c r="N114" i="1" s="1"/>
  <c r="K489" i="1"/>
  <c r="N489" i="1" s="1"/>
  <c r="K2703" i="1"/>
  <c r="N2703" i="1" s="1"/>
  <c r="K894" i="1"/>
  <c r="N894" i="1" s="1"/>
  <c r="K586" i="1"/>
  <c r="N586" i="1" s="1"/>
  <c r="K1948" i="1"/>
  <c r="N1948" i="1" s="1"/>
  <c r="K2441" i="1"/>
  <c r="N2441" i="1" s="1"/>
  <c r="K208" i="1"/>
  <c r="N208" i="1" s="1"/>
  <c r="K354" i="1"/>
  <c r="N354" i="1" s="1"/>
  <c r="K1624" i="1"/>
  <c r="N1624" i="1" s="1"/>
  <c r="K795" i="1"/>
  <c r="N795" i="1" s="1"/>
  <c r="K1902" i="1"/>
  <c r="N1902" i="1" s="1"/>
  <c r="K2500" i="1"/>
  <c r="N2500" i="1" s="1"/>
  <c r="K689" i="1"/>
  <c r="N689" i="1" s="1"/>
  <c r="K1294" i="1"/>
  <c r="N1294" i="1" s="1"/>
  <c r="K2005" i="1"/>
  <c r="N2005" i="1" s="1"/>
  <c r="K71" i="1"/>
  <c r="N71" i="1" s="1"/>
  <c r="K115" i="1"/>
  <c r="N115" i="1" s="1"/>
  <c r="K1949" i="1"/>
  <c r="N1949" i="1" s="1"/>
  <c r="K490" i="1"/>
  <c r="N490" i="1" s="1"/>
  <c r="K1006" i="1"/>
  <c r="N1006" i="1" s="1"/>
  <c r="K19" i="1"/>
  <c r="N19" i="1" s="1"/>
  <c r="K1007" i="1"/>
  <c r="N1007" i="1" s="1"/>
  <c r="K2501" i="1"/>
  <c r="N2501" i="1" s="1"/>
  <c r="K1295" i="1"/>
  <c r="N1295" i="1" s="1"/>
  <c r="K1950" i="1"/>
  <c r="N1950" i="1" s="1"/>
  <c r="K587" i="1"/>
  <c r="N587" i="1" s="1"/>
  <c r="K588" i="1"/>
  <c r="N588" i="1" s="1"/>
  <c r="K2857" i="1"/>
  <c r="N2857" i="1" s="1"/>
  <c r="K2600" i="1"/>
  <c r="N2600" i="1" s="1"/>
  <c r="K2543" i="1"/>
  <c r="N2543" i="1" s="1"/>
  <c r="K2382" i="1"/>
  <c r="N2382" i="1" s="1"/>
  <c r="K2194" i="1"/>
  <c r="N2194" i="1" s="1"/>
  <c r="K739" i="1"/>
  <c r="N739" i="1" s="1"/>
  <c r="K895" i="1"/>
  <c r="N895" i="1" s="1"/>
  <c r="K2858" i="1"/>
  <c r="N2858" i="1" s="1"/>
  <c r="K1663" i="1"/>
  <c r="N1663" i="1" s="1"/>
  <c r="K448" i="1"/>
  <c r="N448" i="1" s="1"/>
  <c r="K1760" i="1"/>
  <c r="N1760" i="1" s="1"/>
  <c r="K1238" i="1"/>
  <c r="N1238" i="1" s="1"/>
  <c r="K690" i="1"/>
  <c r="N690" i="1" s="1"/>
  <c r="K2195" i="1"/>
  <c r="N2195" i="1" s="1"/>
  <c r="K1095" i="1"/>
  <c r="N1095" i="1" s="1"/>
  <c r="K1761" i="1"/>
  <c r="N1761" i="1" s="1"/>
  <c r="K1664" i="1"/>
  <c r="N1664" i="1" s="1"/>
  <c r="K1815" i="1"/>
  <c r="N1815" i="1" s="1"/>
  <c r="K1570" i="1"/>
  <c r="N1570" i="1" s="1"/>
  <c r="K691" i="1"/>
  <c r="N691" i="1" s="1"/>
  <c r="K355" i="1"/>
  <c r="N355" i="1" s="1"/>
  <c r="K1571" i="1"/>
  <c r="N1571" i="1" s="1"/>
  <c r="K491" i="1"/>
  <c r="N491" i="1" s="1"/>
  <c r="K692" i="1"/>
  <c r="N692" i="1" s="1"/>
  <c r="K402" i="1"/>
  <c r="N402" i="1" s="1"/>
  <c r="K946" i="1"/>
  <c r="N946" i="1" s="1"/>
  <c r="K1903" i="1"/>
  <c r="N1903" i="1" s="1"/>
  <c r="K2962" i="1"/>
  <c r="N2962" i="1" s="1"/>
  <c r="K209" i="1"/>
  <c r="N209" i="1" s="1"/>
  <c r="K210" i="1"/>
  <c r="N210" i="1" s="1"/>
  <c r="K2915" i="1"/>
  <c r="N2915" i="1" s="1"/>
  <c r="K1137" i="1"/>
  <c r="N1137" i="1" s="1"/>
  <c r="K2704" i="1"/>
  <c r="N2704" i="1" s="1"/>
  <c r="K1050" i="1"/>
  <c r="N1050" i="1" s="1"/>
  <c r="K2601" i="1"/>
  <c r="N2601" i="1" s="1"/>
  <c r="K2859" i="1"/>
  <c r="N2859" i="1" s="1"/>
  <c r="K116" i="1"/>
  <c r="N116" i="1" s="1"/>
  <c r="K1410" i="1"/>
  <c r="N1410" i="1" s="1"/>
  <c r="K162" i="1"/>
  <c r="N162" i="1" s="1"/>
  <c r="K1051" i="1"/>
  <c r="N1051" i="1" s="1"/>
  <c r="K2083" i="1"/>
  <c r="N2083" i="1" s="1"/>
  <c r="K2860" i="1"/>
  <c r="N2860" i="1" s="1"/>
  <c r="K1184" i="1"/>
  <c r="N1184" i="1" s="1"/>
  <c r="K1411" i="1"/>
  <c r="N1411" i="1" s="1"/>
  <c r="K1864" i="1"/>
  <c r="N1864" i="1" s="1"/>
  <c r="K2544" i="1"/>
  <c r="N2544" i="1" s="1"/>
  <c r="K72" i="1"/>
  <c r="N72" i="1" s="1"/>
  <c r="K356" i="1"/>
  <c r="N356" i="1" s="1"/>
  <c r="K2137" i="1"/>
  <c r="N2137" i="1" s="1"/>
  <c r="K541" i="1"/>
  <c r="N541" i="1" s="1"/>
  <c r="K1469" i="1"/>
  <c r="N1469" i="1" s="1"/>
  <c r="K1052" i="1"/>
  <c r="N1052" i="1" s="1"/>
  <c r="K2502" i="1"/>
  <c r="N2502" i="1" s="1"/>
  <c r="K265" i="1"/>
  <c r="N265" i="1" s="1"/>
  <c r="K1665" i="1"/>
  <c r="N1665" i="1" s="1"/>
  <c r="K844" i="1"/>
  <c r="N844" i="1" s="1"/>
  <c r="K163" i="1"/>
  <c r="N163" i="1" s="1"/>
  <c r="K896" i="1"/>
  <c r="N896" i="1" s="1"/>
  <c r="K1412" i="1"/>
  <c r="N1412" i="1" s="1"/>
  <c r="K1666" i="1"/>
  <c r="N1666" i="1" s="1"/>
  <c r="K1716" i="1"/>
  <c r="N1716" i="1" s="1"/>
  <c r="K1717" i="1"/>
  <c r="N1717" i="1" s="1"/>
  <c r="K542" i="1"/>
  <c r="N542" i="1" s="1"/>
  <c r="K1239" i="1"/>
  <c r="N1239" i="1" s="1"/>
  <c r="K1904" i="1"/>
  <c r="N1904" i="1" s="1"/>
  <c r="K796" i="1"/>
  <c r="N796" i="1" s="1"/>
  <c r="K1762" i="1"/>
  <c r="N1762" i="1" s="1"/>
  <c r="K357" i="1"/>
  <c r="N357" i="1" s="1"/>
  <c r="K2442" i="1"/>
  <c r="N2442" i="1" s="1"/>
  <c r="K2006" i="1"/>
  <c r="N2006" i="1" s="1"/>
  <c r="K2084" i="1"/>
  <c r="N2084" i="1" s="1"/>
  <c r="K1763" i="1"/>
  <c r="N1763" i="1" s="1"/>
  <c r="K2443" i="1"/>
  <c r="N2443" i="1" s="1"/>
  <c r="K2444" i="1"/>
  <c r="N2444" i="1" s="1"/>
  <c r="K73" i="1"/>
  <c r="N73" i="1" s="1"/>
  <c r="K403" i="1"/>
  <c r="N403" i="1" s="1"/>
  <c r="K1240" i="1"/>
  <c r="N1240" i="1" s="1"/>
  <c r="K2238" i="1"/>
  <c r="N2238" i="1" s="1"/>
  <c r="K1096" i="1"/>
  <c r="N1096" i="1" s="1"/>
  <c r="K2963" i="1"/>
  <c r="N2963" i="1" s="1"/>
  <c r="K2007" i="1"/>
  <c r="N2007" i="1" s="1"/>
  <c r="K1185" i="1"/>
  <c r="N1185" i="1" s="1"/>
  <c r="K266" i="1"/>
  <c r="N266" i="1" s="1"/>
  <c r="K2285" i="1"/>
  <c r="N2285" i="1" s="1"/>
  <c r="K897" i="1"/>
  <c r="N897" i="1" s="1"/>
  <c r="K2008" i="1"/>
  <c r="N2008" i="1" s="1"/>
  <c r="K211" i="1"/>
  <c r="N211" i="1" s="1"/>
  <c r="K2545" i="1"/>
  <c r="N2545" i="1" s="1"/>
  <c r="K20" i="1"/>
  <c r="N20" i="1" s="1"/>
  <c r="K2861" i="1"/>
  <c r="N2861" i="1" s="1"/>
  <c r="K1667" i="1"/>
  <c r="N1667" i="1" s="1"/>
  <c r="K2503" i="1"/>
  <c r="N2503" i="1" s="1"/>
  <c r="K543" i="1"/>
  <c r="N543" i="1" s="1"/>
  <c r="K2333" i="1"/>
  <c r="N2333" i="1" s="1"/>
  <c r="K313" i="1"/>
  <c r="N313" i="1" s="1"/>
  <c r="K2046" i="1"/>
  <c r="N2046" i="1" s="1"/>
  <c r="K589" i="1"/>
  <c r="N589" i="1" s="1"/>
  <c r="K314" i="1"/>
  <c r="N314" i="1" s="1"/>
  <c r="K2862" i="1"/>
  <c r="N2862" i="1" s="1"/>
  <c r="K1764" i="1"/>
  <c r="N1764" i="1" s="1"/>
  <c r="K2334" i="1"/>
  <c r="N2334" i="1" s="1"/>
  <c r="K1355" i="1"/>
  <c r="N1355" i="1" s="1"/>
  <c r="K1413" i="1"/>
  <c r="N1413" i="1" s="1"/>
  <c r="K2335" i="1"/>
  <c r="N2335" i="1" s="1"/>
  <c r="K2602" i="1"/>
  <c r="N2602" i="1" s="1"/>
  <c r="K1512" i="1"/>
  <c r="N1512" i="1" s="1"/>
  <c r="K1668" i="1"/>
  <c r="N1668" i="1" s="1"/>
  <c r="K2705" i="1"/>
  <c r="N2705" i="1" s="1"/>
  <c r="K1241" i="1"/>
  <c r="N1241" i="1" s="1"/>
  <c r="K740" i="1"/>
  <c r="N740" i="1" s="1"/>
  <c r="K2706" i="1"/>
  <c r="N2706" i="1" s="1"/>
  <c r="K2085" i="1"/>
  <c r="N2085" i="1" s="1"/>
  <c r="K1296" i="1"/>
  <c r="N1296" i="1" s="1"/>
  <c r="K898" i="1"/>
  <c r="N898" i="1" s="1"/>
  <c r="K2808" i="1"/>
  <c r="N2808" i="1" s="1"/>
  <c r="K693" i="1"/>
  <c r="N693" i="1" s="1"/>
  <c r="K741" i="1"/>
  <c r="N741" i="1" s="1"/>
  <c r="K492" i="1"/>
  <c r="N492" i="1" s="1"/>
  <c r="K404" i="1"/>
  <c r="N404" i="1" s="1"/>
  <c r="K1008" i="1"/>
  <c r="N1008" i="1" s="1"/>
  <c r="K267" i="1"/>
  <c r="N267" i="1" s="1"/>
  <c r="K1414" i="1"/>
  <c r="N1414" i="1" s="1"/>
  <c r="K633" i="1"/>
  <c r="N633" i="1" s="1"/>
  <c r="K1470" i="1"/>
  <c r="N1470" i="1" s="1"/>
  <c r="K2504" i="1"/>
  <c r="N2504" i="1" s="1"/>
  <c r="K2239" i="1"/>
  <c r="N2239" i="1" s="1"/>
  <c r="K2196" i="1"/>
  <c r="N2196" i="1" s="1"/>
  <c r="K117" i="1"/>
  <c r="N117" i="1" s="1"/>
  <c r="K1356" i="1"/>
  <c r="N1356" i="1" s="1"/>
  <c r="K2086" i="1"/>
  <c r="N2086" i="1" s="1"/>
  <c r="K2707" i="1"/>
  <c r="N2707" i="1" s="1"/>
  <c r="K742" i="1"/>
  <c r="N742" i="1" s="1"/>
  <c r="K2708" i="1"/>
  <c r="N2708" i="1" s="1"/>
  <c r="K2964" i="1"/>
  <c r="N2964" i="1" s="1"/>
  <c r="K358" i="1"/>
  <c r="N358" i="1" s="1"/>
  <c r="K797" i="1"/>
  <c r="N797" i="1" s="1"/>
  <c r="K21" i="1"/>
  <c r="N21" i="1" s="1"/>
  <c r="K590" i="1"/>
  <c r="N590" i="1" s="1"/>
  <c r="K2286" i="1"/>
  <c r="N2286" i="1" s="1"/>
  <c r="K2047" i="1"/>
  <c r="N2047" i="1" s="1"/>
  <c r="K2383" i="1"/>
  <c r="N2383" i="1" s="1"/>
  <c r="K1009" i="1"/>
  <c r="N1009" i="1" s="1"/>
  <c r="K2546" i="1"/>
  <c r="N2546" i="1" s="1"/>
  <c r="K1357" i="1"/>
  <c r="N1357" i="1" s="1"/>
  <c r="K634" i="1"/>
  <c r="N634" i="1" s="1"/>
  <c r="K1010" i="1"/>
  <c r="N1010" i="1" s="1"/>
  <c r="K2709" i="1"/>
  <c r="N2709" i="1" s="1"/>
  <c r="K1865" i="1"/>
  <c r="N1865" i="1" s="1"/>
  <c r="K1297" i="1"/>
  <c r="N1297" i="1" s="1"/>
  <c r="K798" i="1"/>
  <c r="N798" i="1" s="1"/>
  <c r="K359" i="1"/>
  <c r="N359" i="1" s="1"/>
  <c r="K2048" i="1"/>
  <c r="N2048" i="1" s="1"/>
  <c r="K2916" i="1"/>
  <c r="N2916" i="1" s="1"/>
  <c r="K22" i="1"/>
  <c r="N22" i="1" s="1"/>
  <c r="K164" i="1"/>
  <c r="N164" i="1" s="1"/>
  <c r="K799" i="1"/>
  <c r="N799" i="1" s="1"/>
  <c r="K1718" i="1"/>
  <c r="N1718" i="1" s="1"/>
  <c r="K23" i="1"/>
  <c r="N23" i="1" s="1"/>
  <c r="K2009" i="1"/>
  <c r="N2009" i="1" s="1"/>
  <c r="K845" i="1"/>
  <c r="N845" i="1" s="1"/>
  <c r="K591" i="1"/>
  <c r="N591" i="1" s="1"/>
  <c r="K212" i="1"/>
  <c r="N212" i="1" s="1"/>
  <c r="K2240" i="1"/>
  <c r="N2240" i="1" s="1"/>
  <c r="K947" i="1"/>
  <c r="N947" i="1" s="1"/>
  <c r="K2087" i="1"/>
  <c r="N2087" i="1" s="1"/>
  <c r="K2336" i="1"/>
  <c r="N2336" i="1" s="1"/>
  <c r="K1242" i="1"/>
  <c r="N1242" i="1" s="1"/>
  <c r="K1415" i="1"/>
  <c r="N1415" i="1" s="1"/>
  <c r="K74" i="1"/>
  <c r="N74" i="1" s="1"/>
  <c r="K2337" i="1"/>
  <c r="N2337" i="1" s="1"/>
  <c r="K360" i="1"/>
  <c r="N360" i="1" s="1"/>
  <c r="K2658" i="1"/>
  <c r="N2658" i="1" s="1"/>
  <c r="K1416" i="1"/>
  <c r="N1416" i="1" s="1"/>
  <c r="K449" i="1"/>
  <c r="N449" i="1" s="1"/>
  <c r="K694" i="1"/>
  <c r="N694" i="1" s="1"/>
  <c r="K800" i="1"/>
  <c r="N800" i="1" s="1"/>
  <c r="K2547" i="1"/>
  <c r="N2547" i="1" s="1"/>
  <c r="K1011" i="1"/>
  <c r="N1011" i="1" s="1"/>
  <c r="K2197" i="1"/>
  <c r="N2197" i="1" s="1"/>
  <c r="K2863" i="1"/>
  <c r="N2863" i="1" s="1"/>
  <c r="K948" i="1"/>
  <c r="N948" i="1" s="1"/>
  <c r="K2603" i="1"/>
  <c r="N2603" i="1" s="1"/>
  <c r="K2138" i="1"/>
  <c r="N2138" i="1" s="1"/>
  <c r="K2710" i="1"/>
  <c r="N2710" i="1" s="1"/>
  <c r="K2384" i="1"/>
  <c r="N2384" i="1" s="1"/>
  <c r="K544" i="1"/>
  <c r="N544" i="1" s="1"/>
  <c r="K1816" i="1"/>
  <c r="N1816" i="1" s="1"/>
  <c r="K2761" i="1"/>
  <c r="N2761" i="1" s="1"/>
  <c r="K213" i="1"/>
  <c r="N213" i="1" s="1"/>
  <c r="K2659" i="1"/>
  <c r="N2659" i="1" s="1"/>
  <c r="K2088" i="1"/>
  <c r="N2088" i="1" s="1"/>
  <c r="K2049" i="1"/>
  <c r="N2049" i="1" s="1"/>
  <c r="K2287" i="1"/>
  <c r="N2287" i="1" s="1"/>
  <c r="K361" i="1"/>
  <c r="N361" i="1" s="1"/>
  <c r="K899" i="1"/>
  <c r="N899" i="1" s="1"/>
  <c r="K1905" i="1"/>
  <c r="N1905" i="1" s="1"/>
  <c r="K1719" i="1"/>
  <c r="N1719" i="1" s="1"/>
  <c r="K214" i="1"/>
  <c r="N214" i="1" s="1"/>
  <c r="K1012" i="1"/>
  <c r="N1012" i="1" s="1"/>
  <c r="K1572" i="1"/>
  <c r="N1572" i="1" s="1"/>
  <c r="K949" i="1"/>
  <c r="N949" i="1" s="1"/>
  <c r="K165" i="1"/>
  <c r="N165" i="1" s="1"/>
  <c r="K2089" i="1"/>
  <c r="N2089" i="1" s="1"/>
  <c r="K1138" i="1"/>
  <c r="N1138" i="1" s="1"/>
  <c r="K2548" i="1"/>
  <c r="N2548" i="1" s="1"/>
  <c r="K405" i="1"/>
  <c r="N405" i="1" s="1"/>
  <c r="K1765" i="1"/>
  <c r="N1765" i="1" s="1"/>
  <c r="K2549" i="1"/>
  <c r="N2549" i="1" s="1"/>
  <c r="K362" i="1"/>
  <c r="N362" i="1" s="1"/>
  <c r="K493" i="1"/>
  <c r="N493" i="1" s="1"/>
  <c r="K2288" i="1"/>
  <c r="N2288" i="1" s="1"/>
  <c r="K118" i="1"/>
  <c r="N118" i="1" s="1"/>
  <c r="K2505" i="1"/>
  <c r="N2505" i="1" s="1"/>
  <c r="K268" i="1"/>
  <c r="N268" i="1" s="1"/>
  <c r="K1573" i="1"/>
  <c r="N1573" i="1" s="1"/>
  <c r="K2445" i="1"/>
  <c r="N2445" i="1" s="1"/>
  <c r="K269" i="1"/>
  <c r="N269" i="1" s="1"/>
  <c r="K1243" i="1"/>
  <c r="N1243" i="1" s="1"/>
  <c r="K592" i="1"/>
  <c r="N592" i="1" s="1"/>
  <c r="K900" i="1"/>
  <c r="N900" i="1" s="1"/>
  <c r="K2550" i="1"/>
  <c r="N2550" i="1" s="1"/>
  <c r="K1817" i="1"/>
  <c r="N1817" i="1" s="1"/>
  <c r="K695" i="1"/>
  <c r="N695" i="1" s="1"/>
  <c r="K2446" i="1"/>
  <c r="N2446" i="1" s="1"/>
  <c r="K1298" i="1"/>
  <c r="N1298" i="1" s="1"/>
  <c r="K215" i="1"/>
  <c r="N215" i="1" s="1"/>
  <c r="K1625" i="1"/>
  <c r="N1625" i="1" s="1"/>
  <c r="K1818" i="1"/>
  <c r="N1818" i="1" s="1"/>
  <c r="K2711" i="1"/>
  <c r="N2711" i="1" s="1"/>
  <c r="K1819" i="1"/>
  <c r="N1819" i="1" s="1"/>
  <c r="K635" i="1"/>
  <c r="N635" i="1" s="1"/>
  <c r="K2241" i="1"/>
  <c r="N2241" i="1" s="1"/>
  <c r="K75" i="1"/>
  <c r="N75" i="1" s="1"/>
  <c r="K2010" i="1"/>
  <c r="N2010" i="1" s="1"/>
  <c r="K1471" i="1"/>
  <c r="N1471" i="1" s="1"/>
  <c r="K2506" i="1"/>
  <c r="N2506" i="1" s="1"/>
  <c r="K2050" i="1"/>
  <c r="N2050" i="1" s="1"/>
  <c r="K1669" i="1"/>
  <c r="N1669" i="1" s="1"/>
  <c r="K216" i="1"/>
  <c r="N216" i="1" s="1"/>
  <c r="K2809" i="1"/>
  <c r="N2809" i="1" s="1"/>
  <c r="K2965" i="1"/>
  <c r="N2965" i="1" s="1"/>
  <c r="K119" i="1"/>
  <c r="N119" i="1" s="1"/>
  <c r="K1244" i="1"/>
  <c r="N1244" i="1" s="1"/>
  <c r="K1097" i="1"/>
  <c r="N1097" i="1" s="1"/>
  <c r="K2051" i="1"/>
  <c r="N2051" i="1" s="1"/>
  <c r="K406" i="1"/>
  <c r="N406" i="1" s="1"/>
  <c r="K1951" i="1"/>
  <c r="N1951" i="1" s="1"/>
  <c r="K2507" i="1"/>
  <c r="N2507" i="1" s="1"/>
  <c r="K1186" i="1"/>
  <c r="N1186" i="1" s="1"/>
  <c r="K315" i="1"/>
  <c r="N315" i="1" s="1"/>
  <c r="K2447" i="1"/>
  <c r="N2447" i="1" s="1"/>
  <c r="K2508" i="1"/>
  <c r="N2508" i="1" s="1"/>
  <c r="K2551" i="1"/>
  <c r="N2551" i="1" s="1"/>
  <c r="K2966" i="1"/>
  <c r="N2966" i="1" s="1"/>
  <c r="K1417" i="1"/>
  <c r="N1417" i="1" s="1"/>
  <c r="K2289" i="1"/>
  <c r="N2289" i="1" s="1"/>
  <c r="K1820" i="1"/>
  <c r="N1820" i="1" s="1"/>
  <c r="K901" i="1"/>
  <c r="N901" i="1" s="1"/>
  <c r="K363" i="1"/>
  <c r="N363" i="1" s="1"/>
  <c r="K2762" i="1"/>
  <c r="N2762" i="1" s="1"/>
  <c r="K2604" i="1"/>
  <c r="N2604" i="1" s="1"/>
  <c r="K1187" i="1"/>
  <c r="N1187" i="1" s="1"/>
  <c r="K2917" i="1"/>
  <c r="N2917" i="1" s="1"/>
  <c r="K364" i="1"/>
  <c r="N364" i="1" s="1"/>
  <c r="K316" i="1"/>
  <c r="N316" i="1" s="1"/>
  <c r="K1472" i="1"/>
  <c r="N1472" i="1" s="1"/>
  <c r="K2712" i="1"/>
  <c r="N2712" i="1" s="1"/>
  <c r="K2338" i="1"/>
  <c r="N2338" i="1" s="1"/>
  <c r="K2090" i="1"/>
  <c r="N2090" i="1" s="1"/>
  <c r="K902" i="1"/>
  <c r="N902" i="1" s="1"/>
  <c r="K1245" i="1"/>
  <c r="N1245" i="1" s="1"/>
  <c r="K1626" i="1"/>
  <c r="N1626" i="1" s="1"/>
  <c r="K2605" i="1"/>
  <c r="N2605" i="1" s="1"/>
  <c r="K1299" i="1"/>
  <c r="N1299" i="1" s="1"/>
  <c r="K1952" i="1"/>
  <c r="N1952" i="1" s="1"/>
  <c r="K743" i="1"/>
  <c r="N743" i="1" s="1"/>
  <c r="K2810" i="1"/>
  <c r="N2810" i="1" s="1"/>
  <c r="K166" i="1"/>
  <c r="N166" i="1" s="1"/>
  <c r="K1670" i="1"/>
  <c r="N1670" i="1" s="1"/>
  <c r="K593" i="1"/>
  <c r="N593" i="1" s="1"/>
  <c r="K1358" i="1"/>
  <c r="N1358" i="1" s="1"/>
  <c r="K407" i="1"/>
  <c r="N407" i="1" s="1"/>
  <c r="K2091" i="1"/>
  <c r="N2091" i="1" s="1"/>
  <c r="K24" i="1"/>
  <c r="N24" i="1" s="1"/>
  <c r="K1359" i="1"/>
  <c r="N1359" i="1" s="1"/>
  <c r="K1473" i="1"/>
  <c r="N1473" i="1" s="1"/>
  <c r="K1098" i="1"/>
  <c r="N1098" i="1" s="1"/>
  <c r="K1053" i="1"/>
  <c r="N1053" i="1" s="1"/>
  <c r="K25" i="1"/>
  <c r="N25" i="1" s="1"/>
  <c r="K2290" i="1"/>
  <c r="N2290" i="1" s="1"/>
  <c r="K2811" i="1"/>
  <c r="N2811" i="1" s="1"/>
  <c r="K1188" i="1"/>
  <c r="N1188" i="1" s="1"/>
  <c r="K270" i="1"/>
  <c r="N270" i="1" s="1"/>
  <c r="K1513" i="1"/>
  <c r="N1513" i="1" s="1"/>
  <c r="K494" i="1"/>
  <c r="N494" i="1" s="1"/>
  <c r="K744" i="1"/>
  <c r="N744" i="1" s="1"/>
  <c r="K495" i="1"/>
  <c r="N495" i="1" s="1"/>
  <c r="K696" i="1"/>
  <c r="N696" i="1" s="1"/>
  <c r="K846" i="1"/>
  <c r="N846" i="1" s="1"/>
  <c r="K1054" i="1"/>
  <c r="N1054" i="1" s="1"/>
  <c r="K26" i="1"/>
  <c r="N26" i="1" s="1"/>
  <c r="K847" i="1"/>
  <c r="N847" i="1" s="1"/>
  <c r="K2864" i="1"/>
  <c r="N2864" i="1" s="1"/>
  <c r="K2812" i="1"/>
  <c r="N2812" i="1" s="1"/>
  <c r="K2713" i="1"/>
  <c r="N2713" i="1" s="1"/>
  <c r="K1906" i="1"/>
  <c r="N1906" i="1" s="1"/>
  <c r="K2385" i="1"/>
  <c r="N2385" i="1" s="1"/>
  <c r="K1627" i="1"/>
  <c r="N1627" i="1" s="1"/>
  <c r="K2052" i="1"/>
  <c r="N2052" i="1" s="1"/>
  <c r="K1139" i="1"/>
  <c r="N1139" i="1" s="1"/>
  <c r="K2339" i="1"/>
  <c r="N2339" i="1" s="1"/>
  <c r="K950" i="1"/>
  <c r="N950" i="1" s="1"/>
  <c r="K1907" i="1"/>
  <c r="N1907" i="1" s="1"/>
  <c r="K2092" i="1"/>
  <c r="N2092" i="1" s="1"/>
  <c r="K1628" i="1"/>
  <c r="N1628" i="1" s="1"/>
  <c r="K1514" i="1"/>
  <c r="N1514" i="1" s="1"/>
  <c r="K1189" i="1"/>
  <c r="N1189" i="1" s="1"/>
  <c r="K745" i="1"/>
  <c r="N745" i="1" s="1"/>
  <c r="K2291" i="1"/>
  <c r="N2291" i="1" s="1"/>
  <c r="K27" i="1"/>
  <c r="N27" i="1" s="1"/>
  <c r="K2242" i="1"/>
  <c r="N2242" i="1" s="1"/>
  <c r="K2386" i="1"/>
  <c r="N2386" i="1" s="1"/>
  <c r="K1629" i="1"/>
  <c r="N1629" i="1" s="1"/>
  <c r="K217" i="1"/>
  <c r="N217" i="1" s="1"/>
  <c r="K28" i="1"/>
  <c r="N28" i="1" s="1"/>
  <c r="K1190" i="1"/>
  <c r="N1190" i="1" s="1"/>
  <c r="K2011" i="1"/>
  <c r="N2011" i="1" s="1"/>
  <c r="K1300" i="1"/>
  <c r="N1300" i="1" s="1"/>
  <c r="K496" i="1"/>
  <c r="N496" i="1" s="1"/>
  <c r="K636" i="1"/>
  <c r="N636" i="1" s="1"/>
  <c r="K1630" i="1"/>
  <c r="N1630" i="1" s="1"/>
  <c r="K1301" i="1"/>
  <c r="N1301" i="1" s="1"/>
  <c r="K2012" i="1"/>
  <c r="N2012" i="1" s="1"/>
  <c r="K1474" i="1"/>
  <c r="N1474" i="1" s="1"/>
  <c r="K1055" i="1"/>
  <c r="N1055" i="1" s="1"/>
  <c r="K2292" i="1"/>
  <c r="N2292" i="1" s="1"/>
  <c r="K1515" i="1"/>
  <c r="N1515" i="1" s="1"/>
  <c r="K76" i="1"/>
  <c r="N76" i="1" s="1"/>
  <c r="K2967" i="1"/>
  <c r="N2967" i="1" s="1"/>
  <c r="K1574" i="1"/>
  <c r="N1574" i="1" s="1"/>
  <c r="K697" i="1"/>
  <c r="N697" i="1" s="1"/>
  <c r="K2013" i="1"/>
  <c r="N2013" i="1" s="1"/>
  <c r="K1360" i="1"/>
  <c r="N1360" i="1" s="1"/>
  <c r="K2053" i="1"/>
  <c r="N2053" i="1" s="1"/>
  <c r="K1099" i="1"/>
  <c r="N1099" i="1" s="1"/>
  <c r="K1720" i="1"/>
  <c r="N1720" i="1" s="1"/>
  <c r="K801" i="1"/>
  <c r="N801" i="1" s="1"/>
  <c r="K1671" i="1"/>
  <c r="N1671" i="1" s="1"/>
  <c r="K120" i="1"/>
  <c r="N120" i="1" s="1"/>
  <c r="K1575" i="1"/>
  <c r="N1575" i="1" s="1"/>
  <c r="K1866" i="1"/>
  <c r="N1866" i="1" s="1"/>
  <c r="K1056" i="1"/>
  <c r="N1056" i="1" s="1"/>
  <c r="K271" i="1"/>
  <c r="N271" i="1" s="1"/>
  <c r="K1100" i="1"/>
  <c r="N1100" i="1" s="1"/>
  <c r="K1418" i="1"/>
  <c r="N1418" i="1" s="1"/>
  <c r="K2918" i="1"/>
  <c r="N2918" i="1" s="1"/>
  <c r="K450" i="1"/>
  <c r="N450" i="1" s="1"/>
  <c r="K1302" i="1"/>
  <c r="N1302" i="1" s="1"/>
  <c r="K1361" i="1"/>
  <c r="N1361" i="1" s="1"/>
  <c r="K218" i="1"/>
  <c r="N218" i="1" s="1"/>
  <c r="K121" i="1"/>
  <c r="N121" i="1" s="1"/>
  <c r="K2552" i="1"/>
  <c r="N2552" i="1" s="1"/>
  <c r="K2387" i="1"/>
  <c r="N2387" i="1" s="1"/>
  <c r="K497" i="1"/>
  <c r="N497" i="1" s="1"/>
  <c r="K2388" i="1"/>
  <c r="N2388" i="1" s="1"/>
  <c r="K2448" i="1"/>
  <c r="N2448" i="1" s="1"/>
  <c r="K2763" i="1"/>
  <c r="N2763" i="1" s="1"/>
  <c r="K698" i="1"/>
  <c r="N698" i="1" s="1"/>
  <c r="K802" i="1"/>
  <c r="N802" i="1" s="1"/>
  <c r="K272" i="1"/>
  <c r="N272" i="1" s="1"/>
  <c r="K2198" i="1"/>
  <c r="N2198" i="1" s="1"/>
  <c r="K2293" i="1"/>
  <c r="N2293" i="1" s="1"/>
  <c r="K2919" i="1"/>
  <c r="N2919" i="1" s="1"/>
  <c r="K2553" i="1"/>
  <c r="N2553" i="1" s="1"/>
  <c r="K1631" i="1"/>
  <c r="N1631" i="1" s="1"/>
  <c r="K1576" i="1"/>
  <c r="N1576" i="1" s="1"/>
  <c r="K1303" i="1"/>
  <c r="N1303" i="1" s="1"/>
  <c r="K594" i="1"/>
  <c r="N594" i="1" s="1"/>
  <c r="K1475" i="1"/>
  <c r="N1475" i="1" s="1"/>
  <c r="K2968" i="1"/>
  <c r="N2968" i="1" s="1"/>
  <c r="K1821" i="1"/>
  <c r="N1821" i="1" s="1"/>
  <c r="K1867" i="1"/>
  <c r="N1867" i="1" s="1"/>
  <c r="K2606" i="1"/>
  <c r="N2606" i="1" s="1"/>
  <c r="K2139" i="1"/>
  <c r="N2139" i="1" s="1"/>
  <c r="K219" i="1"/>
  <c r="N219" i="1" s="1"/>
  <c r="K29" i="1"/>
  <c r="N29" i="1" s="1"/>
  <c r="K699" i="1"/>
  <c r="N699" i="1" s="1"/>
  <c r="K700" i="1"/>
  <c r="N700" i="1" s="1"/>
  <c r="K2389" i="1"/>
  <c r="N2389" i="1" s="1"/>
  <c r="K1766" i="1"/>
  <c r="N1766" i="1" s="1"/>
  <c r="K2390" i="1"/>
  <c r="N2390" i="1" s="1"/>
  <c r="K30" i="1"/>
  <c r="N30" i="1" s="1"/>
  <c r="K317" i="1"/>
  <c r="N317" i="1" s="1"/>
  <c r="K273" i="1"/>
  <c r="N273" i="1" s="1"/>
  <c r="K637" i="1"/>
  <c r="N637" i="1" s="1"/>
  <c r="K1476" i="1"/>
  <c r="N1476" i="1" s="1"/>
  <c r="K31" i="1"/>
  <c r="N31" i="1" s="1"/>
  <c r="K274" i="1"/>
  <c r="N274" i="1" s="1"/>
  <c r="K122" i="1"/>
  <c r="N122" i="1" s="1"/>
  <c r="K1191" i="1"/>
  <c r="N1191" i="1" s="1"/>
  <c r="K1577" i="1"/>
  <c r="N1577" i="1" s="1"/>
  <c r="K1908" i="1"/>
  <c r="N1908" i="1" s="1"/>
  <c r="K2294" i="1"/>
  <c r="N2294" i="1" s="1"/>
  <c r="K220" i="1"/>
  <c r="N220" i="1" s="1"/>
  <c r="K1516" i="1"/>
  <c r="N1516" i="1" s="1"/>
  <c r="K1013" i="1"/>
  <c r="N1013" i="1" s="1"/>
  <c r="K2449" i="1"/>
  <c r="N2449" i="1" s="1"/>
  <c r="K32" i="1"/>
  <c r="N32" i="1" s="1"/>
  <c r="K498" i="1"/>
  <c r="N498" i="1" s="1"/>
  <c r="K1517" i="1"/>
  <c r="N1517" i="1" s="1"/>
  <c r="K2391" i="1"/>
  <c r="N2391" i="1" s="1"/>
  <c r="K167" i="1"/>
  <c r="N167" i="1" s="1"/>
  <c r="K1632" i="1"/>
  <c r="N1632" i="1" s="1"/>
  <c r="K1057" i="1"/>
  <c r="N1057" i="1" s="1"/>
  <c r="K221" i="1"/>
  <c r="N221" i="1" s="1"/>
  <c r="K222" i="1"/>
  <c r="N222" i="1" s="1"/>
  <c r="K223" i="1"/>
  <c r="N223" i="1" s="1"/>
  <c r="K2607" i="1"/>
  <c r="N2607" i="1" s="1"/>
  <c r="K2140" i="1"/>
  <c r="N2140" i="1" s="1"/>
  <c r="K2608" i="1"/>
  <c r="N2608" i="1" s="1"/>
  <c r="K701" i="1"/>
  <c r="N701" i="1" s="1"/>
  <c r="K1058" i="1"/>
  <c r="N1058" i="1" s="1"/>
  <c r="K2509" i="1"/>
  <c r="N2509" i="1" s="1"/>
  <c r="K2392" i="1"/>
  <c r="N2392" i="1" s="1"/>
  <c r="K2920" i="1"/>
  <c r="N2920" i="1" s="1"/>
  <c r="K2093" i="1"/>
  <c r="N2093" i="1" s="1"/>
  <c r="K1419" i="1"/>
  <c r="N1419" i="1" s="1"/>
  <c r="K2969" i="1"/>
  <c r="N2969" i="1" s="1"/>
  <c r="K2199" i="1"/>
  <c r="N2199" i="1" s="1"/>
  <c r="K1868" i="1"/>
  <c r="N1868" i="1" s="1"/>
  <c r="K1953" i="1"/>
  <c r="N1953" i="1" s="1"/>
  <c r="K77" i="1"/>
  <c r="N77" i="1" s="1"/>
  <c r="K2094" i="1"/>
  <c r="N2094" i="1" s="1"/>
  <c r="K1304" i="1"/>
  <c r="N1304" i="1" s="1"/>
  <c r="K2014" i="1"/>
  <c r="N2014" i="1" s="1"/>
  <c r="K545" i="1"/>
  <c r="N545" i="1" s="1"/>
  <c r="K2764" i="1"/>
  <c r="N2764" i="1" s="1"/>
  <c r="K499" i="1"/>
  <c r="N499" i="1" s="1"/>
  <c r="K1305" i="1"/>
  <c r="N1305" i="1" s="1"/>
  <c r="K2095" i="1"/>
  <c r="N2095" i="1" s="1"/>
  <c r="K1721" i="1"/>
  <c r="N1721" i="1" s="1"/>
  <c r="K702" i="1"/>
  <c r="N702" i="1" s="1"/>
  <c r="K500" i="1"/>
  <c r="N500" i="1" s="1"/>
  <c r="K275" i="1"/>
  <c r="N275" i="1" s="1"/>
  <c r="K2096" i="1"/>
  <c r="N2096" i="1" s="1"/>
  <c r="K638" i="1"/>
  <c r="N638" i="1" s="1"/>
  <c r="K2554" i="1"/>
  <c r="N2554" i="1" s="1"/>
  <c r="K1014" i="1"/>
  <c r="N1014" i="1" s="1"/>
  <c r="K2200" i="1"/>
  <c r="N2200" i="1" s="1"/>
  <c r="K1869" i="1"/>
  <c r="N1869" i="1" s="1"/>
  <c r="K318" i="1"/>
  <c r="N318" i="1" s="1"/>
  <c r="K595" i="1"/>
  <c r="N595" i="1" s="1"/>
  <c r="K319" i="1"/>
  <c r="N319" i="1" s="1"/>
  <c r="K1822" i="1"/>
  <c r="N1822" i="1" s="1"/>
  <c r="K1246" i="1"/>
  <c r="N1246" i="1" s="1"/>
  <c r="K1362" i="1"/>
  <c r="N1362" i="1" s="1"/>
  <c r="K2865" i="1"/>
  <c r="N2865" i="1" s="1"/>
  <c r="K2201" i="1"/>
  <c r="N2201" i="1" s="1"/>
  <c r="K1954" i="1"/>
  <c r="N1954" i="1" s="1"/>
  <c r="K746" i="1"/>
  <c r="N746" i="1" s="1"/>
  <c r="K2765" i="1"/>
  <c r="N2765" i="1" s="1"/>
  <c r="K903" i="1"/>
  <c r="N903" i="1" s="1"/>
  <c r="K2202" i="1"/>
  <c r="N2202" i="1" s="1"/>
  <c r="K78" i="1"/>
  <c r="N78" i="1" s="1"/>
  <c r="K365" i="1"/>
  <c r="N365" i="1" s="1"/>
  <c r="K276" i="1"/>
  <c r="N276" i="1" s="1"/>
  <c r="K1363" i="1"/>
  <c r="N1363" i="1" s="1"/>
  <c r="K848" i="1"/>
  <c r="N848" i="1" s="1"/>
  <c r="K2660" i="1"/>
  <c r="N2660" i="1" s="1"/>
  <c r="K2450" i="1"/>
  <c r="N2450" i="1" s="1"/>
  <c r="K501" i="1"/>
  <c r="N501" i="1" s="1"/>
  <c r="K596" i="1"/>
  <c r="N596" i="1" s="1"/>
  <c r="K502" i="1"/>
  <c r="N502" i="1" s="1"/>
  <c r="K1306" i="1"/>
  <c r="N1306" i="1" s="1"/>
  <c r="K1909" i="1"/>
  <c r="N1909" i="1" s="1"/>
  <c r="K2555" i="1"/>
  <c r="N2555" i="1" s="1"/>
  <c r="K1518" i="1"/>
  <c r="N1518" i="1" s="1"/>
  <c r="K747" i="1"/>
  <c r="N747" i="1" s="1"/>
  <c r="K2714" i="1"/>
  <c r="N2714" i="1" s="1"/>
  <c r="K2866" i="1"/>
  <c r="N2866" i="1" s="1"/>
  <c r="K849" i="1"/>
  <c r="N849" i="1" s="1"/>
  <c r="K2556" i="1"/>
  <c r="N2556" i="1" s="1"/>
  <c r="K2393" i="1"/>
  <c r="N2393" i="1" s="1"/>
  <c r="K2609" i="1"/>
  <c r="N2609" i="1" s="1"/>
  <c r="K2715" i="1"/>
  <c r="N2715" i="1" s="1"/>
  <c r="K2557" i="1"/>
  <c r="N2557" i="1" s="1"/>
  <c r="K320" i="1"/>
  <c r="N320" i="1" s="1"/>
  <c r="K224" i="1"/>
  <c r="N224" i="1" s="1"/>
  <c r="K2141" i="1"/>
  <c r="N2141" i="1" s="1"/>
  <c r="K2970" i="1"/>
  <c r="N2970" i="1" s="1"/>
  <c r="K2921" i="1"/>
  <c r="N2921" i="1" s="1"/>
  <c r="K451" i="1"/>
  <c r="N451" i="1" s="1"/>
  <c r="K1955" i="1"/>
  <c r="N1955" i="1" s="1"/>
  <c r="K2015" i="1"/>
  <c r="N2015" i="1" s="1"/>
  <c r="K803" i="1"/>
  <c r="N803" i="1" s="1"/>
  <c r="K1956" i="1"/>
  <c r="N1956" i="1" s="1"/>
  <c r="K2203" i="1"/>
  <c r="N2203" i="1" s="1"/>
  <c r="K2340" i="1"/>
  <c r="N2340" i="1" s="1"/>
  <c r="K2295" i="1"/>
  <c r="N2295" i="1" s="1"/>
  <c r="K1101" i="1"/>
  <c r="N1101" i="1" s="1"/>
  <c r="K1578" i="1"/>
  <c r="N1578" i="1" s="1"/>
  <c r="K2341" i="1"/>
  <c r="N2341" i="1" s="1"/>
  <c r="K951" i="1"/>
  <c r="N951" i="1" s="1"/>
  <c r="K225" i="1"/>
  <c r="N225" i="1" s="1"/>
  <c r="K503" i="1"/>
  <c r="N503" i="1" s="1"/>
  <c r="K1102" i="1"/>
  <c r="N1102" i="1" s="1"/>
  <c r="K639" i="1"/>
  <c r="N639" i="1" s="1"/>
  <c r="K2766" i="1"/>
  <c r="N2766" i="1" s="1"/>
  <c r="K2610" i="1"/>
  <c r="N2610" i="1" s="1"/>
  <c r="K1633" i="1"/>
  <c r="N1633" i="1" s="1"/>
  <c r="K2767" i="1"/>
  <c r="N2767" i="1" s="1"/>
  <c r="K2204" i="1"/>
  <c r="N2204" i="1" s="1"/>
  <c r="K2867" i="1"/>
  <c r="N2867" i="1" s="1"/>
  <c r="K1477" i="1"/>
  <c r="N1477" i="1" s="1"/>
  <c r="K2243" i="1"/>
  <c r="N2243" i="1" s="1"/>
  <c r="K226" i="1"/>
  <c r="N226" i="1" s="1"/>
  <c r="K1579" i="1"/>
  <c r="N1579" i="1" s="1"/>
  <c r="K640" i="1"/>
  <c r="N640" i="1" s="1"/>
  <c r="K1103" i="1"/>
  <c r="N1103" i="1" s="1"/>
  <c r="K2394" i="1"/>
  <c r="N2394" i="1" s="1"/>
  <c r="K952" i="1"/>
  <c r="N952" i="1" s="1"/>
  <c r="K2342" i="1"/>
  <c r="N2342" i="1" s="1"/>
  <c r="K1192" i="1"/>
  <c r="N1192" i="1" s="1"/>
  <c r="K1059" i="1"/>
  <c r="N1059" i="1" s="1"/>
  <c r="K1247" i="1"/>
  <c r="N1247" i="1" s="1"/>
  <c r="K2343" i="1"/>
  <c r="N2343" i="1" s="1"/>
  <c r="K2813" i="1"/>
  <c r="N2813" i="1" s="1"/>
  <c r="K2296" i="1"/>
  <c r="N2296" i="1" s="1"/>
  <c r="K2611" i="1"/>
  <c r="N2611" i="1" s="1"/>
  <c r="K1478" i="1"/>
  <c r="N1478" i="1" s="1"/>
  <c r="K1823" i="1"/>
  <c r="N1823" i="1" s="1"/>
  <c r="K1910" i="1"/>
  <c r="N1910" i="1" s="1"/>
  <c r="K2558" i="1"/>
  <c r="N2558" i="1" s="1"/>
  <c r="K2205" i="1"/>
  <c r="N2205" i="1" s="1"/>
  <c r="K1957" i="1"/>
  <c r="N1957" i="1" s="1"/>
  <c r="K2661" i="1"/>
  <c r="N2661" i="1" s="1"/>
  <c r="K321" i="1"/>
  <c r="N321" i="1" s="1"/>
  <c r="K2971" i="1"/>
  <c r="N2971" i="1" s="1"/>
  <c r="K2344" i="1"/>
  <c r="N2344" i="1" s="1"/>
  <c r="K2768" i="1"/>
  <c r="N2768" i="1" s="1"/>
  <c r="K2510" i="1"/>
  <c r="N2510" i="1" s="1"/>
  <c r="K33" i="1"/>
  <c r="N33" i="1" s="1"/>
  <c r="K2297" i="1"/>
  <c r="N2297" i="1" s="1"/>
  <c r="K408" i="1"/>
  <c r="N408" i="1" s="1"/>
  <c r="K452" i="1"/>
  <c r="N452" i="1" s="1"/>
  <c r="K2868" i="1"/>
  <c r="N2868" i="1" s="1"/>
  <c r="K597" i="1"/>
  <c r="N597" i="1" s="1"/>
  <c r="K2298" i="1"/>
  <c r="N2298" i="1" s="1"/>
  <c r="K1519" i="1"/>
  <c r="N1519" i="1" s="1"/>
  <c r="K322" i="1"/>
  <c r="N322" i="1" s="1"/>
  <c r="K168" i="1"/>
  <c r="N168" i="1" s="1"/>
  <c r="K1420" i="1"/>
  <c r="N1420" i="1" s="1"/>
  <c r="K2206" i="1"/>
  <c r="N2206" i="1" s="1"/>
  <c r="K703" i="1"/>
  <c r="N703" i="1" s="1"/>
  <c r="K1421" i="1"/>
  <c r="N1421" i="1" s="1"/>
  <c r="K641" i="1"/>
  <c r="N641" i="1" s="1"/>
  <c r="K169" i="1"/>
  <c r="N169" i="1" s="1"/>
  <c r="K2814" i="1"/>
  <c r="N2814" i="1" s="1"/>
  <c r="K1140" i="1"/>
  <c r="N1140" i="1" s="1"/>
  <c r="K2345" i="1"/>
  <c r="N2345" i="1" s="1"/>
  <c r="K2511" i="1"/>
  <c r="N2511" i="1" s="1"/>
  <c r="K904" i="1"/>
  <c r="N904" i="1" s="1"/>
  <c r="K1520" i="1"/>
  <c r="N1520" i="1" s="1"/>
  <c r="K1307" i="1"/>
  <c r="N1307" i="1" s="1"/>
  <c r="K2244" i="1"/>
  <c r="N2244" i="1" s="1"/>
  <c r="K1580" i="1"/>
  <c r="N1580" i="1" s="1"/>
  <c r="K1104" i="1"/>
  <c r="N1104" i="1" s="1"/>
  <c r="K804" i="1"/>
  <c r="N804" i="1" s="1"/>
  <c r="K1581" i="1"/>
  <c r="N1581" i="1" s="1"/>
  <c r="K1722" i="1"/>
  <c r="N1722" i="1" s="1"/>
  <c r="K1422" i="1"/>
  <c r="N1422" i="1" s="1"/>
  <c r="K1911" i="1"/>
  <c r="N1911" i="1" s="1"/>
  <c r="K850" i="1"/>
  <c r="N850" i="1" s="1"/>
  <c r="K2346" i="1"/>
  <c r="N2346" i="1" s="1"/>
  <c r="K1141" i="1"/>
  <c r="N1141" i="1" s="1"/>
  <c r="K953" i="1"/>
  <c r="N953" i="1" s="1"/>
  <c r="K2922" i="1"/>
  <c r="N2922" i="1" s="1"/>
  <c r="K227" i="1"/>
  <c r="N227" i="1" s="1"/>
  <c r="K2869" i="1"/>
  <c r="N2869" i="1" s="1"/>
  <c r="K1767" i="1"/>
  <c r="N1767" i="1" s="1"/>
  <c r="K123" i="1"/>
  <c r="N123" i="1" s="1"/>
  <c r="K1105" i="1"/>
  <c r="N1105" i="1" s="1"/>
  <c r="K1308" i="1"/>
  <c r="N1308" i="1" s="1"/>
  <c r="K1309" i="1"/>
  <c r="N1309" i="1" s="1"/>
  <c r="K1060" i="1"/>
  <c r="N1060" i="1" s="1"/>
  <c r="K546" i="1"/>
  <c r="N546" i="1" s="1"/>
  <c r="K1193" i="1"/>
  <c r="N1193" i="1" s="1"/>
  <c r="K2923" i="1"/>
  <c r="N2923" i="1" s="1"/>
  <c r="K1768" i="1"/>
  <c r="N1768" i="1" s="1"/>
  <c r="K366" i="1"/>
  <c r="N366" i="1" s="1"/>
  <c r="K1479" i="1"/>
  <c r="N1479" i="1" s="1"/>
  <c r="K2016" i="1"/>
  <c r="N2016" i="1" s="1"/>
  <c r="K1958" i="1"/>
  <c r="N1958" i="1" s="1"/>
  <c r="K2716" i="1"/>
  <c r="N2716" i="1" s="1"/>
  <c r="K1870" i="1"/>
  <c r="N1870" i="1" s="1"/>
  <c r="K1912" i="1"/>
  <c r="N1912" i="1" s="1"/>
  <c r="K1582" i="1"/>
  <c r="N1582" i="1" s="1"/>
  <c r="K1913" i="1"/>
  <c r="N1913" i="1" s="1"/>
  <c r="K1364" i="1"/>
  <c r="N1364" i="1" s="1"/>
  <c r="K367" i="1"/>
  <c r="N367" i="1" s="1"/>
  <c r="K368" i="1"/>
  <c r="N368" i="1" s="1"/>
  <c r="K1769" i="1"/>
  <c r="N1769" i="1" s="1"/>
  <c r="K2662" i="1"/>
  <c r="N2662" i="1" s="1"/>
  <c r="K170" i="1"/>
  <c r="N170" i="1" s="1"/>
  <c r="K1480" i="1"/>
  <c r="N1480" i="1" s="1"/>
  <c r="K1481" i="1"/>
  <c r="N1481" i="1" s="1"/>
  <c r="K2717" i="1"/>
  <c r="N2717" i="1" s="1"/>
  <c r="K851" i="1"/>
  <c r="N851" i="1" s="1"/>
  <c r="K2924" i="1"/>
  <c r="N2924" i="1" s="1"/>
  <c r="K2612" i="1"/>
  <c r="N2612" i="1" s="1"/>
  <c r="K2512" i="1"/>
  <c r="N2512" i="1" s="1"/>
  <c r="K2451" i="1"/>
  <c r="N2451" i="1" s="1"/>
  <c r="K598" i="1"/>
  <c r="N598" i="1" s="1"/>
  <c r="K2613" i="1"/>
  <c r="N2613" i="1" s="1"/>
  <c r="K504" i="1"/>
  <c r="N504" i="1" s="1"/>
  <c r="K79" i="1"/>
  <c r="N79" i="1" s="1"/>
  <c r="K642" i="1"/>
  <c r="N642" i="1" s="1"/>
  <c r="K805" i="1"/>
  <c r="N805" i="1" s="1"/>
  <c r="K2718" i="1"/>
  <c r="N2718" i="1" s="1"/>
  <c r="K2614" i="1"/>
  <c r="N2614" i="1" s="1"/>
  <c r="K1015" i="1"/>
  <c r="N1015" i="1" s="1"/>
  <c r="K505" i="1"/>
  <c r="N505" i="1" s="1"/>
  <c r="K1423" i="1"/>
  <c r="N1423" i="1" s="1"/>
  <c r="K2559" i="1"/>
  <c r="N2559" i="1" s="1"/>
  <c r="K2925" i="1"/>
  <c r="N2925" i="1" s="1"/>
  <c r="K1106" i="1"/>
  <c r="N1106" i="1" s="1"/>
  <c r="K643" i="1"/>
  <c r="N643" i="1" s="1"/>
  <c r="K1248" i="1"/>
  <c r="N1248" i="1" s="1"/>
  <c r="K1249" i="1"/>
  <c r="N1249" i="1" s="1"/>
  <c r="K1959" i="1"/>
  <c r="N1959" i="1" s="1"/>
  <c r="K453" i="1"/>
  <c r="N453" i="1" s="1"/>
  <c r="K124" i="1"/>
  <c r="N124" i="1" s="1"/>
  <c r="K806" i="1"/>
  <c r="N806" i="1" s="1"/>
  <c r="K1672" i="1"/>
  <c r="N1672" i="1" s="1"/>
  <c r="K2615" i="1"/>
  <c r="N2615" i="1" s="1"/>
  <c r="K2452" i="1"/>
  <c r="N2452" i="1" s="1"/>
  <c r="K644" i="1"/>
  <c r="N644" i="1" s="1"/>
  <c r="K704" i="1"/>
  <c r="N704" i="1" s="1"/>
  <c r="K1142" i="1"/>
  <c r="N1142" i="1" s="1"/>
  <c r="K1061" i="1"/>
  <c r="N1061" i="1" s="1"/>
  <c r="K2347" i="1"/>
  <c r="N2347" i="1" s="1"/>
  <c r="K645" i="1"/>
  <c r="N645" i="1" s="1"/>
  <c r="K2017" i="1"/>
  <c r="N2017" i="1" s="1"/>
  <c r="K748" i="1"/>
  <c r="N748" i="1" s="1"/>
  <c r="K646" i="1"/>
  <c r="N646" i="1" s="1"/>
  <c r="K2663" i="1"/>
  <c r="N2663" i="1" s="1"/>
  <c r="K409" i="1"/>
  <c r="N409" i="1" s="1"/>
  <c r="K2245" i="1"/>
  <c r="N2245" i="1" s="1"/>
  <c r="K2513" i="1"/>
  <c r="N2513" i="1" s="1"/>
  <c r="K2142" i="1"/>
  <c r="N2142" i="1" s="1"/>
  <c r="K954" i="1"/>
  <c r="N954" i="1" s="1"/>
  <c r="K705" i="1"/>
  <c r="N705" i="1" s="1"/>
  <c r="K1583" i="1"/>
  <c r="N1583" i="1" s="1"/>
  <c r="K1871" i="1"/>
  <c r="N1871" i="1" s="1"/>
  <c r="K2719" i="1"/>
  <c r="N2719" i="1" s="1"/>
  <c r="K277" i="1"/>
  <c r="N277" i="1" s="1"/>
  <c r="K1723" i="1"/>
  <c r="N1723" i="1" s="1"/>
  <c r="K2815" i="1"/>
  <c r="N2815" i="1" s="1"/>
  <c r="K1062" i="1"/>
  <c r="N1062" i="1" s="1"/>
  <c r="K2616" i="1"/>
  <c r="N2616" i="1" s="1"/>
  <c r="K1194" i="1"/>
  <c r="N1194" i="1" s="1"/>
  <c r="K506" i="1"/>
  <c r="N506" i="1" s="1"/>
  <c r="K1016" i="1"/>
  <c r="N1016" i="1" s="1"/>
  <c r="K2926" i="1"/>
  <c r="N2926" i="1" s="1"/>
  <c r="K278" i="1"/>
  <c r="N278" i="1" s="1"/>
  <c r="K852" i="1"/>
  <c r="N852" i="1" s="1"/>
  <c r="K1365" i="1"/>
  <c r="N1365" i="1" s="1"/>
  <c r="K34" i="1"/>
  <c r="N34" i="1" s="1"/>
  <c r="K2246" i="1"/>
  <c r="N2246" i="1" s="1"/>
  <c r="K905" i="1"/>
  <c r="N905" i="1" s="1"/>
  <c r="K1250" i="1"/>
  <c r="N1250" i="1" s="1"/>
  <c r="K2143" i="1"/>
  <c r="N2143" i="1" s="1"/>
  <c r="K2664" i="1"/>
  <c r="N2664" i="1" s="1"/>
  <c r="K2514" i="1"/>
  <c r="N2514" i="1" s="1"/>
  <c r="K323" i="1"/>
  <c r="N323" i="1" s="1"/>
  <c r="K2560" i="1"/>
  <c r="N2560" i="1" s="1"/>
  <c r="K1673" i="1"/>
  <c r="N1673" i="1" s="1"/>
  <c r="K1251" i="1"/>
  <c r="N1251" i="1" s="1"/>
  <c r="K324" i="1"/>
  <c r="N324" i="1" s="1"/>
  <c r="K1770" i="1"/>
  <c r="N1770" i="1" s="1"/>
  <c r="K1521" i="1"/>
  <c r="N1521" i="1" s="1"/>
  <c r="K2515" i="1"/>
  <c r="N2515" i="1" s="1"/>
  <c r="K1195" i="1"/>
  <c r="N1195" i="1" s="1"/>
  <c r="K2769" i="1"/>
  <c r="N2769" i="1" s="1"/>
  <c r="K1196" i="1"/>
  <c r="N1196" i="1" s="1"/>
  <c r="K1674" i="1"/>
  <c r="N1674" i="1" s="1"/>
  <c r="K2054" i="1"/>
  <c r="N2054" i="1" s="1"/>
  <c r="K2561" i="1"/>
  <c r="N2561" i="1" s="1"/>
  <c r="K2055" i="1"/>
  <c r="N2055" i="1" s="1"/>
  <c r="K2056" i="1"/>
  <c r="N2056" i="1" s="1"/>
  <c r="K1310" i="1"/>
  <c r="N1310" i="1" s="1"/>
  <c r="K2299" i="1"/>
  <c r="N2299" i="1" s="1"/>
  <c r="K1311" i="1"/>
  <c r="N1311" i="1" s="1"/>
  <c r="K647" i="1"/>
  <c r="N647" i="1" s="1"/>
  <c r="K35" i="1"/>
  <c r="N35" i="1" s="1"/>
  <c r="K1634" i="1"/>
  <c r="N1634" i="1" s="1"/>
  <c r="K955" i="1"/>
  <c r="N955" i="1" s="1"/>
  <c r="K125" i="1"/>
  <c r="N125" i="1" s="1"/>
  <c r="K1872" i="1"/>
  <c r="N1872" i="1" s="1"/>
  <c r="K2770" i="1"/>
  <c r="N2770" i="1" s="1"/>
  <c r="K1252" i="1"/>
  <c r="N1252" i="1" s="1"/>
  <c r="K1253" i="1"/>
  <c r="N1253" i="1" s="1"/>
  <c r="K325" i="1"/>
  <c r="N325" i="1" s="1"/>
  <c r="K171" i="1"/>
  <c r="N171" i="1" s="1"/>
  <c r="K326" i="1"/>
  <c r="N326" i="1" s="1"/>
  <c r="K906" i="1"/>
  <c r="N906" i="1" s="1"/>
  <c r="K410" i="1"/>
  <c r="N410" i="1" s="1"/>
  <c r="K126" i="1"/>
  <c r="N126" i="1" s="1"/>
  <c r="K1635" i="1"/>
  <c r="N1635" i="1" s="1"/>
  <c r="K2665" i="1"/>
  <c r="N2665" i="1" s="1"/>
  <c r="K2666" i="1"/>
  <c r="N2666" i="1" s="1"/>
  <c r="K2816" i="1"/>
  <c r="N2816" i="1" s="1"/>
  <c r="K1824" i="1"/>
  <c r="N1824" i="1" s="1"/>
  <c r="K1366" i="1"/>
  <c r="N1366" i="1" s="1"/>
  <c r="K749" i="1"/>
  <c r="N749" i="1" s="1"/>
  <c r="K1424" i="1"/>
  <c r="N1424" i="1" s="1"/>
  <c r="K547" i="1"/>
  <c r="N547" i="1" s="1"/>
  <c r="K2870" i="1"/>
  <c r="N2870" i="1" s="1"/>
  <c r="K1825" i="1"/>
  <c r="N1825" i="1" s="1"/>
  <c r="K2395" i="1"/>
  <c r="N2395" i="1" s="1"/>
  <c r="K411" i="1"/>
  <c r="N411" i="1" s="1"/>
  <c r="K1197" i="1"/>
  <c r="N1197" i="1" s="1"/>
  <c r="K36" i="1"/>
  <c r="N36" i="1" s="1"/>
  <c r="K1482" i="1"/>
  <c r="N1482" i="1" s="1"/>
  <c r="K369" i="1"/>
  <c r="N369" i="1" s="1"/>
  <c r="K807" i="1"/>
  <c r="N807" i="1" s="1"/>
  <c r="K1367" i="1"/>
  <c r="N1367" i="1" s="1"/>
  <c r="K2396" i="1"/>
  <c r="N2396" i="1" s="1"/>
  <c r="K2720" i="1"/>
  <c r="N2720" i="1" s="1"/>
  <c r="K1960" i="1"/>
  <c r="N1960" i="1" s="1"/>
  <c r="K2972" i="1"/>
  <c r="N2972" i="1" s="1"/>
  <c r="K1873" i="1"/>
  <c r="N1873" i="1" s="1"/>
  <c r="K2667" i="1"/>
  <c r="N2667" i="1" s="1"/>
  <c r="K1312" i="1"/>
  <c r="N1312" i="1" s="1"/>
  <c r="K808" i="1"/>
  <c r="N808" i="1" s="1"/>
  <c r="K1874" i="1"/>
  <c r="N1874" i="1" s="1"/>
  <c r="K1961" i="1"/>
  <c r="N1961" i="1" s="1"/>
  <c r="K2247" i="1"/>
  <c r="N2247" i="1" s="1"/>
  <c r="K127" i="1"/>
  <c r="N127" i="1" s="1"/>
  <c r="K853" i="1"/>
  <c r="N853" i="1" s="1"/>
  <c r="K907" i="1"/>
  <c r="N907" i="1" s="1"/>
  <c r="K1584" i="1"/>
  <c r="N1584" i="1" s="1"/>
  <c r="K2617" i="1"/>
  <c r="N2617" i="1" s="1"/>
  <c r="K1636" i="1"/>
  <c r="N1636" i="1" s="1"/>
  <c r="K2721" i="1"/>
  <c r="N2721" i="1" s="1"/>
  <c r="K1962" i="1"/>
  <c r="N1962" i="1" s="1"/>
  <c r="K2516" i="1"/>
  <c r="N2516" i="1" s="1"/>
  <c r="K1143" i="1"/>
  <c r="N1143" i="1" s="1"/>
  <c r="K1522" i="1"/>
  <c r="N1522" i="1" s="1"/>
  <c r="K1963" i="1"/>
  <c r="N1963" i="1" s="1"/>
  <c r="K2057" i="1"/>
  <c r="N2057" i="1" s="1"/>
  <c r="K706" i="1"/>
  <c r="N706" i="1" s="1"/>
  <c r="K648" i="1"/>
  <c r="N648" i="1" s="1"/>
  <c r="K956" i="1"/>
  <c r="N956" i="1" s="1"/>
  <c r="K1144" i="1"/>
  <c r="N1144" i="1" s="1"/>
  <c r="K2397" i="1"/>
  <c r="N2397" i="1" s="1"/>
  <c r="K172" i="1"/>
  <c r="N172" i="1" s="1"/>
  <c r="K1675" i="1"/>
  <c r="N1675" i="1" s="1"/>
  <c r="K2144" i="1"/>
  <c r="N2144" i="1" s="1"/>
  <c r="K1826" i="1"/>
  <c r="N1826" i="1" s="1"/>
  <c r="K1017" i="1"/>
  <c r="N1017" i="1" s="1"/>
  <c r="K854" i="1"/>
  <c r="N854" i="1" s="1"/>
  <c r="K2771" i="1"/>
  <c r="N2771" i="1" s="1"/>
  <c r="K1676" i="1"/>
  <c r="N1676" i="1" s="1"/>
  <c r="K1063" i="1"/>
  <c r="N1063" i="1" s="1"/>
  <c r="K1724" i="1"/>
  <c r="N1724" i="1" s="1"/>
  <c r="K2817" i="1"/>
  <c r="N2817" i="1" s="1"/>
  <c r="K173" i="1"/>
  <c r="N173" i="1" s="1"/>
  <c r="K80" i="1"/>
  <c r="N80" i="1" s="1"/>
  <c r="K2300" i="1"/>
  <c r="N2300" i="1" s="1"/>
  <c r="K649" i="1"/>
  <c r="N649" i="1" s="1"/>
  <c r="K2562" i="1"/>
  <c r="N2562" i="1" s="1"/>
  <c r="K370" i="1"/>
  <c r="N370" i="1" s="1"/>
  <c r="K371" i="1"/>
  <c r="N371" i="1" s="1"/>
  <c r="K1585" i="1"/>
  <c r="N1585" i="1" s="1"/>
  <c r="K2973" i="1"/>
  <c r="N2973" i="1" s="1"/>
  <c r="K2398" i="1"/>
  <c r="N2398" i="1" s="1"/>
  <c r="K372" i="1"/>
  <c r="N372" i="1" s="1"/>
  <c r="K2722" i="1"/>
  <c r="N2722" i="1" s="1"/>
  <c r="K809" i="1"/>
  <c r="N809" i="1" s="1"/>
  <c r="K454" i="1"/>
  <c r="N454" i="1" s="1"/>
  <c r="K1254" i="1"/>
  <c r="N1254" i="1" s="1"/>
  <c r="K1875" i="1"/>
  <c r="N1875" i="1" s="1"/>
  <c r="K2301" i="1"/>
  <c r="N2301" i="1" s="1"/>
  <c r="K908" i="1"/>
  <c r="N908" i="1" s="1"/>
  <c r="K1064" i="1"/>
  <c r="N1064" i="1" s="1"/>
  <c r="K909" i="1"/>
  <c r="N909" i="1" s="1"/>
  <c r="K548" i="1"/>
  <c r="N548" i="1" s="1"/>
  <c r="K1198" i="1"/>
  <c r="N1198" i="1" s="1"/>
  <c r="K2207" i="1"/>
  <c r="N2207" i="1" s="1"/>
  <c r="K1964" i="1"/>
  <c r="N1964" i="1" s="1"/>
  <c r="K1771" i="1"/>
  <c r="N1771" i="1" s="1"/>
  <c r="K1914" i="1"/>
  <c r="N1914" i="1" s="1"/>
  <c r="K2974" i="1"/>
  <c r="N2974" i="1" s="1"/>
  <c r="K1772" i="1"/>
  <c r="N1772" i="1" s="1"/>
  <c r="K1677" i="1"/>
  <c r="N1677" i="1" s="1"/>
  <c r="K1827" i="1"/>
  <c r="N1827" i="1" s="1"/>
  <c r="K2517" i="1"/>
  <c r="N2517" i="1" s="1"/>
  <c r="K1876" i="1"/>
  <c r="N1876" i="1" s="1"/>
  <c r="K1773" i="1"/>
  <c r="N1773" i="1" s="1"/>
  <c r="K2772" i="1"/>
  <c r="N2772" i="1" s="1"/>
  <c r="K2399" i="1"/>
  <c r="N2399" i="1" s="1"/>
  <c r="K1586" i="1"/>
  <c r="N1586" i="1" s="1"/>
  <c r="K2871" i="1"/>
  <c r="N2871" i="1" s="1"/>
  <c r="K228" i="1"/>
  <c r="N228" i="1" s="1"/>
  <c r="K957" i="1"/>
  <c r="N957" i="1" s="1"/>
  <c r="K750" i="1"/>
  <c r="N750" i="1" s="1"/>
  <c r="K1145" i="1"/>
  <c r="N1145" i="1" s="1"/>
  <c r="K2400" i="1"/>
  <c r="N2400" i="1" s="1"/>
  <c r="K1483" i="1"/>
  <c r="N1483" i="1" s="1"/>
  <c r="K855" i="1"/>
  <c r="N855" i="1" s="1"/>
  <c r="K327" i="1"/>
  <c r="N327" i="1" s="1"/>
  <c r="K1368" i="1"/>
  <c r="N1368" i="1" s="1"/>
  <c r="K1828" i="1"/>
  <c r="N1828" i="1" s="1"/>
  <c r="K1965" i="1"/>
  <c r="N1965" i="1" s="1"/>
  <c r="K1587" i="1"/>
  <c r="N1587" i="1" s="1"/>
  <c r="K1425" i="1"/>
  <c r="N1425" i="1" s="1"/>
  <c r="K279" i="1"/>
  <c r="N279" i="1" s="1"/>
  <c r="K1523" i="1"/>
  <c r="N1523" i="1" s="1"/>
  <c r="K2723" i="1"/>
  <c r="N2723" i="1" s="1"/>
  <c r="K2927" i="1"/>
  <c r="N2927" i="1" s="1"/>
  <c r="K1107" i="1"/>
  <c r="N1107" i="1" s="1"/>
  <c r="K1426" i="1"/>
  <c r="N1426" i="1" s="1"/>
  <c r="K2248" i="1"/>
  <c r="N2248" i="1" s="1"/>
  <c r="K1774" i="1"/>
  <c r="N1774" i="1" s="1"/>
  <c r="K1915" i="1"/>
  <c r="N1915" i="1" s="1"/>
  <c r="K650" i="1"/>
  <c r="N650" i="1" s="1"/>
  <c r="K2773" i="1"/>
  <c r="N2773" i="1" s="1"/>
  <c r="K2872" i="1"/>
  <c r="N2872" i="1" s="1"/>
  <c r="K1725" i="1"/>
  <c r="N1725" i="1" s="1"/>
  <c r="K229" i="1"/>
  <c r="N229" i="1" s="1"/>
  <c r="K174" i="1"/>
  <c r="N174" i="1" s="1"/>
  <c r="K1726" i="1"/>
  <c r="N1726" i="1" s="1"/>
  <c r="K2249" i="1"/>
  <c r="N2249" i="1" s="1"/>
  <c r="K2018" i="1"/>
  <c r="N2018" i="1" s="1"/>
  <c r="K1678" i="1"/>
  <c r="N1678" i="1" s="1"/>
  <c r="K2401" i="1"/>
  <c r="N2401" i="1" s="1"/>
  <c r="K1146" i="1"/>
  <c r="N1146" i="1" s="1"/>
  <c r="K1877" i="1"/>
  <c r="N1877" i="1" s="1"/>
  <c r="K455" i="1"/>
  <c r="N455" i="1" s="1"/>
  <c r="K2145" i="1"/>
  <c r="N2145" i="1" s="1"/>
  <c r="K1313" i="1"/>
  <c r="N1313" i="1" s="1"/>
  <c r="K2058" i="1"/>
  <c r="N2058" i="1" s="1"/>
  <c r="K280" i="1"/>
  <c r="N280" i="1" s="1"/>
  <c r="K707" i="1"/>
  <c r="N707" i="1" s="1"/>
  <c r="K2928" i="1"/>
  <c r="N2928" i="1" s="1"/>
  <c r="K1829" i="1"/>
  <c r="N1829" i="1" s="1"/>
  <c r="K230" i="1"/>
  <c r="N230" i="1" s="1"/>
  <c r="K2250" i="1"/>
  <c r="N2250" i="1" s="1"/>
  <c r="K1637" i="1"/>
  <c r="N1637" i="1" s="1"/>
  <c r="K1727" i="1"/>
  <c r="N1727" i="1" s="1"/>
  <c r="K231" i="1"/>
  <c r="N231" i="1" s="1"/>
  <c r="K2097" i="1"/>
  <c r="N2097" i="1" s="1"/>
  <c r="K1966" i="1"/>
  <c r="N1966" i="1" s="1"/>
  <c r="K751" i="1"/>
  <c r="N751" i="1" s="1"/>
  <c r="K2251" i="1"/>
  <c r="N2251" i="1" s="1"/>
  <c r="K2618" i="1"/>
  <c r="N2618" i="1" s="1"/>
  <c r="K1147" i="1"/>
  <c r="N1147" i="1" s="1"/>
  <c r="K328" i="1"/>
  <c r="N328" i="1" s="1"/>
  <c r="K2146" i="1"/>
  <c r="N2146" i="1" s="1"/>
  <c r="K2975" i="1"/>
  <c r="N2975" i="1" s="1"/>
  <c r="K2818" i="1"/>
  <c r="N2818" i="1" s="1"/>
  <c r="K1369" i="1"/>
  <c r="N1369" i="1" s="1"/>
  <c r="K599" i="1"/>
  <c r="N599" i="1" s="1"/>
  <c r="K2819" i="1"/>
  <c r="N2819" i="1" s="1"/>
  <c r="K1524" i="1"/>
  <c r="N1524" i="1" s="1"/>
  <c r="K2059" i="1"/>
  <c r="N2059" i="1" s="1"/>
  <c r="K708" i="1"/>
  <c r="N708" i="1" s="1"/>
  <c r="K281" i="1"/>
  <c r="N281" i="1" s="1"/>
  <c r="K1638" i="1"/>
  <c r="N1638" i="1" s="1"/>
  <c r="K1588" i="1"/>
  <c r="N1588" i="1" s="1"/>
  <c r="K910" i="1"/>
  <c r="N910" i="1" s="1"/>
  <c r="K2668" i="1"/>
  <c r="N2668" i="1" s="1"/>
  <c r="K2208" i="1"/>
  <c r="N2208" i="1" s="1"/>
  <c r="K1916" i="1"/>
  <c r="N1916" i="1" s="1"/>
  <c r="K81" i="1"/>
  <c r="N81" i="1" s="1"/>
  <c r="K82" i="1"/>
  <c r="N82" i="1" s="1"/>
  <c r="K1148" i="1"/>
  <c r="N1148" i="1" s="1"/>
  <c r="K1314" i="1"/>
  <c r="N1314" i="1" s="1"/>
  <c r="K709" i="1"/>
  <c r="N709" i="1" s="1"/>
  <c r="K2019" i="1"/>
  <c r="N2019" i="1" s="1"/>
  <c r="K2976" i="1"/>
  <c r="N2976" i="1" s="1"/>
  <c r="K2453" i="1"/>
  <c r="N2453" i="1" s="1"/>
  <c r="K1315" i="1"/>
  <c r="N1315" i="1" s="1"/>
  <c r="K752" i="1"/>
  <c r="N752" i="1" s="1"/>
  <c r="K2820" i="1"/>
  <c r="N2820" i="1" s="1"/>
  <c r="K1639" i="1"/>
  <c r="N1639" i="1" s="1"/>
  <c r="K1830" i="1"/>
  <c r="N1830" i="1" s="1"/>
  <c r="K2060" i="1"/>
  <c r="N2060" i="1" s="1"/>
  <c r="K2563" i="1"/>
  <c r="N2563" i="1" s="1"/>
  <c r="K1255" i="1"/>
  <c r="N1255" i="1" s="1"/>
  <c r="K1316" i="1"/>
  <c r="N1316" i="1" s="1"/>
  <c r="K1775" i="1"/>
  <c r="N1775" i="1" s="1"/>
  <c r="K2929" i="1"/>
  <c r="N2929" i="1" s="1"/>
  <c r="K1108" i="1"/>
  <c r="N1108" i="1" s="1"/>
  <c r="K507" i="1"/>
  <c r="N507" i="1" s="1"/>
  <c r="K2930" i="1"/>
  <c r="N2930" i="1" s="1"/>
  <c r="K508" i="1"/>
  <c r="N508" i="1" s="1"/>
  <c r="K1256" i="1"/>
  <c r="N1256" i="1" s="1"/>
  <c r="K373" i="1"/>
  <c r="N373" i="1" s="1"/>
  <c r="K1484" i="1"/>
  <c r="N1484" i="1" s="1"/>
  <c r="K1485" i="1"/>
  <c r="N1485" i="1" s="1"/>
  <c r="K1776" i="1"/>
  <c r="N1776" i="1" s="1"/>
  <c r="K1589" i="1"/>
  <c r="N1589" i="1" s="1"/>
  <c r="K1917" i="1"/>
  <c r="N1917" i="1" s="1"/>
  <c r="K2061" i="1"/>
  <c r="N2061" i="1" s="1"/>
  <c r="K1317" i="1"/>
  <c r="N1317" i="1" s="1"/>
  <c r="K509" i="1"/>
  <c r="N509" i="1" s="1"/>
  <c r="K2252" i="1"/>
  <c r="N2252" i="1" s="1"/>
  <c r="K510" i="1"/>
  <c r="N510" i="1" s="1"/>
  <c r="K2518" i="1"/>
  <c r="N2518" i="1" s="1"/>
  <c r="K2977" i="1"/>
  <c r="N2977" i="1" s="1"/>
  <c r="K37" i="1"/>
  <c r="N37" i="1" s="1"/>
  <c r="K2724" i="1"/>
  <c r="N2724" i="1" s="1"/>
  <c r="K1199" i="1"/>
  <c r="N1199" i="1" s="1"/>
  <c r="K753" i="1"/>
  <c r="N753" i="1" s="1"/>
  <c r="K2098" i="1"/>
  <c r="N2098" i="1" s="1"/>
  <c r="K2147" i="1"/>
  <c r="N2147" i="1" s="1"/>
  <c r="K1065" i="1"/>
  <c r="N1065" i="1" s="1"/>
  <c r="K2454" i="1"/>
  <c r="N2454" i="1" s="1"/>
  <c r="K911" i="1"/>
  <c r="N911" i="1" s="1"/>
  <c r="K1640" i="1"/>
  <c r="N1640" i="1" s="1"/>
  <c r="K1318" i="1"/>
  <c r="N1318" i="1" s="1"/>
  <c r="K810" i="1"/>
  <c r="N810" i="1" s="1"/>
  <c r="K2455" i="1"/>
  <c r="N2455" i="1" s="1"/>
  <c r="K282" i="1"/>
  <c r="N282" i="1" s="1"/>
  <c r="K128" i="1"/>
  <c r="N128" i="1" s="1"/>
  <c r="K958" i="1"/>
  <c r="N958" i="1" s="1"/>
  <c r="K856" i="1"/>
  <c r="N856" i="1" s="1"/>
  <c r="K38" i="1"/>
  <c r="N38" i="1" s="1"/>
  <c r="K1257" i="1"/>
  <c r="N1257" i="1" s="1"/>
  <c r="K959" i="1"/>
  <c r="N959" i="1" s="1"/>
  <c r="K39" i="1"/>
  <c r="N39" i="1" s="1"/>
  <c r="K175" i="1"/>
  <c r="N175" i="1" s="1"/>
  <c r="K83" i="1"/>
  <c r="N83" i="1" s="1"/>
  <c r="K1967" i="1"/>
  <c r="N1967" i="1" s="1"/>
  <c r="K2348" i="1"/>
  <c r="N2348" i="1" s="1"/>
  <c r="K1918" i="1"/>
  <c r="N1918" i="1" s="1"/>
  <c r="K456" i="1"/>
  <c r="N456" i="1" s="1"/>
  <c r="K2519" i="1"/>
  <c r="N2519" i="1" s="1"/>
  <c r="K1525" i="1"/>
  <c r="N1525" i="1" s="1"/>
  <c r="K1777" i="1"/>
  <c r="N1777" i="1" s="1"/>
  <c r="K1778" i="1"/>
  <c r="N1778" i="1" s="1"/>
  <c r="K2619" i="1"/>
  <c r="N2619" i="1" s="1"/>
  <c r="K2402" i="1"/>
  <c r="N2402" i="1" s="1"/>
  <c r="K2564" i="1"/>
  <c r="N2564" i="1" s="1"/>
  <c r="K1641" i="1"/>
  <c r="N1641" i="1" s="1"/>
  <c r="K1109" i="1"/>
  <c r="N1109" i="1" s="1"/>
  <c r="K84" i="1"/>
  <c r="N84" i="1" s="1"/>
  <c r="K2821" i="1"/>
  <c r="N2821" i="1" s="1"/>
  <c r="K2020" i="1"/>
  <c r="N2020" i="1" s="1"/>
  <c r="K1642" i="1"/>
  <c r="N1642" i="1" s="1"/>
  <c r="K457" i="1"/>
  <c r="N457" i="1" s="1"/>
  <c r="K1319" i="1"/>
  <c r="N1319" i="1" s="1"/>
  <c r="K329" i="1"/>
  <c r="N329" i="1" s="1"/>
  <c r="K176" i="1"/>
  <c r="N176" i="1" s="1"/>
  <c r="K1728" i="1"/>
  <c r="N1728" i="1" s="1"/>
  <c r="K458" i="1"/>
  <c r="N458" i="1" s="1"/>
  <c r="K330" i="1"/>
  <c r="N330" i="1" s="1"/>
  <c r="K2520" i="1"/>
  <c r="N2520" i="1" s="1"/>
  <c r="K1149" i="1"/>
  <c r="N1149" i="1" s="1"/>
  <c r="K1200" i="1"/>
  <c r="N1200" i="1" s="1"/>
  <c r="K1590" i="1"/>
  <c r="N1590" i="1" s="1"/>
  <c r="K232" i="1"/>
  <c r="N232" i="1" s="1"/>
  <c r="K1919" i="1"/>
  <c r="N1919" i="1" s="1"/>
  <c r="K651" i="1"/>
  <c r="N651" i="1" s="1"/>
  <c r="K857" i="1"/>
  <c r="N857" i="1" s="1"/>
  <c r="K2062" i="1"/>
  <c r="N2062" i="1" s="1"/>
  <c r="K912" i="1"/>
  <c r="N912" i="1" s="1"/>
  <c r="K2349" i="1"/>
  <c r="N2349" i="1" s="1"/>
  <c r="K2873" i="1"/>
  <c r="N2873" i="1" s="1"/>
  <c r="K1201" i="1"/>
  <c r="N1201" i="1" s="1"/>
  <c r="K1729" i="1"/>
  <c r="N1729" i="1" s="1"/>
  <c r="K858" i="1"/>
  <c r="N858" i="1" s="1"/>
  <c r="K233" i="1"/>
  <c r="N233" i="1" s="1"/>
  <c r="K2148" i="1"/>
  <c r="N2148" i="1" s="1"/>
  <c r="K754" i="1"/>
  <c r="N754" i="1" s="1"/>
  <c r="K2149" i="1"/>
  <c r="N2149" i="1" s="1"/>
  <c r="K1370" i="1"/>
  <c r="N1370" i="1" s="1"/>
  <c r="K129" i="1"/>
  <c r="N129" i="1" s="1"/>
  <c r="K2931" i="1"/>
  <c r="N2931" i="1" s="1"/>
  <c r="K710" i="1"/>
  <c r="N710" i="1" s="1"/>
  <c r="K2725" i="1"/>
  <c r="N2725" i="1" s="1"/>
  <c r="K374" i="1"/>
  <c r="N374" i="1" s="1"/>
  <c r="K2063" i="1"/>
  <c r="N2063" i="1" s="1"/>
  <c r="K2978" i="1"/>
  <c r="N2978" i="1" s="1"/>
  <c r="K177" i="1"/>
  <c r="N177" i="1" s="1"/>
  <c r="K2209" i="1"/>
  <c r="N2209" i="1" s="1"/>
  <c r="K2150" i="1"/>
  <c r="N2150" i="1" s="1"/>
  <c r="K1878" i="1"/>
  <c r="N1878" i="1" s="1"/>
  <c r="K1968" i="1"/>
  <c r="N1968" i="1" s="1"/>
  <c r="K2669" i="1"/>
  <c r="N2669" i="1" s="1"/>
  <c r="K2874" i="1"/>
  <c r="N2874" i="1" s="1"/>
  <c r="K85" i="1"/>
  <c r="N85" i="1" s="1"/>
  <c r="K2670" i="1"/>
  <c r="N2670" i="1" s="1"/>
  <c r="K1831" i="1"/>
  <c r="N1831" i="1" s="1"/>
  <c r="K2302" i="1"/>
  <c r="N2302" i="1" s="1"/>
  <c r="K511" i="1"/>
  <c r="N511" i="1" s="1"/>
  <c r="K2726" i="1"/>
  <c r="N2726" i="1" s="1"/>
  <c r="K1679" i="1"/>
  <c r="N1679" i="1" s="1"/>
  <c r="K2565" i="1"/>
  <c r="N2565" i="1" s="1"/>
  <c r="K40" i="1"/>
  <c r="N40" i="1" s="1"/>
  <c r="K130" i="1"/>
  <c r="N130" i="1" s="1"/>
  <c r="K2403" i="1"/>
  <c r="N2403" i="1" s="1"/>
  <c r="K1066" i="1"/>
  <c r="N1066" i="1" s="1"/>
  <c r="K1202" i="1"/>
  <c r="N1202" i="1" s="1"/>
  <c r="K1779" i="1"/>
  <c r="N1779" i="1" s="1"/>
  <c r="K1591" i="1"/>
  <c r="N1591" i="1" s="1"/>
  <c r="K1969" i="1"/>
  <c r="N1969" i="1" s="1"/>
  <c r="K1320" i="1"/>
  <c r="N1320" i="1" s="1"/>
  <c r="K1427" i="1"/>
  <c r="N1427" i="1" s="1"/>
  <c r="K412" i="1"/>
  <c r="N412" i="1" s="1"/>
  <c r="K1428" i="1"/>
  <c r="N1428" i="1" s="1"/>
  <c r="K1018" i="1"/>
  <c r="N1018" i="1" s="1"/>
  <c r="K652" i="1"/>
  <c r="N652" i="1" s="1"/>
  <c r="K1486" i="1"/>
  <c r="N1486" i="1" s="1"/>
  <c r="K1832" i="1"/>
  <c r="N1832" i="1" s="1"/>
  <c r="K2099" i="1"/>
  <c r="N2099" i="1" s="1"/>
  <c r="K234" i="1"/>
  <c r="N234" i="1" s="1"/>
  <c r="K711" i="1"/>
  <c r="N711" i="1" s="1"/>
  <c r="K653" i="1"/>
  <c r="N653" i="1" s="1"/>
  <c r="K2521" i="1"/>
  <c r="N2521" i="1" s="1"/>
  <c r="K1833" i="1"/>
  <c r="N1833" i="1" s="1"/>
  <c r="K41" i="1"/>
  <c r="N41" i="1" s="1"/>
  <c r="K1067" i="1"/>
  <c r="N1067" i="1" s="1"/>
  <c r="K549" i="1"/>
  <c r="N549" i="1" s="1"/>
  <c r="K283" i="1"/>
  <c r="N283" i="1" s="1"/>
  <c r="K1970" i="1"/>
  <c r="N1970" i="1" s="1"/>
  <c r="K550" i="1"/>
  <c r="N550" i="1" s="1"/>
  <c r="K1526" i="1"/>
  <c r="N1526" i="1" s="1"/>
  <c r="K2822" i="1"/>
  <c r="N2822" i="1" s="1"/>
  <c r="K2620" i="1"/>
  <c r="N2620" i="1" s="1"/>
  <c r="K235" i="1"/>
  <c r="N235" i="1" s="1"/>
  <c r="K1429" i="1"/>
  <c r="N1429" i="1" s="1"/>
  <c r="K551" i="1"/>
  <c r="N551" i="1" s="1"/>
  <c r="K1879" i="1"/>
  <c r="N1879" i="1" s="1"/>
  <c r="K1430" i="1"/>
  <c r="N1430" i="1" s="1"/>
  <c r="K2932" i="1"/>
  <c r="N2932" i="1" s="1"/>
  <c r="K331" i="1"/>
  <c r="N331" i="1" s="1"/>
  <c r="K1258" i="1"/>
  <c r="N1258" i="1" s="1"/>
  <c r="K1592" i="1"/>
  <c r="N1592" i="1" s="1"/>
  <c r="K1110" i="1"/>
  <c r="N1110" i="1" s="1"/>
  <c r="K654" i="1"/>
  <c r="N654" i="1" s="1"/>
  <c r="K811" i="1"/>
  <c r="N811" i="1" s="1"/>
  <c r="K755" i="1"/>
  <c r="N755" i="1" s="1"/>
  <c r="K1321" i="1"/>
  <c r="N1321" i="1" s="1"/>
  <c r="K2456" i="1"/>
  <c r="N2456" i="1" s="1"/>
  <c r="K42" i="1"/>
  <c r="N42" i="1" s="1"/>
  <c r="K2621" i="1"/>
  <c r="N2621" i="1" s="1"/>
  <c r="K913" i="1"/>
  <c r="N913" i="1" s="1"/>
  <c r="K2303" i="1"/>
  <c r="N2303" i="1" s="1"/>
  <c r="K756" i="1"/>
  <c r="N756" i="1" s="1"/>
  <c r="K2457" i="1"/>
  <c r="N2457" i="1" s="1"/>
  <c r="K43" i="1"/>
  <c r="N43" i="1" s="1"/>
  <c r="K2210" i="1"/>
  <c r="N2210" i="1" s="1"/>
  <c r="K859" i="1"/>
  <c r="N859" i="1" s="1"/>
  <c r="K1680" i="1"/>
  <c r="N1680" i="1" s="1"/>
  <c r="K2875" i="1"/>
  <c r="N2875" i="1" s="1"/>
  <c r="K552" i="1"/>
  <c r="N552" i="1" s="1"/>
  <c r="K2253" i="1"/>
  <c r="N2253" i="1" s="1"/>
  <c r="K2979" i="1"/>
  <c r="N2979" i="1" s="1"/>
  <c r="K712" i="1"/>
  <c r="N712" i="1" s="1"/>
  <c r="K1780" i="1"/>
  <c r="N1780" i="1" s="1"/>
  <c r="K1781" i="1"/>
  <c r="N1781" i="1" s="1"/>
  <c r="K2566" i="1"/>
  <c r="N2566" i="1" s="1"/>
  <c r="K2876" i="1"/>
  <c r="N2876" i="1" s="1"/>
  <c r="K236" i="1"/>
  <c r="N236" i="1" s="1"/>
  <c r="K2304" i="1"/>
  <c r="N2304" i="1" s="1"/>
  <c r="K375" i="1"/>
  <c r="N375" i="1" s="1"/>
  <c r="K1834" i="1"/>
  <c r="N1834" i="1" s="1"/>
  <c r="K237" i="1"/>
  <c r="N237" i="1" s="1"/>
  <c r="K2774" i="1"/>
  <c r="N2774" i="1" s="1"/>
  <c r="K1782" i="1"/>
  <c r="N1782" i="1" s="1"/>
  <c r="K1880" i="1"/>
  <c r="N1880" i="1" s="1"/>
  <c r="K413" i="1"/>
  <c r="N413" i="1" s="1"/>
  <c r="K860" i="1"/>
  <c r="N860" i="1" s="1"/>
  <c r="K1431" i="1"/>
  <c r="N1431" i="1" s="1"/>
  <c r="K2823" i="1"/>
  <c r="N2823" i="1" s="1"/>
  <c r="K2567" i="1"/>
  <c r="N2567" i="1" s="1"/>
  <c r="K2211" i="1"/>
  <c r="N2211" i="1" s="1"/>
  <c r="K1920" i="1"/>
  <c r="N1920" i="1" s="1"/>
  <c r="K2980" i="1"/>
  <c r="N2980" i="1" s="1"/>
  <c r="K1783" i="1"/>
  <c r="N1783" i="1" s="1"/>
  <c r="K1681" i="1"/>
  <c r="N1681" i="1" s="1"/>
  <c r="K2100" i="1"/>
  <c r="N2100" i="1" s="1"/>
  <c r="K284" i="1"/>
  <c r="N284" i="1" s="1"/>
  <c r="K512" i="1"/>
  <c r="N512" i="1" s="1"/>
  <c r="K2350" i="1"/>
  <c r="N2350" i="1" s="1"/>
  <c r="K1784" i="1"/>
  <c r="N1784" i="1" s="1"/>
  <c r="K1432" i="1"/>
  <c r="N1432" i="1" s="1"/>
  <c r="K2458" i="1"/>
  <c r="N2458" i="1" s="1"/>
  <c r="K2021" i="1"/>
  <c r="N2021" i="1" s="1"/>
  <c r="K2404" i="1"/>
  <c r="N2404" i="1" s="1"/>
  <c r="K812" i="1"/>
  <c r="N812" i="1" s="1"/>
  <c r="K1921" i="1"/>
  <c r="N1921" i="1" s="1"/>
  <c r="K2459" i="1"/>
  <c r="N2459" i="1" s="1"/>
  <c r="K655" i="1"/>
  <c r="N655" i="1" s="1"/>
  <c r="K600" i="1"/>
  <c r="N600" i="1" s="1"/>
  <c r="K1971" i="1"/>
  <c r="N1971" i="1" s="1"/>
  <c r="K1068" i="1"/>
  <c r="N1068" i="1" s="1"/>
  <c r="K601" i="1"/>
  <c r="N601" i="1" s="1"/>
  <c r="K2405" i="1"/>
  <c r="N2405" i="1" s="1"/>
  <c r="K2727" i="1"/>
  <c r="N2727" i="1" s="1"/>
  <c r="K86" i="1"/>
  <c r="N86" i="1" s="1"/>
  <c r="K602" i="1"/>
  <c r="N602" i="1" s="1"/>
  <c r="K2824" i="1"/>
  <c r="N2824" i="1" s="1"/>
  <c r="K2151" i="1"/>
  <c r="N2151" i="1" s="1"/>
  <c r="K1069" i="1"/>
  <c r="N1069" i="1" s="1"/>
  <c r="K2775" i="1"/>
  <c r="N2775" i="1" s="1"/>
  <c r="K2351" i="1"/>
  <c r="N2351" i="1" s="1"/>
  <c r="K332" i="1"/>
  <c r="N332" i="1" s="1"/>
  <c r="K1682" i="1"/>
  <c r="N1682" i="1" s="1"/>
  <c r="K414" i="1"/>
  <c r="N414" i="1" s="1"/>
  <c r="K813" i="1"/>
  <c r="N813" i="1" s="1"/>
  <c r="K2933" i="1"/>
  <c r="N2933" i="1" s="1"/>
  <c r="K1730" i="1"/>
  <c r="N1730" i="1" s="1"/>
  <c r="K960" i="1"/>
  <c r="N960" i="1" s="1"/>
  <c r="K1731" i="1"/>
  <c r="N1731" i="1" s="1"/>
  <c r="K1527" i="1"/>
  <c r="N1527" i="1" s="1"/>
  <c r="K87" i="1"/>
  <c r="N87" i="1" s="1"/>
  <c r="K1259" i="1"/>
  <c r="N1259" i="1" s="1"/>
  <c r="K2152" i="1"/>
  <c r="N2152" i="1" s="1"/>
  <c r="K285" i="1"/>
  <c r="N285" i="1" s="1"/>
  <c r="K656" i="1"/>
  <c r="N656" i="1" s="1"/>
  <c r="K2406" i="1"/>
  <c r="N2406" i="1" s="1"/>
  <c r="K1111" i="1"/>
  <c r="N1111" i="1" s="1"/>
  <c r="K2212" i="1"/>
  <c r="N2212" i="1" s="1"/>
  <c r="K914" i="1"/>
  <c r="N914" i="1" s="1"/>
  <c r="K131" i="1"/>
  <c r="N131" i="1" s="1"/>
  <c r="K961" i="1"/>
  <c r="N961" i="1" s="1"/>
  <c r="K1433" i="1"/>
  <c r="N1433" i="1" s="1"/>
  <c r="K1150" i="1"/>
  <c r="N1150" i="1" s="1"/>
  <c r="K44" i="1"/>
  <c r="N44" i="1" s="1"/>
  <c r="K757" i="1"/>
  <c r="N757" i="1" s="1"/>
  <c r="K1487" i="1"/>
  <c r="N1487" i="1" s="1"/>
  <c r="K2407" i="1"/>
  <c r="N2407" i="1" s="1"/>
  <c r="K2305" i="1"/>
  <c r="N2305" i="1" s="1"/>
  <c r="K758" i="1"/>
  <c r="N758" i="1" s="1"/>
  <c r="K2213" i="1"/>
  <c r="N2213" i="1" s="1"/>
  <c r="K1151" i="1"/>
  <c r="N1151" i="1" s="1"/>
  <c r="K1922" i="1"/>
  <c r="N1922" i="1" s="1"/>
  <c r="K2064" i="1"/>
  <c r="N2064" i="1" s="1"/>
  <c r="K2460" i="1"/>
  <c r="N2460" i="1" s="1"/>
  <c r="K1152" i="1"/>
  <c r="N1152" i="1" s="1"/>
  <c r="K1260" i="1"/>
  <c r="N1260" i="1" s="1"/>
  <c r="K88" i="1"/>
  <c r="N88" i="1" s="1"/>
  <c r="K2728" i="1"/>
  <c r="N2728" i="1" s="1"/>
  <c r="K2825" i="1"/>
  <c r="N2825" i="1" s="1"/>
  <c r="K1528" i="1"/>
  <c r="N1528" i="1" s="1"/>
  <c r="K962" i="1"/>
  <c r="N962" i="1" s="1"/>
  <c r="K2568" i="1"/>
  <c r="N2568" i="1" s="1"/>
  <c r="K376" i="1"/>
  <c r="N376" i="1" s="1"/>
  <c r="K1019" i="1"/>
  <c r="N1019" i="1" s="1"/>
  <c r="K2776" i="1"/>
  <c r="N2776" i="1" s="1"/>
  <c r="K513" i="1"/>
  <c r="N513" i="1" s="1"/>
  <c r="K1371" i="1"/>
  <c r="N1371" i="1" s="1"/>
  <c r="K1881" i="1"/>
  <c r="N1881" i="1" s="1"/>
  <c r="K1683" i="1"/>
  <c r="N1683" i="1" s="1"/>
  <c r="K553" i="1"/>
  <c r="N553" i="1" s="1"/>
  <c r="K1923" i="1"/>
  <c r="N1923" i="1" s="1"/>
  <c r="K333" i="1"/>
  <c r="N333" i="1" s="1"/>
  <c r="K2352" i="1"/>
  <c r="N2352" i="1" s="1"/>
  <c r="K2101" i="1"/>
  <c r="N2101" i="1" s="1"/>
  <c r="K915" i="1"/>
  <c r="N915" i="1" s="1"/>
  <c r="K238" i="1"/>
  <c r="N238" i="1" s="1"/>
  <c r="K1924" i="1"/>
  <c r="N1924" i="1" s="1"/>
  <c r="K1593" i="1"/>
  <c r="N1593" i="1" s="1"/>
  <c r="K2671" i="1"/>
  <c r="N2671" i="1" s="1"/>
  <c r="K1020" i="1"/>
  <c r="N1020" i="1" s="1"/>
  <c r="K2306" i="1"/>
  <c r="N2306" i="1" s="1"/>
  <c r="K1070" i="1"/>
  <c r="N1070" i="1" s="1"/>
  <c r="K1732" i="1"/>
  <c r="N1732" i="1" s="1"/>
  <c r="K1112" i="1"/>
  <c r="N1112" i="1" s="1"/>
  <c r="K1835" i="1"/>
  <c r="N1835" i="1" s="1"/>
  <c r="K2622" i="1"/>
  <c r="N2622" i="1" s="1"/>
  <c r="K1434" i="1"/>
  <c r="N1434" i="1" s="1"/>
  <c r="K1021" i="1"/>
  <c r="N1021" i="1" s="1"/>
  <c r="K2214" i="1"/>
  <c r="N2214" i="1" s="1"/>
  <c r="K2623" i="1"/>
  <c r="N2623" i="1" s="1"/>
  <c r="K334" i="1"/>
  <c r="N334" i="1" s="1"/>
  <c r="K132" i="1"/>
  <c r="N132" i="1" s="1"/>
  <c r="K1836" i="1"/>
  <c r="N1836" i="1" s="1"/>
  <c r="K2877" i="1"/>
  <c r="N2877" i="1" s="1"/>
  <c r="K554" i="1"/>
  <c r="N554" i="1" s="1"/>
  <c r="K2672" i="1"/>
  <c r="N2672" i="1" s="1"/>
  <c r="K2826" i="1"/>
  <c r="N2826" i="1" s="1"/>
  <c r="K2827" i="1"/>
  <c r="N2827" i="1" s="1"/>
  <c r="K2777" i="1"/>
  <c r="N2777" i="1" s="1"/>
  <c r="K1594" i="1"/>
  <c r="N1594" i="1" s="1"/>
  <c r="K2254" i="1"/>
  <c r="N2254" i="1" s="1"/>
  <c r="K2729" i="1"/>
  <c r="N2729" i="1" s="1"/>
  <c r="K1785" i="1"/>
  <c r="N1785" i="1" s="1"/>
  <c r="K1435" i="1"/>
  <c r="N1435" i="1" s="1"/>
  <c r="K2778" i="1"/>
  <c r="N2778" i="1" s="1"/>
  <c r="K2461" i="1"/>
  <c r="N2461" i="1" s="1"/>
  <c r="K2153" i="1"/>
  <c r="N2153" i="1" s="1"/>
  <c r="K1643" i="1"/>
  <c r="N1643" i="1" s="1"/>
  <c r="K2353" i="1"/>
  <c r="N2353" i="1" s="1"/>
  <c r="K1022" i="1"/>
  <c r="N1022" i="1" s="1"/>
  <c r="K1786" i="1"/>
  <c r="N1786" i="1" s="1"/>
  <c r="K459" i="1"/>
  <c r="N459" i="1" s="1"/>
  <c r="K1733" i="1"/>
  <c r="N1733" i="1" s="1"/>
  <c r="K814" i="1"/>
  <c r="N814" i="1" s="1"/>
  <c r="K2215" i="1"/>
  <c r="N2215" i="1" s="1"/>
  <c r="K2828" i="1"/>
  <c r="N2828" i="1" s="1"/>
  <c r="K178" i="1"/>
  <c r="N178" i="1" s="1"/>
  <c r="K1529" i="1"/>
  <c r="N1529" i="1" s="1"/>
  <c r="K1436" i="1"/>
  <c r="N1436" i="1" s="1"/>
  <c r="K1972" i="1"/>
  <c r="N1972" i="1" s="1"/>
  <c r="K1153" i="1"/>
  <c r="N1153" i="1" s="1"/>
  <c r="K179" i="1"/>
  <c r="N179" i="1" s="1"/>
  <c r="K180" i="1"/>
  <c r="N180" i="1" s="1"/>
  <c r="K2216" i="1"/>
  <c r="N2216" i="1" s="1"/>
  <c r="K2408" i="1"/>
  <c r="N2408" i="1" s="1"/>
  <c r="K1322" i="1"/>
  <c r="N1322" i="1" s="1"/>
  <c r="K2462" i="1"/>
  <c r="N2462" i="1" s="1"/>
  <c r="K1154" i="1"/>
  <c r="N1154" i="1" s="1"/>
  <c r="K239" i="1"/>
  <c r="N239" i="1" s="1"/>
  <c r="K1372" i="1"/>
  <c r="N1372" i="1" s="1"/>
  <c r="K1323" i="1"/>
  <c r="N1323" i="1" s="1"/>
  <c r="K657" i="1"/>
  <c r="N657" i="1" s="1"/>
  <c r="K1882" i="1"/>
  <c r="N1882" i="1" s="1"/>
  <c r="K133" i="1"/>
  <c r="N133" i="1" s="1"/>
  <c r="K240" i="1"/>
  <c r="N240" i="1" s="1"/>
  <c r="K1373" i="1"/>
  <c r="N1373" i="1" s="1"/>
  <c r="K2307" i="1"/>
  <c r="N2307" i="1" s="1"/>
  <c r="K89" i="1"/>
  <c r="N89" i="1" s="1"/>
  <c r="K1261" i="1"/>
  <c r="N1261" i="1" s="1"/>
  <c r="K90" i="1"/>
  <c r="N90" i="1" s="1"/>
  <c r="K1374" i="1"/>
  <c r="N1374" i="1" s="1"/>
  <c r="K555" i="1"/>
  <c r="N555" i="1" s="1"/>
  <c r="K1973" i="1"/>
  <c r="N1973" i="1" s="1"/>
  <c r="K1262" i="1"/>
  <c r="N1262" i="1" s="1"/>
  <c r="K2624" i="1"/>
  <c r="N2624" i="1" s="1"/>
  <c r="K45" i="1"/>
  <c r="N45" i="1" s="1"/>
  <c r="K1113" i="1"/>
  <c r="N1113" i="1" s="1"/>
  <c r="K1974" i="1"/>
  <c r="N1974" i="1" s="1"/>
  <c r="K514" i="1"/>
  <c r="N514" i="1" s="1"/>
  <c r="K2934" i="1"/>
  <c r="N2934" i="1" s="1"/>
  <c r="K1375" i="1"/>
  <c r="N1375" i="1" s="1"/>
  <c r="K1155" i="1"/>
  <c r="N1155" i="1" s="1"/>
  <c r="K1263" i="1"/>
  <c r="N1263" i="1" s="1"/>
  <c r="K2409" i="1"/>
  <c r="N2409" i="1" s="1"/>
  <c r="K181" i="1"/>
  <c r="N181" i="1" s="1"/>
  <c r="K1530" i="1"/>
  <c r="N1530" i="1" s="1"/>
  <c r="K2217" i="1"/>
  <c r="N2217" i="1" s="1"/>
  <c r="K415" i="1"/>
  <c r="N415" i="1" s="1"/>
  <c r="K2410" i="1"/>
  <c r="N2410" i="1" s="1"/>
  <c r="K1203" i="1"/>
  <c r="N1203" i="1" s="1"/>
  <c r="K2411" i="1"/>
  <c r="N2411" i="1" s="1"/>
  <c r="K916" i="1"/>
  <c r="N916" i="1" s="1"/>
  <c r="K1437" i="1"/>
  <c r="N1437" i="1" s="1"/>
  <c r="K1324" i="1"/>
  <c r="N1324" i="1" s="1"/>
  <c r="K2730" i="1"/>
  <c r="N2730" i="1" s="1"/>
  <c r="K416" i="1"/>
  <c r="N416" i="1" s="1"/>
  <c r="K460" i="1"/>
  <c r="N460" i="1" s="1"/>
  <c r="K861" i="1"/>
  <c r="N861" i="1" s="1"/>
  <c r="K134" i="1"/>
  <c r="N134" i="1" s="1"/>
  <c r="K2154" i="1"/>
  <c r="N2154" i="1" s="1"/>
  <c r="K1734" i="1"/>
  <c r="N1734" i="1" s="1"/>
  <c r="K2981" i="1"/>
  <c r="N2981" i="1" s="1"/>
  <c r="K1735" i="1"/>
  <c r="N1735" i="1" s="1"/>
  <c r="K556" i="1"/>
  <c r="N556" i="1" s="1"/>
  <c r="K2625" i="1"/>
  <c r="N2625" i="1" s="1"/>
  <c r="K2982" i="1"/>
  <c r="N2982" i="1" s="1"/>
  <c r="K713" i="1"/>
  <c r="N713" i="1" s="1"/>
  <c r="K91" i="1"/>
  <c r="N91" i="1" s="1"/>
  <c r="K557" i="1"/>
  <c r="N557" i="1" s="1"/>
  <c r="K714" i="1"/>
  <c r="N714" i="1" s="1"/>
  <c r="K759" i="1"/>
  <c r="N759" i="1" s="1"/>
  <c r="K963" i="1"/>
  <c r="N963" i="1" s="1"/>
  <c r="K715" i="1"/>
  <c r="N715" i="1" s="1"/>
  <c r="K2308" i="1"/>
  <c r="N2308" i="1" s="1"/>
  <c r="K2829" i="1"/>
  <c r="N2829" i="1" s="1"/>
  <c r="K1975" i="1"/>
  <c r="N1975" i="1" s="1"/>
  <c r="K1976" i="1"/>
  <c r="N1976" i="1" s="1"/>
  <c r="K241" i="1"/>
  <c r="N241" i="1" s="1"/>
  <c r="K1595" i="1"/>
  <c r="N1595" i="1" s="1"/>
  <c r="K2731" i="1"/>
  <c r="N2731" i="1" s="1"/>
  <c r="K461" i="1"/>
  <c r="N461" i="1" s="1"/>
  <c r="K182" i="1"/>
  <c r="N182" i="1" s="1"/>
  <c r="K515" i="1"/>
  <c r="N515" i="1" s="1"/>
  <c r="K862" i="1"/>
  <c r="N862" i="1" s="1"/>
  <c r="K1264" i="1"/>
  <c r="N1264" i="1" s="1"/>
  <c r="K2412" i="1"/>
  <c r="N2412" i="1" s="1"/>
  <c r="K1114" i="1"/>
  <c r="N1114" i="1" s="1"/>
  <c r="K964" i="1"/>
  <c r="N964" i="1" s="1"/>
  <c r="K1925" i="1"/>
  <c r="N1925" i="1" s="1"/>
  <c r="K2732" i="1"/>
  <c r="N2732" i="1" s="1"/>
  <c r="K2830" i="1"/>
  <c r="N2830" i="1" s="1"/>
  <c r="K917" i="1"/>
  <c r="N917" i="1" s="1"/>
  <c r="K2309" i="1"/>
  <c r="N2309" i="1" s="1"/>
  <c r="K2935" i="1"/>
  <c r="N2935" i="1" s="1"/>
  <c r="K417" i="1"/>
  <c r="N417" i="1" s="1"/>
  <c r="K558" i="1"/>
  <c r="N558" i="1" s="1"/>
  <c r="K1376" i="1"/>
  <c r="N1376" i="1" s="1"/>
  <c r="K1787" i="1"/>
  <c r="N1787" i="1" s="1"/>
  <c r="K1977" i="1"/>
  <c r="N1977" i="1" s="1"/>
  <c r="K2673" i="1"/>
  <c r="N2673" i="1" s="1"/>
  <c r="K2218" i="1"/>
  <c r="N2218" i="1" s="1"/>
  <c r="K1596" i="1"/>
  <c r="N1596" i="1" s="1"/>
  <c r="K462" i="1"/>
  <c r="N462" i="1" s="1"/>
  <c r="K1837" i="1"/>
  <c r="N1837" i="1" s="1"/>
  <c r="K1736" i="1"/>
  <c r="N1736" i="1" s="1"/>
  <c r="K1788" i="1"/>
  <c r="N1788" i="1" s="1"/>
  <c r="K2779" i="1"/>
  <c r="N2779" i="1" s="1"/>
  <c r="K516" i="1"/>
  <c r="N516" i="1" s="1"/>
  <c r="K1531" i="1"/>
  <c r="N1531" i="1" s="1"/>
  <c r="K2255" i="1"/>
  <c r="N2255" i="1" s="1"/>
  <c r="K2022" i="1"/>
  <c r="N2022" i="1" s="1"/>
  <c r="K559" i="1"/>
  <c r="N559" i="1" s="1"/>
  <c r="K2413" i="1"/>
  <c r="N2413" i="1" s="1"/>
  <c r="K1488" i="1"/>
  <c r="N1488" i="1" s="1"/>
  <c r="K286" i="1"/>
  <c r="N286" i="1" s="1"/>
  <c r="K335" i="1"/>
  <c r="N335" i="1" s="1"/>
  <c r="K1071" i="1"/>
  <c r="N1071" i="1" s="1"/>
  <c r="K1072" i="1"/>
  <c r="N1072" i="1" s="1"/>
  <c r="K1684" i="1"/>
  <c r="N1684" i="1" s="1"/>
  <c r="K2983" i="1"/>
  <c r="N2983" i="1" s="1"/>
  <c r="K418" i="1"/>
  <c r="N418" i="1" s="1"/>
  <c r="K2626" i="1"/>
  <c r="N2626" i="1" s="1"/>
  <c r="K1597" i="1"/>
  <c r="N1597" i="1" s="1"/>
  <c r="K1115" i="1"/>
  <c r="N1115" i="1" s="1"/>
  <c r="K1265" i="1"/>
  <c r="N1265" i="1" s="1"/>
  <c r="K1789" i="1"/>
  <c r="N1789" i="1" s="1"/>
  <c r="K2414" i="1"/>
  <c r="N2414" i="1" s="1"/>
  <c r="K2984" i="1"/>
  <c r="N2984" i="1" s="1"/>
  <c r="K863" i="1"/>
  <c r="N863" i="1" s="1"/>
  <c r="K1737" i="1"/>
  <c r="N1737" i="1" s="1"/>
  <c r="K1438" i="1"/>
  <c r="N1438" i="1" s="1"/>
  <c r="K2256" i="1"/>
  <c r="N2256" i="1" s="1"/>
  <c r="K463" i="1"/>
  <c r="N463" i="1" s="1"/>
  <c r="K1978" i="1"/>
  <c r="N1978" i="1" s="1"/>
  <c r="K2257" i="1"/>
  <c r="N2257" i="1" s="1"/>
  <c r="K2102" i="1"/>
  <c r="N2102" i="1" s="1"/>
  <c r="K1023" i="1"/>
  <c r="N1023" i="1" s="1"/>
  <c r="K2463" i="1"/>
  <c r="N2463" i="1" s="1"/>
  <c r="K864" i="1"/>
  <c r="N864" i="1" s="1"/>
  <c r="K1377" i="1"/>
  <c r="N1377" i="1" s="1"/>
  <c r="K1790" i="1"/>
  <c r="N1790" i="1" s="1"/>
  <c r="K2733" i="1"/>
  <c r="N2733" i="1" s="1"/>
  <c r="K658" i="1"/>
  <c r="N658" i="1" s="1"/>
  <c r="K2464" i="1"/>
  <c r="N2464" i="1" s="1"/>
  <c r="K2569" i="1"/>
  <c r="N2569" i="1" s="1"/>
  <c r="K2674" i="1"/>
  <c r="N2674" i="1" s="1"/>
  <c r="K135" i="1"/>
  <c r="N135" i="1" s="1"/>
  <c r="K918" i="1"/>
  <c r="N918" i="1" s="1"/>
  <c r="K865" i="1"/>
  <c r="N865" i="1" s="1"/>
  <c r="K136" i="1"/>
  <c r="N136" i="1" s="1"/>
  <c r="K2155" i="1"/>
  <c r="N2155" i="1" s="1"/>
  <c r="K603" i="1"/>
  <c r="N603" i="1" s="1"/>
  <c r="K1116" i="1"/>
  <c r="N1116" i="1" s="1"/>
  <c r="K1325" i="1"/>
  <c r="N1325" i="1" s="1"/>
  <c r="K1979" i="1"/>
  <c r="N1979" i="1" s="1"/>
  <c r="K1489" i="1"/>
  <c r="N1489" i="1" s="1"/>
  <c r="K560" i="1"/>
  <c r="N560" i="1" s="1"/>
  <c r="K1439" i="1"/>
  <c r="N1439" i="1" s="1"/>
  <c r="K46" i="1"/>
  <c r="N46" i="1" s="1"/>
  <c r="K760" i="1"/>
  <c r="N760" i="1" s="1"/>
  <c r="K1266" i="1"/>
  <c r="N1266" i="1" s="1"/>
  <c r="K1598" i="1"/>
  <c r="N1598" i="1" s="1"/>
  <c r="K2570" i="1"/>
  <c r="N2570" i="1" s="1"/>
  <c r="K2627" i="1"/>
  <c r="N2627" i="1" s="1"/>
  <c r="K2258" i="1"/>
  <c r="N2258" i="1" s="1"/>
  <c r="K659" i="1"/>
  <c r="N659" i="1" s="1"/>
  <c r="K2156" i="1"/>
  <c r="N2156" i="1" s="1"/>
  <c r="K2780" i="1"/>
  <c r="N2780" i="1" s="1"/>
  <c r="K2781" i="1"/>
  <c r="N2781" i="1" s="1"/>
  <c r="K1532" i="1"/>
  <c r="N1532" i="1" s="1"/>
  <c r="K92" i="1"/>
  <c r="N92" i="1" s="1"/>
  <c r="K336" i="1"/>
  <c r="N336" i="1" s="1"/>
  <c r="K93" i="1"/>
  <c r="N93" i="1" s="1"/>
  <c r="K2734" i="1"/>
  <c r="N2734" i="1" s="1"/>
  <c r="K2157" i="1"/>
  <c r="N2157" i="1" s="1"/>
  <c r="K2158" i="1"/>
  <c r="N2158" i="1" s="1"/>
  <c r="K1644" i="1"/>
  <c r="N1644" i="1" s="1"/>
  <c r="K2310" i="1"/>
  <c r="N2310" i="1" s="1"/>
  <c r="K716" i="1"/>
  <c r="N716" i="1" s="1"/>
  <c r="K1204" i="1"/>
  <c r="N1204" i="1" s="1"/>
  <c r="K919" i="1"/>
  <c r="N919" i="1" s="1"/>
  <c r="K1599" i="1"/>
  <c r="N1599" i="1" s="1"/>
  <c r="K2103" i="1"/>
  <c r="N2103" i="1" s="1"/>
  <c r="K2831" i="1"/>
  <c r="N2831" i="1" s="1"/>
  <c r="K287" i="1"/>
  <c r="N287" i="1" s="1"/>
  <c r="K1838" i="1"/>
  <c r="N1838" i="1" s="1"/>
  <c r="K2023" i="1"/>
  <c r="N2023" i="1" s="1"/>
  <c r="K2259" i="1"/>
  <c r="N2259" i="1" s="1"/>
  <c r="K2354" i="1"/>
  <c r="N2354" i="1" s="1"/>
  <c r="K2159" i="1"/>
  <c r="N2159" i="1" s="1"/>
  <c r="K2311" i="1"/>
  <c r="N2311" i="1" s="1"/>
  <c r="K1533" i="1"/>
  <c r="N1533" i="1" s="1"/>
  <c r="K2065" i="1"/>
  <c r="N2065" i="1" s="1"/>
  <c r="K2160" i="1"/>
  <c r="N2160" i="1" s="1"/>
  <c r="K660" i="1"/>
  <c r="N660" i="1" s="1"/>
  <c r="K965" i="1"/>
  <c r="N965" i="1" s="1"/>
  <c r="K419" i="1"/>
  <c r="N419" i="1" s="1"/>
  <c r="K2355" i="1"/>
  <c r="N2355" i="1" s="1"/>
  <c r="K517" i="1"/>
  <c r="N517" i="1" s="1"/>
  <c r="K2735" i="1"/>
  <c r="N2735" i="1" s="1"/>
  <c r="K2628" i="1"/>
  <c r="N2628" i="1" s="1"/>
  <c r="K1073" i="1"/>
  <c r="N1073" i="1" s="1"/>
  <c r="K1024" i="1"/>
  <c r="N1024" i="1" s="1"/>
  <c r="K1440" i="1"/>
  <c r="N1440" i="1" s="1"/>
  <c r="K1534" i="1"/>
  <c r="N1534" i="1" s="1"/>
  <c r="K1600" i="1"/>
  <c r="N1600" i="1" s="1"/>
  <c r="K242" i="1"/>
  <c r="N242" i="1" s="1"/>
  <c r="K464" i="1"/>
  <c r="N464" i="1" s="1"/>
  <c r="K2985" i="1"/>
  <c r="N2985" i="1" s="1"/>
  <c r="K2161" i="1"/>
  <c r="N2161" i="1" s="1"/>
  <c r="K2356" i="1"/>
  <c r="N2356" i="1" s="1"/>
  <c r="K377" i="1"/>
  <c r="N377" i="1" s="1"/>
  <c r="K1267" i="1"/>
  <c r="N1267" i="1" s="1"/>
  <c r="K2675" i="1"/>
  <c r="N2675" i="1" s="1"/>
  <c r="K2736" i="1"/>
  <c r="N2736" i="1" s="1"/>
  <c r="K243" i="1"/>
  <c r="N243" i="1" s="1"/>
  <c r="K561" i="1"/>
  <c r="N561" i="1" s="1"/>
  <c r="K337" i="1"/>
  <c r="N337" i="1" s="1"/>
  <c r="K717" i="1"/>
  <c r="N717" i="1" s="1"/>
  <c r="K1205" i="1"/>
  <c r="N1205" i="1" s="1"/>
  <c r="K2676" i="1"/>
  <c r="N2676" i="1" s="1"/>
  <c r="K2357" i="1"/>
  <c r="N2357" i="1" s="1"/>
  <c r="K1326" i="1"/>
  <c r="N1326" i="1" s="1"/>
  <c r="K2104" i="1"/>
  <c r="N2104" i="1" s="1"/>
  <c r="K2936" i="1"/>
  <c r="N2936" i="1" s="1"/>
  <c r="K2737" i="1"/>
  <c r="N2737" i="1" s="1"/>
  <c r="K2358" i="1"/>
  <c r="N2358" i="1" s="1"/>
  <c r="K2986" i="1"/>
  <c r="N2986" i="1" s="1"/>
  <c r="K2987" i="1"/>
  <c r="N2987" i="1" s="1"/>
  <c r="K761" i="1"/>
  <c r="N761" i="1" s="1"/>
  <c r="K1645" i="1"/>
  <c r="N1645" i="1" s="1"/>
  <c r="K1378" i="1"/>
  <c r="N1378" i="1" s="1"/>
  <c r="K465" i="1"/>
  <c r="N465" i="1" s="1"/>
  <c r="K2415" i="1"/>
  <c r="N2415" i="1" s="1"/>
  <c r="K2522" i="1"/>
  <c r="N2522" i="1" s="1"/>
  <c r="K2738" i="1"/>
  <c r="N2738" i="1" s="1"/>
  <c r="K2571" i="1"/>
  <c r="N2571" i="1" s="1"/>
  <c r="K1839" i="1"/>
  <c r="N1839" i="1" s="1"/>
  <c r="K1535" i="1"/>
  <c r="N1535" i="1" s="1"/>
  <c r="K1685" i="1"/>
  <c r="N1685" i="1" s="1"/>
  <c r="K1980" i="1"/>
  <c r="N1980" i="1" s="1"/>
  <c r="K2878" i="1"/>
  <c r="N2878" i="1" s="1"/>
  <c r="K2782" i="1"/>
  <c r="N2782" i="1" s="1"/>
  <c r="K2677" i="1"/>
  <c r="N2677" i="1" s="1"/>
  <c r="K137" i="1"/>
  <c r="N137" i="1" s="1"/>
  <c r="K94" i="1"/>
  <c r="N94" i="1" s="1"/>
  <c r="K1840" i="1"/>
  <c r="N1840" i="1" s="1"/>
  <c r="K866" i="1"/>
  <c r="N866" i="1" s="1"/>
  <c r="K1025" i="1"/>
  <c r="N1025" i="1" s="1"/>
  <c r="K1841" i="1"/>
  <c r="N1841" i="1" s="1"/>
  <c r="K1206" i="1"/>
  <c r="N1206" i="1" s="1"/>
  <c r="K2359" i="1"/>
  <c r="N2359" i="1" s="1"/>
  <c r="K867" i="1"/>
  <c r="N867" i="1" s="1"/>
  <c r="K2832" i="1"/>
  <c r="N2832" i="1" s="1"/>
  <c r="K1268" i="1"/>
  <c r="N1268" i="1" s="1"/>
  <c r="K2988" i="1"/>
  <c r="N2988" i="1" s="1"/>
  <c r="K1026" i="1"/>
  <c r="N1026" i="1" s="1"/>
  <c r="K1686" i="1"/>
  <c r="N1686" i="1" s="1"/>
  <c r="K2416" i="1"/>
  <c r="N2416" i="1" s="1"/>
  <c r="K1601" i="1"/>
  <c r="N1601" i="1" s="1"/>
  <c r="K815" i="1"/>
  <c r="N815" i="1" s="1"/>
  <c r="K2833" i="1"/>
  <c r="N2833" i="1" s="1"/>
  <c r="K1156" i="1"/>
  <c r="N1156" i="1" s="1"/>
  <c r="K518" i="1"/>
  <c r="N518" i="1" s="1"/>
  <c r="K762" i="1"/>
  <c r="N762" i="1" s="1"/>
  <c r="K816" i="1"/>
  <c r="N816" i="1" s="1"/>
  <c r="K718" i="1"/>
  <c r="N718" i="1" s="1"/>
  <c r="K2260" i="1"/>
  <c r="N2260" i="1" s="1"/>
  <c r="K1157" i="1"/>
  <c r="N1157" i="1" s="1"/>
  <c r="K1117" i="1"/>
  <c r="N1117" i="1" s="1"/>
  <c r="K2629" i="1"/>
  <c r="N2629" i="1" s="1"/>
  <c r="K1646" i="1"/>
  <c r="N1646" i="1" s="1"/>
  <c r="K966" i="1"/>
  <c r="N966" i="1" s="1"/>
  <c r="K817" i="1"/>
  <c r="N817" i="1" s="1"/>
  <c r="K2162" i="1"/>
  <c r="N2162" i="1" s="1"/>
  <c r="K1490" i="1"/>
  <c r="N1490" i="1" s="1"/>
  <c r="K920" i="1"/>
  <c r="N920" i="1" s="1"/>
  <c r="K420" i="1"/>
  <c r="N420" i="1" s="1"/>
  <c r="K1327" i="1"/>
  <c r="N1327" i="1" s="1"/>
  <c r="K378" i="1"/>
  <c r="N378" i="1" s="1"/>
  <c r="K1074" i="1"/>
  <c r="N1074" i="1" s="1"/>
  <c r="K1491" i="1"/>
  <c r="N1491" i="1" s="1"/>
  <c r="K967" i="1"/>
  <c r="N967" i="1" s="1"/>
  <c r="K719" i="1"/>
  <c r="N719" i="1" s="1"/>
  <c r="K1602" i="1"/>
  <c r="N1602" i="1" s="1"/>
  <c r="K421" i="1"/>
  <c r="N421" i="1" s="1"/>
  <c r="K2678" i="1"/>
  <c r="N2678" i="1" s="1"/>
  <c r="K1269" i="1"/>
  <c r="N1269" i="1" s="1"/>
  <c r="K968" i="1"/>
  <c r="N968" i="1" s="1"/>
  <c r="K1441" i="1"/>
  <c r="N1441" i="1" s="1"/>
  <c r="K763" i="1"/>
  <c r="N763" i="1" s="1"/>
  <c r="K921" i="1"/>
  <c r="N921" i="1" s="1"/>
  <c r="K969" i="1"/>
  <c r="N969" i="1" s="1"/>
  <c r="K2105" i="1"/>
  <c r="N2105" i="1" s="1"/>
  <c r="K1738" i="1"/>
  <c r="N1738" i="1" s="1"/>
  <c r="K562" i="1"/>
  <c r="N562" i="1" s="1"/>
  <c r="K661" i="1"/>
  <c r="N661" i="1" s="1"/>
  <c r="K1442" i="1"/>
  <c r="N1442" i="1" s="1"/>
  <c r="K1328" i="1"/>
  <c r="N1328" i="1" s="1"/>
  <c r="K818" i="1"/>
  <c r="N818" i="1" s="1"/>
  <c r="K2106" i="1"/>
  <c r="N2106" i="1" s="1"/>
  <c r="K922" i="1"/>
  <c r="N922" i="1" s="1"/>
  <c r="K2163" i="1"/>
  <c r="N2163" i="1" s="1"/>
  <c r="K868" i="1"/>
  <c r="N868" i="1" s="1"/>
  <c r="K288" i="1"/>
  <c r="N288" i="1" s="1"/>
  <c r="K379" i="1"/>
  <c r="N379" i="1" s="1"/>
  <c r="K1207" i="1"/>
  <c r="N1207" i="1" s="1"/>
  <c r="K923" i="1"/>
  <c r="N923" i="1" s="1"/>
  <c r="K1603" i="1"/>
  <c r="N1603" i="1" s="1"/>
  <c r="K2739" i="1"/>
  <c r="N2739" i="1" s="1"/>
  <c r="K1158" i="1"/>
  <c r="N1158" i="1" s="1"/>
  <c r="K1379" i="1"/>
  <c r="N1379" i="1" s="1"/>
  <c r="K2465" i="1"/>
  <c r="N2465" i="1" s="1"/>
  <c r="K924" i="1"/>
  <c r="N924" i="1" s="1"/>
  <c r="K2783" i="1"/>
  <c r="N2783" i="1" s="1"/>
  <c r="K289" i="1"/>
  <c r="N289" i="1" s="1"/>
  <c r="K2312" i="1"/>
  <c r="N2312" i="1" s="1"/>
  <c r="K2164" i="1"/>
  <c r="N2164" i="1" s="1"/>
  <c r="K2261" i="1"/>
  <c r="N2261" i="1" s="1"/>
  <c r="K1647" i="1"/>
  <c r="N1647" i="1" s="1"/>
  <c r="K925" i="1"/>
  <c r="N925" i="1" s="1"/>
  <c r="K604" i="1"/>
  <c r="N604" i="1" s="1"/>
  <c r="K2360" i="1"/>
  <c r="N2360" i="1" s="1"/>
  <c r="K519" i="1"/>
  <c r="N519" i="1" s="1"/>
  <c r="K2165" i="1"/>
  <c r="N2165" i="1" s="1"/>
  <c r="K1208" i="1"/>
  <c r="N1208" i="1" s="1"/>
  <c r="K520" i="1"/>
  <c r="N520" i="1" s="1"/>
  <c r="K1027" i="1"/>
  <c r="N1027" i="1" s="1"/>
  <c r="K422" i="1"/>
  <c r="N422" i="1" s="1"/>
  <c r="K2679" i="1"/>
  <c r="N2679" i="1" s="1"/>
  <c r="K869" i="1"/>
  <c r="N869" i="1" s="1"/>
  <c r="K2417" i="1"/>
  <c r="N2417" i="1" s="1"/>
  <c r="K380" i="1"/>
  <c r="N380" i="1" s="1"/>
  <c r="K290" i="1"/>
  <c r="N290" i="1" s="1"/>
  <c r="K2834" i="1"/>
  <c r="N2834" i="1" s="1"/>
  <c r="K1981" i="1"/>
  <c r="N1981" i="1" s="1"/>
  <c r="K47" i="1"/>
  <c r="N47" i="1" s="1"/>
  <c r="K1687" i="1"/>
  <c r="N1687" i="1" s="1"/>
  <c r="K1209" i="1"/>
  <c r="N1209" i="1" s="1"/>
  <c r="K2572" i="1"/>
  <c r="N2572" i="1" s="1"/>
  <c r="K1842" i="1"/>
  <c r="N1842" i="1" s="1"/>
  <c r="K138" i="1"/>
  <c r="N138" i="1" s="1"/>
  <c r="K2740" i="1"/>
  <c r="N2740" i="1" s="1"/>
  <c r="K1648" i="1"/>
  <c r="N1648" i="1" s="1"/>
  <c r="K1028" i="1"/>
  <c r="N1028" i="1" s="1"/>
  <c r="K970" i="1"/>
  <c r="N970" i="1" s="1"/>
  <c r="K1536" i="1"/>
  <c r="N1536" i="1" s="1"/>
  <c r="K2361" i="1"/>
  <c r="N2361" i="1" s="1"/>
  <c r="K466" i="1"/>
  <c r="N466" i="1" s="1"/>
  <c r="K2879" i="1"/>
  <c r="N2879" i="1" s="1"/>
  <c r="K244" i="1"/>
  <c r="N244" i="1" s="1"/>
  <c r="K139" i="1"/>
  <c r="N139" i="1" s="1"/>
  <c r="K2573" i="1"/>
  <c r="N2573" i="1" s="1"/>
  <c r="K2880" i="1"/>
  <c r="N2880" i="1" s="1"/>
  <c r="K95" i="1"/>
  <c r="N95" i="1" s="1"/>
  <c r="K2881" i="1"/>
  <c r="N2881" i="1" s="1"/>
  <c r="K1210" i="1"/>
  <c r="N1210" i="1" s="1"/>
  <c r="K2466" i="1"/>
  <c r="N2466" i="1" s="1"/>
  <c r="K1739" i="1"/>
  <c r="N1739" i="1" s="1"/>
  <c r="K423" i="1"/>
  <c r="N423" i="1" s="1"/>
  <c r="K2262" i="1"/>
  <c r="N2262" i="1" s="1"/>
  <c r="K1982" i="1"/>
  <c r="N1982" i="1" s="1"/>
  <c r="K819" i="1"/>
  <c r="N819" i="1" s="1"/>
  <c r="K2989" i="1"/>
  <c r="N2989" i="1" s="1"/>
  <c r="K662" i="1"/>
  <c r="N662" i="1" s="1"/>
  <c r="K2313" i="1"/>
  <c r="N2313" i="1" s="1"/>
  <c r="K2680" i="1"/>
  <c r="N2680" i="1" s="1"/>
  <c r="K1843" i="1"/>
  <c r="N1843" i="1" s="1"/>
  <c r="K381" i="1"/>
  <c r="N381" i="1" s="1"/>
  <c r="K2523" i="1"/>
  <c r="N2523" i="1" s="1"/>
  <c r="K2524" i="1"/>
  <c r="N2524" i="1" s="1"/>
  <c r="K663" i="1"/>
  <c r="N663" i="1" s="1"/>
  <c r="K2784" i="1"/>
  <c r="N2784" i="1" s="1"/>
  <c r="K664" i="1"/>
  <c r="N664" i="1" s="1"/>
  <c r="K2418" i="1"/>
  <c r="N2418" i="1" s="1"/>
  <c r="K2681" i="1"/>
  <c r="N2681" i="1" s="1"/>
  <c r="K48" i="1"/>
  <c r="N48" i="1" s="1"/>
  <c r="K1443" i="1"/>
  <c r="N1443" i="1" s="1"/>
  <c r="K291" i="1"/>
  <c r="N291" i="1" s="1"/>
  <c r="K183" i="1"/>
  <c r="N183" i="1" s="1"/>
  <c r="K467" i="1"/>
  <c r="N467" i="1" s="1"/>
  <c r="K2937" i="1"/>
  <c r="N2937" i="1" s="1"/>
  <c r="K1329" i="1"/>
  <c r="N1329" i="1" s="1"/>
  <c r="K926" i="1"/>
  <c r="N926" i="1" s="1"/>
  <c r="K1380" i="1"/>
  <c r="N1380" i="1" s="1"/>
  <c r="K2938" i="1"/>
  <c r="N2938" i="1" s="1"/>
  <c r="K2066" i="1"/>
  <c r="N2066" i="1" s="1"/>
  <c r="K2314" i="1"/>
  <c r="N2314" i="1" s="1"/>
  <c r="K2785" i="1"/>
  <c r="N2785" i="1" s="1"/>
  <c r="K2467" i="1"/>
  <c r="N2467" i="1" s="1"/>
  <c r="K1926" i="1"/>
  <c r="N1926" i="1" s="1"/>
  <c r="K49" i="1"/>
  <c r="N49" i="1" s="1"/>
  <c r="K1983" i="1"/>
  <c r="N1983" i="1" s="1"/>
  <c r="K2166" i="1"/>
  <c r="N2166" i="1" s="1"/>
  <c r="K1381" i="1"/>
  <c r="N1381" i="1" s="1"/>
  <c r="K2419" i="1"/>
  <c r="N2419" i="1" s="1"/>
  <c r="K1075" i="1"/>
  <c r="N1075" i="1" s="1"/>
  <c r="K1330" i="1"/>
  <c r="N1330" i="1" s="1"/>
  <c r="K1382" i="1"/>
  <c r="N1382" i="1" s="1"/>
  <c r="K2024" i="1"/>
  <c r="N2024" i="1" s="1"/>
  <c r="K971" i="1"/>
  <c r="N971" i="1" s="1"/>
  <c r="K424" i="1"/>
  <c r="N424" i="1" s="1"/>
  <c r="K2574" i="1"/>
  <c r="N2574" i="1" s="1"/>
  <c r="K2525" i="1"/>
  <c r="N2525" i="1" s="1"/>
  <c r="K2107" i="1"/>
  <c r="N2107" i="1" s="1"/>
  <c r="K338" i="1"/>
  <c r="N338" i="1" s="1"/>
  <c r="K2362" i="1"/>
  <c r="N2362" i="1" s="1"/>
  <c r="K2167" i="1"/>
  <c r="N2167" i="1" s="1"/>
  <c r="K468" i="1"/>
  <c r="N468" i="1" s="1"/>
  <c r="K2835" i="1"/>
  <c r="N2835" i="1" s="1"/>
  <c r="K1844" i="1"/>
  <c r="N1844" i="1" s="1"/>
  <c r="K2168" i="1"/>
  <c r="N2168" i="1" s="1"/>
  <c r="K2786" i="1"/>
  <c r="N2786" i="1" s="1"/>
  <c r="K2468" i="1"/>
  <c r="N2468" i="1" s="1"/>
  <c r="K2067" i="1"/>
  <c r="N2067" i="1" s="1"/>
  <c r="K2469" i="1"/>
  <c r="N2469" i="1" s="1"/>
  <c r="K2068" i="1"/>
  <c r="N2068" i="1" s="1"/>
  <c r="K469" i="1"/>
  <c r="N469" i="1" s="1"/>
  <c r="K870" i="1"/>
  <c r="N870" i="1" s="1"/>
  <c r="K1604" i="1"/>
  <c r="N1604" i="1" s="1"/>
  <c r="K2990" i="1"/>
  <c r="N2990" i="1" s="1"/>
  <c r="K292" i="1"/>
  <c r="N292" i="1" s="1"/>
  <c r="K140" i="1"/>
  <c r="N140" i="1" s="1"/>
  <c r="K605" i="1"/>
  <c r="N605" i="1" s="1"/>
  <c r="K2787" i="1"/>
  <c r="N2787" i="1" s="1"/>
  <c r="K972" i="1"/>
  <c r="N972" i="1" s="1"/>
  <c r="K1927" i="1"/>
  <c r="N1927" i="1" s="1"/>
  <c r="K1270" i="1"/>
  <c r="N1270" i="1" s="1"/>
  <c r="K2741" i="1"/>
  <c r="N2741" i="1" s="1"/>
  <c r="K293" i="1"/>
  <c r="N293" i="1" s="1"/>
  <c r="K2025" i="1"/>
  <c r="N2025" i="1" s="1"/>
  <c r="K339" i="1"/>
  <c r="N339" i="1" s="1"/>
  <c r="K2991" i="1"/>
  <c r="N2991" i="1" s="1"/>
  <c r="K1159" i="1"/>
  <c r="N1159" i="1" s="1"/>
  <c r="K2836" i="1"/>
  <c r="N2836" i="1" s="1"/>
  <c r="K764" i="1"/>
  <c r="N764" i="1" s="1"/>
  <c r="K1537" i="1"/>
  <c r="N1537" i="1" s="1"/>
  <c r="K1791" i="1"/>
  <c r="N1791" i="1" s="1"/>
  <c r="K1211" i="1"/>
  <c r="N1211" i="1" s="1"/>
  <c r="K2470" i="1"/>
  <c r="N2470" i="1" s="1"/>
  <c r="K1076" i="1"/>
  <c r="N1076" i="1" s="1"/>
  <c r="K425" i="1"/>
  <c r="N425" i="1" s="1"/>
  <c r="K1845" i="1"/>
  <c r="N1845" i="1" s="1"/>
  <c r="K382" i="1"/>
  <c r="N382" i="1" s="1"/>
  <c r="K2263" i="1"/>
  <c r="N2263" i="1" s="1"/>
  <c r="K2788" i="1"/>
  <c r="N2788" i="1" s="1"/>
  <c r="K1271" i="1"/>
  <c r="N1271" i="1" s="1"/>
  <c r="K1846" i="1"/>
  <c r="N1846" i="1" s="1"/>
  <c r="K1331" i="1"/>
  <c r="N1331" i="1" s="1"/>
  <c r="K765" i="1"/>
  <c r="N765" i="1" s="1"/>
  <c r="K820" i="1"/>
  <c r="N820" i="1" s="1"/>
  <c r="K1492" i="1"/>
  <c r="N1492" i="1" s="1"/>
  <c r="K973" i="1"/>
  <c r="N973" i="1" s="1"/>
  <c r="K1847" i="1"/>
  <c r="N1847" i="1" s="1"/>
  <c r="K2026" i="1"/>
  <c r="N2026" i="1" s="1"/>
  <c r="K96" i="1"/>
  <c r="N96" i="1" s="1"/>
  <c r="K821" i="1"/>
  <c r="N821" i="1" s="1"/>
  <c r="K822" i="1"/>
  <c r="N822" i="1" s="1"/>
  <c r="K383" i="1"/>
  <c r="N383" i="1" s="1"/>
  <c r="K1493" i="1"/>
  <c r="N1493" i="1" s="1"/>
  <c r="K665" i="1"/>
  <c r="N665" i="1" s="1"/>
  <c r="K1688" i="1"/>
  <c r="N1688" i="1" s="1"/>
  <c r="K2630" i="1"/>
  <c r="N2630" i="1" s="1"/>
  <c r="K2575" i="1"/>
  <c r="N2575" i="1" s="1"/>
  <c r="K1118" i="1"/>
  <c r="N1118" i="1" s="1"/>
  <c r="K871" i="1"/>
  <c r="N871" i="1" s="1"/>
  <c r="K1029" i="1"/>
  <c r="N1029" i="1" s="1"/>
  <c r="K1984" i="1"/>
  <c r="N1984" i="1" s="1"/>
  <c r="K666" i="1"/>
  <c r="N666" i="1" s="1"/>
  <c r="K1605" i="1"/>
  <c r="N1605" i="1" s="1"/>
  <c r="K1444" i="1"/>
  <c r="N1444" i="1" s="1"/>
  <c r="K2939" i="1"/>
  <c r="N2939" i="1" s="1"/>
  <c r="K245" i="1"/>
  <c r="N245" i="1" s="1"/>
  <c r="K1689" i="1"/>
  <c r="N1689" i="1" s="1"/>
  <c r="K1690" i="1"/>
  <c r="N1690" i="1" s="1"/>
  <c r="K2882" i="1"/>
  <c r="N2882" i="1" s="1"/>
  <c r="K246" i="1"/>
  <c r="N246" i="1" s="1"/>
  <c r="K2027" i="1"/>
  <c r="N2027" i="1" s="1"/>
  <c r="K1332" i="1"/>
  <c r="N1332" i="1" s="1"/>
  <c r="K2940" i="1"/>
  <c r="N2940" i="1" s="1"/>
  <c r="K340" i="1"/>
  <c r="N340" i="1" s="1"/>
  <c r="K1030" i="1"/>
  <c r="N1030" i="1" s="1"/>
  <c r="K2576" i="1"/>
  <c r="N2576" i="1" s="1"/>
  <c r="K766" i="1"/>
  <c r="N766" i="1" s="1"/>
  <c r="K1649" i="1"/>
  <c r="N1649" i="1" s="1"/>
  <c r="K1928" i="1"/>
  <c r="N1928" i="1" s="1"/>
  <c r="K2526" i="1"/>
  <c r="N2526" i="1" s="1"/>
  <c r="K2577" i="1"/>
  <c r="N2577" i="1" s="1"/>
  <c r="K184" i="1"/>
  <c r="N184" i="1" s="1"/>
  <c r="K1119" i="1"/>
  <c r="N1119" i="1" s="1"/>
  <c r="K667" i="1"/>
  <c r="N667" i="1" s="1"/>
  <c r="K50" i="1"/>
  <c r="N50" i="1" s="1"/>
  <c r="K2883" i="1"/>
  <c r="N2883" i="1" s="1"/>
  <c r="K563" i="1"/>
  <c r="N563" i="1" s="1"/>
  <c r="K1383" i="1"/>
  <c r="N1383" i="1" s="1"/>
  <c r="K1650" i="1"/>
  <c r="N1650" i="1" s="1"/>
  <c r="K1985" i="1"/>
  <c r="N1985" i="1" s="1"/>
  <c r="K2631" i="1"/>
  <c r="N2631" i="1" s="1"/>
  <c r="K872" i="1"/>
  <c r="N872" i="1" s="1"/>
  <c r="K668" i="1"/>
  <c r="N668" i="1" s="1"/>
  <c r="K1077" i="1"/>
  <c r="N1077" i="1" s="1"/>
  <c r="K2169" i="1"/>
  <c r="N2169" i="1" s="1"/>
  <c r="K1445" i="1"/>
  <c r="N1445" i="1" s="1"/>
  <c r="K2028" i="1"/>
  <c r="N2028" i="1" s="1"/>
  <c r="K1446" i="1"/>
  <c r="N1446" i="1" s="1"/>
  <c r="K470" i="1"/>
  <c r="N470" i="1" s="1"/>
  <c r="K1212" i="1"/>
  <c r="N1212" i="1" s="1"/>
  <c r="K2789" i="1"/>
  <c r="N2789" i="1" s="1"/>
  <c r="K2578" i="1"/>
  <c r="N2578" i="1" s="1"/>
  <c r="K2069" i="1"/>
  <c r="N2069" i="1" s="1"/>
  <c r="K1929" i="1"/>
  <c r="N1929" i="1" s="1"/>
  <c r="K1691" i="1"/>
  <c r="N1691" i="1" s="1"/>
  <c r="K185" i="1"/>
  <c r="N185" i="1" s="1"/>
  <c r="K823" i="1"/>
  <c r="N823" i="1" s="1"/>
  <c r="K2884" i="1"/>
  <c r="N2884" i="1" s="1"/>
  <c r="K1740" i="1"/>
  <c r="N1740" i="1" s="1"/>
  <c r="K2632" i="1"/>
  <c r="N2632" i="1" s="1"/>
  <c r="K1651" i="1"/>
  <c r="N1651" i="1" s="1"/>
  <c r="K1333" i="1"/>
  <c r="N1333" i="1" s="1"/>
  <c r="K1883" i="1"/>
  <c r="N1883" i="1" s="1"/>
  <c r="K2527" i="1"/>
  <c r="N2527" i="1" s="1"/>
  <c r="K1447" i="1"/>
  <c r="N1447" i="1" s="1"/>
  <c r="K2264" i="1"/>
  <c r="N2264" i="1" s="1"/>
  <c r="K720" i="1"/>
  <c r="N720" i="1" s="1"/>
  <c r="K927" i="1"/>
  <c r="N927" i="1" s="1"/>
  <c r="K606" i="1"/>
  <c r="N606" i="1" s="1"/>
  <c r="K247" i="1"/>
  <c r="N247" i="1" s="1"/>
  <c r="K2420" i="1"/>
  <c r="N2420" i="1" s="1"/>
  <c r="K1120" i="1"/>
  <c r="N1120" i="1" s="1"/>
  <c r="K51" i="1"/>
  <c r="N51" i="1" s="1"/>
  <c r="K186" i="1"/>
  <c r="N186" i="1" s="1"/>
  <c r="K384" i="1"/>
  <c r="N384" i="1" s="1"/>
  <c r="K767" i="1"/>
  <c r="N767" i="1" s="1"/>
  <c r="K1494" i="1"/>
  <c r="N1494" i="1" s="1"/>
  <c r="K1986" i="1"/>
  <c r="N1986" i="1" s="1"/>
  <c r="K721" i="1"/>
  <c r="N721" i="1" s="1"/>
  <c r="K248" i="1"/>
  <c r="N248" i="1" s="1"/>
  <c r="K564" i="1"/>
  <c r="N564" i="1" s="1"/>
  <c r="K2941" i="1"/>
  <c r="N2941" i="1" s="1"/>
  <c r="K669" i="1"/>
  <c r="N669" i="1" s="1"/>
  <c r="K1078" i="1"/>
  <c r="N1078" i="1" s="1"/>
  <c r="K2633" i="1"/>
  <c r="N2633" i="1" s="1"/>
  <c r="K2885" i="1"/>
  <c r="N2885" i="1" s="1"/>
  <c r="K2992" i="1"/>
  <c r="N2992" i="1" s="1"/>
  <c r="K768" i="1"/>
  <c r="N768" i="1" s="1"/>
  <c r="K873" i="1"/>
  <c r="N873" i="1" s="1"/>
  <c r="K2029" i="1"/>
  <c r="N2029" i="1" s="1"/>
  <c r="K1692" i="1"/>
  <c r="N1692" i="1" s="1"/>
  <c r="K769" i="1"/>
  <c r="N769" i="1" s="1"/>
  <c r="K670" i="1"/>
  <c r="N670" i="1" s="1"/>
  <c r="K1334" i="1"/>
  <c r="N1334" i="1" s="1"/>
  <c r="K565" i="1"/>
  <c r="N565" i="1" s="1"/>
  <c r="K1495" i="1"/>
  <c r="N1495" i="1" s="1"/>
  <c r="K2634" i="1"/>
  <c r="N2634" i="1" s="1"/>
  <c r="K2742" i="1"/>
  <c r="N2742" i="1" s="1"/>
  <c r="K2942" i="1"/>
  <c r="N2942" i="1" s="1"/>
  <c r="K2219" i="1"/>
  <c r="N2219" i="1" s="1"/>
  <c r="K1272" i="1"/>
  <c r="N1272" i="1" s="1"/>
  <c r="K2943" i="1"/>
  <c r="N2943" i="1" s="1"/>
  <c r="K824" i="1"/>
  <c r="N824" i="1" s="1"/>
  <c r="K1121" i="1"/>
  <c r="N1121" i="1" s="1"/>
  <c r="K1448" i="1"/>
  <c r="N1448" i="1" s="1"/>
  <c r="K2682" i="1"/>
  <c r="N2682" i="1" s="1"/>
  <c r="K521" i="1"/>
  <c r="N521" i="1" s="1"/>
  <c r="K1884" i="1"/>
  <c r="N1884" i="1" s="1"/>
  <c r="K825" i="1"/>
  <c r="N825" i="1" s="1"/>
  <c r="K1930" i="1"/>
  <c r="N1930" i="1" s="1"/>
  <c r="K2421" i="1"/>
  <c r="N2421" i="1" s="1"/>
  <c r="K2265" i="1"/>
  <c r="N2265" i="1" s="1"/>
  <c r="K722" i="1"/>
  <c r="N722" i="1" s="1"/>
  <c r="K2315" i="1"/>
  <c r="N2315" i="1" s="1"/>
  <c r="K1652" i="1"/>
  <c r="N1652" i="1" s="1"/>
  <c r="K2683" i="1"/>
  <c r="N2683" i="1" s="1"/>
  <c r="K2944" i="1"/>
  <c r="N2944" i="1" s="1"/>
  <c r="K2070" i="1"/>
  <c r="N2070" i="1" s="1"/>
  <c r="K974" i="1"/>
  <c r="N974" i="1" s="1"/>
  <c r="K1931" i="1"/>
  <c r="N1931" i="1" s="1"/>
  <c r="K566" i="1"/>
  <c r="N566" i="1" s="1"/>
  <c r="K1538" i="1"/>
  <c r="N1538" i="1" s="1"/>
  <c r="K723" i="1"/>
  <c r="N723" i="1" s="1"/>
  <c r="K2886" i="1"/>
  <c r="N2886" i="1" s="1"/>
  <c r="K1693" i="1"/>
  <c r="N1693" i="1" s="1"/>
  <c r="K2579" i="1"/>
  <c r="N2579" i="1" s="1"/>
  <c r="K2266" i="1"/>
  <c r="N2266" i="1" s="1"/>
  <c r="K2363" i="1"/>
  <c r="N2363" i="1" s="1"/>
  <c r="K2580" i="1"/>
  <c r="N2580" i="1" s="1"/>
  <c r="K2581" i="1"/>
  <c r="N2581" i="1" s="1"/>
  <c r="K1384" i="1"/>
  <c r="N1384" i="1" s="1"/>
  <c r="K294" i="1"/>
  <c r="N294" i="1" s="1"/>
  <c r="K2528" i="1"/>
  <c r="N2528" i="1" s="1"/>
  <c r="K724" i="1"/>
  <c r="N724" i="1" s="1"/>
  <c r="K1449" i="1"/>
  <c r="N1449" i="1" s="1"/>
  <c r="K874" i="1"/>
  <c r="N874" i="1" s="1"/>
  <c r="K1385" i="1"/>
  <c r="N1385" i="1" s="1"/>
  <c r="K141" i="1"/>
  <c r="N141" i="1" s="1"/>
  <c r="K2267" i="1"/>
  <c r="N2267" i="1" s="1"/>
  <c r="K2945" i="1"/>
  <c r="N2945" i="1" s="1"/>
  <c r="K249" i="1"/>
  <c r="N249" i="1" s="1"/>
  <c r="K567" i="1"/>
  <c r="N567" i="1" s="1"/>
  <c r="K1848" i="1"/>
  <c r="N1848" i="1" s="1"/>
  <c r="K1885" i="1"/>
  <c r="N1885" i="1" s="1"/>
  <c r="K2684" i="1"/>
  <c r="N2684" i="1" s="1"/>
  <c r="K770" i="1"/>
  <c r="N770" i="1" s="1"/>
  <c r="K1450" i="1"/>
  <c r="N1450" i="1" s="1"/>
  <c r="K1932" i="1"/>
  <c r="N1932" i="1" s="1"/>
  <c r="K1539" i="1"/>
  <c r="N1539" i="1" s="1"/>
  <c r="K2635" i="1"/>
  <c r="N2635" i="1" s="1"/>
  <c r="K1694" i="1"/>
  <c r="N1694" i="1" s="1"/>
  <c r="K826" i="1"/>
  <c r="N826" i="1" s="1"/>
  <c r="K2030" i="1"/>
  <c r="N2030" i="1" s="1"/>
  <c r="K2993" i="1"/>
  <c r="N2993" i="1" s="1"/>
  <c r="K2364" i="1"/>
  <c r="N2364" i="1" s="1"/>
  <c r="K1273" i="1"/>
  <c r="N1273" i="1" s="1"/>
  <c r="K2994" i="1"/>
  <c r="N2994" i="1" s="1"/>
  <c r="K2743" i="1"/>
  <c r="N2743" i="1" s="1"/>
  <c r="K671" i="1"/>
  <c r="N671" i="1" s="1"/>
  <c r="K1160" i="1"/>
  <c r="N1160" i="1" s="1"/>
  <c r="K1161" i="1"/>
  <c r="N1161" i="1" s="1"/>
  <c r="K1031" i="1"/>
  <c r="N1031" i="1" s="1"/>
  <c r="K1792" i="1"/>
  <c r="N1792" i="1" s="1"/>
  <c r="K2108" i="1"/>
  <c r="N2108" i="1" s="1"/>
  <c r="K2170" i="1"/>
  <c r="N2170" i="1" s="1"/>
  <c r="K1496" i="1"/>
  <c r="N1496" i="1" s="1"/>
  <c r="K1335" i="1"/>
  <c r="N1335" i="1" s="1"/>
  <c r="K2109" i="1"/>
  <c r="N2109" i="1" s="1"/>
  <c r="K771" i="1"/>
  <c r="N771" i="1" s="1"/>
  <c r="K1386" i="1"/>
  <c r="N1386" i="1" s="1"/>
  <c r="K875" i="1"/>
  <c r="N875" i="1" s="1"/>
  <c r="K2636" i="1"/>
  <c r="N2636" i="1" s="1"/>
  <c r="K142" i="1"/>
  <c r="N142" i="1" s="1"/>
  <c r="K1606" i="1"/>
  <c r="N1606" i="1" s="1"/>
  <c r="K2422" i="1"/>
  <c r="N2422" i="1" s="1"/>
  <c r="K2744" i="1"/>
  <c r="N2744" i="1" s="1"/>
  <c r="K2887" i="1"/>
  <c r="N2887" i="1" s="1"/>
  <c r="K1387" i="1"/>
  <c r="N1387" i="1" s="1"/>
  <c r="K2110" i="1"/>
  <c r="N2110" i="1" s="1"/>
  <c r="K1695" i="1"/>
  <c r="N1695" i="1" s="1"/>
  <c r="K1540" i="1"/>
  <c r="N1540" i="1" s="1"/>
  <c r="K295" i="1"/>
  <c r="N295" i="1" s="1"/>
  <c r="K2837" i="1"/>
  <c r="N2837" i="1" s="1"/>
  <c r="K2529" i="1"/>
  <c r="N2529" i="1" s="1"/>
  <c r="K2111" i="1"/>
  <c r="N2111" i="1" s="1"/>
  <c r="K2365" i="1"/>
  <c r="N2365" i="1" s="1"/>
  <c r="K2112" i="1"/>
  <c r="N2112" i="1" s="1"/>
  <c r="K1336" i="1"/>
  <c r="N1336" i="1" s="1"/>
  <c r="K607" i="1"/>
  <c r="N607" i="1" s="1"/>
  <c r="K52" i="1"/>
  <c r="N52" i="1" s="1"/>
  <c r="K928" i="1"/>
  <c r="N928" i="1" s="1"/>
  <c r="K672" i="1"/>
  <c r="N672" i="1" s="1"/>
  <c r="K2995" i="1"/>
  <c r="N2995" i="1" s="1"/>
  <c r="K53" i="1"/>
  <c r="N53" i="1" s="1"/>
  <c r="K608" i="1"/>
  <c r="N608" i="1" s="1"/>
  <c r="K929" i="1"/>
  <c r="N929" i="1" s="1"/>
  <c r="K1793" i="1"/>
  <c r="N1793" i="1" s="1"/>
  <c r="K2171" i="1"/>
  <c r="N2171" i="1" s="1"/>
  <c r="K609" i="1"/>
  <c r="N609" i="1" s="1"/>
  <c r="K1451" i="1"/>
  <c r="N1451" i="1" s="1"/>
  <c r="K2471" i="1"/>
  <c r="N2471" i="1" s="1"/>
  <c r="K2745" i="1"/>
  <c r="N2745" i="1" s="1"/>
  <c r="K1162" i="1"/>
  <c r="N1162" i="1" s="1"/>
  <c r="K1274" i="1"/>
  <c r="N1274" i="1" s="1"/>
  <c r="K772" i="1"/>
  <c r="N772" i="1" s="1"/>
  <c r="K2268" i="1"/>
  <c r="N2268" i="1" s="1"/>
  <c r="K1452" i="1"/>
  <c r="N1452" i="1" s="1"/>
  <c r="K1541" i="1"/>
  <c r="N1541" i="1" s="1"/>
  <c r="K2113" i="1"/>
  <c r="N2113" i="1" s="1"/>
  <c r="K2472" i="1"/>
  <c r="N2472" i="1" s="1"/>
  <c r="K1653" i="1"/>
  <c r="N1653" i="1" s="1"/>
  <c r="K1275" i="1"/>
  <c r="N1275" i="1" s="1"/>
  <c r="K143" i="1"/>
  <c r="N143" i="1" s="1"/>
  <c r="K296" i="1"/>
  <c r="N296" i="1" s="1"/>
  <c r="K187" i="1"/>
  <c r="N187" i="1" s="1"/>
  <c r="K2114" i="1"/>
  <c r="N2114" i="1" s="1"/>
  <c r="K2423" i="1"/>
  <c r="N2423" i="1" s="1"/>
  <c r="K2424" i="1"/>
  <c r="N2424" i="1" s="1"/>
  <c r="K2071" i="1"/>
  <c r="N2071" i="1" s="1"/>
  <c r="K1542" i="1"/>
  <c r="N1542" i="1" s="1"/>
  <c r="K471" i="1"/>
  <c r="N471" i="1" s="1"/>
  <c r="K1276" i="1"/>
  <c r="N1276" i="1" s="1"/>
  <c r="K2746" i="1"/>
  <c r="N2746" i="1" s="1"/>
  <c r="K773" i="1"/>
  <c r="N773" i="1" s="1"/>
  <c r="K188" i="1"/>
  <c r="N188" i="1" s="1"/>
  <c r="K144" i="1"/>
  <c r="N144" i="1" s="1"/>
  <c r="K2888" i="1"/>
  <c r="N2888" i="1" s="1"/>
  <c r="K1079" i="1"/>
  <c r="N1079" i="1" s="1"/>
  <c r="K2996" i="1"/>
  <c r="N2996" i="1" s="1"/>
  <c r="K472" i="1"/>
  <c r="N472" i="1" s="1"/>
  <c r="K975" i="1"/>
  <c r="N975" i="1" s="1"/>
  <c r="K189" i="1"/>
  <c r="N189" i="1" s="1"/>
  <c r="K976" i="1"/>
  <c r="N976" i="1" s="1"/>
  <c r="K2637" i="1"/>
  <c r="N2637" i="1" s="1"/>
  <c r="K1453" i="1"/>
  <c r="N1453" i="1" s="1"/>
  <c r="K2269" i="1"/>
  <c r="N2269" i="1" s="1"/>
  <c r="K977" i="1"/>
  <c r="N977" i="1" s="1"/>
  <c r="K250" i="1"/>
  <c r="N250" i="1" s="1"/>
  <c r="K1543" i="1"/>
  <c r="N1543" i="1" s="1"/>
  <c r="K473" i="1"/>
  <c r="N473" i="1" s="1"/>
  <c r="K2031" i="1"/>
  <c r="N2031" i="1" s="1"/>
  <c r="K673" i="1"/>
  <c r="N673" i="1" s="1"/>
  <c r="K1886" i="1"/>
  <c r="N1886" i="1" s="1"/>
  <c r="K1794" i="1"/>
  <c r="N1794" i="1" s="1"/>
  <c r="K568" i="1"/>
  <c r="N568" i="1" s="1"/>
  <c r="K774" i="1"/>
  <c r="N774" i="1" s="1"/>
  <c r="K474" i="1"/>
  <c r="N474" i="1" s="1"/>
  <c r="K930" i="1"/>
  <c r="N930" i="1" s="1"/>
  <c r="K2685" i="1"/>
  <c r="N2685" i="1" s="1"/>
  <c r="K2530" i="1"/>
  <c r="N2530" i="1" s="1"/>
  <c r="K2638" i="1"/>
  <c r="N2638" i="1" s="1"/>
  <c r="K2072" i="1"/>
  <c r="N2072" i="1" s="1"/>
  <c r="K426" i="1"/>
  <c r="N426" i="1" s="1"/>
  <c r="K2997" i="1"/>
  <c r="N2997" i="1" s="1"/>
  <c r="K2998" i="1"/>
  <c r="N2998" i="1" s="1"/>
  <c r="K610" i="1"/>
  <c r="N610" i="1" s="1"/>
  <c r="K2686" i="1"/>
  <c r="N2686" i="1" s="1"/>
  <c r="K2531" i="1"/>
  <c r="N2531" i="1" s="1"/>
  <c r="K978" i="1"/>
  <c r="N978" i="1" s="1"/>
  <c r="K1122" i="1"/>
  <c r="N1122" i="1" s="1"/>
  <c r="K190" i="1"/>
  <c r="N190" i="1" s="1"/>
  <c r="K1696" i="1"/>
  <c r="N1696" i="1" s="1"/>
  <c r="K2425" i="1"/>
  <c r="N2425" i="1" s="1"/>
  <c r="K1697" i="1"/>
  <c r="N1697" i="1" s="1"/>
  <c r="K2172" i="1"/>
  <c r="N2172" i="1" s="1"/>
  <c r="K979" i="1"/>
  <c r="N979" i="1" s="1"/>
  <c r="K1388" i="1"/>
  <c r="N1388" i="1" s="1"/>
  <c r="K2687" i="1"/>
  <c r="N2687" i="1" s="1"/>
  <c r="K341" i="1"/>
  <c r="N341" i="1" s="1"/>
  <c r="K2838" i="1"/>
  <c r="N2838" i="1" s="1"/>
  <c r="K2889" i="1"/>
  <c r="N2889" i="1" s="1"/>
  <c r="K775" i="1"/>
  <c r="N775" i="1" s="1"/>
  <c r="K297" i="1"/>
  <c r="N297" i="1" s="1"/>
  <c r="K2270" i="1"/>
  <c r="N2270" i="1" s="1"/>
  <c r="K1080" i="1"/>
  <c r="N1080" i="1" s="1"/>
  <c r="K1544" i="1"/>
  <c r="N1544" i="1" s="1"/>
  <c r="K251" i="1"/>
  <c r="N251" i="1" s="1"/>
  <c r="K2426" i="1"/>
  <c r="N2426" i="1" s="1"/>
  <c r="K2316" i="1"/>
  <c r="N2316" i="1" s="1"/>
  <c r="K1654" i="1"/>
  <c r="N1654" i="1" s="1"/>
  <c r="K2366" i="1"/>
  <c r="N2366" i="1" s="1"/>
  <c r="K1454" i="1"/>
  <c r="N1454" i="1" s="1"/>
  <c r="K1337" i="1"/>
  <c r="N1337" i="1" s="1"/>
  <c r="K2790" i="1"/>
  <c r="N2790" i="1" s="1"/>
  <c r="K1795" i="1"/>
  <c r="N1795" i="1" s="1"/>
  <c r="K1987" i="1"/>
  <c r="N1987" i="1" s="1"/>
  <c r="K1497" i="1"/>
  <c r="N1497" i="1" s="1"/>
  <c r="K522" i="1"/>
  <c r="N522" i="1" s="1"/>
  <c r="K1123" i="1"/>
  <c r="N1123" i="1" s="1"/>
  <c r="K385" i="1"/>
  <c r="N385" i="1" s="1"/>
  <c r="K1213" i="1"/>
  <c r="N1213" i="1" s="1"/>
  <c r="K2173" i="1"/>
  <c r="N2173" i="1" s="1"/>
  <c r="K2271" i="1"/>
  <c r="N2271" i="1" s="1"/>
  <c r="K252" i="1"/>
  <c r="N252" i="1" s="1"/>
  <c r="K2473" i="1"/>
  <c r="N2473" i="1" s="1"/>
  <c r="K1032" i="1"/>
  <c r="N1032" i="1" s="1"/>
  <c r="K2791" i="1"/>
  <c r="N2791" i="1" s="1"/>
  <c r="K1389" i="1"/>
  <c r="N1389" i="1" s="1"/>
  <c r="K2688" i="1"/>
  <c r="N2688" i="1" s="1"/>
  <c r="K1698" i="1"/>
  <c r="N1698" i="1" s="1"/>
  <c r="K2032" i="1"/>
  <c r="N2032" i="1" s="1"/>
  <c r="K1338" i="1"/>
  <c r="N1338" i="1" s="1"/>
  <c r="K1214" i="1"/>
  <c r="N1214" i="1" s="1"/>
  <c r="K2999" i="1"/>
  <c r="N2999" i="1" s="1"/>
  <c r="K1545" i="1"/>
  <c r="N1545" i="1" s="1"/>
  <c r="K97" i="1"/>
  <c r="N97" i="1" s="1"/>
  <c r="K2639" i="1"/>
  <c r="N2639" i="1" s="1"/>
  <c r="K1033" i="1"/>
  <c r="N1033" i="1" s="1"/>
  <c r="K298" i="1"/>
  <c r="N298" i="1" s="1"/>
  <c r="K980" i="1"/>
  <c r="N980" i="1" s="1"/>
  <c r="K1546" i="1"/>
  <c r="N1546" i="1" s="1"/>
  <c r="K1034" i="1"/>
  <c r="N1034" i="1" s="1"/>
  <c r="K2792" i="1"/>
  <c r="N2792" i="1" s="1"/>
  <c r="K1498" i="1"/>
  <c r="N1498" i="1" s="1"/>
  <c r="K386" i="1"/>
  <c r="N386" i="1" s="1"/>
  <c r="K611" i="1"/>
  <c r="N611" i="1" s="1"/>
  <c r="K1547" i="1"/>
  <c r="N1547" i="1" s="1"/>
  <c r="K2747" i="1"/>
  <c r="N2747" i="1" s="1"/>
  <c r="K387" i="1"/>
  <c r="N387" i="1" s="1"/>
  <c r="K2890" i="1"/>
  <c r="N2890" i="1" s="1"/>
  <c r="K1390" i="1"/>
  <c r="N1390" i="1" s="1"/>
  <c r="K1215" i="1"/>
  <c r="N1215" i="1" s="1"/>
  <c r="K2474" i="1"/>
  <c r="N2474" i="1" s="1"/>
  <c r="K54" i="1"/>
  <c r="N54" i="1" s="1"/>
  <c r="K2946" i="1"/>
  <c r="N2946" i="1" s="1"/>
  <c r="K2640" i="1"/>
  <c r="N2640" i="1" s="1"/>
  <c r="K2427" i="1"/>
  <c r="N2427" i="1" s="1"/>
  <c r="K2748" i="1"/>
  <c r="N2748" i="1" s="1"/>
  <c r="K981" i="1"/>
  <c r="N981" i="1" s="1"/>
  <c r="K2749" i="1"/>
  <c r="N2749" i="1" s="1"/>
  <c r="K427" i="1"/>
  <c r="N427" i="1" s="1"/>
  <c r="K982" i="1"/>
  <c r="N982" i="1" s="1"/>
  <c r="K55" i="1"/>
  <c r="N55" i="1" s="1"/>
  <c r="K475" i="1"/>
  <c r="N475" i="1" s="1"/>
  <c r="K1849" i="1"/>
  <c r="N1849" i="1" s="1"/>
  <c r="K1455" i="1"/>
  <c r="N1455" i="1" s="1"/>
  <c r="K342" i="1"/>
  <c r="N342" i="1" s="1"/>
  <c r="K3000" i="1"/>
  <c r="N3000" i="1" s="1"/>
  <c r="K1277" i="1"/>
  <c r="N1277" i="1" s="1"/>
  <c r="K2367" i="1"/>
  <c r="N2367" i="1" s="1"/>
  <c r="K2220" i="1"/>
  <c r="N2220" i="1" s="1"/>
  <c r="K1548" i="1"/>
  <c r="N1548" i="1" s="1"/>
  <c r="K2174" i="1"/>
  <c r="N2174" i="1" s="1"/>
  <c r="K1081" i="1"/>
  <c r="N1081" i="1" s="1"/>
  <c r="K1607" i="1"/>
  <c r="N1607" i="1" s="1"/>
  <c r="K2582" i="1"/>
  <c r="N2582" i="1" s="1"/>
  <c r="K1699" i="1"/>
  <c r="N1699" i="1" s="1"/>
  <c r="K2793" i="1"/>
  <c r="N2793" i="1" s="1"/>
  <c r="K2947" i="1"/>
  <c r="N2947" i="1" s="1"/>
  <c r="K569" i="1"/>
  <c r="N569" i="1" s="1"/>
  <c r="K1741" i="1"/>
  <c r="N1741" i="1" s="1"/>
  <c r="K145" i="1"/>
  <c r="N145" i="1" s="1"/>
  <c r="K2175" i="1"/>
  <c r="N2175" i="1" s="1"/>
  <c r="K2428" i="1"/>
  <c r="N2428" i="1" s="1"/>
  <c r="K1278" i="1"/>
  <c r="N1278" i="1" s="1"/>
  <c r="K1035" i="1"/>
  <c r="N1035" i="1" s="1"/>
  <c r="K1700" i="1"/>
  <c r="N1700" i="1" s="1"/>
  <c r="K1082" i="1"/>
  <c r="N1082" i="1" s="1"/>
  <c r="K2368" i="1"/>
  <c r="N2368" i="1" s="1"/>
  <c r="K1036" i="1"/>
  <c r="N1036" i="1" s="1"/>
  <c r="K2583" i="1"/>
  <c r="N2583" i="1" s="1"/>
  <c r="K2475" i="1"/>
  <c r="N2475" i="1" s="1"/>
  <c r="K2532" i="1"/>
  <c r="N2532" i="1" s="1"/>
  <c r="K1608" i="1"/>
  <c r="N1608" i="1" s="1"/>
  <c r="K2317" i="1"/>
  <c r="N2317" i="1" s="1"/>
  <c r="K1655" i="1"/>
  <c r="N1655" i="1" s="1"/>
  <c r="K2641" i="1"/>
  <c r="N2641" i="1" s="1"/>
  <c r="K725" i="1"/>
  <c r="N725" i="1" s="1"/>
  <c r="K570" i="1"/>
  <c r="N570" i="1" s="1"/>
  <c r="K2318" i="1"/>
  <c r="N2318" i="1" s="1"/>
  <c r="K2891" i="1"/>
  <c r="N2891" i="1" s="1"/>
  <c r="K523" i="1"/>
  <c r="N523" i="1" s="1"/>
  <c r="K1279" i="1"/>
  <c r="N1279" i="1" s="1"/>
  <c r="K2948" i="1"/>
  <c r="N2948" i="1" s="1"/>
  <c r="K1391" i="1"/>
  <c r="N1391" i="1" s="1"/>
  <c r="K674" i="1"/>
  <c r="N674" i="1" s="1"/>
  <c r="K612" i="1"/>
  <c r="N612" i="1" s="1"/>
  <c r="K1988" i="1"/>
  <c r="N1988" i="1" s="1"/>
  <c r="K1850" i="1"/>
  <c r="N1850" i="1" s="1"/>
  <c r="K1742" i="1"/>
  <c r="N1742" i="1" s="1"/>
  <c r="K2369" i="1"/>
  <c r="N2369" i="1" s="1"/>
  <c r="K827" i="1"/>
  <c r="N827" i="1" s="1"/>
  <c r="K776" i="1"/>
  <c r="N776" i="1" s="1"/>
  <c r="K524" i="1"/>
  <c r="N524" i="1" s="1"/>
  <c r="K1163" i="1"/>
  <c r="N1163" i="1" s="1"/>
  <c r="K613" i="1"/>
  <c r="N613" i="1" s="1"/>
  <c r="K1887" i="1"/>
  <c r="N1887" i="1" s="1"/>
  <c r="K1549" i="1"/>
  <c r="N1549" i="1" s="1"/>
  <c r="K726" i="1"/>
  <c r="N726" i="1" s="1"/>
  <c r="K2073" i="1"/>
  <c r="N2073" i="1" s="1"/>
  <c r="K3001" i="1"/>
  <c r="N3001" i="1" s="1"/>
  <c r="K1216" i="1"/>
  <c r="N1216" i="1" s="1"/>
  <c r="K2033" i="1"/>
  <c r="N2033" i="1" s="1"/>
  <c r="K1550" i="1"/>
  <c r="N1550" i="1" s="1"/>
  <c r="K1551" i="1"/>
  <c r="N1551" i="1" s="1"/>
  <c r="K1456" i="1"/>
  <c r="N1456" i="1" s="1"/>
  <c r="K476" i="1"/>
  <c r="N476" i="1" s="1"/>
  <c r="K2115" i="1"/>
  <c r="N2115" i="1" s="1"/>
  <c r="K1339" i="1"/>
  <c r="N1339" i="1" s="1"/>
  <c r="K1933" i="1"/>
  <c r="N1933" i="1" s="1"/>
  <c r="K614" i="1"/>
  <c r="N614" i="1" s="1"/>
  <c r="B86" i="3"/>
  <c r="B62" i="3"/>
  <c r="C58" i="3"/>
  <c r="B43" i="3"/>
  <c r="B99" i="3"/>
  <c r="B94" i="3"/>
  <c r="B93" i="3"/>
  <c r="B92" i="3"/>
  <c r="B39" i="3"/>
  <c r="U2989" i="1" l="1"/>
  <c r="U2973" i="1"/>
  <c r="U2965" i="1"/>
  <c r="U2957" i="1"/>
  <c r="U2941" i="1"/>
  <c r="U2933" i="1"/>
  <c r="U2925" i="1"/>
  <c r="U2917" i="1"/>
  <c r="U2909" i="1"/>
  <c r="U2901" i="1"/>
  <c r="U2877" i="1"/>
  <c r="U2869" i="1"/>
  <c r="U2861" i="1"/>
  <c r="U2845" i="1"/>
  <c r="U2837" i="1"/>
  <c r="U2829" i="1"/>
  <c r="U2813" i="1"/>
  <c r="U2805" i="1"/>
  <c r="U2797" i="1"/>
  <c r="U2789" i="1"/>
  <c r="U2781" i="1"/>
  <c r="U2773" i="1"/>
  <c r="U2757" i="1"/>
  <c r="U2749" i="1"/>
  <c r="U2741" i="1"/>
  <c r="U2725" i="1"/>
  <c r="U2717" i="1"/>
  <c r="U2709" i="1"/>
  <c r="U2685" i="1"/>
  <c r="U2677" i="1"/>
  <c r="U2701" i="1"/>
  <c r="U2885" i="1"/>
  <c r="U2693" i="1"/>
  <c r="U2997" i="1"/>
  <c r="U2821" i="1"/>
  <c r="U2387" i="1"/>
  <c r="U2307" i="1"/>
  <c r="U2259" i="1"/>
  <c r="U1915" i="1"/>
  <c r="U1851" i="1"/>
  <c r="U1803" i="1"/>
  <c r="U1787" i="1"/>
  <c r="U1739" i="1"/>
  <c r="U1683" i="1"/>
  <c r="U1675" i="1"/>
  <c r="U1619" i="1"/>
  <c r="U1555" i="1"/>
  <c r="U1403" i="1"/>
  <c r="U1171" i="1"/>
  <c r="U1163" i="1"/>
  <c r="U1107" i="1"/>
  <c r="U2854" i="1"/>
  <c r="U2360" i="1"/>
  <c r="U2184" i="1"/>
  <c r="U2152" i="1"/>
  <c r="U2056" i="1"/>
  <c r="U1448" i="1"/>
  <c r="U2447" i="1"/>
  <c r="U2425" i="1"/>
  <c r="U2289" i="1"/>
  <c r="U2281" i="1"/>
  <c r="U2999" i="1"/>
  <c r="U2991" i="1"/>
  <c r="U2983" i="1"/>
  <c r="U2935" i="1"/>
  <c r="U2919" i="1"/>
  <c r="U2895" i="1"/>
  <c r="U2871" i="1"/>
  <c r="U2855" i="1"/>
  <c r="U2831" i="1"/>
  <c r="U2807" i="1"/>
  <c r="U2791" i="1"/>
  <c r="U2767" i="1"/>
  <c r="U2743" i="1"/>
  <c r="U2703" i="1"/>
  <c r="U2679" i="1"/>
  <c r="U2671" i="1"/>
  <c r="U2663" i="1"/>
  <c r="U2655" i="1"/>
  <c r="U2639" i="1"/>
  <c r="U2615" i="1"/>
  <c r="U2599" i="1"/>
  <c r="U2591" i="1"/>
  <c r="U2575" i="1"/>
  <c r="U2559" i="1"/>
  <c r="U2551" i="1"/>
  <c r="U2535" i="1"/>
  <c r="U2511" i="1"/>
  <c r="U2487" i="1"/>
  <c r="U2471" i="1"/>
  <c r="U2423" i="1"/>
  <c r="U2407" i="1"/>
  <c r="U2335" i="1"/>
  <c r="U2287" i="1"/>
  <c r="U2263" i="1"/>
  <c r="U2239" i="1"/>
  <c r="U2231" i="1"/>
  <c r="U2135" i="1"/>
  <c r="U2039" i="1"/>
  <c r="U1991" i="1"/>
  <c r="U2574" i="1"/>
  <c r="U2669" i="1"/>
  <c r="U2661" i="1"/>
  <c r="U2645" i="1"/>
  <c r="U2637" i="1"/>
  <c r="U2629" i="1"/>
  <c r="U2621" i="1"/>
  <c r="U2613" i="1"/>
  <c r="U2605" i="1"/>
  <c r="U2597" i="1"/>
  <c r="U2589" i="1"/>
  <c r="U2581" i="1"/>
  <c r="U2573" i="1"/>
  <c r="U2565" i="1"/>
  <c r="U2557" i="1"/>
  <c r="U2549" i="1"/>
  <c r="U2541" i="1"/>
  <c r="U2533" i="1"/>
  <c r="U2525" i="1"/>
  <c r="U2517" i="1"/>
  <c r="U2509" i="1"/>
  <c r="U2501" i="1"/>
  <c r="U2493" i="1"/>
  <c r="U2485" i="1"/>
  <c r="U2477" i="1"/>
  <c r="U2469" i="1"/>
  <c r="U2461" i="1"/>
  <c r="U2453" i="1"/>
  <c r="U2445" i="1"/>
  <c r="U2437" i="1"/>
  <c r="U2429" i="1"/>
  <c r="U2421" i="1"/>
  <c r="U2413" i="1"/>
  <c r="U2405" i="1"/>
  <c r="U2397" i="1"/>
  <c r="U2381" i="1"/>
  <c r="U2373" i="1"/>
  <c r="U2365" i="1"/>
  <c r="U2349" i="1"/>
  <c r="U2341" i="1"/>
  <c r="U2333" i="1"/>
  <c r="U2309" i="1"/>
  <c r="U2301" i="1"/>
  <c r="U2293" i="1"/>
  <c r="U2285" i="1"/>
  <c r="U2269" i="1"/>
  <c r="U2261" i="1"/>
  <c r="U2253" i="1"/>
  <c r="U2245" i="1"/>
  <c r="U2237" i="1"/>
  <c r="U2229" i="1"/>
  <c r="U2221" i="1"/>
  <c r="U2213" i="1"/>
  <c r="U2205" i="1"/>
  <c r="U2197" i="1"/>
  <c r="U2189" i="1"/>
  <c r="U2173" i="1"/>
  <c r="U2165" i="1"/>
  <c r="U2157" i="1"/>
  <c r="U2149" i="1"/>
  <c r="U2141" i="1"/>
  <c r="U2133" i="1"/>
  <c r="U2125" i="1"/>
  <c r="U2109" i="1"/>
  <c r="U2101" i="1"/>
  <c r="U2093" i="1"/>
  <c r="U2085" i="1"/>
  <c r="U2061" i="1"/>
  <c r="U2053" i="1"/>
  <c r="U2045" i="1"/>
  <c r="U2037" i="1"/>
  <c r="U2029" i="1"/>
  <c r="U2021" i="1"/>
  <c r="U2013" i="1"/>
  <c r="U2005" i="1"/>
  <c r="U1997" i="1"/>
  <c r="U1989" i="1"/>
  <c r="U1981" i="1"/>
  <c r="U1973" i="1"/>
  <c r="U1965" i="1"/>
  <c r="U1957" i="1"/>
  <c r="U1949" i="1"/>
  <c r="U1941" i="1"/>
  <c r="U2980" i="1"/>
  <c r="U2972" i="1"/>
  <c r="U2964" i="1"/>
  <c r="U2948" i="1"/>
  <c r="U2940" i="1"/>
  <c r="U2932" i="1"/>
  <c r="U2924" i="1"/>
  <c r="U2916" i="1"/>
  <c r="U2908" i="1"/>
  <c r="U2900" i="1"/>
  <c r="U2892" i="1"/>
  <c r="U2884" i="1"/>
  <c r="U2876" i="1"/>
  <c r="U2868" i="1"/>
  <c r="U2860" i="1"/>
  <c r="U2852" i="1"/>
  <c r="U2844" i="1"/>
  <c r="U2836" i="1"/>
  <c r="U2820" i="1"/>
  <c r="U2812" i="1"/>
  <c r="U2804" i="1"/>
  <c r="U2796" i="1"/>
  <c r="U2788" i="1"/>
  <c r="U2772" i="1"/>
  <c r="U2756" i="1"/>
  <c r="U2748" i="1"/>
  <c r="U2740" i="1"/>
  <c r="U2732" i="1"/>
  <c r="U2724" i="1"/>
  <c r="U2716" i="1"/>
  <c r="U2708" i="1"/>
  <c r="U2700" i="1"/>
  <c r="U2692" i="1"/>
  <c r="U2684" i="1"/>
  <c r="U2668" i="1"/>
  <c r="U2660" i="1"/>
  <c r="U2644" i="1"/>
  <c r="U2628" i="1"/>
  <c r="U2620" i="1"/>
  <c r="U2612" i="1"/>
  <c r="U2596" i="1"/>
  <c r="U2588" i="1"/>
  <c r="U2580" i="1"/>
  <c r="U2572" i="1"/>
  <c r="U2564" i="1"/>
  <c r="U2556" i="1"/>
  <c r="U2540" i="1"/>
  <c r="U2532" i="1"/>
  <c r="U2524" i="1"/>
  <c r="U2516" i="1"/>
  <c r="U2500" i="1"/>
  <c r="U2492" i="1"/>
  <c r="U2476" i="1"/>
  <c r="U2468" i="1"/>
  <c r="U2452" i="1"/>
  <c r="U2444" i="1"/>
  <c r="U2436" i="1"/>
  <c r="U2642" i="1"/>
  <c r="U2362" i="1"/>
  <c r="U2354" i="1"/>
  <c r="U2314" i="1"/>
  <c r="U2194" i="1"/>
  <c r="U2146" i="1"/>
  <c r="U2114" i="1"/>
  <c r="U2066" i="1"/>
  <c r="U2018" i="1"/>
  <c r="U1962" i="1"/>
  <c r="U1898" i="1"/>
  <c r="U1170" i="1"/>
  <c r="U1106" i="1"/>
  <c r="U962" i="1"/>
  <c r="U2982" i="1"/>
  <c r="U2958" i="1"/>
  <c r="U2942" i="1"/>
  <c r="U2918" i="1"/>
  <c r="U2894" i="1"/>
  <c r="U2878" i="1"/>
  <c r="U2830" i="1"/>
  <c r="U2814" i="1"/>
  <c r="U2766" i="1"/>
  <c r="U2750" i="1"/>
  <c r="U2726" i="1"/>
  <c r="U2702" i="1"/>
  <c r="U2686" i="1"/>
  <c r="U2662" i="1"/>
  <c r="U2638" i="1"/>
  <c r="U2622" i="1"/>
  <c r="U2598" i="1"/>
  <c r="U2534" i="1"/>
  <c r="U2494" i="1"/>
  <c r="U2470" i="1"/>
  <c r="U2446" i="1"/>
  <c r="U2430" i="1"/>
  <c r="U2406" i="1"/>
  <c r="U2382" i="1"/>
  <c r="U2262" i="1"/>
  <c r="U2230" i="1"/>
  <c r="U2198" i="1"/>
  <c r="U2150" i="1"/>
  <c r="U2102" i="1"/>
  <c r="U2070" i="1"/>
  <c r="U2022" i="1"/>
  <c r="U950" i="1"/>
  <c r="U846" i="1"/>
  <c r="U166" i="1"/>
  <c r="U1933" i="1"/>
  <c r="U1925" i="1"/>
  <c r="U1917" i="1"/>
  <c r="U1909" i="1"/>
  <c r="U1901" i="1"/>
  <c r="U1893" i="1"/>
  <c r="U1885" i="1"/>
  <c r="U1877" i="1"/>
  <c r="U1869" i="1"/>
  <c r="U1861" i="1"/>
  <c r="U1853" i="1"/>
  <c r="U1845" i="1"/>
  <c r="U1837" i="1"/>
  <c r="U1829" i="1"/>
  <c r="U1813" i="1"/>
  <c r="U1805" i="1"/>
  <c r="U1797" i="1"/>
  <c r="U1234" i="1"/>
  <c r="U2428" i="1"/>
  <c r="U2396" i="1"/>
  <c r="U2372" i="1"/>
  <c r="U2364" i="1"/>
  <c r="U2356" i="1"/>
  <c r="U2348" i="1"/>
  <c r="U2340" i="1"/>
  <c r="U2332" i="1"/>
  <c r="U2324" i="1"/>
  <c r="U2308" i="1"/>
  <c r="U2300" i="1"/>
  <c r="U2292" i="1"/>
  <c r="U2284" i="1"/>
  <c r="U2276" i="1"/>
  <c r="U2268" i="1"/>
  <c r="U2260" i="1"/>
  <c r="U2236" i="1"/>
  <c r="U2228" i="1"/>
  <c r="U2204" i="1"/>
  <c r="U2188" i="1"/>
  <c r="U2180" i="1"/>
  <c r="U2172" i="1"/>
  <c r="U2156" i="1"/>
  <c r="U2148" i="1"/>
  <c r="U2140" i="1"/>
  <c r="U2132" i="1"/>
  <c r="U2092" i="1"/>
  <c r="U2076" i="1"/>
  <c r="U2068" i="1"/>
  <c r="U2060" i="1"/>
  <c r="U2044" i="1"/>
  <c r="U2004" i="1"/>
  <c r="U1996" i="1"/>
  <c r="U1988" i="1"/>
  <c r="U1980" i="1"/>
  <c r="U1972" i="1"/>
  <c r="U1956" i="1"/>
  <c r="U1948" i="1"/>
  <c r="U1924" i="1"/>
  <c r="U1916" i="1"/>
  <c r="U1908" i="1"/>
  <c r="U1900" i="1"/>
  <c r="U1892" i="1"/>
  <c r="U1868" i="1"/>
  <c r="U1860" i="1"/>
  <c r="U1844" i="1"/>
  <c r="U1836" i="1"/>
  <c r="U1828" i="1"/>
  <c r="U1820" i="1"/>
  <c r="U1812" i="1"/>
  <c r="U1804" i="1"/>
  <c r="U1796" i="1"/>
  <c r="U1788" i="1"/>
  <c r="U1772" i="1"/>
  <c r="U1756" i="1"/>
  <c r="U1740" i="1"/>
  <c r="U1724" i="1"/>
  <c r="U1708" i="1"/>
  <c r="U1692" i="1"/>
  <c r="U1684" i="1"/>
  <c r="U1668" i="1"/>
  <c r="U1660" i="1"/>
  <c r="U1652" i="1"/>
  <c r="U1644" i="1"/>
  <c r="U1636" i="1"/>
  <c r="U1628" i="1"/>
  <c r="U1620" i="1"/>
  <c r="U1612" i="1"/>
  <c r="U1604" i="1"/>
  <c r="U1580" i="1"/>
  <c r="U1572" i="1"/>
  <c r="U1548" i="1"/>
  <c r="U1532" i="1"/>
  <c r="U1524" i="1"/>
  <c r="U1508" i="1"/>
  <c r="U1500" i="1"/>
  <c r="U1492" i="1"/>
  <c r="U1460" i="1"/>
  <c r="U1444" i="1"/>
  <c r="U1436" i="1"/>
  <c r="U1420" i="1"/>
  <c r="U1031" i="1"/>
  <c r="U735" i="1"/>
  <c r="U1412" i="1"/>
  <c r="U1388" i="1"/>
  <c r="U1380" i="1"/>
  <c r="U1372" i="1"/>
  <c r="U1356" i="1"/>
  <c r="U1340" i="1"/>
  <c r="U1332" i="1"/>
  <c r="U1300" i="1"/>
  <c r="U1292" i="1"/>
  <c r="U1284" i="1"/>
  <c r="U1268" i="1"/>
  <c r="U1260" i="1"/>
  <c r="U1244" i="1"/>
  <c r="U1236" i="1"/>
  <c r="U1228" i="1"/>
  <c r="U1220" i="1"/>
  <c r="U1212" i="1"/>
  <c r="U1204" i="1"/>
  <c r="U1180" i="1"/>
  <c r="U1172" i="1"/>
  <c r="U1156" i="1"/>
  <c r="U1148" i="1"/>
  <c r="U1132" i="1"/>
  <c r="U1124" i="1"/>
  <c r="U1116" i="1"/>
  <c r="U1100" i="1"/>
  <c r="U1092" i="1"/>
  <c r="U1076" i="1"/>
  <c r="U1060" i="1"/>
  <c r="U1036" i="1"/>
  <c r="U1028" i="1"/>
  <c r="U1020" i="1"/>
  <c r="U1004" i="1"/>
  <c r="U972" i="1"/>
  <c r="U956" i="1"/>
  <c r="U940" i="1"/>
  <c r="U932" i="1"/>
  <c r="U924" i="1"/>
  <c r="U916" i="1"/>
  <c r="U908" i="1"/>
  <c r="U892" i="1"/>
  <c r="U876" i="1"/>
  <c r="U852" i="1"/>
  <c r="U844" i="1"/>
  <c r="U836" i="1"/>
  <c r="U820" i="1"/>
  <c r="U812" i="1"/>
  <c r="U804" i="1"/>
  <c r="U796" i="1"/>
  <c r="U788" i="1"/>
  <c r="U780" i="1"/>
  <c r="U764" i="1"/>
  <c r="U740" i="1"/>
  <c r="U732" i="1"/>
  <c r="U716" i="1"/>
  <c r="U692" i="1"/>
  <c r="U684" i="1"/>
  <c r="U676" i="1"/>
  <c r="U668" i="1"/>
  <c r="U660" i="1"/>
  <c r="U636" i="1"/>
  <c r="U620" i="1"/>
  <c r="U612" i="1"/>
  <c r="U604" i="1"/>
  <c r="U596" i="1"/>
  <c r="U588" i="1"/>
  <c r="U572" i="1"/>
  <c r="U2181" i="1"/>
  <c r="U2780" i="1"/>
  <c r="U2196" i="1"/>
  <c r="U2100" i="1"/>
  <c r="U2036" i="1"/>
  <c r="U1884" i="1"/>
  <c r="U1852" i="1"/>
  <c r="U1596" i="1"/>
  <c r="U1564" i="1"/>
  <c r="U1468" i="1"/>
  <c r="U1404" i="1"/>
  <c r="U1308" i="1"/>
  <c r="U1188" i="1"/>
  <c r="U1068" i="1"/>
  <c r="U900" i="1"/>
  <c r="U868" i="1"/>
  <c r="U772" i="1"/>
  <c r="U644" i="1"/>
  <c r="U451" i="1"/>
  <c r="U2995" i="1"/>
  <c r="U2987" i="1"/>
  <c r="U2979" i="1"/>
  <c r="U2971" i="1"/>
  <c r="U2963" i="1"/>
  <c r="U2955" i="1"/>
  <c r="U2947" i="1"/>
  <c r="U2939" i="1"/>
  <c r="U2931" i="1"/>
  <c r="U2923" i="1"/>
  <c r="U2915" i="1"/>
  <c r="U2907" i="1"/>
  <c r="U2899" i="1"/>
  <c r="U2891" i="1"/>
  <c r="U2883" i="1"/>
  <c r="U2875" i="1"/>
  <c r="U2867" i="1"/>
  <c r="U2859" i="1"/>
  <c r="U2851" i="1"/>
  <c r="U2843" i="1"/>
  <c r="U2835" i="1"/>
  <c r="U2827" i="1"/>
  <c r="U2819" i="1"/>
  <c r="U2811" i="1"/>
  <c r="U2803" i="1"/>
  <c r="U2795" i="1"/>
  <c r="U2787" i="1"/>
  <c r="U2779" i="1"/>
  <c r="U2771" i="1"/>
  <c r="U2763" i="1"/>
  <c r="U2755" i="1"/>
  <c r="U2747" i="1"/>
  <c r="U2739" i="1"/>
  <c r="U2731" i="1"/>
  <c r="U2723" i="1"/>
  <c r="U2715" i="1"/>
  <c r="U2707" i="1"/>
  <c r="U2699" i="1"/>
  <c r="U2691" i="1"/>
  <c r="U2683" i="1"/>
  <c r="U2675" i="1"/>
  <c r="U2667" i="1"/>
  <c r="U2659" i="1"/>
  <c r="U2651" i="1"/>
  <c r="U2643" i="1"/>
  <c r="U2635" i="1"/>
  <c r="U2627" i="1"/>
  <c r="U2619" i="1"/>
  <c r="U2611" i="1"/>
  <c r="U2603" i="1"/>
  <c r="U2595" i="1"/>
  <c r="U2587" i="1"/>
  <c r="U2579" i="1"/>
  <c r="U2571" i="1"/>
  <c r="U2563" i="1"/>
  <c r="U2555" i="1"/>
  <c r="U2547" i="1"/>
  <c r="U2539" i="1"/>
  <c r="U2531" i="1"/>
  <c r="U2523" i="1"/>
  <c r="U2515" i="1"/>
  <c r="U2507" i="1"/>
  <c r="U2499" i="1"/>
  <c r="U2491" i="1"/>
  <c r="U2483" i="1"/>
  <c r="U2475" i="1"/>
  <c r="U2467" i="1"/>
  <c r="U2459" i="1"/>
  <c r="U2451" i="1"/>
  <c r="U2443" i="1"/>
  <c r="U2435" i="1"/>
  <c r="U2427" i="1"/>
  <c r="U2419" i="1"/>
  <c r="U2411" i="1"/>
  <c r="U2403" i="1"/>
  <c r="U2395" i="1"/>
  <c r="U2379" i="1"/>
  <c r="U2371" i="1"/>
  <c r="U2363" i="1"/>
  <c r="U2355" i="1"/>
  <c r="U2347" i="1"/>
  <c r="U2339" i="1"/>
  <c r="U2331" i="1"/>
  <c r="U2323" i="1"/>
  <c r="U2315" i="1"/>
  <c r="U2299" i="1"/>
  <c r="U2291" i="1"/>
  <c r="U2283" i="1"/>
  <c r="U2275" i="1"/>
  <c r="U2267" i="1"/>
  <c r="U2251" i="1"/>
  <c r="U2243" i="1"/>
  <c r="U2235" i="1"/>
  <c r="U2227" i="1"/>
  <c r="U2219" i="1"/>
  <c r="U2211" i="1"/>
  <c r="U2203" i="1"/>
  <c r="U2195" i="1"/>
  <c r="U2187" i="1"/>
  <c r="U2179" i="1"/>
  <c r="U2171" i="1"/>
  <c r="U2163" i="1"/>
  <c r="U2155" i="1"/>
  <c r="U2147" i="1"/>
  <c r="U2139" i="1"/>
  <c r="U2131" i="1"/>
  <c r="U2123" i="1"/>
  <c r="U2115" i="1"/>
  <c r="U2107" i="1"/>
  <c r="U2099" i="1"/>
  <c r="U2091" i="1"/>
  <c r="U2083" i="1"/>
  <c r="U2075" i="1"/>
  <c r="U2067" i="1"/>
  <c r="U2059" i="1"/>
  <c r="U2051" i="1"/>
  <c r="U2043" i="1"/>
  <c r="U2035" i="1"/>
  <c r="U2027" i="1"/>
  <c r="U2019" i="1"/>
  <c r="U2011" i="1"/>
  <c r="U2003" i="1"/>
  <c r="U1995" i="1"/>
  <c r="U1987" i="1"/>
  <c r="U1979" i="1"/>
  <c r="U1971" i="1"/>
  <c r="U1963" i="1"/>
  <c r="U1955" i="1"/>
  <c r="U1947" i="1"/>
  <c r="U1939" i="1"/>
  <c r="U1931" i="1"/>
  <c r="U1923" i="1"/>
  <c r="U1907" i="1"/>
  <c r="U1899" i="1"/>
  <c r="U1891" i="1"/>
  <c r="U1883" i="1"/>
  <c r="U1875" i="1"/>
  <c r="U1867" i="1"/>
  <c r="U1859" i="1"/>
  <c r="U1843" i="1"/>
  <c r="U1835" i="1"/>
  <c r="U1827" i="1"/>
  <c r="U1819" i="1"/>
  <c r="U1811" i="1"/>
  <c r="U1795" i="1"/>
  <c r="U1779" i="1"/>
  <c r="U1771" i="1"/>
  <c r="U1763" i="1"/>
  <c r="U1755" i="1"/>
  <c r="U1747" i="1"/>
  <c r="U1731" i="1"/>
  <c r="U1723" i="1"/>
  <c r="U1715" i="1"/>
  <c r="U1707" i="1"/>
  <c r="U1699" i="1"/>
  <c r="U1691" i="1"/>
  <c r="U1667" i="1"/>
  <c r="U1659" i="1"/>
  <c r="U1651" i="1"/>
  <c r="U1643" i="1"/>
  <c r="U1635" i="1"/>
  <c r="U1627" i="1"/>
  <c r="U1611" i="1"/>
  <c r="U1603" i="1"/>
  <c r="U1595" i="1"/>
  <c r="U1587" i="1"/>
  <c r="U1579" i="1"/>
  <c r="U1571" i="1"/>
  <c r="U1563" i="1"/>
  <c r="U1547" i="1"/>
  <c r="U1539" i="1"/>
  <c r="U1531" i="1"/>
  <c r="U1523" i="1"/>
  <c r="U1515" i="1"/>
  <c r="U1507" i="1"/>
  <c r="U1499" i="1"/>
  <c r="U1491" i="1"/>
  <c r="U1483" i="1"/>
  <c r="U1475" i="1"/>
  <c r="U1467" i="1"/>
  <c r="U1459" i="1"/>
  <c r="U1451" i="1"/>
  <c r="U1443" i="1"/>
  <c r="U1435" i="1"/>
  <c r="U1427" i="1"/>
  <c r="U1419" i="1"/>
  <c r="U1411" i="1"/>
  <c r="U1395" i="1"/>
  <c r="U1387" i="1"/>
  <c r="U1379" i="1"/>
  <c r="U1371" i="1"/>
  <c r="U1363" i="1"/>
  <c r="U1355" i="1"/>
  <c r="U1347" i="1"/>
  <c r="U1331" i="1"/>
  <c r="U1323" i="1"/>
  <c r="U1315" i="1"/>
  <c r="U1307" i="1"/>
  <c r="U1299" i="1"/>
  <c r="U1283" i="1"/>
  <c r="U1267" i="1"/>
  <c r="U1259" i="1"/>
  <c r="U1251" i="1"/>
  <c r="U1243" i="1"/>
  <c r="U1235" i="1"/>
  <c r="U1219" i="1"/>
  <c r="U1211" i="1"/>
  <c r="U1203" i="1"/>
  <c r="U1195" i="1"/>
  <c r="U1187" i="1"/>
  <c r="U1179" i="1"/>
  <c r="U1155" i="1"/>
  <c r="U1147" i="1"/>
  <c r="U1139" i="1"/>
  <c r="U1131" i="1"/>
  <c r="U1123" i="1"/>
  <c r="U1115" i="1"/>
  <c r="U1099" i="1"/>
  <c r="U1091" i="1"/>
  <c r="U1083" i="1"/>
  <c r="U1075" i="1"/>
  <c r="U1067" i="1"/>
  <c r="U1059" i="1"/>
  <c r="U1051" i="1"/>
  <c r="U1043" i="1"/>
  <c r="U1035" i="1"/>
  <c r="U1027" i="1"/>
  <c r="U1019" i="1"/>
  <c r="U1011" i="1"/>
  <c r="U1003" i="1"/>
  <c r="U995" i="1"/>
  <c r="U987" i="1"/>
  <c r="U979" i="1"/>
  <c r="U971" i="1"/>
  <c r="U963" i="1"/>
  <c r="U955" i="1"/>
  <c r="U947" i="1"/>
  <c r="U939" i="1"/>
  <c r="U931" i="1"/>
  <c r="U923" i="1"/>
  <c r="U915" i="1"/>
  <c r="U907" i="1"/>
  <c r="U899" i="1"/>
  <c r="U891" i="1"/>
  <c r="U883" i="1"/>
  <c r="U875" i="1"/>
  <c r="U867" i="1"/>
  <c r="U859" i="1"/>
  <c r="U851" i="1"/>
  <c r="U843" i="1"/>
  <c r="U835" i="1"/>
  <c r="U827" i="1"/>
  <c r="U819" i="1"/>
  <c r="U811" i="1"/>
  <c r="U803" i="1"/>
  <c r="U795" i="1"/>
  <c r="U787" i="1"/>
  <c r="U779" i="1"/>
  <c r="U771" i="1"/>
  <c r="U763" i="1"/>
  <c r="U755" i="1"/>
  <c r="U747" i="1"/>
  <c r="U595" i="1"/>
  <c r="U579" i="1"/>
  <c r="U467" i="1"/>
  <c r="U419" i="1"/>
  <c r="U339" i="1"/>
  <c r="U195" i="1"/>
  <c r="U163" i="1"/>
  <c r="U27" i="1"/>
  <c r="U2024" i="1"/>
  <c r="U1912" i="1"/>
  <c r="U1792" i="1"/>
  <c r="U1512" i="1"/>
  <c r="U1344" i="1"/>
  <c r="U1280" i="1"/>
  <c r="U1216" i="1"/>
  <c r="U1058" i="1"/>
  <c r="U422" i="1"/>
  <c r="U114" i="1"/>
  <c r="U2949" i="1"/>
  <c r="U2653" i="1"/>
  <c r="U2325" i="1"/>
  <c r="U2277" i="1"/>
  <c r="U2117" i="1"/>
  <c r="U2956" i="1"/>
  <c r="U2828" i="1"/>
  <c r="U2764" i="1"/>
  <c r="U2676" i="1"/>
  <c r="U2636" i="1"/>
  <c r="U2484" i="1"/>
  <c r="U2380" i="1"/>
  <c r="U2316" i="1"/>
  <c r="U2108" i="1"/>
  <c r="U2028" i="1"/>
  <c r="U1676" i="1"/>
  <c r="U1540" i="1"/>
  <c r="U1476" i="1"/>
  <c r="U1428" i="1"/>
  <c r="U1396" i="1"/>
  <c r="U1364" i="1"/>
  <c r="U1140" i="1"/>
  <c r="U988" i="1"/>
  <c r="U860" i="1"/>
  <c r="U828" i="1"/>
  <c r="U724" i="1"/>
  <c r="U628" i="1"/>
  <c r="U2790" i="1"/>
  <c r="U2558" i="1"/>
  <c r="U1514" i="1"/>
  <c r="U2994" i="1"/>
  <c r="U2986" i="1"/>
  <c r="U2978" i="1"/>
  <c r="U2970" i="1"/>
  <c r="U2962" i="1"/>
  <c r="U2954" i="1"/>
  <c r="U2946" i="1"/>
  <c r="U2938" i="1"/>
  <c r="U2930" i="1"/>
  <c r="U2922" i="1"/>
  <c r="U2914" i="1"/>
  <c r="U2906" i="1"/>
  <c r="U2898" i="1"/>
  <c r="U2890" i="1"/>
  <c r="U2882" i="1"/>
  <c r="U2874" i="1"/>
  <c r="U2866" i="1"/>
  <c r="U2858" i="1"/>
  <c r="U2850" i="1"/>
  <c r="U2842" i="1"/>
  <c r="U2834" i="1"/>
  <c r="U2826" i="1"/>
  <c r="U2818" i="1"/>
  <c r="U2810" i="1"/>
  <c r="U2802" i="1"/>
  <c r="U2794" i="1"/>
  <c r="U2786" i="1"/>
  <c r="U2778" i="1"/>
  <c r="U2770" i="1"/>
  <c r="U2762" i="1"/>
  <c r="U2754" i="1"/>
  <c r="U2746" i="1"/>
  <c r="U2738" i="1"/>
  <c r="U2730" i="1"/>
  <c r="U2722" i="1"/>
  <c r="U2714" i="1"/>
  <c r="U2706" i="1"/>
  <c r="U2698" i="1"/>
  <c r="U2690" i="1"/>
  <c r="U2682" i="1"/>
  <c r="U2674" i="1"/>
  <c r="U2666" i="1"/>
  <c r="U2658" i="1"/>
  <c r="U2650" i="1"/>
  <c r="U2634" i="1"/>
  <c r="U2626" i="1"/>
  <c r="U2618" i="1"/>
  <c r="U2610" i="1"/>
  <c r="U2602" i="1"/>
  <c r="U2594" i="1"/>
  <c r="U2586" i="1"/>
  <c r="U2578" i="1"/>
  <c r="U2570" i="1"/>
  <c r="U2562" i="1"/>
  <c r="U2554" i="1"/>
  <c r="U2546" i="1"/>
  <c r="U2538" i="1"/>
  <c r="U2530" i="1"/>
  <c r="U2522" i="1"/>
  <c r="U2514" i="1"/>
  <c r="U2506" i="1"/>
  <c r="U2498" i="1"/>
  <c r="U2490" i="1"/>
  <c r="U2482" i="1"/>
  <c r="U2474" i="1"/>
  <c r="U2466" i="1"/>
  <c r="U2458" i="1"/>
  <c r="U2450" i="1"/>
  <c r="U2442" i="1"/>
  <c r="U2434" i="1"/>
  <c r="U2426" i="1"/>
  <c r="U2418" i="1"/>
  <c r="U2410" i="1"/>
  <c r="U2402" i="1"/>
  <c r="U2394" i="1"/>
  <c r="U2386" i="1"/>
  <c r="U2378" i="1"/>
  <c r="U2370" i="1"/>
  <c r="U2346" i="1"/>
  <c r="U2338" i="1"/>
  <c r="U2330" i="1"/>
  <c r="U2322" i="1"/>
  <c r="U2306" i="1"/>
  <c r="U2298" i="1"/>
  <c r="U2290" i="1"/>
  <c r="U2282" i="1"/>
  <c r="U2274" i="1"/>
  <c r="U2266" i="1"/>
  <c r="U2258" i="1"/>
  <c r="U2250" i="1"/>
  <c r="U2242" i="1"/>
  <c r="U2234" i="1"/>
  <c r="U2226" i="1"/>
  <c r="U2218" i="1"/>
  <c r="U2210" i="1"/>
  <c r="U2202" i="1"/>
  <c r="U2186" i="1"/>
  <c r="U2178" i="1"/>
  <c r="U2170" i="1"/>
  <c r="U2162" i="1"/>
  <c r="U2154" i="1"/>
  <c r="U2138" i="1"/>
  <c r="U2130" i="1"/>
  <c r="U2122" i="1"/>
  <c r="U2106" i="1"/>
  <c r="U2098" i="1"/>
  <c r="U2090" i="1"/>
  <c r="U2082" i="1"/>
  <c r="U2074" i="1"/>
  <c r="U2058" i="1"/>
  <c r="U2050" i="1"/>
  <c r="U2042" i="1"/>
  <c r="U2034" i="1"/>
  <c r="U2026" i="1"/>
  <c r="U2010" i="1"/>
  <c r="U2002" i="1"/>
  <c r="U1994" i="1"/>
  <c r="U1986" i="1"/>
  <c r="U1978" i="1"/>
  <c r="U1970" i="1"/>
  <c r="U1954" i="1"/>
  <c r="U1946" i="1"/>
  <c r="U1938" i="1"/>
  <c r="U1930" i="1"/>
  <c r="U1922" i="1"/>
  <c r="U1914" i="1"/>
  <c r="U1906" i="1"/>
  <c r="U1890" i="1"/>
  <c r="U1882" i="1"/>
  <c r="U1874" i="1"/>
  <c r="U1866" i="1"/>
  <c r="U1858" i="1"/>
  <c r="U1850" i="1"/>
  <c r="U1842" i="1"/>
  <c r="U1834" i="1"/>
  <c r="U1826" i="1"/>
  <c r="U1818" i="1"/>
  <c r="U1810" i="1"/>
  <c r="U1802" i="1"/>
  <c r="U1794" i="1"/>
  <c r="U1786" i="1"/>
  <c r="U1778" i="1"/>
  <c r="U1770" i="1"/>
  <c r="U1754" i="1"/>
  <c r="U1738" i="1"/>
  <c r="U1730" i="1"/>
  <c r="U1722" i="1"/>
  <c r="U1714" i="1"/>
  <c r="U1690" i="1"/>
  <c r="U1674" i="1"/>
  <c r="U1666" i="1"/>
  <c r="U1658" i="1"/>
  <c r="U1650" i="1"/>
  <c r="U1626" i="1"/>
  <c r="U1610" i="1"/>
  <c r="U1602" i="1"/>
  <c r="U1594" i="1"/>
  <c r="U1586" i="1"/>
  <c r="U1562" i="1"/>
  <c r="U1546" i="1"/>
  <c r="U1538" i="1"/>
  <c r="U1530" i="1"/>
  <c r="U1522" i="1"/>
  <c r="U1498" i="1"/>
  <c r="U1482" i="1"/>
  <c r="U1474" i="1"/>
  <c r="U1466" i="1"/>
  <c r="U1458" i="1"/>
  <c r="U1434" i="1"/>
  <c r="U1418" i="1"/>
  <c r="U1410" i="1"/>
  <c r="U1402" i="1"/>
  <c r="U1394" i="1"/>
  <c r="U1370" i="1"/>
  <c r="U1354" i="1"/>
  <c r="U1346" i="1"/>
  <c r="U1338" i="1"/>
  <c r="U1330" i="1"/>
  <c r="U1306" i="1"/>
  <c r="U1290" i="1"/>
  <c r="U1282" i="1"/>
  <c r="U1274" i="1"/>
  <c r="U1266" i="1"/>
  <c r="U1242" i="1"/>
  <c r="U1226" i="1"/>
  <c r="U1218" i="1"/>
  <c r="U1210" i="1"/>
  <c r="U1202" i="1"/>
  <c r="U1178" i="1"/>
  <c r="U1162" i="1"/>
  <c r="U1154" i="1"/>
  <c r="U1146" i="1"/>
  <c r="U1138" i="1"/>
  <c r="U1114" i="1"/>
  <c r="U1098" i="1"/>
  <c r="U1090" i="1"/>
  <c r="U1026" i="1"/>
  <c r="U1018" i="1"/>
  <c r="U930" i="1"/>
  <c r="U906" i="1"/>
  <c r="U890" i="1"/>
  <c r="U858" i="1"/>
  <c r="U770" i="1"/>
  <c r="U730" i="1"/>
  <c r="U706" i="1"/>
  <c r="U642" i="1"/>
  <c r="U626" i="1"/>
  <c r="U594" i="1"/>
  <c r="U498" i="1"/>
  <c r="U466" i="1"/>
  <c r="U386" i="1"/>
  <c r="U370" i="1"/>
  <c r="U258" i="1"/>
  <c r="U242" i="1"/>
  <c r="U130" i="1"/>
  <c r="U82" i="1"/>
  <c r="U10" i="1"/>
  <c r="U1576" i="1"/>
  <c r="U1506" i="1"/>
  <c r="U1339" i="1"/>
  <c r="U1275" i="1"/>
  <c r="U1050" i="1"/>
  <c r="U406" i="1"/>
  <c r="U83" i="1"/>
  <c r="U2853" i="1"/>
  <c r="U2765" i="1"/>
  <c r="U2389" i="1"/>
  <c r="U2357" i="1"/>
  <c r="U2069" i="1"/>
  <c r="U1821" i="1"/>
  <c r="U1789" i="1"/>
  <c r="U2404" i="1"/>
  <c r="U2988" i="1"/>
  <c r="U2548" i="1"/>
  <c r="U2420" i="1"/>
  <c r="U2388" i="1"/>
  <c r="U2252" i="1"/>
  <c r="U2220" i="1"/>
  <c r="U2164" i="1"/>
  <c r="U2124" i="1"/>
  <c r="U2012" i="1"/>
  <c r="U1940" i="1"/>
  <c r="U1876" i="1"/>
  <c r="U1780" i="1"/>
  <c r="U1748" i="1"/>
  <c r="U1716" i="1"/>
  <c r="U1588" i="1"/>
  <c r="U1556" i="1"/>
  <c r="U1348" i="1"/>
  <c r="U1316" i="1"/>
  <c r="U1196" i="1"/>
  <c r="U1164" i="1"/>
  <c r="U1108" i="1"/>
  <c r="U1044" i="1"/>
  <c r="U1012" i="1"/>
  <c r="U980" i="1"/>
  <c r="U948" i="1"/>
  <c r="U884" i="1"/>
  <c r="U756" i="1"/>
  <c r="U700" i="1"/>
  <c r="U2959" i="1"/>
  <c r="U2727" i="1"/>
  <c r="U2510" i="1"/>
  <c r="U1728" i="1"/>
  <c r="U1227" i="1"/>
  <c r="U960" i="1"/>
  <c r="U3001" i="1"/>
  <c r="U2993" i="1"/>
  <c r="U2985" i="1"/>
  <c r="U2977" i="1"/>
  <c r="U2969" i="1"/>
  <c r="U2961" i="1"/>
  <c r="U2953" i="1"/>
  <c r="U2945" i="1"/>
  <c r="U2937" i="1"/>
  <c r="U2929" i="1"/>
  <c r="U2921" i="1"/>
  <c r="U2913" i="1"/>
  <c r="U2905" i="1"/>
  <c r="U2897" i="1"/>
  <c r="U2889" i="1"/>
  <c r="U2881" i="1"/>
  <c r="U2873" i="1"/>
  <c r="U2865" i="1"/>
  <c r="U2857" i="1"/>
  <c r="U2849" i="1"/>
  <c r="U2841" i="1"/>
  <c r="U2833" i="1"/>
  <c r="U2825" i="1"/>
  <c r="U2817" i="1"/>
  <c r="U2809" i="1"/>
  <c r="U2801" i="1"/>
  <c r="U2793" i="1"/>
  <c r="U2785" i="1"/>
  <c r="U2777" i="1"/>
  <c r="U2769" i="1"/>
  <c r="U2761" i="1"/>
  <c r="U2753" i="1"/>
  <c r="U2745" i="1"/>
  <c r="U2737" i="1"/>
  <c r="U2729" i="1"/>
  <c r="U2721" i="1"/>
  <c r="U2713" i="1"/>
  <c r="U2705" i="1"/>
  <c r="U2697" i="1"/>
  <c r="U2689" i="1"/>
  <c r="U2681" i="1"/>
  <c r="U2673" i="1"/>
  <c r="U2665" i="1"/>
  <c r="U2657" i="1"/>
  <c r="U2649" i="1"/>
  <c r="U2641" i="1"/>
  <c r="U2633" i="1"/>
  <c r="U2625" i="1"/>
  <c r="U2617" i="1"/>
  <c r="U2609" i="1"/>
  <c r="U2601" i="1"/>
  <c r="U2593" i="1"/>
  <c r="U2585" i="1"/>
  <c r="U2577" i="1"/>
  <c r="U2569" i="1"/>
  <c r="U2561" i="1"/>
  <c r="U2553" i="1"/>
  <c r="U2545" i="1"/>
  <c r="U2537" i="1"/>
  <c r="U2529" i="1"/>
  <c r="U2521" i="1"/>
  <c r="U2513" i="1"/>
  <c r="U2505" i="1"/>
  <c r="U2497" i="1"/>
  <c r="U2489" i="1"/>
  <c r="U2481" i="1"/>
  <c r="U2473" i="1"/>
  <c r="U2465" i="1"/>
  <c r="U2457" i="1"/>
  <c r="U2449" i="1"/>
  <c r="U2441" i="1"/>
  <c r="U2433" i="1"/>
  <c r="U2417" i="1"/>
  <c r="U2409" i="1"/>
  <c r="U2401" i="1"/>
  <c r="U2393" i="1"/>
  <c r="U2385" i="1"/>
  <c r="U2377" i="1"/>
  <c r="U2369" i="1"/>
  <c r="U2361" i="1"/>
  <c r="U2353" i="1"/>
  <c r="U2345" i="1"/>
  <c r="U2337" i="1"/>
  <c r="U2329" i="1"/>
  <c r="U2321" i="1"/>
  <c r="U2313" i="1"/>
  <c r="U2305" i="1"/>
  <c r="U2297" i="1"/>
  <c r="U2273" i="1"/>
  <c r="U2265" i="1"/>
  <c r="U2257" i="1"/>
  <c r="U2249" i="1"/>
  <c r="U2241" i="1"/>
  <c r="U2233" i="1"/>
  <c r="U2225" i="1"/>
  <c r="U2217" i="1"/>
  <c r="U2209" i="1"/>
  <c r="U2201" i="1"/>
  <c r="U2193" i="1"/>
  <c r="U2185" i="1"/>
  <c r="U2177" i="1"/>
  <c r="U2169" i="1"/>
  <c r="U2161" i="1"/>
  <c r="U2153" i="1"/>
  <c r="U2145" i="1"/>
  <c r="U2137" i="1"/>
  <c r="U2129" i="1"/>
  <c r="U2121" i="1"/>
  <c r="U2113" i="1"/>
  <c r="U2105" i="1"/>
  <c r="U2097" i="1"/>
  <c r="U2089" i="1"/>
  <c r="U2081" i="1"/>
  <c r="U2073" i="1"/>
  <c r="U2065" i="1"/>
  <c r="U2057" i="1"/>
  <c r="U2049" i="1"/>
  <c r="U2041" i="1"/>
  <c r="U2033" i="1"/>
  <c r="U2025" i="1"/>
  <c r="U2017" i="1"/>
  <c r="U2009" i="1"/>
  <c r="U2001" i="1"/>
  <c r="U1993" i="1"/>
  <c r="U1985" i="1"/>
  <c r="U1977" i="1"/>
  <c r="U1969" i="1"/>
  <c r="U1961" i="1"/>
  <c r="U1953" i="1"/>
  <c r="U1945" i="1"/>
  <c r="U1937" i="1"/>
  <c r="U1929" i="1"/>
  <c r="U1921" i="1"/>
  <c r="U1913" i="1"/>
  <c r="U1905" i="1"/>
  <c r="U1897" i="1"/>
  <c r="U1889" i="1"/>
  <c r="U1881" i="1"/>
  <c r="U1873" i="1"/>
  <c r="U1865" i="1"/>
  <c r="U1857" i="1"/>
  <c r="U1849" i="1"/>
  <c r="U1841" i="1"/>
  <c r="U1833" i="1"/>
  <c r="U1825" i="1"/>
  <c r="U1817" i="1"/>
  <c r="U1809" i="1"/>
  <c r="U1801" i="1"/>
  <c r="U1793" i="1"/>
  <c r="U1785" i="1"/>
  <c r="U1777" i="1"/>
  <c r="U1769" i="1"/>
  <c r="U1761" i="1"/>
  <c r="U1753" i="1"/>
  <c r="U1745" i="1"/>
  <c r="U1737" i="1"/>
  <c r="U1729" i="1"/>
  <c r="U1721" i="1"/>
  <c r="U1713" i="1"/>
  <c r="U1705" i="1"/>
  <c r="U1697" i="1"/>
  <c r="U1689" i="1"/>
  <c r="U1681" i="1"/>
  <c r="U1673" i="1"/>
  <c r="U1665" i="1"/>
  <c r="U1657" i="1"/>
  <c r="U1649" i="1"/>
  <c r="U1641" i="1"/>
  <c r="U1633" i="1"/>
  <c r="U1625" i="1"/>
  <c r="U1617" i="1"/>
  <c r="U1609" i="1"/>
  <c r="U1601" i="1"/>
  <c r="U1593" i="1"/>
  <c r="U1585" i="1"/>
  <c r="U1577" i="1"/>
  <c r="U1569" i="1"/>
  <c r="U1561" i="1"/>
  <c r="U1553" i="1"/>
  <c r="U1545" i="1"/>
  <c r="U1537" i="1"/>
  <c r="U1529" i="1"/>
  <c r="U1521" i="1"/>
  <c r="U1513" i="1"/>
  <c r="U1505" i="1"/>
  <c r="U1497" i="1"/>
  <c r="U1489" i="1"/>
  <c r="U1481" i="1"/>
  <c r="U1473" i="1"/>
  <c r="U1465" i="1"/>
  <c r="U1457" i="1"/>
  <c r="U1449" i="1"/>
  <c r="U1441" i="1"/>
  <c r="U1089" i="1"/>
  <c r="U1041" i="1"/>
  <c r="U937" i="1"/>
  <c r="U865" i="1"/>
  <c r="U713" i="1"/>
  <c r="U1570" i="1"/>
  <c r="U1336" i="1"/>
  <c r="U2981" i="1"/>
  <c r="U2893" i="1"/>
  <c r="U2996" i="1"/>
  <c r="U2652" i="1"/>
  <c r="U2604" i="1"/>
  <c r="U2508" i="1"/>
  <c r="U2460" i="1"/>
  <c r="U2412" i="1"/>
  <c r="U2244" i="1"/>
  <c r="U2212" i="1"/>
  <c r="U2116" i="1"/>
  <c r="U2084" i="1"/>
  <c r="U2052" i="1"/>
  <c r="U2020" i="1"/>
  <c r="U1964" i="1"/>
  <c r="U1932" i="1"/>
  <c r="U1764" i="1"/>
  <c r="U1732" i="1"/>
  <c r="U1700" i="1"/>
  <c r="U1516" i="1"/>
  <c r="U1484" i="1"/>
  <c r="U1452" i="1"/>
  <c r="U1324" i="1"/>
  <c r="U1276" i="1"/>
  <c r="U1252" i="1"/>
  <c r="U1084" i="1"/>
  <c r="U1052" i="1"/>
  <c r="U996" i="1"/>
  <c r="U964" i="1"/>
  <c r="U748" i="1"/>
  <c r="U708" i="1"/>
  <c r="U652" i="1"/>
  <c r="U580" i="1"/>
  <c r="U1291" i="1"/>
  <c r="U3000" i="1"/>
  <c r="U2992" i="1"/>
  <c r="U2984" i="1"/>
  <c r="U2976" i="1"/>
  <c r="U2968" i="1"/>
  <c r="U2960" i="1"/>
  <c r="U2952" i="1"/>
  <c r="U2944" i="1"/>
  <c r="U2936" i="1"/>
  <c r="U2928" i="1"/>
  <c r="U2920" i="1"/>
  <c r="U2912" i="1"/>
  <c r="U2904" i="1"/>
  <c r="U2896" i="1"/>
  <c r="U2888" i="1"/>
  <c r="U2880" i="1"/>
  <c r="U2872" i="1"/>
  <c r="U2864" i="1"/>
  <c r="U2856" i="1"/>
  <c r="U2848" i="1"/>
  <c r="U2840" i="1"/>
  <c r="U2832" i="1"/>
  <c r="U2824" i="1"/>
  <c r="U2816" i="1"/>
  <c r="U2808" i="1"/>
  <c r="U2800" i="1"/>
  <c r="U2792" i="1"/>
  <c r="U2784" i="1"/>
  <c r="U2776" i="1"/>
  <c r="U2768" i="1"/>
  <c r="U2760" i="1"/>
  <c r="U2752" i="1"/>
  <c r="U2744" i="1"/>
  <c r="U2736" i="1"/>
  <c r="U2728" i="1"/>
  <c r="U2720" i="1"/>
  <c r="U2712" i="1"/>
  <c r="U2704" i="1"/>
  <c r="U2696" i="1"/>
  <c r="U2688" i="1"/>
  <c r="U2680" i="1"/>
  <c r="U2672" i="1"/>
  <c r="U2664" i="1"/>
  <c r="U2656" i="1"/>
  <c r="U2648" i="1"/>
  <c r="U2640" i="1"/>
  <c r="U2632" i="1"/>
  <c r="U2624" i="1"/>
  <c r="U2616" i="1"/>
  <c r="U2608" i="1"/>
  <c r="U2600" i="1"/>
  <c r="U2592" i="1"/>
  <c r="U2584" i="1"/>
  <c r="U2576" i="1"/>
  <c r="U2568" i="1"/>
  <c r="U2560" i="1"/>
  <c r="U2552" i="1"/>
  <c r="U2544" i="1"/>
  <c r="U2536" i="1"/>
  <c r="U2528" i="1"/>
  <c r="U2520" i="1"/>
  <c r="U2512" i="1"/>
  <c r="U2504" i="1"/>
  <c r="U2496" i="1"/>
  <c r="U2488" i="1"/>
  <c r="U2480" i="1"/>
  <c r="U2472" i="1"/>
  <c r="U2464" i="1"/>
  <c r="U2456" i="1"/>
  <c r="U2448" i="1"/>
  <c r="U2440" i="1"/>
  <c r="U2432" i="1"/>
  <c r="U2424" i="1"/>
  <c r="U2416" i="1"/>
  <c r="U2408" i="1"/>
  <c r="U2400" i="1"/>
  <c r="U2392" i="1"/>
  <c r="U2384" i="1"/>
  <c r="U2376" i="1"/>
  <c r="U2368" i="1"/>
  <c r="U2352" i="1"/>
  <c r="U2344" i="1"/>
  <c r="U2328" i="1"/>
  <c r="U2320" i="1"/>
  <c r="U2312" i="1"/>
  <c r="U2304" i="1"/>
  <c r="U2296" i="1"/>
  <c r="U2288" i="1"/>
  <c r="U2280" i="1"/>
  <c r="U2272" i="1"/>
  <c r="U2216" i="1"/>
  <c r="U2200" i="1"/>
  <c r="U2168" i="1"/>
  <c r="U2136" i="1"/>
  <c r="U2120" i="1"/>
  <c r="U2088" i="1"/>
  <c r="U2072" i="1"/>
  <c r="U2040" i="1"/>
  <c r="U1984" i="1"/>
  <c r="U2104" i="1"/>
  <c r="U1976" i="1"/>
  <c r="U1856" i="1"/>
  <c r="U1634" i="1"/>
  <c r="U1400" i="1"/>
  <c r="U728" i="1"/>
  <c r="U2733" i="1"/>
  <c r="U2317" i="1"/>
  <c r="U2077" i="1"/>
  <c r="U2975" i="1"/>
  <c r="U2967" i="1"/>
  <c r="U2951" i="1"/>
  <c r="U2943" i="1"/>
  <c r="U2927" i="1"/>
  <c r="U2911" i="1"/>
  <c r="U2903" i="1"/>
  <c r="U2887" i="1"/>
  <c r="U2879" i="1"/>
  <c r="U2863" i="1"/>
  <c r="U2847" i="1"/>
  <c r="U2839" i="1"/>
  <c r="U2823" i="1"/>
  <c r="U2815" i="1"/>
  <c r="U2799" i="1"/>
  <c r="U2783" i="1"/>
  <c r="U2775" i="1"/>
  <c r="U2759" i="1"/>
  <c r="U2751" i="1"/>
  <c r="U2735" i="1"/>
  <c r="U2719" i="1"/>
  <c r="U2711" i="1"/>
  <c r="U2695" i="1"/>
  <c r="U2687" i="1"/>
  <c r="U2647" i="1"/>
  <c r="U2631" i="1"/>
  <c r="U2623" i="1"/>
  <c r="U2607" i="1"/>
  <c r="U2583" i="1"/>
  <c r="U2567" i="1"/>
  <c r="U2543" i="1"/>
  <c r="U2527" i="1"/>
  <c r="U2519" i="1"/>
  <c r="U2503" i="1"/>
  <c r="U2495" i="1"/>
  <c r="U2479" i="1"/>
  <c r="U2463" i="1"/>
  <c r="U2455" i="1"/>
  <c r="U2439" i="1"/>
  <c r="U2431" i="1"/>
  <c r="U2415" i="1"/>
  <c r="U2399" i="1"/>
  <c r="U2391" i="1"/>
  <c r="U2383" i="1"/>
  <c r="U2375" i="1"/>
  <c r="U2367" i="1"/>
  <c r="U2359" i="1"/>
  <c r="U2351" i="1"/>
  <c r="U2343" i="1"/>
  <c r="U2327" i="1"/>
  <c r="U2319" i="1"/>
  <c r="U2311" i="1"/>
  <c r="U2303" i="1"/>
  <c r="U2295" i="1"/>
  <c r="U2279" i="1"/>
  <c r="U2271" i="1"/>
  <c r="U2255" i="1"/>
  <c r="U2247" i="1"/>
  <c r="U2223" i="1"/>
  <c r="U2215" i="1"/>
  <c r="U2207" i="1"/>
  <c r="U2199" i="1"/>
  <c r="U2191" i="1"/>
  <c r="U2183" i="1"/>
  <c r="U2175" i="1"/>
  <c r="U2167" i="1"/>
  <c r="U2159" i="1"/>
  <c r="U2151" i="1"/>
  <c r="U2143" i="1"/>
  <c r="U2127" i="1"/>
  <c r="U2119" i="1"/>
  <c r="U2111" i="1"/>
  <c r="U2103" i="1"/>
  <c r="U2095" i="1"/>
  <c r="U2087" i="1"/>
  <c r="U2079" i="1"/>
  <c r="U2071" i="1"/>
  <c r="U2063" i="1"/>
  <c r="U2055" i="1"/>
  <c r="U2047" i="1"/>
  <c r="U2031" i="1"/>
  <c r="U2023" i="1"/>
  <c r="U2015" i="1"/>
  <c r="U2007" i="1"/>
  <c r="U1999" i="1"/>
  <c r="U1983" i="1"/>
  <c r="U1975" i="1"/>
  <c r="U1967" i="1"/>
  <c r="U1959" i="1"/>
  <c r="U1951" i="1"/>
  <c r="U1943" i="1"/>
  <c r="U1935" i="1"/>
  <c r="U1927" i="1"/>
  <c r="U1919" i="1"/>
  <c r="U1911" i="1"/>
  <c r="U1903" i="1"/>
  <c r="U1895" i="1"/>
  <c r="U1887" i="1"/>
  <c r="U1879" i="1"/>
  <c r="U1871" i="1"/>
  <c r="U1863" i="1"/>
  <c r="U1855" i="1"/>
  <c r="U1847" i="1"/>
  <c r="U1839" i="1"/>
  <c r="U1831" i="1"/>
  <c r="U1823" i="1"/>
  <c r="U1815" i="1"/>
  <c r="U1807" i="1"/>
  <c r="U1799" i="1"/>
  <c r="U1791" i="1"/>
  <c r="U1783" i="1"/>
  <c r="U1775" i="1"/>
  <c r="U1767" i="1"/>
  <c r="U1759" i="1"/>
  <c r="U1751" i="1"/>
  <c r="U1743" i="1"/>
  <c r="U1735" i="1"/>
  <c r="U1727" i="1"/>
  <c r="U1719" i="1"/>
  <c r="U1711" i="1"/>
  <c r="U1703" i="1"/>
  <c r="U1695" i="1"/>
  <c r="U1687" i="1"/>
  <c r="U1679" i="1"/>
  <c r="U1671" i="1"/>
  <c r="U1663" i="1"/>
  <c r="U1655" i="1"/>
  <c r="U1647" i="1"/>
  <c r="U1639" i="1"/>
  <c r="U1631" i="1"/>
  <c r="U1623" i="1"/>
  <c r="U1615" i="1"/>
  <c r="U1607" i="1"/>
  <c r="U1599" i="1"/>
  <c r="U1591" i="1"/>
  <c r="U1583" i="1"/>
  <c r="U1575" i="1"/>
  <c r="U1567" i="1"/>
  <c r="U1559" i="1"/>
  <c r="U1551" i="1"/>
  <c r="U1543" i="1"/>
  <c r="U1535" i="1"/>
  <c r="U1527" i="1"/>
  <c r="U1519" i="1"/>
  <c r="U1511" i="1"/>
  <c r="U1503" i="1"/>
  <c r="U1495" i="1"/>
  <c r="U1487" i="1"/>
  <c r="U1479" i="1"/>
  <c r="U1471" i="1"/>
  <c r="U1463" i="1"/>
  <c r="U1455" i="1"/>
  <c r="U1447" i="1"/>
  <c r="U1439" i="1"/>
  <c r="U1431" i="1"/>
  <c r="U1423" i="1"/>
  <c r="U1415" i="1"/>
  <c r="U1407" i="1"/>
  <c r="U1399" i="1"/>
  <c r="U1391" i="1"/>
  <c r="U1383" i="1"/>
  <c r="U1375" i="1"/>
  <c r="U1367" i="1"/>
  <c r="U1359" i="1"/>
  <c r="U1351" i="1"/>
  <c r="U1343" i="1"/>
  <c r="U1335" i="1"/>
  <c r="U1327" i="1"/>
  <c r="U1319" i="1"/>
  <c r="U1311" i="1"/>
  <c r="U1303" i="1"/>
  <c r="U1295" i="1"/>
  <c r="U1287" i="1"/>
  <c r="U1279" i="1"/>
  <c r="U1271" i="1"/>
  <c r="U1263" i="1"/>
  <c r="U1255" i="1"/>
  <c r="U1247" i="1"/>
  <c r="U1239" i="1"/>
  <c r="U1231" i="1"/>
  <c r="U1223" i="1"/>
  <c r="U1215" i="1"/>
  <c r="U1207" i="1"/>
  <c r="U1199" i="1"/>
  <c r="U1191" i="1"/>
  <c r="U1183" i="1"/>
  <c r="U1175" i="1"/>
  <c r="U1167" i="1"/>
  <c r="U1159" i="1"/>
  <c r="U1151" i="1"/>
  <c r="U1143" i="1"/>
  <c r="U1135" i="1"/>
  <c r="U1127" i="1"/>
  <c r="U1119" i="1"/>
  <c r="U1111" i="1"/>
  <c r="U1103" i="1"/>
  <c r="U1095" i="1"/>
  <c r="U1087" i="1"/>
  <c r="U1079" i="1"/>
  <c r="U1071" i="1"/>
  <c r="U1063" i="1"/>
  <c r="U1055" i="1"/>
  <c r="U1047" i="1"/>
  <c r="U1039" i="1"/>
  <c r="U1023" i="1"/>
  <c r="U1015" i="1"/>
  <c r="U1007" i="1"/>
  <c r="U999" i="1"/>
  <c r="U991" i="1"/>
  <c r="U983" i="1"/>
  <c r="U975" i="1"/>
  <c r="U967" i="1"/>
  <c r="U959" i="1"/>
  <c r="U951" i="1"/>
  <c r="U943" i="1"/>
  <c r="U935" i="1"/>
  <c r="U927" i="1"/>
  <c r="U919" i="1"/>
  <c r="U911" i="1"/>
  <c r="U903" i="1"/>
  <c r="U895" i="1"/>
  <c r="U887" i="1"/>
  <c r="U879" i="1"/>
  <c r="U871" i="1"/>
  <c r="U863" i="1"/>
  <c r="U855" i="1"/>
  <c r="U847" i="1"/>
  <c r="U839" i="1"/>
  <c r="U831" i="1"/>
  <c r="U823" i="1"/>
  <c r="U815" i="1"/>
  <c r="U807" i="1"/>
  <c r="U799" i="1"/>
  <c r="U791" i="1"/>
  <c r="U783" i="1"/>
  <c r="U775" i="1"/>
  <c r="U767" i="1"/>
  <c r="U759" i="1"/>
  <c r="U751" i="1"/>
  <c r="U743" i="1"/>
  <c r="U727" i="1"/>
  <c r="U719" i="1"/>
  <c r="U711" i="1"/>
  <c r="U703" i="1"/>
  <c r="U695" i="1"/>
  <c r="U687" i="1"/>
  <c r="U679" i="1"/>
  <c r="U671" i="1"/>
  <c r="U663" i="1"/>
  <c r="U655" i="1"/>
  <c r="U647" i="1"/>
  <c r="U639" i="1"/>
  <c r="U631" i="1"/>
  <c r="U623" i="1"/>
  <c r="U615" i="1"/>
  <c r="U607" i="1"/>
  <c r="U599" i="1"/>
  <c r="U591" i="1"/>
  <c r="U583" i="1"/>
  <c r="U575" i="1"/>
  <c r="U567" i="1"/>
  <c r="U559" i="1"/>
  <c r="U551" i="1"/>
  <c r="U1464" i="1"/>
  <c r="U1386" i="1"/>
  <c r="U1122" i="1"/>
  <c r="U874" i="1"/>
  <c r="U675" i="1"/>
  <c r="U2998" i="1"/>
  <c r="U2990" i="1"/>
  <c r="U2974" i="1"/>
  <c r="U2966" i="1"/>
  <c r="U2950" i="1"/>
  <c r="U2934" i="1"/>
  <c r="U2926" i="1"/>
  <c r="U2910" i="1"/>
  <c r="U2902" i="1"/>
  <c r="U2886" i="1"/>
  <c r="U2870" i="1"/>
  <c r="U2862" i="1"/>
  <c r="U2846" i="1"/>
  <c r="U2838" i="1"/>
  <c r="U2822" i="1"/>
  <c r="U2806" i="1"/>
  <c r="U2798" i="1"/>
  <c r="U2782" i="1"/>
  <c r="U2774" i="1"/>
  <c r="U2758" i="1"/>
  <c r="U2742" i="1"/>
  <c r="U2734" i="1"/>
  <c r="U2718" i="1"/>
  <c r="U2710" i="1"/>
  <c r="U2694" i="1"/>
  <c r="U2678" i="1"/>
  <c r="U2670" i="1"/>
  <c r="U2654" i="1"/>
  <c r="U2646" i="1"/>
  <c r="U2630" i="1"/>
  <c r="U2614" i="1"/>
  <c r="U2606" i="1"/>
  <c r="U2590" i="1"/>
  <c r="U2582" i="1"/>
  <c r="U2566" i="1"/>
  <c r="U2550" i="1"/>
  <c r="U2542" i="1"/>
  <c r="U2526" i="1"/>
  <c r="U2518" i="1"/>
  <c r="U2502" i="1"/>
  <c r="U2486" i="1"/>
  <c r="U2478" i="1"/>
  <c r="U2462" i="1"/>
  <c r="U2454" i="1"/>
  <c r="U2438" i="1"/>
  <c r="U2422" i="1"/>
  <c r="U2414" i="1"/>
  <c r="U2398" i="1"/>
  <c r="U2390" i="1"/>
  <c r="U2374" i="1"/>
  <c r="U2366" i="1"/>
  <c r="U2358" i="1"/>
  <c r="U2350" i="1"/>
  <c r="U2342" i="1"/>
  <c r="U2334" i="1"/>
  <c r="U2326" i="1"/>
  <c r="U2318" i="1"/>
  <c r="U2310" i="1"/>
  <c r="U2302" i="1"/>
  <c r="U2294" i="1"/>
  <c r="U2286" i="1"/>
  <c r="U2278" i="1"/>
  <c r="U2270" i="1"/>
  <c r="U2254" i="1"/>
  <c r="U2246" i="1"/>
  <c r="U2238" i="1"/>
  <c r="U2222" i="1"/>
  <c r="U2214" i="1"/>
  <c r="U2206" i="1"/>
  <c r="U2190" i="1"/>
  <c r="U2182" i="1"/>
  <c r="U2174" i="1"/>
  <c r="U2166" i="1"/>
  <c r="U2158" i="1"/>
  <c r="U2142" i="1"/>
  <c r="U2134" i="1"/>
  <c r="U2126" i="1"/>
  <c r="U2118" i="1"/>
  <c r="U2110" i="1"/>
  <c r="U2094" i="1"/>
  <c r="U2086" i="1"/>
  <c r="U2078" i="1"/>
  <c r="U2062" i="1"/>
  <c r="U2054" i="1"/>
  <c r="U2046" i="1"/>
  <c r="U2038" i="1"/>
  <c r="U2030" i="1"/>
  <c r="U2014" i="1"/>
  <c r="U2006" i="1"/>
  <c r="U1998" i="1"/>
  <c r="U1990" i="1"/>
  <c r="U1982" i="1"/>
  <c r="U1974" i="1"/>
  <c r="U1966" i="1"/>
  <c r="U1958" i="1"/>
  <c r="U1950" i="1"/>
  <c r="U1942" i="1"/>
  <c r="U1934" i="1"/>
  <c r="U1926" i="1"/>
  <c r="U1918" i="1"/>
  <c r="U1910" i="1"/>
  <c r="U1902" i="1"/>
  <c r="U1894" i="1"/>
  <c r="U1886" i="1"/>
  <c r="U1878" i="1"/>
  <c r="U1870" i="1"/>
  <c r="U1862" i="1"/>
  <c r="U1854" i="1"/>
  <c r="U1846" i="1"/>
  <c r="U1838" i="1"/>
  <c r="U1830" i="1"/>
  <c r="U1822" i="1"/>
  <c r="U1814" i="1"/>
  <c r="U1806" i="1"/>
  <c r="U1798" i="1"/>
  <c r="U1790" i="1"/>
  <c r="U1782" i="1"/>
  <c r="U1774" i="1"/>
  <c r="U1766" i="1"/>
  <c r="U1758" i="1"/>
  <c r="U1750" i="1"/>
  <c r="U1742" i="1"/>
  <c r="U1734" i="1"/>
  <c r="U1726" i="1"/>
  <c r="U1718" i="1"/>
  <c r="U1710" i="1"/>
  <c r="U1702" i="1"/>
  <c r="U1694" i="1"/>
  <c r="U1686" i="1"/>
  <c r="U1678" i="1"/>
  <c r="U1670" i="1"/>
  <c r="U1662" i="1"/>
  <c r="U1654" i="1"/>
  <c r="U1646" i="1"/>
  <c r="U1638" i="1"/>
  <c r="U1630" i="1"/>
  <c r="U1622" i="1"/>
  <c r="U1614" i="1"/>
  <c r="U1606" i="1"/>
  <c r="U1598" i="1"/>
  <c r="U1590" i="1"/>
  <c r="U1582" i="1"/>
  <c r="U1574" i="1"/>
  <c r="U1566" i="1"/>
  <c r="U1558" i="1"/>
  <c r="U1550" i="1"/>
  <c r="U1542" i="1"/>
  <c r="U1534" i="1"/>
  <c r="U1526" i="1"/>
  <c r="U1518" i="1"/>
  <c r="U1510" i="1"/>
  <c r="U1502" i="1"/>
  <c r="U1494" i="1"/>
  <c r="U1486" i="1"/>
  <c r="U1478" i="1"/>
  <c r="U1470" i="1"/>
  <c r="U1462" i="1"/>
  <c r="U1454" i="1"/>
  <c r="U1446" i="1"/>
  <c r="U1438" i="1"/>
  <c r="U1430" i="1"/>
  <c r="U1422" i="1"/>
  <c r="U1414" i="1"/>
  <c r="U1406" i="1"/>
  <c r="U1398" i="1"/>
  <c r="U1390" i="1"/>
  <c r="U1382" i="1"/>
  <c r="U1374" i="1"/>
  <c r="U1366" i="1"/>
  <c r="U1358" i="1"/>
  <c r="U1350" i="1"/>
  <c r="U1342" i="1"/>
  <c r="U1334" i="1"/>
  <c r="U1326" i="1"/>
  <c r="U1318" i="1"/>
  <c r="U1310" i="1"/>
  <c r="U1302" i="1"/>
  <c r="U1294" i="1"/>
  <c r="U1286" i="1"/>
  <c r="U1278" i="1"/>
  <c r="U1270" i="1"/>
  <c r="U1262" i="1"/>
  <c r="U1254" i="1"/>
  <c r="U1246" i="1"/>
  <c r="U1238" i="1"/>
  <c r="U1230" i="1"/>
  <c r="U1222" i="1"/>
  <c r="U1214" i="1"/>
  <c r="U1206" i="1"/>
  <c r="U1198" i="1"/>
  <c r="U1190" i="1"/>
  <c r="U1182" i="1"/>
  <c r="U1174" i="1"/>
  <c r="U1166" i="1"/>
  <c r="U1158" i="1"/>
  <c r="U1150" i="1"/>
  <c r="U1142" i="1"/>
  <c r="U1134" i="1"/>
  <c r="U1126" i="1"/>
  <c r="U1118" i="1"/>
  <c r="U1110" i="1"/>
  <c r="U1102" i="1"/>
  <c r="U1094" i="1"/>
  <c r="U1086" i="1"/>
  <c r="U1078" i="1"/>
  <c r="U1070" i="1"/>
  <c r="U1062" i="1"/>
  <c r="U1054" i="1"/>
  <c r="U1046" i="1"/>
  <c r="U1038" i="1"/>
  <c r="U1030" i="1"/>
  <c r="U1022" i="1"/>
  <c r="U1014" i="1"/>
  <c r="U1006" i="1"/>
  <c r="U998" i="1"/>
  <c r="U990" i="1"/>
  <c r="U982" i="1"/>
  <c r="U974" i="1"/>
  <c r="U966" i="1"/>
  <c r="U958" i="1"/>
  <c r="U942" i="1"/>
  <c r="U934" i="1"/>
  <c r="U926" i="1"/>
  <c r="U918" i="1"/>
  <c r="U910" i="1"/>
  <c r="U902" i="1"/>
  <c r="U894" i="1"/>
  <c r="U886" i="1"/>
  <c r="U878" i="1"/>
  <c r="U870" i="1"/>
  <c r="U862" i="1"/>
  <c r="U854" i="1"/>
  <c r="U838" i="1"/>
  <c r="U830" i="1"/>
  <c r="U822" i="1"/>
  <c r="U814" i="1"/>
  <c r="U806" i="1"/>
  <c r="U798" i="1"/>
  <c r="U790" i="1"/>
  <c r="U782" i="1"/>
  <c r="U774" i="1"/>
  <c r="U766" i="1"/>
  <c r="U758" i="1"/>
  <c r="U750" i="1"/>
  <c r="U742" i="1"/>
  <c r="U734" i="1"/>
  <c r="U662" i="1"/>
  <c r="U630" i="1"/>
  <c r="U550" i="1"/>
  <c r="U2336" i="1"/>
  <c r="U1960" i="1"/>
  <c r="U1848" i="1"/>
  <c r="U1746" i="1"/>
  <c r="U1682" i="1"/>
  <c r="U1618" i="1"/>
  <c r="U1450" i="1"/>
  <c r="U848" i="1"/>
  <c r="U2264" i="1"/>
  <c r="U2256" i="1"/>
  <c r="U2248" i="1"/>
  <c r="U2240" i="1"/>
  <c r="U2232" i="1"/>
  <c r="U2224" i="1"/>
  <c r="U2208" i="1"/>
  <c r="U2192" i="1"/>
  <c r="U2176" i="1"/>
  <c r="U2160" i="1"/>
  <c r="U2144" i="1"/>
  <c r="U2128" i="1"/>
  <c r="U2112" i="1"/>
  <c r="U2096" i="1"/>
  <c r="U2080" i="1"/>
  <c r="U2064" i="1"/>
  <c r="U2048" i="1"/>
  <c r="U2032" i="1"/>
  <c r="U2016" i="1"/>
  <c r="U2008" i="1"/>
  <c r="U2000" i="1"/>
  <c r="U1992" i="1"/>
  <c r="U1968" i="1"/>
  <c r="U1952" i="1"/>
  <c r="U1944" i="1"/>
  <c r="U1936" i="1"/>
  <c r="U1928" i="1"/>
  <c r="U1904" i="1"/>
  <c r="U1888" i="1"/>
  <c r="U1880" i="1"/>
  <c r="U1872" i="1"/>
  <c r="U1864" i="1"/>
  <c r="U1840" i="1"/>
  <c r="U1824" i="1"/>
  <c r="U1816" i="1"/>
  <c r="U1808" i="1"/>
  <c r="U1800" i="1"/>
  <c r="U1776" i="1"/>
  <c r="U1760" i="1"/>
  <c r="U1752" i="1"/>
  <c r="U1744" i="1"/>
  <c r="U1736" i="1"/>
  <c r="U1712" i="1"/>
  <c r="U1696" i="1"/>
  <c r="U1688" i="1"/>
  <c r="U1680" i="1"/>
  <c r="U1672" i="1"/>
  <c r="U1648" i="1"/>
  <c r="U1632" i="1"/>
  <c r="U1624" i="1"/>
  <c r="U1616" i="1"/>
  <c r="U1608" i="1"/>
  <c r="U1584" i="1"/>
  <c r="U1568" i="1"/>
  <c r="U1560" i="1"/>
  <c r="U1552" i="1"/>
  <c r="U1544" i="1"/>
  <c r="U1520" i="1"/>
  <c r="U1504" i="1"/>
  <c r="U1496" i="1"/>
  <c r="U1488" i="1"/>
  <c r="U1480" i="1"/>
  <c r="U1456" i="1"/>
  <c r="U1440" i="1"/>
  <c r="U1432" i="1"/>
  <c r="U1424" i="1"/>
  <c r="U1416" i="1"/>
  <c r="U1392" i="1"/>
  <c r="U1376" i="1"/>
  <c r="U1368" i="1"/>
  <c r="U1360" i="1"/>
  <c r="U1352" i="1"/>
  <c r="U1328" i="1"/>
  <c r="U1312" i="1"/>
  <c r="U1304" i="1"/>
  <c r="U1296" i="1"/>
  <c r="U1288" i="1"/>
  <c r="U1264" i="1"/>
  <c r="U1248" i="1"/>
  <c r="U1240" i="1"/>
  <c r="U1232" i="1"/>
  <c r="U1224" i="1"/>
  <c r="U1200" i="1"/>
  <c r="U1184" i="1"/>
  <c r="U1176" i="1"/>
  <c r="U1168" i="1"/>
  <c r="U1160" i="1"/>
  <c r="U1136" i="1"/>
  <c r="U1120" i="1"/>
  <c r="U1112" i="1"/>
  <c r="U1104" i="1"/>
  <c r="U1096" i="1"/>
  <c r="U1080" i="1"/>
  <c r="U1072" i="1"/>
  <c r="U1048" i="1"/>
  <c r="U1040" i="1"/>
  <c r="U1016" i="1"/>
  <c r="U992" i="1"/>
  <c r="U976" i="1"/>
  <c r="U944" i="1"/>
  <c r="U864" i="1"/>
  <c r="U832" i="1"/>
  <c r="U816" i="1"/>
  <c r="U792" i="1"/>
  <c r="U752" i="1"/>
  <c r="U32" i="1"/>
  <c r="U1896" i="1"/>
  <c r="U1784" i="1"/>
  <c r="U1664" i="1"/>
  <c r="U1554" i="1"/>
  <c r="U1442" i="1"/>
  <c r="U1384" i="1"/>
  <c r="U1322" i="1"/>
  <c r="U1272" i="1"/>
  <c r="U1152" i="1"/>
  <c r="U921" i="1"/>
  <c r="U834" i="1"/>
  <c r="U338" i="1"/>
  <c r="U67" i="1"/>
  <c r="U543" i="1"/>
  <c r="U535" i="1"/>
  <c r="U527" i="1"/>
  <c r="U519" i="1"/>
  <c r="U511" i="1"/>
  <c r="U503" i="1"/>
  <c r="U495" i="1"/>
  <c r="U487" i="1"/>
  <c r="U479" i="1"/>
  <c r="U471" i="1"/>
  <c r="U463" i="1"/>
  <c r="U455" i="1"/>
  <c r="U447" i="1"/>
  <c r="U439" i="1"/>
  <c r="U431" i="1"/>
  <c r="U423" i="1"/>
  <c r="U415" i="1"/>
  <c r="U407" i="1"/>
  <c r="U399" i="1"/>
  <c r="U391" i="1"/>
  <c r="U383" i="1"/>
  <c r="U375" i="1"/>
  <c r="U367" i="1"/>
  <c r="U359" i="1"/>
  <c r="U351" i="1"/>
  <c r="U343" i="1"/>
  <c r="U335" i="1"/>
  <c r="U327" i="1"/>
  <c r="U319" i="1"/>
  <c r="U311" i="1"/>
  <c r="U303" i="1"/>
  <c r="U295" i="1"/>
  <c r="U287" i="1"/>
  <c r="U279" i="1"/>
  <c r="U271" i="1"/>
  <c r="U263" i="1"/>
  <c r="U255" i="1"/>
  <c r="U247" i="1"/>
  <c r="U239" i="1"/>
  <c r="U231" i="1"/>
  <c r="U223" i="1"/>
  <c r="U215" i="1"/>
  <c r="U207" i="1"/>
  <c r="U199" i="1"/>
  <c r="U191" i="1"/>
  <c r="U183" i="1"/>
  <c r="U175" i="1"/>
  <c r="U167" i="1"/>
  <c r="U159" i="1"/>
  <c r="U151" i="1"/>
  <c r="U143" i="1"/>
  <c r="U135" i="1"/>
  <c r="U127" i="1"/>
  <c r="U119" i="1"/>
  <c r="U111" i="1"/>
  <c r="U103" i="1"/>
  <c r="U95" i="1"/>
  <c r="U87" i="1"/>
  <c r="U79" i="1"/>
  <c r="U71" i="1"/>
  <c r="U63" i="1"/>
  <c r="U55" i="1"/>
  <c r="U47" i="1"/>
  <c r="U39" i="1"/>
  <c r="U31" i="1"/>
  <c r="U23" i="1"/>
  <c r="U15" i="1"/>
  <c r="U7" i="1"/>
  <c r="U1832" i="1"/>
  <c r="U1720" i="1"/>
  <c r="U1600" i="1"/>
  <c r="U1490" i="1"/>
  <c r="U1378" i="1"/>
  <c r="U1320" i="1"/>
  <c r="U1258" i="1"/>
  <c r="U1208" i="1"/>
  <c r="U920" i="1"/>
  <c r="U323" i="1"/>
  <c r="U726" i="1"/>
  <c r="U718" i="1"/>
  <c r="U710" i="1"/>
  <c r="U702" i="1"/>
  <c r="U694" i="1"/>
  <c r="U686" i="1"/>
  <c r="U678" i="1"/>
  <c r="U670" i="1"/>
  <c r="U654" i="1"/>
  <c r="U646" i="1"/>
  <c r="U638" i="1"/>
  <c r="U622" i="1"/>
  <c r="U614" i="1"/>
  <c r="U606" i="1"/>
  <c r="U598" i="1"/>
  <c r="U590" i="1"/>
  <c r="U582" i="1"/>
  <c r="U574" i="1"/>
  <c r="U566" i="1"/>
  <c r="U558" i="1"/>
  <c r="U542" i="1"/>
  <c r="U534" i="1"/>
  <c r="U526" i="1"/>
  <c r="U518" i="1"/>
  <c r="U510" i="1"/>
  <c r="U502" i="1"/>
  <c r="U494" i="1"/>
  <c r="U486" i="1"/>
  <c r="U478" i="1"/>
  <c r="U470" i="1"/>
  <c r="U462" i="1"/>
  <c r="U454" i="1"/>
  <c r="U446" i="1"/>
  <c r="U438" i="1"/>
  <c r="U430" i="1"/>
  <c r="U414" i="1"/>
  <c r="U398" i="1"/>
  <c r="U390" i="1"/>
  <c r="U382" i="1"/>
  <c r="U374" i="1"/>
  <c r="U366" i="1"/>
  <c r="U358" i="1"/>
  <c r="U350" i="1"/>
  <c r="U342" i="1"/>
  <c r="U334" i="1"/>
  <c r="U326" i="1"/>
  <c r="U318" i="1"/>
  <c r="U310" i="1"/>
  <c r="U302" i="1"/>
  <c r="U294" i="1"/>
  <c r="U286" i="1"/>
  <c r="U278" i="1"/>
  <c r="U270" i="1"/>
  <c r="U262" i="1"/>
  <c r="U254" i="1"/>
  <c r="U246" i="1"/>
  <c r="U238" i="1"/>
  <c r="U230" i="1"/>
  <c r="U222" i="1"/>
  <c r="U214" i="1"/>
  <c r="U206" i="1"/>
  <c r="U198" i="1"/>
  <c r="U190" i="1"/>
  <c r="U182" i="1"/>
  <c r="U174" i="1"/>
  <c r="U158" i="1"/>
  <c r="U150" i="1"/>
  <c r="U142" i="1"/>
  <c r="U134" i="1"/>
  <c r="U126" i="1"/>
  <c r="U118" i="1"/>
  <c r="U110" i="1"/>
  <c r="U102" i="1"/>
  <c r="U94" i="1"/>
  <c r="U86" i="1"/>
  <c r="U78" i="1"/>
  <c r="U70" i="1"/>
  <c r="U62" i="1"/>
  <c r="U54" i="1"/>
  <c r="U46" i="1"/>
  <c r="U38" i="1"/>
  <c r="U30" i="1"/>
  <c r="U22" i="1"/>
  <c r="U14" i="1"/>
  <c r="U6" i="1"/>
  <c r="U1768" i="1"/>
  <c r="U1706" i="1"/>
  <c r="U1656" i="1"/>
  <c r="U1536" i="1"/>
  <c r="U1426" i="1"/>
  <c r="U1314" i="1"/>
  <c r="U1256" i="1"/>
  <c r="U1194" i="1"/>
  <c r="U1144" i="1"/>
  <c r="U1081" i="1"/>
  <c r="U1002" i="1"/>
  <c r="U794" i="1"/>
  <c r="U291" i="1"/>
  <c r="U1781" i="1"/>
  <c r="U1773" i="1"/>
  <c r="U1765" i="1"/>
  <c r="U1757" i="1"/>
  <c r="U1749" i="1"/>
  <c r="U1741" i="1"/>
  <c r="U1733" i="1"/>
  <c r="U1725" i="1"/>
  <c r="U1717" i="1"/>
  <c r="U1709" i="1"/>
  <c r="U1701" i="1"/>
  <c r="U1693" i="1"/>
  <c r="U1685" i="1"/>
  <c r="U1677" i="1"/>
  <c r="U1669" i="1"/>
  <c r="U1661" i="1"/>
  <c r="U1653" i="1"/>
  <c r="U1645" i="1"/>
  <c r="U1637" i="1"/>
  <c r="U1629" i="1"/>
  <c r="U1621" i="1"/>
  <c r="U1613" i="1"/>
  <c r="U1605" i="1"/>
  <c r="U1597" i="1"/>
  <c r="U1589" i="1"/>
  <c r="U1581" i="1"/>
  <c r="U1573" i="1"/>
  <c r="U1565" i="1"/>
  <c r="U1557" i="1"/>
  <c r="U1549" i="1"/>
  <c r="U1541" i="1"/>
  <c r="U1533" i="1"/>
  <c r="U1525" i="1"/>
  <c r="U1517" i="1"/>
  <c r="U1509" i="1"/>
  <c r="U1501" i="1"/>
  <c r="U1493" i="1"/>
  <c r="U1485" i="1"/>
  <c r="U1477" i="1"/>
  <c r="U1469" i="1"/>
  <c r="U1461" i="1"/>
  <c r="U1453" i="1"/>
  <c r="U1445" i="1"/>
  <c r="U1437" i="1"/>
  <c r="U1429" i="1"/>
  <c r="U1421" i="1"/>
  <c r="U1413" i="1"/>
  <c r="U1405" i="1"/>
  <c r="U1397" i="1"/>
  <c r="U1389" i="1"/>
  <c r="U1381" i="1"/>
  <c r="U1373" i="1"/>
  <c r="U1365" i="1"/>
  <c r="U1357" i="1"/>
  <c r="U1349" i="1"/>
  <c r="U1341" i="1"/>
  <c r="U1333" i="1"/>
  <c r="U1325" i="1"/>
  <c r="U1317" i="1"/>
  <c r="U1309" i="1"/>
  <c r="U1301" i="1"/>
  <c r="U1293" i="1"/>
  <c r="U1285" i="1"/>
  <c r="U1277" i="1"/>
  <c r="U1269" i="1"/>
  <c r="U1261" i="1"/>
  <c r="U1253" i="1"/>
  <c r="U1245" i="1"/>
  <c r="U1237" i="1"/>
  <c r="U1229" i="1"/>
  <c r="U1221" i="1"/>
  <c r="U1213" i="1"/>
  <c r="U1205" i="1"/>
  <c r="U1197" i="1"/>
  <c r="U1189" i="1"/>
  <c r="U1181" i="1"/>
  <c r="U1173" i="1"/>
  <c r="U1069" i="1"/>
  <c r="U1762" i="1"/>
  <c r="U1704" i="1"/>
  <c r="U1642" i="1"/>
  <c r="U1592" i="1"/>
  <c r="U1472" i="1"/>
  <c r="U1362" i="1"/>
  <c r="U1250" i="1"/>
  <c r="U1192" i="1"/>
  <c r="U1130" i="1"/>
  <c r="U993" i="1"/>
  <c r="U888" i="1"/>
  <c r="U777" i="1"/>
  <c r="U547" i="1"/>
  <c r="U211" i="1"/>
  <c r="U564" i="1"/>
  <c r="U556" i="1"/>
  <c r="U548" i="1"/>
  <c r="U540" i="1"/>
  <c r="U532" i="1"/>
  <c r="U524" i="1"/>
  <c r="U516" i="1"/>
  <c r="U508" i="1"/>
  <c r="U500" i="1"/>
  <c r="U492" i="1"/>
  <c r="U484" i="1"/>
  <c r="U476" i="1"/>
  <c r="U468" i="1"/>
  <c r="U460" i="1"/>
  <c r="U452" i="1"/>
  <c r="U444" i="1"/>
  <c r="U436" i="1"/>
  <c r="U428" i="1"/>
  <c r="U420" i="1"/>
  <c r="U412" i="1"/>
  <c r="U404" i="1"/>
  <c r="U396" i="1"/>
  <c r="U388" i="1"/>
  <c r="U380" i="1"/>
  <c r="U372" i="1"/>
  <c r="U364" i="1"/>
  <c r="U356" i="1"/>
  <c r="U348" i="1"/>
  <c r="U340" i="1"/>
  <c r="U332" i="1"/>
  <c r="U324" i="1"/>
  <c r="U316" i="1"/>
  <c r="U308" i="1"/>
  <c r="U300" i="1"/>
  <c r="U292" i="1"/>
  <c r="U284" i="1"/>
  <c r="U276" i="1"/>
  <c r="U268" i="1"/>
  <c r="U260" i="1"/>
  <c r="U252" i="1"/>
  <c r="U244" i="1"/>
  <c r="U236" i="1"/>
  <c r="U228" i="1"/>
  <c r="U220" i="1"/>
  <c r="U212" i="1"/>
  <c r="U204" i="1"/>
  <c r="U196" i="1"/>
  <c r="U188" i="1"/>
  <c r="U180" i="1"/>
  <c r="U172" i="1"/>
  <c r="U164" i="1"/>
  <c r="U156" i="1"/>
  <c r="U148" i="1"/>
  <c r="U140" i="1"/>
  <c r="U132" i="1"/>
  <c r="U124" i="1"/>
  <c r="U116" i="1"/>
  <c r="U108" i="1"/>
  <c r="U100" i="1"/>
  <c r="U92" i="1"/>
  <c r="U84" i="1"/>
  <c r="U76" i="1"/>
  <c r="U68" i="1"/>
  <c r="U60" i="1"/>
  <c r="U52" i="1"/>
  <c r="U44" i="1"/>
  <c r="U36" i="1"/>
  <c r="U28" i="1"/>
  <c r="U20" i="1"/>
  <c r="U12" i="1"/>
  <c r="U4" i="1"/>
  <c r="U1920" i="1"/>
  <c r="U1698" i="1"/>
  <c r="U1640" i="1"/>
  <c r="U1578" i="1"/>
  <c r="U1528" i="1"/>
  <c r="U1408" i="1"/>
  <c r="U1298" i="1"/>
  <c r="U1186" i="1"/>
  <c r="U1128" i="1"/>
  <c r="U986" i="1"/>
  <c r="U514" i="1"/>
  <c r="U210" i="1"/>
  <c r="U1165" i="1"/>
  <c r="U1157" i="1"/>
  <c r="U1149" i="1"/>
  <c r="U1141" i="1"/>
  <c r="U1133" i="1"/>
  <c r="U1125" i="1"/>
  <c r="U1117" i="1"/>
  <c r="U1109" i="1"/>
  <c r="U1101" i="1"/>
  <c r="U1093" i="1"/>
  <c r="U1085" i="1"/>
  <c r="U1077" i="1"/>
  <c r="U1061" i="1"/>
  <c r="U1053" i="1"/>
  <c r="U1045" i="1"/>
  <c r="U1037" i="1"/>
  <c r="U1029" i="1"/>
  <c r="U1021" i="1"/>
  <c r="U1013" i="1"/>
  <c r="U1005" i="1"/>
  <c r="U997" i="1"/>
  <c r="U989" i="1"/>
  <c r="U981" i="1"/>
  <c r="U973" i="1"/>
  <c r="U965" i="1"/>
  <c r="U957" i="1"/>
  <c r="U949" i="1"/>
  <c r="U941" i="1"/>
  <c r="U933" i="1"/>
  <c r="U925" i="1"/>
  <c r="U917" i="1"/>
  <c r="U909" i="1"/>
  <c r="U901" i="1"/>
  <c r="U893" i="1"/>
  <c r="U885" i="1"/>
  <c r="U877" i="1"/>
  <c r="U869" i="1"/>
  <c r="U861" i="1"/>
  <c r="U853" i="1"/>
  <c r="U845" i="1"/>
  <c r="U837" i="1"/>
  <c r="U829" i="1"/>
  <c r="U821" i="1"/>
  <c r="U813" i="1"/>
  <c r="U805" i="1"/>
  <c r="U797" i="1"/>
  <c r="U789" i="1"/>
  <c r="U781" i="1"/>
  <c r="U773" i="1"/>
  <c r="U765" i="1"/>
  <c r="U757" i="1"/>
  <c r="U749" i="1"/>
  <c r="U741" i="1"/>
  <c r="U733" i="1"/>
  <c r="U725" i="1"/>
  <c r="U717" i="1"/>
  <c r="U709" i="1"/>
  <c r="U701" i="1"/>
  <c r="U693" i="1"/>
  <c r="U685" i="1"/>
  <c r="U677" i="1"/>
  <c r="U669" i="1"/>
  <c r="U661" i="1"/>
  <c r="U653" i="1"/>
  <c r="U645" i="1"/>
  <c r="U637" i="1"/>
  <c r="U629" i="1"/>
  <c r="U621" i="1"/>
  <c r="U613" i="1"/>
  <c r="U605" i="1"/>
  <c r="U597" i="1"/>
  <c r="U589" i="1"/>
  <c r="U581" i="1"/>
  <c r="U573" i="1"/>
  <c r="U565" i="1"/>
  <c r="U557" i="1"/>
  <c r="U549" i="1"/>
  <c r="U541" i="1"/>
  <c r="U533" i="1"/>
  <c r="U525" i="1"/>
  <c r="U517" i="1"/>
  <c r="U509" i="1"/>
  <c r="U501" i="1"/>
  <c r="U493" i="1"/>
  <c r="U485" i="1"/>
  <c r="U477" i="1"/>
  <c r="U469" i="1"/>
  <c r="U461" i="1"/>
  <c r="U453" i="1"/>
  <c r="U445" i="1"/>
  <c r="U437" i="1"/>
  <c r="U429" i="1"/>
  <c r="U421" i="1"/>
  <c r="U413" i="1"/>
  <c r="U405" i="1"/>
  <c r="U397" i="1"/>
  <c r="U389" i="1"/>
  <c r="U381" i="1"/>
  <c r="U373" i="1"/>
  <c r="U365" i="1"/>
  <c r="U357" i="1"/>
  <c r="U349" i="1"/>
  <c r="U341" i="1"/>
  <c r="U333" i="1"/>
  <c r="U325" i="1"/>
  <c r="U317" i="1"/>
  <c r="U309" i="1"/>
  <c r="U301" i="1"/>
  <c r="U293" i="1"/>
  <c r="U285" i="1"/>
  <c r="U277" i="1"/>
  <c r="U269" i="1"/>
  <c r="U261" i="1"/>
  <c r="U253" i="1"/>
  <c r="U245" i="1"/>
  <c r="U237" i="1"/>
  <c r="U229" i="1"/>
  <c r="U221" i="1"/>
  <c r="U213" i="1"/>
  <c r="U205" i="1"/>
  <c r="U197" i="1"/>
  <c r="U189" i="1"/>
  <c r="U181" i="1"/>
  <c r="U173" i="1"/>
  <c r="U165" i="1"/>
  <c r="U157" i="1"/>
  <c r="U149" i="1"/>
  <c r="U141" i="1"/>
  <c r="U133" i="1"/>
  <c r="U125" i="1"/>
  <c r="U117" i="1"/>
  <c r="U109" i="1"/>
  <c r="U101" i="1"/>
  <c r="U93" i="1"/>
  <c r="U85" i="1"/>
  <c r="U77" i="1"/>
  <c r="U69" i="1"/>
  <c r="U61" i="1"/>
  <c r="U53" i="1"/>
  <c r="U45" i="1"/>
  <c r="U37" i="1"/>
  <c r="U29" i="1"/>
  <c r="U21" i="1"/>
  <c r="U13" i="1"/>
  <c r="U5" i="1"/>
  <c r="U739" i="1"/>
  <c r="U731" i="1"/>
  <c r="U723" i="1"/>
  <c r="U715" i="1"/>
  <c r="U707" i="1"/>
  <c r="U699" i="1"/>
  <c r="U691" i="1"/>
  <c r="U683" i="1"/>
  <c r="U667" i="1"/>
  <c r="U659" i="1"/>
  <c r="U651" i="1"/>
  <c r="U643" i="1"/>
  <c r="U635" i="1"/>
  <c r="U627" i="1"/>
  <c r="U619" i="1"/>
  <c r="U611" i="1"/>
  <c r="U603" i="1"/>
  <c r="U587" i="1"/>
  <c r="U571" i="1"/>
  <c r="U563" i="1"/>
  <c r="U555" i="1"/>
  <c r="U539" i="1"/>
  <c r="U531" i="1"/>
  <c r="U523" i="1"/>
  <c r="U515" i="1"/>
  <c r="U507" i="1"/>
  <c r="U499" i="1"/>
  <c r="U491" i="1"/>
  <c r="U483" i="1"/>
  <c r="U475" i="1"/>
  <c r="U459" i="1"/>
  <c r="U443" i="1"/>
  <c r="U435" i="1"/>
  <c r="U427" i="1"/>
  <c r="U411" i="1"/>
  <c r="U403" i="1"/>
  <c r="U395" i="1"/>
  <c r="U387" i="1"/>
  <c r="U379" i="1"/>
  <c r="U371" i="1"/>
  <c r="U363" i="1"/>
  <c r="U355" i="1"/>
  <c r="U347" i="1"/>
  <c r="U331" i="1"/>
  <c r="U315" i="1"/>
  <c r="U307" i="1"/>
  <c r="U299" i="1"/>
  <c r="U283" i="1"/>
  <c r="U275" i="1"/>
  <c r="U267" i="1"/>
  <c r="U259" i="1"/>
  <c r="U251" i="1"/>
  <c r="U243" i="1"/>
  <c r="U235" i="1"/>
  <c r="U227" i="1"/>
  <c r="U219" i="1"/>
  <c r="U203" i="1"/>
  <c r="U187" i="1"/>
  <c r="U179" i="1"/>
  <c r="U171" i="1"/>
  <c r="U155" i="1"/>
  <c r="U147" i="1"/>
  <c r="U139" i="1"/>
  <c r="U131" i="1"/>
  <c r="U123" i="1"/>
  <c r="U115" i="1"/>
  <c r="U107" i="1"/>
  <c r="U99" i="1"/>
  <c r="U91" i="1"/>
  <c r="U75" i="1"/>
  <c r="U59" i="1"/>
  <c r="U51" i="1"/>
  <c r="U43" i="1"/>
  <c r="U35" i="1"/>
  <c r="U19" i="1"/>
  <c r="U11" i="1"/>
  <c r="U3" i="1"/>
  <c r="U1082" i="1"/>
  <c r="U1074" i="1"/>
  <c r="U1066" i="1"/>
  <c r="U1042" i="1"/>
  <c r="U1034" i="1"/>
  <c r="U1010" i="1"/>
  <c r="U994" i="1"/>
  <c r="U978" i="1"/>
  <c r="U970" i="1"/>
  <c r="U954" i="1"/>
  <c r="U946" i="1"/>
  <c r="U938" i="1"/>
  <c r="U922" i="1"/>
  <c r="U914" i="1"/>
  <c r="U898" i="1"/>
  <c r="U882" i="1"/>
  <c r="U866" i="1"/>
  <c r="U850" i="1"/>
  <c r="U842" i="1"/>
  <c r="U826" i="1"/>
  <c r="U818" i="1"/>
  <c r="U810" i="1"/>
  <c r="U802" i="1"/>
  <c r="U786" i="1"/>
  <c r="U778" i="1"/>
  <c r="U762" i="1"/>
  <c r="U754" i="1"/>
  <c r="U746" i="1"/>
  <c r="U738" i="1"/>
  <c r="U722" i="1"/>
  <c r="U714" i="1"/>
  <c r="U698" i="1"/>
  <c r="U690" i="1"/>
  <c r="U682" i="1"/>
  <c r="U674" i="1"/>
  <c r="U666" i="1"/>
  <c r="U658" i="1"/>
  <c r="U650" i="1"/>
  <c r="U634" i="1"/>
  <c r="U618" i="1"/>
  <c r="U610" i="1"/>
  <c r="U602" i="1"/>
  <c r="U586" i="1"/>
  <c r="U578" i="1"/>
  <c r="U570" i="1"/>
  <c r="U562" i="1"/>
  <c r="U554" i="1"/>
  <c r="U546" i="1"/>
  <c r="U538" i="1"/>
  <c r="U530" i="1"/>
  <c r="U522" i="1"/>
  <c r="U506" i="1"/>
  <c r="U490" i="1"/>
  <c r="U482" i="1"/>
  <c r="U474" i="1"/>
  <c r="U458" i="1"/>
  <c r="U450" i="1"/>
  <c r="U442" i="1"/>
  <c r="U434" i="1"/>
  <c r="U426" i="1"/>
  <c r="U418" i="1"/>
  <c r="U410" i="1"/>
  <c r="U402" i="1"/>
  <c r="U394" i="1"/>
  <c r="U378" i="1"/>
  <c r="U362" i="1"/>
  <c r="U354" i="1"/>
  <c r="U346" i="1"/>
  <c r="U330" i="1"/>
  <c r="U322" i="1"/>
  <c r="U314" i="1"/>
  <c r="U306" i="1"/>
  <c r="U298" i="1"/>
  <c r="U290" i="1"/>
  <c r="U282" i="1"/>
  <c r="U274" i="1"/>
  <c r="U266" i="1"/>
  <c r="U250" i="1"/>
  <c r="U234" i="1"/>
  <c r="U226" i="1"/>
  <c r="U218" i="1"/>
  <c r="U202" i="1"/>
  <c r="U194" i="1"/>
  <c r="U186" i="1"/>
  <c r="U178" i="1"/>
  <c r="U170" i="1"/>
  <c r="U162" i="1"/>
  <c r="U154" i="1"/>
  <c r="U146" i="1"/>
  <c r="U138" i="1"/>
  <c r="U122" i="1"/>
  <c r="U106" i="1"/>
  <c r="U98" i="1"/>
  <c r="U90" i="1"/>
  <c r="U74" i="1"/>
  <c r="U66" i="1"/>
  <c r="U58" i="1"/>
  <c r="U50" i="1"/>
  <c r="U42" i="1"/>
  <c r="U34" i="1"/>
  <c r="U26" i="1"/>
  <c r="U18" i="1"/>
  <c r="U2" i="1"/>
  <c r="U1433" i="1"/>
  <c r="U1425" i="1"/>
  <c r="U1417" i="1"/>
  <c r="U1409" i="1"/>
  <c r="U1401" i="1"/>
  <c r="U1393" i="1"/>
  <c r="U1385" i="1"/>
  <c r="U1377" i="1"/>
  <c r="U1369" i="1"/>
  <c r="U1361" i="1"/>
  <c r="U1353" i="1"/>
  <c r="U1345" i="1"/>
  <c r="U1337" i="1"/>
  <c r="U1329" i="1"/>
  <c r="U1321" i="1"/>
  <c r="U1313" i="1"/>
  <c r="U1305" i="1"/>
  <c r="U1297" i="1"/>
  <c r="U1289" i="1"/>
  <c r="U1281" i="1"/>
  <c r="U1273" i="1"/>
  <c r="U1265" i="1"/>
  <c r="U1257" i="1"/>
  <c r="U1249" i="1"/>
  <c r="U1241" i="1"/>
  <c r="U1233" i="1"/>
  <c r="U1225" i="1"/>
  <c r="U1217" i="1"/>
  <c r="U1209" i="1"/>
  <c r="U1201" i="1"/>
  <c r="U1193" i="1"/>
  <c r="U1185" i="1"/>
  <c r="U1177" i="1"/>
  <c r="U1169" i="1"/>
  <c r="U1161" i="1"/>
  <c r="U1153" i="1"/>
  <c r="U1145" i="1"/>
  <c r="U1137" i="1"/>
  <c r="U1129" i="1"/>
  <c r="U1121" i="1"/>
  <c r="U1113" i="1"/>
  <c r="U1105" i="1"/>
  <c r="U1097" i="1"/>
  <c r="U1073" i="1"/>
  <c r="U1065" i="1"/>
  <c r="U1057" i="1"/>
  <c r="U1049" i="1"/>
  <c r="U1033" i="1"/>
  <c r="U1025" i="1"/>
  <c r="U1017" i="1"/>
  <c r="U1009" i="1"/>
  <c r="U1001" i="1"/>
  <c r="U985" i="1"/>
  <c r="U977" i="1"/>
  <c r="U969" i="1"/>
  <c r="U961" i="1"/>
  <c r="U953" i="1"/>
  <c r="U945" i="1"/>
  <c r="U929" i="1"/>
  <c r="U913" i="1"/>
  <c r="U905" i="1"/>
  <c r="U897" i="1"/>
  <c r="U889" i="1"/>
  <c r="U881" i="1"/>
  <c r="U873" i="1"/>
  <c r="U857" i="1"/>
  <c r="U849" i="1"/>
  <c r="U841" i="1"/>
  <c r="U833" i="1"/>
  <c r="U825" i="1"/>
  <c r="U817" i="1"/>
  <c r="U809" i="1"/>
  <c r="U801" i="1"/>
  <c r="U793" i="1"/>
  <c r="U785" i="1"/>
  <c r="U769" i="1"/>
  <c r="U761" i="1"/>
  <c r="U753" i="1"/>
  <c r="U745" i="1"/>
  <c r="U737" i="1"/>
  <c r="U729" i="1"/>
  <c r="U721" i="1"/>
  <c r="U705" i="1"/>
  <c r="U697" i="1"/>
  <c r="U689" i="1"/>
  <c r="U681" i="1"/>
  <c r="U673" i="1"/>
  <c r="U665" i="1"/>
  <c r="U657" i="1"/>
  <c r="U649" i="1"/>
  <c r="U641" i="1"/>
  <c r="U633" i="1"/>
  <c r="U625" i="1"/>
  <c r="U617" i="1"/>
  <c r="U609" i="1"/>
  <c r="U601" i="1"/>
  <c r="U593" i="1"/>
  <c r="U585" i="1"/>
  <c r="U577" i="1"/>
  <c r="U569" i="1"/>
  <c r="U561" i="1"/>
  <c r="U553" i="1"/>
  <c r="U545" i="1"/>
  <c r="U537" i="1"/>
  <c r="U529" i="1"/>
  <c r="U521" i="1"/>
  <c r="U513" i="1"/>
  <c r="U505" i="1"/>
  <c r="U497" i="1"/>
  <c r="U489" i="1"/>
  <c r="U481" i="1"/>
  <c r="U473" i="1"/>
  <c r="U465" i="1"/>
  <c r="U457" i="1"/>
  <c r="U449" i="1"/>
  <c r="U441" i="1"/>
  <c r="U433" i="1"/>
  <c r="U425" i="1"/>
  <c r="U417" i="1"/>
  <c r="U409" i="1"/>
  <c r="U401" i="1"/>
  <c r="U393" i="1"/>
  <c r="U385" i="1"/>
  <c r="U377" i="1"/>
  <c r="U369" i="1"/>
  <c r="U361" i="1"/>
  <c r="U353" i="1"/>
  <c r="U345" i="1"/>
  <c r="U337" i="1"/>
  <c r="U329" i="1"/>
  <c r="U321" i="1"/>
  <c r="U313" i="1"/>
  <c r="U305" i="1"/>
  <c r="U297" i="1"/>
  <c r="U289" i="1"/>
  <c r="U281" i="1"/>
  <c r="U273" i="1"/>
  <c r="U265" i="1"/>
  <c r="U257" i="1"/>
  <c r="U249" i="1"/>
  <c r="U241" i="1"/>
  <c r="U233" i="1"/>
  <c r="U225" i="1"/>
  <c r="U217" i="1"/>
  <c r="U209" i="1"/>
  <c r="U201" i="1"/>
  <c r="U193" i="1"/>
  <c r="U185" i="1"/>
  <c r="U177" i="1"/>
  <c r="U169" i="1"/>
  <c r="U161" i="1"/>
  <c r="U153" i="1"/>
  <c r="U145" i="1"/>
  <c r="U137" i="1"/>
  <c r="U129" i="1"/>
  <c r="U121" i="1"/>
  <c r="U113" i="1"/>
  <c r="U105" i="1"/>
  <c r="U97" i="1"/>
  <c r="U89" i="1"/>
  <c r="U81" i="1"/>
  <c r="U73" i="1"/>
  <c r="U65" i="1"/>
  <c r="U57" i="1"/>
  <c r="U49" i="1"/>
  <c r="U41" i="1"/>
  <c r="U33" i="1"/>
  <c r="U25" i="1"/>
  <c r="U17" i="1"/>
  <c r="U9" i="1"/>
  <c r="U1088" i="1"/>
  <c r="U1064" i="1"/>
  <c r="U1056" i="1"/>
  <c r="U1032" i="1"/>
  <c r="U1024" i="1"/>
  <c r="U1008" i="1"/>
  <c r="U1000" i="1"/>
  <c r="U984" i="1"/>
  <c r="U968" i="1"/>
  <c r="U952" i="1"/>
  <c r="U936" i="1"/>
  <c r="U928" i="1"/>
  <c r="U912" i="1"/>
  <c r="U904" i="1"/>
  <c r="U896" i="1"/>
  <c r="U880" i="1"/>
  <c r="U872" i="1"/>
  <c r="U856" i="1"/>
  <c r="U840" i="1"/>
  <c r="U824" i="1"/>
  <c r="U808" i="1"/>
  <c r="U800" i="1"/>
  <c r="U784" i="1"/>
  <c r="U776" i="1"/>
  <c r="U768" i="1"/>
  <c r="U760" i="1"/>
  <c r="U744" i="1"/>
  <c r="U736" i="1"/>
  <c r="U720" i="1"/>
  <c r="U712" i="1"/>
  <c r="U704" i="1"/>
  <c r="U696" i="1"/>
  <c r="U688" i="1"/>
  <c r="U680" i="1"/>
  <c r="U672" i="1"/>
  <c r="U664" i="1"/>
  <c r="U656" i="1"/>
  <c r="U648" i="1"/>
  <c r="U640" i="1"/>
  <c r="U632" i="1"/>
  <c r="U624" i="1"/>
  <c r="U616" i="1"/>
  <c r="U608" i="1"/>
  <c r="U600" i="1"/>
  <c r="U592" i="1"/>
  <c r="U584" i="1"/>
  <c r="U576" i="1"/>
  <c r="U568" i="1"/>
  <c r="U560" i="1"/>
  <c r="U552" i="1"/>
  <c r="U544" i="1"/>
  <c r="U536" i="1"/>
  <c r="U528" i="1"/>
  <c r="U520" i="1"/>
  <c r="U512" i="1"/>
  <c r="U504" i="1"/>
  <c r="U496" i="1"/>
  <c r="U488" i="1"/>
  <c r="U480" i="1"/>
  <c r="U472" i="1"/>
  <c r="U464" i="1"/>
  <c r="U456" i="1"/>
  <c r="U448" i="1"/>
  <c r="U440" i="1"/>
  <c r="U432" i="1"/>
  <c r="U424" i="1"/>
  <c r="U416" i="1"/>
  <c r="U408" i="1"/>
  <c r="U400" i="1"/>
  <c r="U392" i="1"/>
  <c r="U384" i="1"/>
  <c r="U376" i="1"/>
  <c r="U368" i="1"/>
  <c r="U360" i="1"/>
  <c r="U352" i="1"/>
  <c r="U344" i="1"/>
  <c r="U336" i="1"/>
  <c r="U328" i="1"/>
  <c r="U320" i="1"/>
  <c r="U312" i="1"/>
  <c r="U304" i="1"/>
  <c r="U296" i="1"/>
  <c r="U288" i="1"/>
  <c r="U280" i="1"/>
  <c r="U272" i="1"/>
  <c r="U264" i="1"/>
  <c r="U256" i="1"/>
  <c r="U248" i="1"/>
  <c r="U240" i="1"/>
  <c r="U232" i="1"/>
  <c r="U224" i="1"/>
  <c r="U216" i="1"/>
  <c r="U208" i="1"/>
  <c r="U200" i="1"/>
  <c r="U192" i="1"/>
  <c r="U184" i="1"/>
  <c r="U176" i="1"/>
  <c r="U168" i="1"/>
  <c r="U160" i="1"/>
  <c r="U152" i="1"/>
  <c r="U144" i="1"/>
  <c r="U136" i="1"/>
  <c r="U128" i="1"/>
  <c r="U120" i="1"/>
  <c r="U112" i="1"/>
  <c r="U104" i="1"/>
  <c r="U96" i="1"/>
  <c r="U88" i="1"/>
  <c r="U80" i="1"/>
  <c r="U72" i="1"/>
  <c r="U64" i="1"/>
  <c r="U56" i="1"/>
  <c r="U48" i="1"/>
  <c r="U40" i="1"/>
  <c r="U24" i="1"/>
  <c r="U16" i="1"/>
  <c r="U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5BAA96-E807-43E7-9B31-567484FB8354}" keepAlive="1" name="Query - indian_ecommerce_pricing_revenue_growth" description="Connection to the 'indian_ecommerce_pricing_revenue_growth' query in the workbook." type="5" refreshedVersion="8" background="1" saveData="1">
    <dbPr connection="Provider=Microsoft.Mashup.OleDb.1;Data Source=$Workbook$;Location=indian_ecommerce_pricing_revenue_growth;Extended Properties=&quot;&quot;" command="SELECT * FROM [indian_ecommerce_pricing_revenue_growth]"/>
  </connection>
</connections>
</file>

<file path=xl/sharedStrings.xml><?xml version="1.0" encoding="utf-8"?>
<sst xmlns="http://schemas.openxmlformats.org/spreadsheetml/2006/main" count="9102" uniqueCount="62">
  <si>
    <t>year</t>
  </si>
  <si>
    <t>month</t>
  </si>
  <si>
    <t>product_category</t>
  </si>
  <si>
    <t>base_price</t>
  </si>
  <si>
    <t>discount_percent</t>
  </si>
  <si>
    <t>final_price</t>
  </si>
  <si>
    <t>marketing_spend</t>
  </si>
  <si>
    <t>website_traffic</t>
  </si>
  <si>
    <t>conversion_rate</t>
  </si>
  <si>
    <t>customer_rating</t>
  </si>
  <si>
    <t>competitor_price_index</t>
  </si>
  <si>
    <t>logistics_cost</t>
  </si>
  <si>
    <t>return_rate</t>
  </si>
  <si>
    <t>festival_season</t>
  </si>
  <si>
    <t>inventory_level</t>
  </si>
  <si>
    <t>units_sold</t>
  </si>
  <si>
    <t>revenue</t>
  </si>
  <si>
    <t>revenue_growth_percent</t>
  </si>
  <si>
    <t>Electronics</t>
  </si>
  <si>
    <t>Grocery</t>
  </si>
  <si>
    <t>Beauty</t>
  </si>
  <si>
    <t>Fashion</t>
  </si>
  <si>
    <t>Home</t>
  </si>
  <si>
    <t>customer buying</t>
  </si>
  <si>
    <t>cost of conversion</t>
  </si>
  <si>
    <t>final_sold</t>
  </si>
  <si>
    <t>unit_return</t>
  </si>
  <si>
    <t>competitive_price</t>
  </si>
  <si>
    <t>Row Labels</t>
  </si>
  <si>
    <t>Grand Total</t>
  </si>
  <si>
    <t>Column Labels</t>
  </si>
  <si>
    <t>January</t>
  </si>
  <si>
    <t>February</t>
  </si>
  <si>
    <t>March</t>
  </si>
  <si>
    <t>April</t>
  </si>
  <si>
    <t>May</t>
  </si>
  <si>
    <t>June</t>
  </si>
  <si>
    <t>July</t>
  </si>
  <si>
    <t>August</t>
  </si>
  <si>
    <t>September</t>
  </si>
  <si>
    <t>October</t>
  </si>
  <si>
    <t>November</t>
  </si>
  <si>
    <t>December</t>
  </si>
  <si>
    <t>Average of cost of conversion</t>
  </si>
  <si>
    <t>festival</t>
  </si>
  <si>
    <t>non-festival</t>
  </si>
  <si>
    <t>Average of customer_rating</t>
  </si>
  <si>
    <t>Average of revenue</t>
  </si>
  <si>
    <t>Average of return_rate</t>
  </si>
  <si>
    <t>(All)</t>
  </si>
  <si>
    <t>Sum of revenue</t>
  </si>
  <si>
    <t>Sum of marketing_spend</t>
  </si>
  <si>
    <t>ROI</t>
  </si>
  <si>
    <t>Average of revenue_growth_percent</t>
  </si>
  <si>
    <t>Average of marketing_spend</t>
  </si>
  <si>
    <t>Net_sold</t>
  </si>
  <si>
    <t>Unit_returned</t>
  </si>
  <si>
    <t>Sum of ITR</t>
  </si>
  <si>
    <t>Website traffic</t>
  </si>
  <si>
    <t>Customer Engagement</t>
  </si>
  <si>
    <t>Purchased</t>
  </si>
  <si>
    <t>Competitor price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</si>
</sst>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4"/>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10"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10" fontId="0" fillId="0" borderId="0" xfId="1" applyNumberFormat="1" applyFont="1" applyBorder="1"/>
    <xf numFmtId="2" fontId="0" fillId="0" borderId="15" xfId="0" applyNumberFormat="1" applyBorder="1"/>
    <xf numFmtId="0" fontId="0" fillId="0" borderId="15" xfId="0" applyBorder="1"/>
    <xf numFmtId="0" fontId="0" fillId="0" borderId="16" xfId="0" applyBorder="1"/>
    <xf numFmtId="0" fontId="0" fillId="0" borderId="17" xfId="0" pivotButton="1" applyBorder="1"/>
    <xf numFmtId="0" fontId="0" fillId="0" borderId="18" xfId="0" applyBorder="1"/>
    <xf numFmtId="2" fontId="0" fillId="0" borderId="10" xfId="0" applyNumberFormat="1" applyBorder="1"/>
    <xf numFmtId="0" fontId="0" fillId="0" borderId="10" xfId="0" applyBorder="1"/>
    <xf numFmtId="0" fontId="0" fillId="33" borderId="0" xfId="0" applyFill="1"/>
    <xf numFmtId="0" fontId="18" fillId="33" borderId="0" xfId="0" applyFont="1" applyFill="1"/>
    <xf numFmtId="164" fontId="0" fillId="0" borderId="0" xfId="0" applyNumberFormat="1"/>
    <xf numFmtId="165" fontId="0" fillId="0" borderId="0" xfId="0" applyNumberForma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0" formatCode="General"/>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[indian_ecommerce_pricing_revenue_growth.csv.xlsx]PIVOT Table!Revenue</c:name>
    <c:fmtId val="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u="sng"/>
              <a:t>REVENUE</a:t>
            </a:r>
          </a:p>
        </c:rich>
      </c:tx>
      <c:layout>
        <c:manualLayout>
          <c:xMode val="edge"/>
          <c:yMode val="edge"/>
          <c:x val="0.44042100256916783"/>
          <c:y val="2.6089540020352922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Table'!$B$3:$B$4</c:f>
              <c:strCache>
                <c:ptCount val="1"/>
                <c:pt idx="0">
                  <c:v>2020</c:v>
                </c:pt>
              </c:strCache>
            </c:strRef>
          </c:tx>
          <c:spPr>
            <a:ln w="28575" cap="rnd">
              <a:solidFill>
                <a:schemeClr val="accent1"/>
              </a:solidFill>
              <a:round/>
            </a:ln>
            <a:effectLst/>
          </c:spPr>
          <c:marker>
            <c:symbol val="none"/>
          </c:marker>
          <c:cat>
            <c:strRef>
              <c:f>'PIVOT Table'!$A$5:$A$17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Table'!$B$5:$B$17</c:f>
              <c:numCache>
                <c:formatCode>General</c:formatCode>
                <c:ptCount val="12"/>
                <c:pt idx="0">
                  <c:v>53047024.629665568</c:v>
                </c:pt>
                <c:pt idx="1">
                  <c:v>47078483.765620105</c:v>
                </c:pt>
                <c:pt idx="2">
                  <c:v>64587691.800355949</c:v>
                </c:pt>
                <c:pt idx="3">
                  <c:v>47725777.73809246</c:v>
                </c:pt>
                <c:pt idx="4">
                  <c:v>50388043.250578709</c:v>
                </c:pt>
                <c:pt idx="5">
                  <c:v>52165424.577271707</c:v>
                </c:pt>
                <c:pt idx="6">
                  <c:v>56519156.156529613</c:v>
                </c:pt>
                <c:pt idx="7">
                  <c:v>52408011.755011283</c:v>
                </c:pt>
                <c:pt idx="8">
                  <c:v>49444421.648742273</c:v>
                </c:pt>
                <c:pt idx="9">
                  <c:v>51578574.368198432</c:v>
                </c:pt>
                <c:pt idx="10">
                  <c:v>39208139.951969825</c:v>
                </c:pt>
                <c:pt idx="11">
                  <c:v>62496022.023339108</c:v>
                </c:pt>
              </c:numCache>
            </c:numRef>
          </c:val>
          <c:smooth val="0"/>
          <c:extLst>
            <c:ext xmlns:c16="http://schemas.microsoft.com/office/drawing/2014/chart" uri="{C3380CC4-5D6E-409C-BE32-E72D297353CC}">
              <c16:uniqueId val="{00000000-15EB-4E8B-B408-6CB8BE147B35}"/>
            </c:ext>
          </c:extLst>
        </c:ser>
        <c:ser>
          <c:idx val="1"/>
          <c:order val="1"/>
          <c:tx>
            <c:strRef>
              <c:f>'PIVOT Table'!$C$3:$C$4</c:f>
              <c:strCache>
                <c:ptCount val="1"/>
                <c:pt idx="0">
                  <c:v>2021</c:v>
                </c:pt>
              </c:strCache>
            </c:strRef>
          </c:tx>
          <c:spPr>
            <a:ln w="28575" cap="rnd">
              <a:solidFill>
                <a:schemeClr val="accent2"/>
              </a:solidFill>
              <a:round/>
            </a:ln>
            <a:effectLst/>
          </c:spPr>
          <c:marker>
            <c:symbol val="none"/>
          </c:marker>
          <c:cat>
            <c:strRef>
              <c:f>'PIVOT Table'!$A$5:$A$17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Table'!$C$5:$C$17</c:f>
              <c:numCache>
                <c:formatCode>General</c:formatCode>
                <c:ptCount val="12"/>
                <c:pt idx="0">
                  <c:v>46887956.531108685</c:v>
                </c:pt>
                <c:pt idx="1">
                  <c:v>51989491.009293772</c:v>
                </c:pt>
                <c:pt idx="2">
                  <c:v>54138686.302702479</c:v>
                </c:pt>
                <c:pt idx="3">
                  <c:v>42011037.427365504</c:v>
                </c:pt>
                <c:pt idx="4">
                  <c:v>62730613.85375309</c:v>
                </c:pt>
                <c:pt idx="5">
                  <c:v>56897907.059747331</c:v>
                </c:pt>
                <c:pt idx="6">
                  <c:v>46206017.898171432</c:v>
                </c:pt>
                <c:pt idx="7">
                  <c:v>45179681.186453715</c:v>
                </c:pt>
                <c:pt idx="8">
                  <c:v>42621694.827586859</c:v>
                </c:pt>
                <c:pt idx="9">
                  <c:v>51574244.124767579</c:v>
                </c:pt>
                <c:pt idx="10">
                  <c:v>45653893.34509483</c:v>
                </c:pt>
                <c:pt idx="11">
                  <c:v>51776688.362341002</c:v>
                </c:pt>
              </c:numCache>
            </c:numRef>
          </c:val>
          <c:smooth val="0"/>
          <c:extLst>
            <c:ext xmlns:c16="http://schemas.microsoft.com/office/drawing/2014/chart" uri="{C3380CC4-5D6E-409C-BE32-E72D297353CC}">
              <c16:uniqueId val="{00000009-118D-43A1-86F7-8CF4CF751F5A}"/>
            </c:ext>
          </c:extLst>
        </c:ser>
        <c:ser>
          <c:idx val="2"/>
          <c:order val="2"/>
          <c:tx>
            <c:strRef>
              <c:f>'PIVOT Table'!$D$3:$D$4</c:f>
              <c:strCache>
                <c:ptCount val="1"/>
                <c:pt idx="0">
                  <c:v>2022</c:v>
                </c:pt>
              </c:strCache>
            </c:strRef>
          </c:tx>
          <c:spPr>
            <a:ln w="28575" cap="rnd">
              <a:solidFill>
                <a:schemeClr val="accent3"/>
              </a:solidFill>
              <a:round/>
            </a:ln>
            <a:effectLst/>
          </c:spPr>
          <c:marker>
            <c:symbol val="none"/>
          </c:marker>
          <c:cat>
            <c:strRef>
              <c:f>'PIVOT Table'!$A$5:$A$17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Table'!$D$5:$D$17</c:f>
              <c:numCache>
                <c:formatCode>General</c:formatCode>
                <c:ptCount val="12"/>
                <c:pt idx="0">
                  <c:v>44563243.726530589</c:v>
                </c:pt>
                <c:pt idx="1">
                  <c:v>55976360.577479891</c:v>
                </c:pt>
                <c:pt idx="2">
                  <c:v>55272103.229091741</c:v>
                </c:pt>
                <c:pt idx="3">
                  <c:v>49080691.930947803</c:v>
                </c:pt>
                <c:pt idx="4">
                  <c:v>58078323.715579361</c:v>
                </c:pt>
                <c:pt idx="5">
                  <c:v>55402751.689341873</c:v>
                </c:pt>
                <c:pt idx="6">
                  <c:v>56552382.03192798</c:v>
                </c:pt>
                <c:pt idx="7">
                  <c:v>54310669.943060666</c:v>
                </c:pt>
                <c:pt idx="8">
                  <c:v>41499531.706694186</c:v>
                </c:pt>
                <c:pt idx="9">
                  <c:v>69997044.541931942</c:v>
                </c:pt>
                <c:pt idx="10">
                  <c:v>41960203.196021564</c:v>
                </c:pt>
                <c:pt idx="11">
                  <c:v>73514357.470877841</c:v>
                </c:pt>
              </c:numCache>
            </c:numRef>
          </c:val>
          <c:smooth val="0"/>
          <c:extLst>
            <c:ext xmlns:c16="http://schemas.microsoft.com/office/drawing/2014/chart" uri="{C3380CC4-5D6E-409C-BE32-E72D297353CC}">
              <c16:uniqueId val="{0000000A-118D-43A1-86F7-8CF4CF751F5A}"/>
            </c:ext>
          </c:extLst>
        </c:ser>
        <c:ser>
          <c:idx val="3"/>
          <c:order val="3"/>
          <c:tx>
            <c:strRef>
              <c:f>'PIVOT Table'!$E$3:$E$4</c:f>
              <c:strCache>
                <c:ptCount val="1"/>
                <c:pt idx="0">
                  <c:v>2023</c:v>
                </c:pt>
              </c:strCache>
            </c:strRef>
          </c:tx>
          <c:spPr>
            <a:ln w="28575" cap="rnd">
              <a:solidFill>
                <a:schemeClr val="accent4"/>
              </a:solidFill>
              <a:round/>
            </a:ln>
            <a:effectLst/>
          </c:spPr>
          <c:marker>
            <c:symbol val="none"/>
          </c:marker>
          <c:cat>
            <c:strRef>
              <c:f>'PIVOT Table'!$A$5:$A$17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Table'!$E$5:$E$17</c:f>
              <c:numCache>
                <c:formatCode>General</c:formatCode>
                <c:ptCount val="12"/>
                <c:pt idx="0">
                  <c:v>58757292.398570329</c:v>
                </c:pt>
                <c:pt idx="1">
                  <c:v>44700171.882316902</c:v>
                </c:pt>
                <c:pt idx="2">
                  <c:v>44257411.73358611</c:v>
                </c:pt>
                <c:pt idx="3">
                  <c:v>55256935.163108014</c:v>
                </c:pt>
                <c:pt idx="4">
                  <c:v>67944031.270983875</c:v>
                </c:pt>
                <c:pt idx="5">
                  <c:v>50809257.228002533</c:v>
                </c:pt>
                <c:pt idx="6">
                  <c:v>52790225.455778845</c:v>
                </c:pt>
                <c:pt idx="7">
                  <c:v>58672829.576449342</c:v>
                </c:pt>
                <c:pt idx="8">
                  <c:v>42907146.173350714</c:v>
                </c:pt>
                <c:pt idx="9">
                  <c:v>57820192.556395784</c:v>
                </c:pt>
                <c:pt idx="10">
                  <c:v>59202199.494234949</c:v>
                </c:pt>
                <c:pt idx="11">
                  <c:v>57565830.747331388</c:v>
                </c:pt>
              </c:numCache>
            </c:numRef>
          </c:val>
          <c:smooth val="0"/>
          <c:extLst>
            <c:ext xmlns:c16="http://schemas.microsoft.com/office/drawing/2014/chart" uri="{C3380CC4-5D6E-409C-BE32-E72D297353CC}">
              <c16:uniqueId val="{00000001-2295-4FC9-892F-F89817D4ED5D}"/>
            </c:ext>
          </c:extLst>
        </c:ser>
        <c:ser>
          <c:idx val="4"/>
          <c:order val="4"/>
          <c:tx>
            <c:strRef>
              <c:f>'PIVOT Table'!$F$3:$F$4</c:f>
              <c:strCache>
                <c:ptCount val="1"/>
                <c:pt idx="0">
                  <c:v>2024</c:v>
                </c:pt>
              </c:strCache>
            </c:strRef>
          </c:tx>
          <c:spPr>
            <a:ln w="28575" cap="rnd">
              <a:solidFill>
                <a:schemeClr val="accent5"/>
              </a:solidFill>
              <a:round/>
            </a:ln>
            <a:effectLst/>
          </c:spPr>
          <c:marker>
            <c:symbol val="none"/>
          </c:marker>
          <c:cat>
            <c:strRef>
              <c:f>'PIVOT Table'!$A$5:$A$17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Table'!$F$5:$F$17</c:f>
              <c:numCache>
                <c:formatCode>General</c:formatCode>
                <c:ptCount val="12"/>
                <c:pt idx="0">
                  <c:v>47843347.371929452</c:v>
                </c:pt>
                <c:pt idx="1">
                  <c:v>38428396.944872908</c:v>
                </c:pt>
                <c:pt idx="2">
                  <c:v>46307251.622832336</c:v>
                </c:pt>
                <c:pt idx="3">
                  <c:v>37978701.97540991</c:v>
                </c:pt>
                <c:pt idx="4">
                  <c:v>49396941.348267116</c:v>
                </c:pt>
                <c:pt idx="5">
                  <c:v>46574000.355038546</c:v>
                </c:pt>
                <c:pt idx="6">
                  <c:v>51562665.98013588</c:v>
                </c:pt>
                <c:pt idx="7">
                  <c:v>53846876.955368057</c:v>
                </c:pt>
                <c:pt idx="8">
                  <c:v>68421453.278982133</c:v>
                </c:pt>
                <c:pt idx="9">
                  <c:v>46229825.799532071</c:v>
                </c:pt>
                <c:pt idx="10">
                  <c:v>56803172.318351656</c:v>
                </c:pt>
                <c:pt idx="11">
                  <c:v>59564843.472087912</c:v>
                </c:pt>
              </c:numCache>
            </c:numRef>
          </c:val>
          <c:smooth val="0"/>
          <c:extLst>
            <c:ext xmlns:c16="http://schemas.microsoft.com/office/drawing/2014/chart" uri="{C3380CC4-5D6E-409C-BE32-E72D297353CC}">
              <c16:uniqueId val="{00000002-2295-4FC9-892F-F89817D4ED5D}"/>
            </c:ext>
          </c:extLst>
        </c:ser>
        <c:dLbls>
          <c:showLegendKey val="0"/>
          <c:showVal val="0"/>
          <c:showCatName val="0"/>
          <c:showSerName val="0"/>
          <c:showPercent val="0"/>
          <c:showBubbleSize val="0"/>
        </c:dLbls>
        <c:smooth val="0"/>
        <c:axId val="1983277600"/>
        <c:axId val="1983274720"/>
      </c:lineChart>
      <c:catAx>
        <c:axId val="1983277600"/>
        <c:scaling>
          <c:orientation val="minMax"/>
        </c:scaling>
        <c:delete val="0"/>
        <c:axPos val="b"/>
        <c:majorGridlines>
          <c:spPr>
            <a:ln w="6350" cap="flat" cmpd="dbl" algn="ctr">
              <a:solidFill>
                <a:schemeClr val="tx1"/>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274720"/>
        <c:crosses val="autoZero"/>
        <c:auto val="1"/>
        <c:lblAlgn val="ctr"/>
        <c:lblOffset val="100"/>
        <c:noMultiLvlLbl val="0"/>
      </c:catAx>
      <c:valAx>
        <c:axId val="1983274720"/>
        <c:scaling>
          <c:orientation val="minMax"/>
          <c:min val="200000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277600"/>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[indian_ecommerce_pricing_revenue_growth.csv.xlsx]PIVOT Table!CAC</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u="sng"/>
              <a:t>COST OF CONVERSION</a:t>
            </a:r>
          </a:p>
        </c:rich>
      </c:tx>
      <c:layout>
        <c:manualLayout>
          <c:xMode val="edge"/>
          <c:yMode val="edge"/>
          <c:x val="0.16056194414547104"/>
          <c:y val="7.95300421603156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45182122018941E-2"/>
          <c:y val="0.24522415312768586"/>
          <c:w val="0.91213604549431326"/>
          <c:h val="0.63594524642752992"/>
        </c:manualLayout>
      </c:layout>
      <c:barChart>
        <c:barDir val="col"/>
        <c:grouping val="clustered"/>
        <c:varyColors val="0"/>
        <c:ser>
          <c:idx val="0"/>
          <c:order val="0"/>
          <c:tx>
            <c:strRef>
              <c:f>'PIVOT Table'!$B$20:$B$21</c:f>
              <c:strCache>
                <c:ptCount val="1"/>
                <c:pt idx="0">
                  <c:v>festival</c:v>
                </c:pt>
              </c:strCache>
            </c:strRef>
          </c:tx>
          <c:spPr>
            <a:solidFill>
              <a:schemeClr val="accent1"/>
            </a:solidFill>
            <a:ln>
              <a:noFill/>
            </a:ln>
            <a:effectLst/>
          </c:spPr>
          <c:invertIfNegative val="0"/>
          <c:cat>
            <c:strRef>
              <c:f>'PIVOT Table'!$A$22:$A$34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Table'!$B$22:$B$34</c:f>
              <c:numCache>
                <c:formatCode>0</c:formatCode>
                <c:ptCount val="12"/>
                <c:pt idx="0">
                  <c:v>185.23361710740363</c:v>
                </c:pt>
                <c:pt idx="1">
                  <c:v>251.5828000386953</c:v>
                </c:pt>
                <c:pt idx="2">
                  <c:v>202.11196043254611</c:v>
                </c:pt>
                <c:pt idx="3">
                  <c:v>272.63461072320206</c:v>
                </c:pt>
                <c:pt idx="4">
                  <c:v>257.76400210291462</c:v>
                </c:pt>
                <c:pt idx="5">
                  <c:v>142.66316288080776</c:v>
                </c:pt>
                <c:pt idx="6">
                  <c:v>199.14162543751226</c:v>
                </c:pt>
                <c:pt idx="7">
                  <c:v>173.57118927674114</c:v>
                </c:pt>
                <c:pt idx="8">
                  <c:v>174.84530943147317</c:v>
                </c:pt>
                <c:pt idx="9">
                  <c:v>313.96550914809194</c:v>
                </c:pt>
                <c:pt idx="10">
                  <c:v>286.5238052783821</c:v>
                </c:pt>
                <c:pt idx="11">
                  <c:v>118.48227546493459</c:v>
                </c:pt>
              </c:numCache>
            </c:numRef>
          </c:val>
          <c:extLst>
            <c:ext xmlns:c16="http://schemas.microsoft.com/office/drawing/2014/chart" uri="{C3380CC4-5D6E-409C-BE32-E72D297353CC}">
              <c16:uniqueId val="{00000000-DD1E-4479-8FD1-978D58F8F38C}"/>
            </c:ext>
          </c:extLst>
        </c:ser>
        <c:ser>
          <c:idx val="1"/>
          <c:order val="1"/>
          <c:tx>
            <c:strRef>
              <c:f>'PIVOT Table'!$C$20:$C$21</c:f>
              <c:strCache>
                <c:ptCount val="1"/>
                <c:pt idx="0">
                  <c:v>non-festival</c:v>
                </c:pt>
              </c:strCache>
            </c:strRef>
          </c:tx>
          <c:spPr>
            <a:solidFill>
              <a:schemeClr val="accent2"/>
            </a:solidFill>
            <a:ln>
              <a:noFill/>
            </a:ln>
            <a:effectLst>
              <a:outerShdw blurRad="50800" dist="38100" dir="5400000" algn="t" rotWithShape="0">
                <a:prstClr val="black">
                  <a:alpha val="40000"/>
                </a:prstClr>
              </a:outerShdw>
            </a:effectLst>
          </c:spPr>
          <c:invertIfNegative val="0"/>
          <c:cat>
            <c:strRef>
              <c:f>'PIVOT Table'!$A$22:$A$34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Table'!$C$22:$C$34</c:f>
              <c:numCache>
                <c:formatCode>0</c:formatCode>
                <c:ptCount val="12"/>
                <c:pt idx="0">
                  <c:v>191.90043471804719</c:v>
                </c:pt>
                <c:pt idx="1">
                  <c:v>268.54621908837998</c:v>
                </c:pt>
                <c:pt idx="2">
                  <c:v>233.147498815467</c:v>
                </c:pt>
                <c:pt idx="3">
                  <c:v>172.58288665124743</c:v>
                </c:pt>
                <c:pt idx="4">
                  <c:v>172.81755100498486</c:v>
                </c:pt>
                <c:pt idx="5">
                  <c:v>200.82365421802672</c:v>
                </c:pt>
                <c:pt idx="6">
                  <c:v>186.26587701321353</c:v>
                </c:pt>
                <c:pt idx="7">
                  <c:v>220.02283079568045</c:v>
                </c:pt>
                <c:pt idx="8">
                  <c:v>200.21508715970697</c:v>
                </c:pt>
                <c:pt idx="9">
                  <c:v>353.52309787231076</c:v>
                </c:pt>
                <c:pt idx="10">
                  <c:v>409.099207518659</c:v>
                </c:pt>
                <c:pt idx="11">
                  <c:v>339.95502986375914</c:v>
                </c:pt>
              </c:numCache>
            </c:numRef>
          </c:val>
          <c:extLst>
            <c:ext xmlns:c16="http://schemas.microsoft.com/office/drawing/2014/chart" uri="{C3380CC4-5D6E-409C-BE32-E72D297353CC}">
              <c16:uniqueId val="{00000001-DD1E-4479-8FD1-978D58F8F38C}"/>
            </c:ext>
          </c:extLst>
        </c:ser>
        <c:dLbls>
          <c:showLegendKey val="0"/>
          <c:showVal val="0"/>
          <c:showCatName val="0"/>
          <c:showSerName val="0"/>
          <c:showPercent val="0"/>
          <c:showBubbleSize val="0"/>
        </c:dLbls>
        <c:gapWidth val="219"/>
        <c:overlap val="-27"/>
        <c:axId val="1960975072"/>
        <c:axId val="1960974592"/>
      </c:barChart>
      <c:catAx>
        <c:axId val="196097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74592"/>
        <c:crosses val="autoZero"/>
        <c:auto val="1"/>
        <c:lblAlgn val="ctr"/>
        <c:lblOffset val="100"/>
        <c:noMultiLvlLbl val="0"/>
      </c:catAx>
      <c:valAx>
        <c:axId val="1960974592"/>
        <c:scaling>
          <c:orientation val="minMax"/>
        </c:scaling>
        <c:delete val="0"/>
        <c:axPos val="l"/>
        <c:majorGridlines>
          <c:spPr>
            <a:ln w="9525" cap="flat" cmpd="sng" algn="ctr">
              <a:solidFill>
                <a:schemeClr val="tx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75072"/>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800" b="0" i="0" u="none" strike="noStrike" kern="1200" baseline="0">
                <a:ln>
                  <a:noFill/>
                </a:ln>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800" b="0" i="0" u="none" strike="noStrike" kern="1200" baseline="0">
                <a:ln>
                  <a:noFill/>
                </a:ln>
                <a:solidFill>
                  <a:schemeClr val="tx1">
                    <a:lumMod val="65000"/>
                    <a:lumOff val="35000"/>
                  </a:schemeClr>
                </a:solidFill>
                <a:latin typeface="+mn-lt"/>
                <a:ea typeface="+mn-ea"/>
                <a:cs typeface="+mn-cs"/>
              </a:defRPr>
            </a:pPr>
            <a:endParaRPr lang="en-US"/>
          </a:p>
        </c:txPr>
      </c:legendEntry>
      <c:layout>
        <c:manualLayout>
          <c:xMode val="edge"/>
          <c:yMode val="edge"/>
          <c:x val="0.5500300232255142"/>
          <c:y val="1.0099115097818299E-2"/>
          <c:w val="0.44637285447232766"/>
          <c:h val="0.23365107081148301"/>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[indian_ecommerce_pricing_revenue_growth.csv.xlsx]PIVOT Table!REV CONT.</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u="sng"/>
              <a:t>REVENUE CONTRIBUTION (%)</a:t>
            </a:r>
          </a:p>
        </c:rich>
      </c:tx>
      <c:layout>
        <c:manualLayout>
          <c:xMode val="edge"/>
          <c:yMode val="edge"/>
          <c:x val="0.31472449843961647"/>
          <c:y val="1.722500596516344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2.4475694004825578E-3"/>
              <c:y val="3.2729892055785139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2271882244192753"/>
          <c:y val="6.9506088322438514E-2"/>
          <c:w val="0.78677232374575301"/>
          <c:h val="0.90005430120499907"/>
        </c:manualLayout>
      </c:layout>
      <c:doughnutChart>
        <c:varyColors val="1"/>
        <c:ser>
          <c:idx val="0"/>
          <c:order val="0"/>
          <c:tx>
            <c:strRef>
              <c:f>'PIVOT Table'!$B$46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01-4A20-B0DD-A7A721E338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01-4A20-B0DD-A7A721E338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01-4A20-B0DD-A7A721E338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01-4A20-B0DD-A7A721E3389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01-4A20-B0DD-A7A721E3389D}"/>
              </c:ext>
            </c:extLst>
          </c:dPt>
          <c:dLbls>
            <c:dLbl>
              <c:idx val="1"/>
              <c:layout>
                <c:manualLayout>
                  <c:x val="-2.4475694004825578E-3"/>
                  <c:y val="3.27298920557851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01-4A20-B0DD-A7A721E3389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Table'!$A$47:$A$52</c:f>
              <c:strCache>
                <c:ptCount val="5"/>
                <c:pt idx="0">
                  <c:v>Beauty</c:v>
                </c:pt>
                <c:pt idx="1">
                  <c:v>Electronics</c:v>
                </c:pt>
                <c:pt idx="2">
                  <c:v>Fashion</c:v>
                </c:pt>
                <c:pt idx="3">
                  <c:v>Grocery</c:v>
                </c:pt>
                <c:pt idx="4">
                  <c:v>Home</c:v>
                </c:pt>
              </c:strCache>
            </c:strRef>
          </c:cat>
          <c:val>
            <c:numRef>
              <c:f>'PIVOT Table'!$B$47:$B$52</c:f>
              <c:numCache>
                <c:formatCode>0.00%</c:formatCode>
                <c:ptCount val="5"/>
                <c:pt idx="0">
                  <c:v>0.19606883037096065</c:v>
                </c:pt>
                <c:pt idx="1">
                  <c:v>0.1980085697319772</c:v>
                </c:pt>
                <c:pt idx="2">
                  <c:v>0.21212533514709267</c:v>
                </c:pt>
                <c:pt idx="3">
                  <c:v>0.18838463558087926</c:v>
                </c:pt>
                <c:pt idx="4">
                  <c:v>0.20541262916909026</c:v>
                </c:pt>
              </c:numCache>
            </c:numRef>
          </c:val>
          <c:extLst>
            <c:ext xmlns:c16="http://schemas.microsoft.com/office/drawing/2014/chart" uri="{C3380CC4-5D6E-409C-BE32-E72D297353CC}">
              <c16:uniqueId val="{0000000A-1E01-4A20-B0DD-A7A721E3389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40170672629500553"/>
          <c:y val="0.28299659147843648"/>
          <c:w val="0.2449171626033689"/>
          <c:h val="0.486692548848060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[indian_ecommerce_pricing_revenue_growth.csv.xlsx]PIVOT Table!MARKET</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MARKET SPENDING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Table'!$B$66</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Table'!$A$67:$A$72</c:f>
              <c:strCache>
                <c:ptCount val="5"/>
                <c:pt idx="0">
                  <c:v>2024</c:v>
                </c:pt>
                <c:pt idx="1">
                  <c:v>2023</c:v>
                </c:pt>
                <c:pt idx="2">
                  <c:v>2022</c:v>
                </c:pt>
                <c:pt idx="3">
                  <c:v>2021</c:v>
                </c:pt>
                <c:pt idx="4">
                  <c:v>2020</c:v>
                </c:pt>
              </c:strCache>
            </c:strRef>
          </c:cat>
          <c:val>
            <c:numRef>
              <c:f>'PIVOT Table'!$B$67:$B$72</c:f>
              <c:numCache>
                <c:formatCode>0.00</c:formatCode>
                <c:ptCount val="5"/>
                <c:pt idx="0">
                  <c:v>246654.15269168021</c:v>
                </c:pt>
                <c:pt idx="1">
                  <c:v>249210.62777419365</c:v>
                </c:pt>
                <c:pt idx="2">
                  <c:v>253749.15192920348</c:v>
                </c:pt>
                <c:pt idx="3">
                  <c:v>250406.43498287708</c:v>
                </c:pt>
                <c:pt idx="4">
                  <c:v>257403.29016181245</c:v>
                </c:pt>
              </c:numCache>
            </c:numRef>
          </c:val>
          <c:extLst>
            <c:ext xmlns:c16="http://schemas.microsoft.com/office/drawing/2014/chart" uri="{C3380CC4-5D6E-409C-BE32-E72D297353CC}">
              <c16:uniqueId val="{00000000-A26F-4C73-86DD-BD2BEBDF6B01}"/>
            </c:ext>
          </c:extLst>
        </c:ser>
        <c:dLbls>
          <c:dLblPos val="inEnd"/>
          <c:showLegendKey val="0"/>
          <c:showVal val="1"/>
          <c:showCatName val="0"/>
          <c:showSerName val="0"/>
          <c:showPercent val="0"/>
          <c:showBubbleSize val="0"/>
        </c:dLbls>
        <c:gapWidth val="182"/>
        <c:axId val="1483704800"/>
        <c:axId val="1483702400"/>
      </c:barChart>
      <c:catAx>
        <c:axId val="148370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483702400"/>
        <c:crosses val="autoZero"/>
        <c:auto val="1"/>
        <c:lblAlgn val="ctr"/>
        <c:lblOffset val="100"/>
        <c:noMultiLvlLbl val="0"/>
      </c:catAx>
      <c:valAx>
        <c:axId val="1483702400"/>
        <c:scaling>
          <c:orientation val="minMax"/>
        </c:scaling>
        <c:delete val="1"/>
        <c:axPos val="b"/>
        <c:numFmt formatCode="0.00" sourceLinked="1"/>
        <c:majorTickMark val="none"/>
        <c:minorTickMark val="none"/>
        <c:tickLblPos val="nextTo"/>
        <c:crossAx val="148370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[indian_ecommerce_pricing_revenue_growth.csv.xlsx]PIVOT Table!SOLDRETN</c:name>
    <c:fmtId val="9"/>
  </c:pivotSource>
  <c:chart>
    <c:title>
      <c:tx>
        <c:rich>
          <a:bodyPr rot="0" spcFirstLastPara="1" vertOverflow="ellipsis" vert="horz" wrap="square" anchor="ctr" anchorCtr="1"/>
          <a:lstStyle/>
          <a:p>
            <a:pPr>
              <a:defRPr sz="1800" b="1" i="0" u="sng" strike="noStrike" kern="1200" spc="0" baseline="0">
                <a:solidFill>
                  <a:schemeClr val="tx1">
                    <a:lumMod val="65000"/>
                    <a:lumOff val="35000"/>
                  </a:schemeClr>
                </a:solidFill>
                <a:latin typeface="+mn-lt"/>
                <a:ea typeface="+mn-ea"/>
                <a:cs typeface="+mn-cs"/>
              </a:defRPr>
            </a:pPr>
            <a:r>
              <a:rPr lang="en-IN" sz="1800" b="1" u="sng"/>
              <a:t>UNIT SOLD VS RETURN</a:t>
            </a:r>
          </a:p>
        </c:rich>
      </c:tx>
      <c:layout>
        <c:manualLayout>
          <c:xMode val="edge"/>
          <c:yMode val="edge"/>
          <c:x val="0.24666948541643563"/>
          <c:y val="2.3980815347721823E-2"/>
        </c:manualLayout>
      </c:layout>
      <c:overlay val="0"/>
      <c:spPr>
        <a:noFill/>
        <a:ln>
          <a:noFill/>
        </a:ln>
        <a:effectLst/>
      </c:spPr>
      <c:txPr>
        <a:bodyPr rot="0" spcFirstLastPara="1" vertOverflow="ellipsis" vert="horz" wrap="square" anchor="ctr" anchorCtr="1"/>
        <a:lstStyle/>
        <a:p>
          <a:pPr>
            <a:defRPr sz="18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6579424050867"/>
          <c:y val="0.15207896674786153"/>
          <c:w val="0.75874622170423645"/>
          <c:h val="0.77659506608496676"/>
        </c:manualLayout>
      </c:layout>
      <c:barChart>
        <c:barDir val="bar"/>
        <c:grouping val="percentStacked"/>
        <c:varyColors val="0"/>
        <c:ser>
          <c:idx val="0"/>
          <c:order val="0"/>
          <c:tx>
            <c:strRef>
              <c:f>'PIVOT Table'!$B$76</c:f>
              <c:strCache>
                <c:ptCount val="1"/>
                <c:pt idx="0">
                  <c:v>Net_sold</c:v>
                </c:pt>
              </c:strCache>
            </c:strRef>
          </c:tx>
          <c:spPr>
            <a:solidFill>
              <a:schemeClr val="accent5">
                <a:shade val="76000"/>
              </a:schemeClr>
            </a:solidFill>
            <a:ln>
              <a:noFill/>
            </a:ln>
            <a:effectLst/>
          </c:spPr>
          <c:invertIfNegative val="0"/>
          <c:cat>
            <c:strRef>
              <c:f>'PIVOT Table'!$A$77:$A$82</c:f>
              <c:strCache>
                <c:ptCount val="5"/>
                <c:pt idx="0">
                  <c:v>Beauty</c:v>
                </c:pt>
                <c:pt idx="1">
                  <c:v>Electronics</c:v>
                </c:pt>
                <c:pt idx="2">
                  <c:v>Fashion</c:v>
                </c:pt>
                <c:pt idx="3">
                  <c:v>Grocery</c:v>
                </c:pt>
                <c:pt idx="4">
                  <c:v>Home</c:v>
                </c:pt>
              </c:strCache>
            </c:strRef>
          </c:cat>
          <c:val>
            <c:numRef>
              <c:f>'PIVOT Table'!$B$77:$B$82</c:f>
              <c:numCache>
                <c:formatCode>0</c:formatCode>
                <c:ptCount val="5"/>
                <c:pt idx="0">
                  <c:v>1774554.6875999991</c:v>
                </c:pt>
                <c:pt idx="1">
                  <c:v>1808077.6092000003</c:v>
                </c:pt>
                <c:pt idx="2">
                  <c:v>1964391.0185</c:v>
                </c:pt>
                <c:pt idx="3">
                  <c:v>1772954.9307000001</c:v>
                </c:pt>
                <c:pt idx="4">
                  <c:v>1727103.3968000002</c:v>
                </c:pt>
              </c:numCache>
            </c:numRef>
          </c:val>
          <c:extLst>
            <c:ext xmlns:c16="http://schemas.microsoft.com/office/drawing/2014/chart" uri="{C3380CC4-5D6E-409C-BE32-E72D297353CC}">
              <c16:uniqueId val="{00000000-C5F0-4595-80B9-6A75A90519DE}"/>
            </c:ext>
          </c:extLst>
        </c:ser>
        <c:ser>
          <c:idx val="1"/>
          <c:order val="1"/>
          <c:tx>
            <c:strRef>
              <c:f>'PIVOT Table'!$C$76</c:f>
              <c:strCache>
                <c:ptCount val="1"/>
                <c:pt idx="0">
                  <c:v>Unit_returned</c:v>
                </c:pt>
              </c:strCache>
            </c:strRef>
          </c:tx>
          <c:spPr>
            <a:solidFill>
              <a:schemeClr val="accent5">
                <a:tint val="77000"/>
              </a:schemeClr>
            </a:solidFill>
            <a:ln>
              <a:noFill/>
            </a:ln>
            <a:effectLst/>
          </c:spPr>
          <c:invertIfNegative val="0"/>
          <c:cat>
            <c:strRef>
              <c:f>'PIVOT Table'!$A$77:$A$82</c:f>
              <c:strCache>
                <c:ptCount val="5"/>
                <c:pt idx="0">
                  <c:v>Beauty</c:v>
                </c:pt>
                <c:pt idx="1">
                  <c:v>Electronics</c:v>
                </c:pt>
                <c:pt idx="2">
                  <c:v>Fashion</c:v>
                </c:pt>
                <c:pt idx="3">
                  <c:v>Grocery</c:v>
                </c:pt>
                <c:pt idx="4">
                  <c:v>Home</c:v>
                </c:pt>
              </c:strCache>
            </c:strRef>
          </c:cat>
          <c:val>
            <c:numRef>
              <c:f>'PIVOT Table'!$C$77:$C$82</c:f>
              <c:numCache>
                <c:formatCode>0</c:formatCode>
                <c:ptCount val="5"/>
                <c:pt idx="0">
                  <c:v>266601.31239999994</c:v>
                </c:pt>
                <c:pt idx="1">
                  <c:v>276236.39079999982</c:v>
                </c:pt>
                <c:pt idx="2">
                  <c:v>315093.98150000005</c:v>
                </c:pt>
                <c:pt idx="3">
                  <c:v>255554.06929999989</c:v>
                </c:pt>
                <c:pt idx="4">
                  <c:v>251926.60319999998</c:v>
                </c:pt>
              </c:numCache>
            </c:numRef>
          </c:val>
          <c:extLst>
            <c:ext xmlns:c16="http://schemas.microsoft.com/office/drawing/2014/chart" uri="{C3380CC4-5D6E-409C-BE32-E72D297353CC}">
              <c16:uniqueId val="{00000001-C5F0-4595-80B9-6A75A90519DE}"/>
            </c:ext>
          </c:extLst>
        </c:ser>
        <c:dLbls>
          <c:showLegendKey val="0"/>
          <c:showVal val="0"/>
          <c:showCatName val="0"/>
          <c:showSerName val="0"/>
          <c:showPercent val="0"/>
          <c:showBubbleSize val="0"/>
        </c:dLbls>
        <c:gapWidth val="150"/>
        <c:overlap val="100"/>
        <c:axId val="63025792"/>
        <c:axId val="63051712"/>
      </c:barChart>
      <c:catAx>
        <c:axId val="63025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3051712"/>
        <c:crosses val="autoZero"/>
        <c:auto val="1"/>
        <c:lblAlgn val="ctr"/>
        <c:lblOffset val="100"/>
        <c:noMultiLvlLbl val="0"/>
      </c:catAx>
      <c:valAx>
        <c:axId val="63051712"/>
        <c:scaling>
          <c:orientation val="minMax"/>
          <c:min val="0.60000000000000009"/>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3025792"/>
        <c:crosses val="autoZero"/>
        <c:crossBetween val="between"/>
        <c:majorUnit val="0.1"/>
      </c:valAx>
      <c:spPr>
        <a:noFill/>
        <a:ln>
          <a:noFill/>
        </a:ln>
        <a:effectLst/>
      </c:spPr>
    </c:plotArea>
    <c:legend>
      <c:legendPos val="r"/>
      <c:legendEntry>
        <c:idx val="0"/>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27427451850208867"/>
          <c:y val="6.025006766240551E-2"/>
          <c:w val="0.71976828051452246"/>
          <c:h val="0.153428727500433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sng" strike="noStrike" baseline="0">
                <a:solidFill>
                  <a:sysClr val="windowText" lastClr="000000">
                    <a:lumMod val="65000"/>
                    <a:lumOff val="35000"/>
                  </a:sysClr>
                </a:solidFill>
                <a:latin typeface="Aptos Narrow" panose="02110004020202020204"/>
              </a:rPr>
              <a:t>WEBSITE CONVERSION</a:t>
            </a:r>
            <a:endParaRPr lang="en-US" sz="1400" b="1" i="0" u="sng" strike="noStrike" baseline="0">
              <a:solidFill>
                <a:sysClr val="windowText" lastClr="000000">
                  <a:lumMod val="65000"/>
                  <a:lumOff val="35000"/>
                </a:sysClr>
              </a:solidFill>
              <a:latin typeface="Aptos Narrow" panose="02110004020202020204"/>
            </a:endParaRPr>
          </a:p>
        </cx:rich>
      </cx:tx>
    </cx:title>
    <cx:plotArea>
      <cx:plotAreaRegion>
        <cx:plotSurface>
          <cx:spPr>
            <a:ln w="0">
              <a:solidFill>
                <a:schemeClr val="tx1"/>
              </a:solidFill>
            </a:ln>
          </cx:spPr>
        </cx:plotSurface>
        <cx:series layoutId="waterfall" uniqueId="{00000000-32C4-4DC0-807A-4B144E46605F}">
          <cx:spPr>
            <a:solidFill>
              <a:schemeClr val="accent4">
                <a:lumMod val="40000"/>
                <a:lumOff val="60000"/>
              </a:schemeClr>
            </a:solidFill>
            <a:ln>
              <a:solidFill>
                <a:schemeClr val="accent1"/>
              </a:solidFill>
            </a:ln>
          </cx:spPr>
          <cx:dataLabels>
            <cx:txPr>
              <a:bodyPr spcFirstLastPara="1" vertOverflow="ellipsis" horzOverflow="overflow" wrap="square" lIns="0" tIns="0" rIns="0" bIns="0" anchor="ctr" anchorCtr="1"/>
              <a:lstStyle/>
              <a:p>
                <a:pPr algn="ctr" rtl="0">
                  <a:defRPr sz="2000" b="1">
                    <a:solidFill>
                      <a:schemeClr val="tx1"/>
                    </a:solidFill>
                  </a:defRPr>
                </a:pPr>
                <a:endParaRPr lang="en-US" sz="2000" b="1" i="0" u="none" strike="noStrike" baseline="0">
                  <a:solidFill>
                    <a:schemeClr val="tx1"/>
                  </a:solidFill>
                  <a:latin typeface="Aptos Narrow" panose="02110004020202020204"/>
                </a:endParaRPr>
              </a:p>
            </cx:txPr>
            <cx:visibility seriesName="0" categoryName="0" value="1"/>
            <cx:separator>, </cx:separator>
          </cx:dataLabels>
          <cx:dataId val="0"/>
          <cx:layoutPr>
            <cx:subtotals/>
          </cx:layoutPr>
        </cx:series>
      </cx:plotAreaRegion>
      <cx:axis id="0" hidden="1">
        <cx:valScaling/>
        <cx:tickLabels/>
      </cx:axis>
      <cx:axis id="1">
        <cx:catScaling gapWidth="0.0500000007"/>
        <cx:tickLabels/>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121920</xdr:rowOff>
    </xdr:from>
    <xdr:to>
      <xdr:col>10</xdr:col>
      <xdr:colOff>137160</xdr:colOff>
      <xdr:row>29</xdr:row>
      <xdr:rowOff>60960</xdr:rowOff>
    </xdr:to>
    <xdr:grpSp>
      <xdr:nvGrpSpPr>
        <xdr:cNvPr id="21" name="Group 20">
          <a:extLst>
            <a:ext uri="{FF2B5EF4-FFF2-40B4-BE49-F238E27FC236}">
              <a16:creationId xmlns:a16="http://schemas.microsoft.com/office/drawing/2014/main" id="{D706C7A1-83A7-C4A0-41A1-9E553F3AE305}"/>
            </a:ext>
          </a:extLst>
        </xdr:cNvPr>
        <xdr:cNvGrpSpPr/>
      </xdr:nvGrpSpPr>
      <xdr:grpSpPr>
        <a:xfrm>
          <a:off x="152400" y="121920"/>
          <a:ext cx="8580120" cy="5242560"/>
          <a:chOff x="289560" y="929640"/>
          <a:chExt cx="7406640" cy="4175760"/>
        </a:xfrm>
        <a:effectLst>
          <a:outerShdw blurRad="50800" dist="38100" dir="5400000" algn="t"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741FFADF-F4B2-D041-75E8-1E1735F48D4C}"/>
              </a:ext>
            </a:extLst>
          </xdr:cNvPr>
          <xdr:cNvSpPr/>
        </xdr:nvSpPr>
        <xdr:spPr>
          <a:xfrm>
            <a:off x="289560" y="929640"/>
            <a:ext cx="7406640" cy="41757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4" name="Chart 3">
            <a:extLst>
              <a:ext uri="{FF2B5EF4-FFF2-40B4-BE49-F238E27FC236}">
                <a16:creationId xmlns:a16="http://schemas.microsoft.com/office/drawing/2014/main" id="{0C01FAA5-D109-4153-8E9F-254BDFE979EB}"/>
              </a:ext>
            </a:extLst>
          </xdr:cNvPr>
          <xdr:cNvGraphicFramePr>
            <a:graphicFrameLocks/>
          </xdr:cNvGraphicFramePr>
        </xdr:nvGraphicFramePr>
        <xdr:xfrm>
          <a:off x="649026" y="1150620"/>
          <a:ext cx="6635694" cy="364998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106680</xdr:colOff>
      <xdr:row>29</xdr:row>
      <xdr:rowOff>121920</xdr:rowOff>
    </xdr:from>
    <xdr:to>
      <xdr:col>11</xdr:col>
      <xdr:colOff>152400</xdr:colOff>
      <xdr:row>56</xdr:row>
      <xdr:rowOff>15240</xdr:rowOff>
    </xdr:to>
    <xdr:grpSp>
      <xdr:nvGrpSpPr>
        <xdr:cNvPr id="26" name="Group 25">
          <a:extLst>
            <a:ext uri="{FF2B5EF4-FFF2-40B4-BE49-F238E27FC236}">
              <a16:creationId xmlns:a16="http://schemas.microsoft.com/office/drawing/2014/main" id="{F7D0A7B2-2AFB-BB3A-5E75-05CFE7B9E985}"/>
            </a:ext>
          </a:extLst>
        </xdr:cNvPr>
        <xdr:cNvGrpSpPr/>
      </xdr:nvGrpSpPr>
      <xdr:grpSpPr>
        <a:xfrm>
          <a:off x="106680" y="5425440"/>
          <a:ext cx="9464040" cy="4831080"/>
          <a:chOff x="6583680" y="5791200"/>
          <a:chExt cx="9464040" cy="4572000"/>
        </a:xfrm>
        <a:effectLst>
          <a:outerShdw blurRad="50800" dist="38100" dir="5400000" algn="t" rotWithShape="0">
            <a:prstClr val="black">
              <a:alpha val="40000"/>
            </a:prstClr>
          </a:outerShdw>
        </a:effectLst>
      </xdr:grpSpPr>
      <xdr:sp macro="" textlink="">
        <xdr:nvSpPr>
          <xdr:cNvPr id="25" name="Rectangle: Rounded Corners 24">
            <a:extLst>
              <a:ext uri="{FF2B5EF4-FFF2-40B4-BE49-F238E27FC236}">
                <a16:creationId xmlns:a16="http://schemas.microsoft.com/office/drawing/2014/main" id="{6136ED81-3B26-77CC-4CD9-0268B4BC00D9}"/>
              </a:ext>
            </a:extLst>
          </xdr:cNvPr>
          <xdr:cNvSpPr/>
        </xdr:nvSpPr>
        <xdr:spPr>
          <a:xfrm>
            <a:off x="6583680" y="5791200"/>
            <a:ext cx="9464040" cy="45720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5" name="Chart 4">
            <a:extLst>
              <a:ext uri="{FF2B5EF4-FFF2-40B4-BE49-F238E27FC236}">
                <a16:creationId xmlns:a16="http://schemas.microsoft.com/office/drawing/2014/main" id="{2F9C9E17-4C18-4E82-9D73-E543AA72BD6D}"/>
              </a:ext>
            </a:extLst>
          </xdr:cNvPr>
          <xdr:cNvGraphicFramePr>
            <a:graphicFrameLocks/>
          </xdr:cNvGraphicFramePr>
        </xdr:nvGraphicFramePr>
        <xdr:xfrm>
          <a:off x="7132320" y="5943600"/>
          <a:ext cx="8305800" cy="431292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37</xdr:col>
      <xdr:colOff>60960</xdr:colOff>
      <xdr:row>0</xdr:row>
      <xdr:rowOff>30480</xdr:rowOff>
    </xdr:from>
    <xdr:to>
      <xdr:col>41</xdr:col>
      <xdr:colOff>152400</xdr:colOff>
      <xdr:row>10</xdr:row>
      <xdr:rowOff>0</xdr:rowOff>
    </xdr:to>
    <mc:AlternateContent xmlns:mc="http://schemas.openxmlformats.org/markup-compatibility/2006" xmlns:a14="http://schemas.microsoft.com/office/drawing/2010/main">
      <mc:Choice Requires="a14">
        <xdr:graphicFrame macro="">
          <xdr:nvGraphicFramePr>
            <xdr:cNvPr id="10" name="product_category">
              <a:extLst>
                <a:ext uri="{FF2B5EF4-FFF2-40B4-BE49-F238E27FC236}">
                  <a16:creationId xmlns:a16="http://schemas.microsoft.com/office/drawing/2014/main" id="{7C602AAD-71CA-4EC7-A8AF-4D1E69470C5A}"/>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5968960" y="30480"/>
              <a:ext cx="252984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72390</xdr:colOff>
      <xdr:row>30</xdr:row>
      <xdr:rowOff>45720</xdr:rowOff>
    </xdr:from>
    <xdr:to>
      <xdr:col>41</xdr:col>
      <xdr:colOff>182880</xdr:colOff>
      <xdr:row>40</xdr:row>
      <xdr:rowOff>46176</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90F430A9-E6DA-4ACF-8615-EB4C7671415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5980390" y="5532120"/>
              <a:ext cx="2548890" cy="1829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60960</xdr:colOff>
      <xdr:row>10</xdr:row>
      <xdr:rowOff>15240</xdr:rowOff>
    </xdr:from>
    <xdr:to>
      <xdr:col>41</xdr:col>
      <xdr:colOff>184573</xdr:colOff>
      <xdr:row>30</xdr:row>
      <xdr:rowOff>15240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76E81E12-C5A1-4BC4-95F8-20D4779574C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968960" y="1844040"/>
              <a:ext cx="2562013" cy="2042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132747</xdr:colOff>
      <xdr:row>29</xdr:row>
      <xdr:rowOff>60960</xdr:rowOff>
    </xdr:from>
    <xdr:to>
      <xdr:col>36</xdr:col>
      <xdr:colOff>502920</xdr:colOff>
      <xdr:row>55</xdr:row>
      <xdr:rowOff>91440</xdr:rowOff>
    </xdr:to>
    <xdr:grpSp>
      <xdr:nvGrpSpPr>
        <xdr:cNvPr id="31" name="Group 30">
          <a:extLst>
            <a:ext uri="{FF2B5EF4-FFF2-40B4-BE49-F238E27FC236}">
              <a16:creationId xmlns:a16="http://schemas.microsoft.com/office/drawing/2014/main" id="{832A1327-9974-42AF-51F1-AEC089963AE6}"/>
            </a:ext>
          </a:extLst>
        </xdr:cNvPr>
        <xdr:cNvGrpSpPr/>
      </xdr:nvGrpSpPr>
      <xdr:grpSpPr>
        <a:xfrm>
          <a:off x="19944747" y="5364480"/>
          <a:ext cx="5856573" cy="4785360"/>
          <a:chOff x="11120787" y="4038600"/>
          <a:chExt cx="5856573" cy="4785360"/>
        </a:xfrm>
        <a:effectLst>
          <a:outerShdw blurRad="50800" dist="38100" dir="5400000" algn="t" rotWithShape="0">
            <a:prstClr val="black">
              <a:alpha val="40000"/>
            </a:prstClr>
          </a:outerShdw>
        </a:effectLst>
      </xdr:grpSpPr>
      <xdr:sp macro="" textlink="">
        <xdr:nvSpPr>
          <xdr:cNvPr id="27" name="Rectangle: Rounded Corners 26">
            <a:extLst>
              <a:ext uri="{FF2B5EF4-FFF2-40B4-BE49-F238E27FC236}">
                <a16:creationId xmlns:a16="http://schemas.microsoft.com/office/drawing/2014/main" id="{BE74128C-0780-1307-7163-758E4095709D}"/>
              </a:ext>
            </a:extLst>
          </xdr:cNvPr>
          <xdr:cNvSpPr/>
        </xdr:nvSpPr>
        <xdr:spPr>
          <a:xfrm>
            <a:off x="11597640" y="4038600"/>
            <a:ext cx="5029200" cy="47853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2" name="Chart 1">
            <a:extLst>
              <a:ext uri="{FF2B5EF4-FFF2-40B4-BE49-F238E27FC236}">
                <a16:creationId xmlns:a16="http://schemas.microsoft.com/office/drawing/2014/main" id="{2477E474-41A2-4A36-A13D-8F1C36DAFD83}"/>
              </a:ext>
            </a:extLst>
          </xdr:cNvPr>
          <xdr:cNvGraphicFramePr>
            <a:graphicFrameLocks/>
          </xdr:cNvGraphicFramePr>
        </xdr:nvGraphicFramePr>
        <xdr:xfrm>
          <a:off x="11120787" y="4343400"/>
          <a:ext cx="5856573" cy="41910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37</xdr:col>
      <xdr:colOff>60960</xdr:colOff>
      <xdr:row>40</xdr:row>
      <xdr:rowOff>76201</xdr:rowOff>
    </xdr:from>
    <xdr:to>
      <xdr:col>41</xdr:col>
      <xdr:colOff>182880</xdr:colOff>
      <xdr:row>46</xdr:row>
      <xdr:rowOff>106680</xdr:rowOff>
    </xdr:to>
    <mc:AlternateContent xmlns:mc="http://schemas.openxmlformats.org/markup-compatibility/2006">
      <mc:Choice xmlns:a14="http://schemas.microsoft.com/office/drawing/2010/main" Requires="a14">
        <xdr:graphicFrame macro="">
          <xdr:nvGraphicFramePr>
            <xdr:cNvPr id="18" name="festival_season">
              <a:extLst>
                <a:ext uri="{FF2B5EF4-FFF2-40B4-BE49-F238E27FC236}">
                  <a16:creationId xmlns:a16="http://schemas.microsoft.com/office/drawing/2014/main" id="{DE974F1C-0510-4F9F-8C1B-BB9F16503708}"/>
                </a:ext>
              </a:extLst>
            </xdr:cNvPr>
            <xdr:cNvGraphicFramePr/>
          </xdr:nvGraphicFramePr>
          <xdr:xfrm>
            <a:off x="0" y="0"/>
            <a:ext cx="0" cy="0"/>
          </xdr:xfrm>
          <a:graphic>
            <a:graphicData uri="http://schemas.microsoft.com/office/drawing/2010/slicer">
              <sle:slicer xmlns:sle="http://schemas.microsoft.com/office/drawing/2010/slicer" name="festival_season"/>
            </a:graphicData>
          </a:graphic>
        </xdr:graphicFrame>
      </mc:Choice>
      <mc:Fallback>
        <xdr:sp macro="" textlink="">
          <xdr:nvSpPr>
            <xdr:cNvPr id="0" name=""/>
            <xdr:cNvSpPr>
              <a:spLocks noTextEdit="1"/>
            </xdr:cNvSpPr>
          </xdr:nvSpPr>
          <xdr:spPr>
            <a:xfrm>
              <a:off x="25968960" y="7391401"/>
              <a:ext cx="2560320" cy="1127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36</xdr:col>
      <xdr:colOff>243840</xdr:colOff>
      <xdr:row>0</xdr:row>
      <xdr:rowOff>0</xdr:rowOff>
    </xdr:from>
    <xdr:to>
      <xdr:col>37</xdr:col>
      <xdr:colOff>30480</xdr:colOff>
      <xdr:row>56</xdr:row>
      <xdr:rowOff>167640</xdr:rowOff>
    </xdr:to>
    <xdr:sp macro="" textlink="">
      <xdr:nvSpPr>
        <xdr:cNvPr id="36" name="Rectangle 35">
          <a:extLst>
            <a:ext uri="{FF2B5EF4-FFF2-40B4-BE49-F238E27FC236}">
              <a16:creationId xmlns:a16="http://schemas.microsoft.com/office/drawing/2014/main" id="{6EA27631-2458-4361-D560-B843FC128A12}"/>
            </a:ext>
          </a:extLst>
        </xdr:cNvPr>
        <xdr:cNvSpPr/>
      </xdr:nvSpPr>
      <xdr:spPr>
        <a:xfrm>
          <a:off x="25542240" y="0"/>
          <a:ext cx="396240" cy="1040892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12778</xdr:colOff>
      <xdr:row>18</xdr:row>
      <xdr:rowOff>66775</xdr:rowOff>
    </xdr:from>
    <xdr:to>
      <xdr:col>20</xdr:col>
      <xdr:colOff>92971</xdr:colOff>
      <xdr:row>30</xdr:row>
      <xdr:rowOff>8522</xdr:rowOff>
    </xdr:to>
    <xdr:sp macro="" textlink="'PIVOT Table'!B86">
      <xdr:nvSpPr>
        <xdr:cNvPr id="23" name="Hexagon 22">
          <a:extLst>
            <a:ext uri="{FF2B5EF4-FFF2-40B4-BE49-F238E27FC236}">
              <a16:creationId xmlns:a16="http://schemas.microsoft.com/office/drawing/2014/main" id="{45BADC82-7D34-4B36-99DB-A6A77F16CE6F}"/>
            </a:ext>
          </a:extLst>
        </xdr:cNvPr>
        <xdr:cNvSpPr/>
      </xdr:nvSpPr>
      <xdr:spPr>
        <a:xfrm>
          <a:off x="13119178" y="3358615"/>
          <a:ext cx="2518593" cy="2136307"/>
        </a:xfrm>
        <a:prstGeom prst="hexagon">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b"/>
        <a:lstStyle/>
        <a:p>
          <a:pPr algn="ctr"/>
          <a:fld id="{D1A79EE2-3FD4-410F-9659-DA55107F1891}" type="TxLink">
            <a:rPr lang="en-US" sz="4400" b="1" i="0" u="sng" strike="noStrike">
              <a:solidFill>
                <a:schemeClr val="bg1"/>
              </a:solidFill>
              <a:latin typeface="Aptos Narrow"/>
            </a:rPr>
            <a:pPr algn="ctr"/>
            <a:t>1.370</a:t>
          </a:fld>
          <a:endParaRPr lang="en-IN" sz="4400" b="1" u="sng">
            <a:solidFill>
              <a:schemeClr val="bg1"/>
            </a:solidFill>
          </a:endParaRPr>
        </a:p>
      </xdr:txBody>
    </xdr:sp>
    <xdr:clientData/>
  </xdr:twoCellAnchor>
  <xdr:twoCellAnchor>
    <xdr:from>
      <xdr:col>13</xdr:col>
      <xdr:colOff>29249</xdr:colOff>
      <xdr:row>24</xdr:row>
      <xdr:rowOff>88733</xdr:rowOff>
    </xdr:from>
    <xdr:to>
      <xdr:col>16</xdr:col>
      <xdr:colOff>505682</xdr:colOff>
      <xdr:row>36</xdr:row>
      <xdr:rowOff>30480</xdr:rowOff>
    </xdr:to>
    <xdr:sp macro="" textlink="'PIVOT Table'!B99">
      <xdr:nvSpPr>
        <xdr:cNvPr id="24" name="Hexagon 23">
          <a:extLst>
            <a:ext uri="{FF2B5EF4-FFF2-40B4-BE49-F238E27FC236}">
              <a16:creationId xmlns:a16="http://schemas.microsoft.com/office/drawing/2014/main" id="{55BEBEF9-C2C0-4C61-A2E0-14385182DAB8}"/>
            </a:ext>
          </a:extLst>
        </xdr:cNvPr>
        <xdr:cNvSpPr/>
      </xdr:nvSpPr>
      <xdr:spPr>
        <a:xfrm>
          <a:off x="11093489" y="4477853"/>
          <a:ext cx="2518593" cy="2136307"/>
        </a:xfrm>
        <a:prstGeom prst="hexagon">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b"/>
        <a:lstStyle/>
        <a:p>
          <a:pPr algn="ctr"/>
          <a:fld id="{EB0B5FB0-24E9-42A7-A5E3-52F74BA25809}" type="TxLink">
            <a:rPr lang="en-US" sz="4000" b="1" i="0" u="sng" strike="noStrike">
              <a:solidFill>
                <a:schemeClr val="bg1"/>
              </a:solidFill>
              <a:latin typeface="Aptos Narrow"/>
            </a:rPr>
            <a:pPr algn="ctr"/>
            <a:t>0.9990</a:t>
          </a:fld>
          <a:endParaRPr lang="en-IN" sz="4000" b="1" u="sng">
            <a:solidFill>
              <a:schemeClr val="bg1"/>
            </a:solidFill>
          </a:endParaRPr>
        </a:p>
      </xdr:txBody>
    </xdr:sp>
    <xdr:clientData/>
  </xdr:twoCellAnchor>
  <xdr:twoCellAnchor>
    <xdr:from>
      <xdr:col>10</xdr:col>
      <xdr:colOff>472440</xdr:colOff>
      <xdr:row>18</xdr:row>
      <xdr:rowOff>96353</xdr:rowOff>
    </xdr:from>
    <xdr:to>
      <xdr:col>13</xdr:col>
      <xdr:colOff>522153</xdr:colOff>
      <xdr:row>30</xdr:row>
      <xdr:rowOff>38100</xdr:rowOff>
    </xdr:to>
    <xdr:grpSp>
      <xdr:nvGrpSpPr>
        <xdr:cNvPr id="29" name="Group 28">
          <a:extLst>
            <a:ext uri="{FF2B5EF4-FFF2-40B4-BE49-F238E27FC236}">
              <a16:creationId xmlns:a16="http://schemas.microsoft.com/office/drawing/2014/main" id="{F54E8CCC-FCA0-E692-069C-78659C1794C1}"/>
            </a:ext>
          </a:extLst>
        </xdr:cNvPr>
        <xdr:cNvGrpSpPr/>
      </xdr:nvGrpSpPr>
      <xdr:grpSpPr>
        <a:xfrm>
          <a:off x="9067800" y="3388193"/>
          <a:ext cx="2518593" cy="2136307"/>
          <a:chOff x="6644640" y="381000"/>
          <a:chExt cx="2651760" cy="2270760"/>
        </a:xfrm>
      </xdr:grpSpPr>
      <xdr:sp macro="" textlink="'PIVOT Table'!B43">
        <xdr:nvSpPr>
          <xdr:cNvPr id="14" name="Hexagon 13">
            <a:extLst>
              <a:ext uri="{FF2B5EF4-FFF2-40B4-BE49-F238E27FC236}">
                <a16:creationId xmlns:a16="http://schemas.microsoft.com/office/drawing/2014/main" id="{57370763-CFD7-EE4E-3406-C8A9569F352D}"/>
              </a:ext>
            </a:extLst>
          </xdr:cNvPr>
          <xdr:cNvSpPr/>
        </xdr:nvSpPr>
        <xdr:spPr>
          <a:xfrm>
            <a:off x="6644640" y="381000"/>
            <a:ext cx="2651760" cy="2270760"/>
          </a:xfrm>
          <a:prstGeom prst="hexag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9452F2F-6180-476B-BAF5-0A0B05E43182}" type="TxLink">
              <a:rPr lang="en-US" sz="4800" b="1" i="0" u="sng" strike="noStrike">
                <a:solidFill>
                  <a:schemeClr val="bg1"/>
                </a:solidFill>
                <a:latin typeface="Aptos Narrow"/>
              </a:rPr>
              <a:pPr algn="ctr"/>
              <a:t>3.79</a:t>
            </a:fld>
            <a:endParaRPr lang="en-IN" sz="8000" b="1" u="sng">
              <a:solidFill>
                <a:schemeClr val="bg1"/>
              </a:solidFill>
            </a:endParaRPr>
          </a:p>
        </xdr:txBody>
      </xdr:sp>
      <xdr:sp macro="" textlink="">
        <xdr:nvSpPr>
          <xdr:cNvPr id="28" name="TextBox 27">
            <a:extLst>
              <a:ext uri="{FF2B5EF4-FFF2-40B4-BE49-F238E27FC236}">
                <a16:creationId xmlns:a16="http://schemas.microsoft.com/office/drawing/2014/main" id="{2F581B56-4700-21A0-79A8-485A71617B36}"/>
              </a:ext>
            </a:extLst>
          </xdr:cNvPr>
          <xdr:cNvSpPr txBox="1"/>
        </xdr:nvSpPr>
        <xdr:spPr>
          <a:xfrm>
            <a:off x="7254239" y="411480"/>
            <a:ext cx="1476353" cy="11582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lang="en-IN" sz="2000" b="1">
                <a:solidFill>
                  <a:schemeClr val="bg1"/>
                </a:solidFill>
              </a:rPr>
              <a:t>AVERAGE</a:t>
            </a:r>
            <a:r>
              <a:rPr lang="en-IN" sz="2000" b="1" baseline="0">
                <a:solidFill>
                  <a:schemeClr val="bg1"/>
                </a:solidFill>
              </a:rPr>
              <a:t> </a:t>
            </a:r>
            <a:r>
              <a:rPr lang="en-IN" sz="2000" b="1">
                <a:solidFill>
                  <a:schemeClr val="bg1"/>
                </a:solidFill>
              </a:rPr>
              <a:t>CUSTOMER RATING</a:t>
            </a:r>
          </a:p>
        </xdr:txBody>
      </xdr:sp>
    </xdr:grpSp>
    <xdr:clientData/>
  </xdr:twoCellAnchor>
  <xdr:twoCellAnchor>
    <xdr:from>
      <xdr:col>10</xdr:col>
      <xdr:colOff>486915</xdr:colOff>
      <xdr:row>6</xdr:row>
      <xdr:rowOff>97255</xdr:rowOff>
    </xdr:from>
    <xdr:to>
      <xdr:col>13</xdr:col>
      <xdr:colOff>536628</xdr:colOff>
      <xdr:row>18</xdr:row>
      <xdr:rowOff>39002</xdr:rowOff>
    </xdr:to>
    <xdr:grpSp>
      <xdr:nvGrpSpPr>
        <xdr:cNvPr id="13" name="Group 12">
          <a:extLst>
            <a:ext uri="{FF2B5EF4-FFF2-40B4-BE49-F238E27FC236}">
              <a16:creationId xmlns:a16="http://schemas.microsoft.com/office/drawing/2014/main" id="{3B12CF29-D253-872F-E46F-2510588269BA}"/>
            </a:ext>
          </a:extLst>
        </xdr:cNvPr>
        <xdr:cNvGrpSpPr/>
      </xdr:nvGrpSpPr>
      <xdr:grpSpPr>
        <a:xfrm>
          <a:off x="9082275" y="1194535"/>
          <a:ext cx="2518593" cy="2136307"/>
          <a:chOff x="8763000" y="1554480"/>
          <a:chExt cx="2651760" cy="2270760"/>
        </a:xfrm>
      </xdr:grpSpPr>
      <xdr:sp macro="" textlink="'PIVOT Table'!B39">
        <xdr:nvSpPr>
          <xdr:cNvPr id="16" name="Hexagon 15">
            <a:extLst>
              <a:ext uri="{FF2B5EF4-FFF2-40B4-BE49-F238E27FC236}">
                <a16:creationId xmlns:a16="http://schemas.microsoft.com/office/drawing/2014/main" id="{16C14EE6-0D39-4E24-AABA-EE89EC93FD05}"/>
              </a:ext>
            </a:extLst>
          </xdr:cNvPr>
          <xdr:cNvSpPr/>
        </xdr:nvSpPr>
        <xdr:spPr>
          <a:xfrm>
            <a:off x="8763000" y="1554480"/>
            <a:ext cx="2651760" cy="2270760"/>
          </a:xfrm>
          <a:prstGeom prst="hexagon">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b"/>
          <a:lstStyle/>
          <a:p>
            <a:pPr algn="ctr"/>
            <a:fld id="{FC16F11E-6774-40D3-988C-28D3838CB2CE}" type="TxLink">
              <a:rPr lang="en-US" sz="4000" b="1" i="0" u="sng" strike="noStrike">
                <a:solidFill>
                  <a:schemeClr val="bg1"/>
                </a:solidFill>
                <a:latin typeface="Aptos Narrow"/>
              </a:rPr>
              <a:pPr algn="ctr"/>
              <a:t>12.98%</a:t>
            </a:fld>
            <a:endParaRPr lang="en-IN" sz="8000" b="1" u="sng">
              <a:solidFill>
                <a:schemeClr val="bg1"/>
              </a:solidFill>
            </a:endParaRPr>
          </a:p>
        </xdr:txBody>
      </xdr:sp>
      <xdr:sp macro="" textlink="">
        <xdr:nvSpPr>
          <xdr:cNvPr id="30" name="TextBox 29">
            <a:extLst>
              <a:ext uri="{FF2B5EF4-FFF2-40B4-BE49-F238E27FC236}">
                <a16:creationId xmlns:a16="http://schemas.microsoft.com/office/drawing/2014/main" id="{6E0AFA3E-64F8-D25D-7113-4AE5F4B6CADA}"/>
              </a:ext>
            </a:extLst>
          </xdr:cNvPr>
          <xdr:cNvSpPr txBox="1"/>
        </xdr:nvSpPr>
        <xdr:spPr>
          <a:xfrm>
            <a:off x="9403080" y="1752600"/>
            <a:ext cx="1402080" cy="1082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RETURN</a:t>
            </a:r>
            <a:r>
              <a:rPr lang="en-IN" sz="2400" b="1"/>
              <a:t> </a:t>
            </a:r>
            <a:r>
              <a:rPr lang="en-IN" sz="2400" b="1">
                <a:solidFill>
                  <a:schemeClr val="bg1"/>
                </a:solidFill>
              </a:rPr>
              <a:t>RATE</a:t>
            </a:r>
          </a:p>
        </xdr:txBody>
      </xdr:sp>
    </xdr:grpSp>
    <xdr:clientData/>
  </xdr:twoCellAnchor>
  <xdr:twoCellAnchor>
    <xdr:from>
      <xdr:col>13</xdr:col>
      <xdr:colOff>58963</xdr:colOff>
      <xdr:row>0</xdr:row>
      <xdr:rowOff>76200</xdr:rowOff>
    </xdr:from>
    <xdr:to>
      <xdr:col>16</xdr:col>
      <xdr:colOff>535396</xdr:colOff>
      <xdr:row>12</xdr:row>
      <xdr:rowOff>17947</xdr:rowOff>
    </xdr:to>
    <xdr:grpSp>
      <xdr:nvGrpSpPr>
        <xdr:cNvPr id="33" name="Group 32">
          <a:extLst>
            <a:ext uri="{FF2B5EF4-FFF2-40B4-BE49-F238E27FC236}">
              <a16:creationId xmlns:a16="http://schemas.microsoft.com/office/drawing/2014/main" id="{1990AD03-2997-8118-8CDC-317E894316D6}"/>
            </a:ext>
          </a:extLst>
        </xdr:cNvPr>
        <xdr:cNvGrpSpPr/>
      </xdr:nvGrpSpPr>
      <xdr:grpSpPr>
        <a:xfrm>
          <a:off x="11123203" y="76200"/>
          <a:ext cx="2518593" cy="2136307"/>
          <a:chOff x="18516600" y="243840"/>
          <a:chExt cx="2651760" cy="2270760"/>
        </a:xfrm>
      </xdr:grpSpPr>
      <xdr:sp macro="" textlink="'PIVOT Table'!C58">
        <xdr:nvSpPr>
          <xdr:cNvPr id="17" name="Hexagon 16">
            <a:extLst>
              <a:ext uri="{FF2B5EF4-FFF2-40B4-BE49-F238E27FC236}">
                <a16:creationId xmlns:a16="http://schemas.microsoft.com/office/drawing/2014/main" id="{6FBECBFD-CAFB-46B2-BB80-89F370FE8DF4}"/>
              </a:ext>
            </a:extLst>
          </xdr:cNvPr>
          <xdr:cNvSpPr/>
        </xdr:nvSpPr>
        <xdr:spPr>
          <a:xfrm>
            <a:off x="18516600" y="243840"/>
            <a:ext cx="2651760" cy="2270760"/>
          </a:xfrm>
          <a:prstGeom prst="hexagon">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b"/>
          <a:lstStyle/>
          <a:p>
            <a:pPr algn="ctr"/>
            <a:fld id="{68F6C928-3658-4104-8BFB-D05930366B89}" type="TxLink">
              <a:rPr lang="en-US" sz="4000" b="1" i="0" u="sng" strike="noStrike">
                <a:solidFill>
                  <a:schemeClr val="bg1"/>
                </a:solidFill>
                <a:latin typeface="Aptos Narrow"/>
              </a:rPr>
              <a:pPr algn="ctr"/>
              <a:t>206.21</a:t>
            </a:fld>
            <a:endParaRPr lang="en-IN" sz="4000" b="1" u="sng">
              <a:solidFill>
                <a:schemeClr val="bg1"/>
              </a:solidFill>
            </a:endParaRPr>
          </a:p>
        </xdr:txBody>
      </xdr:sp>
      <xdr:sp macro="" textlink="">
        <xdr:nvSpPr>
          <xdr:cNvPr id="15" name="TextBox 14">
            <a:extLst>
              <a:ext uri="{FF2B5EF4-FFF2-40B4-BE49-F238E27FC236}">
                <a16:creationId xmlns:a16="http://schemas.microsoft.com/office/drawing/2014/main" id="{ACE14770-1A9D-844C-1BD8-CF8AF9CA911F}"/>
              </a:ext>
            </a:extLst>
          </xdr:cNvPr>
          <xdr:cNvSpPr txBox="1"/>
        </xdr:nvSpPr>
        <xdr:spPr>
          <a:xfrm>
            <a:off x="18973800" y="304800"/>
            <a:ext cx="1691640" cy="1310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RETURN</a:t>
            </a:r>
          </a:p>
          <a:p>
            <a:pPr algn="ctr"/>
            <a:r>
              <a:rPr lang="en-IN" sz="2000" b="1">
                <a:solidFill>
                  <a:schemeClr val="bg1"/>
                </a:solidFill>
              </a:rPr>
              <a:t>ON</a:t>
            </a:r>
            <a:r>
              <a:rPr lang="en-IN" sz="2000" b="1" baseline="0">
                <a:solidFill>
                  <a:schemeClr val="bg1"/>
                </a:solidFill>
              </a:rPr>
              <a:t> INVESTMENT</a:t>
            </a:r>
            <a:endParaRPr lang="en-IN" sz="1600" b="1">
              <a:solidFill>
                <a:schemeClr val="bg1"/>
              </a:solidFill>
            </a:endParaRPr>
          </a:p>
        </xdr:txBody>
      </xdr:sp>
    </xdr:grpSp>
    <xdr:clientData/>
  </xdr:twoCellAnchor>
  <xdr:twoCellAnchor>
    <xdr:from>
      <xdr:col>16</xdr:col>
      <xdr:colOff>72207</xdr:colOff>
      <xdr:row>6</xdr:row>
      <xdr:rowOff>54242</xdr:rowOff>
    </xdr:from>
    <xdr:to>
      <xdr:col>20</xdr:col>
      <xdr:colOff>152400</xdr:colOff>
      <xdr:row>17</xdr:row>
      <xdr:rowOff>178869</xdr:rowOff>
    </xdr:to>
    <xdr:grpSp>
      <xdr:nvGrpSpPr>
        <xdr:cNvPr id="34" name="Group 33">
          <a:extLst>
            <a:ext uri="{FF2B5EF4-FFF2-40B4-BE49-F238E27FC236}">
              <a16:creationId xmlns:a16="http://schemas.microsoft.com/office/drawing/2014/main" id="{88E785DE-2AEA-A7CB-3075-DC394DCFB082}"/>
            </a:ext>
          </a:extLst>
        </xdr:cNvPr>
        <xdr:cNvGrpSpPr/>
      </xdr:nvGrpSpPr>
      <xdr:grpSpPr>
        <a:xfrm>
          <a:off x="13178607" y="1151522"/>
          <a:ext cx="2518593" cy="2136307"/>
          <a:chOff x="20680680" y="1386840"/>
          <a:chExt cx="2651760" cy="2270760"/>
        </a:xfrm>
      </xdr:grpSpPr>
      <xdr:sp macro="" textlink="'PIVOT Table'!B62">
        <xdr:nvSpPr>
          <xdr:cNvPr id="22" name="Hexagon 21">
            <a:extLst>
              <a:ext uri="{FF2B5EF4-FFF2-40B4-BE49-F238E27FC236}">
                <a16:creationId xmlns:a16="http://schemas.microsoft.com/office/drawing/2014/main" id="{B1F8079B-C6F7-4409-A4B7-3DBA12458E52}"/>
              </a:ext>
            </a:extLst>
          </xdr:cNvPr>
          <xdr:cNvSpPr/>
        </xdr:nvSpPr>
        <xdr:spPr>
          <a:xfrm>
            <a:off x="20680680" y="1386840"/>
            <a:ext cx="2651760" cy="2270760"/>
          </a:xfrm>
          <a:prstGeom prst="hexag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b"/>
          <a:lstStyle/>
          <a:p>
            <a:pPr algn="ctr"/>
            <a:fld id="{3191D399-58C6-4823-989D-9B28A1FF9972}" type="TxLink">
              <a:rPr lang="en-US" sz="4000" b="1" i="0" u="sng" strike="noStrike">
                <a:solidFill>
                  <a:schemeClr val="bg1"/>
                </a:solidFill>
                <a:latin typeface="Aptos Narrow"/>
              </a:rPr>
              <a:pPr algn="ctr"/>
              <a:t>11.95%</a:t>
            </a:fld>
            <a:endParaRPr lang="en-IN" sz="7200" b="1" u="sng">
              <a:solidFill>
                <a:schemeClr val="bg1"/>
              </a:solidFill>
            </a:endParaRPr>
          </a:p>
        </xdr:txBody>
      </xdr:sp>
      <xdr:sp macro="" textlink="">
        <xdr:nvSpPr>
          <xdr:cNvPr id="19" name="TextBox 18">
            <a:extLst>
              <a:ext uri="{FF2B5EF4-FFF2-40B4-BE49-F238E27FC236}">
                <a16:creationId xmlns:a16="http://schemas.microsoft.com/office/drawing/2014/main" id="{63C13988-8746-E1BA-F8B4-420B54F913B7}"/>
              </a:ext>
            </a:extLst>
          </xdr:cNvPr>
          <xdr:cNvSpPr txBox="1"/>
        </xdr:nvSpPr>
        <xdr:spPr>
          <a:xfrm>
            <a:off x="21244560" y="1432560"/>
            <a:ext cx="1524000" cy="1310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AVG. REVENUE GROWTH </a:t>
            </a:r>
          </a:p>
          <a:p>
            <a:pPr algn="ctr"/>
            <a:r>
              <a:rPr lang="en-IN" sz="1400">
                <a:solidFill>
                  <a:schemeClr val="bg1"/>
                </a:solidFill>
              </a:rPr>
              <a:t>(%)</a:t>
            </a:r>
            <a:endParaRPr lang="en-IN" sz="1600">
              <a:solidFill>
                <a:schemeClr val="bg1"/>
              </a:solidFill>
            </a:endParaRPr>
          </a:p>
        </xdr:txBody>
      </xdr:sp>
    </xdr:grpSp>
    <xdr:clientData/>
  </xdr:twoCellAnchor>
  <xdr:twoCellAnchor>
    <xdr:from>
      <xdr:col>12</xdr:col>
      <xdr:colOff>518160</xdr:colOff>
      <xdr:row>15</xdr:row>
      <xdr:rowOff>121920</xdr:rowOff>
    </xdr:from>
    <xdr:to>
      <xdr:col>17</xdr:col>
      <xdr:colOff>259080</xdr:colOff>
      <xdr:row>21</xdr:row>
      <xdr:rowOff>30480</xdr:rowOff>
    </xdr:to>
    <xdr:sp macro="" textlink="">
      <xdr:nvSpPr>
        <xdr:cNvPr id="37" name="TextBox 36">
          <a:extLst>
            <a:ext uri="{FF2B5EF4-FFF2-40B4-BE49-F238E27FC236}">
              <a16:creationId xmlns:a16="http://schemas.microsoft.com/office/drawing/2014/main" id="{A22224DA-3F6E-D729-8B53-3CA447A8B2AC}"/>
            </a:ext>
          </a:extLst>
        </xdr:cNvPr>
        <xdr:cNvSpPr txBox="1"/>
      </xdr:nvSpPr>
      <xdr:spPr>
        <a:xfrm>
          <a:off x="10759440" y="2865120"/>
          <a:ext cx="3215640" cy="1005840"/>
        </a:xfrm>
        <a:prstGeom prst="rect">
          <a:avLst/>
        </a:prstGeom>
        <a:noFill/>
        <a:ln w="9525" cmpd="sng">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b="1" u="sng">
              <a:solidFill>
                <a:schemeClr val="accent1"/>
              </a:solidFill>
              <a:effectLst>
                <a:glow rad="63500">
                  <a:schemeClr val="accent3">
                    <a:satMod val="175000"/>
                    <a:alpha val="40000"/>
                  </a:schemeClr>
                </a:glow>
              </a:effectLst>
            </a:rPr>
            <a:t>KPIs</a:t>
          </a:r>
          <a:endParaRPr lang="en-IN" sz="1100" b="1" u="sng">
            <a:solidFill>
              <a:schemeClr val="accent1"/>
            </a:solidFill>
            <a:effectLst>
              <a:glow rad="63500">
                <a:schemeClr val="accent3">
                  <a:satMod val="175000"/>
                  <a:alpha val="40000"/>
                </a:schemeClr>
              </a:glow>
            </a:effectLst>
          </a:endParaRPr>
        </a:p>
      </xdr:txBody>
    </xdr:sp>
    <xdr:clientData/>
  </xdr:twoCellAnchor>
  <xdr:twoCellAnchor>
    <xdr:from>
      <xdr:col>28</xdr:col>
      <xdr:colOff>30480</xdr:colOff>
      <xdr:row>0</xdr:row>
      <xdr:rowOff>30480</xdr:rowOff>
    </xdr:from>
    <xdr:to>
      <xdr:col>36</xdr:col>
      <xdr:colOff>152400</xdr:colOff>
      <xdr:row>28</xdr:row>
      <xdr:rowOff>167640</xdr:rowOff>
    </xdr:to>
    <xdr:grpSp>
      <xdr:nvGrpSpPr>
        <xdr:cNvPr id="41" name="Group 40">
          <a:extLst>
            <a:ext uri="{FF2B5EF4-FFF2-40B4-BE49-F238E27FC236}">
              <a16:creationId xmlns:a16="http://schemas.microsoft.com/office/drawing/2014/main" id="{FA4DD8F8-D994-141A-5429-B437642102B3}"/>
            </a:ext>
          </a:extLst>
        </xdr:cNvPr>
        <xdr:cNvGrpSpPr/>
      </xdr:nvGrpSpPr>
      <xdr:grpSpPr>
        <a:xfrm>
          <a:off x="20452080" y="30480"/>
          <a:ext cx="4998720" cy="5257800"/>
          <a:chOff x="19568160" y="106680"/>
          <a:chExt cx="4998720" cy="5257800"/>
        </a:xfrm>
        <a:effectLst>
          <a:outerShdw blurRad="50800" dist="38100" dir="5400000" algn="t" rotWithShape="0">
            <a:prstClr val="black">
              <a:alpha val="40000"/>
            </a:prstClr>
          </a:outerShdw>
        </a:effectLst>
      </xdr:grpSpPr>
      <xdr:sp macro="" textlink="">
        <xdr:nvSpPr>
          <xdr:cNvPr id="40" name="Rectangle: Rounded Corners 39">
            <a:extLst>
              <a:ext uri="{FF2B5EF4-FFF2-40B4-BE49-F238E27FC236}">
                <a16:creationId xmlns:a16="http://schemas.microsoft.com/office/drawing/2014/main" id="{1CA59248-E57A-876A-20DA-09B01BA7EB34}"/>
              </a:ext>
            </a:extLst>
          </xdr:cNvPr>
          <xdr:cNvSpPr/>
        </xdr:nvSpPr>
        <xdr:spPr>
          <a:xfrm>
            <a:off x="19568160" y="106680"/>
            <a:ext cx="4998720" cy="52578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39" name="Chart 38">
            <a:extLst>
              <a:ext uri="{FF2B5EF4-FFF2-40B4-BE49-F238E27FC236}">
                <a16:creationId xmlns:a16="http://schemas.microsoft.com/office/drawing/2014/main" id="{A70CE68F-5561-4CCE-85AF-D47A3D6893C1}"/>
              </a:ext>
            </a:extLst>
          </xdr:cNvPr>
          <xdr:cNvGraphicFramePr>
            <a:graphicFrameLocks/>
          </xdr:cNvGraphicFramePr>
        </xdr:nvGraphicFramePr>
        <xdr:xfrm>
          <a:off x="19888200" y="259080"/>
          <a:ext cx="4389120" cy="507492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20</xdr:col>
      <xdr:colOff>289560</xdr:colOff>
      <xdr:row>0</xdr:row>
      <xdr:rowOff>121920</xdr:rowOff>
    </xdr:from>
    <xdr:to>
      <xdr:col>27</xdr:col>
      <xdr:colOff>579120</xdr:colOff>
      <xdr:row>36</xdr:row>
      <xdr:rowOff>60960</xdr:rowOff>
    </xdr:to>
    <xdr:sp macro="" textlink="">
      <xdr:nvSpPr>
        <xdr:cNvPr id="43" name="Rectangle: Rounded Corners 42">
          <a:extLst>
            <a:ext uri="{FF2B5EF4-FFF2-40B4-BE49-F238E27FC236}">
              <a16:creationId xmlns:a16="http://schemas.microsoft.com/office/drawing/2014/main" id="{07A32AAD-7CCD-08E0-5D9B-9FE4BF5502E8}"/>
            </a:ext>
          </a:extLst>
        </xdr:cNvPr>
        <xdr:cNvSpPr/>
      </xdr:nvSpPr>
      <xdr:spPr>
        <a:xfrm>
          <a:off x="15834360" y="121920"/>
          <a:ext cx="4556760" cy="652272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426720</xdr:colOff>
      <xdr:row>1</xdr:row>
      <xdr:rowOff>30480</xdr:rowOff>
    </xdr:from>
    <xdr:to>
      <xdr:col>27</xdr:col>
      <xdr:colOff>487680</xdr:colOff>
      <xdr:row>35</xdr:row>
      <xdr:rowOff>167640</xdr:rowOff>
    </xdr:to>
    <xdr:graphicFrame macro="">
      <xdr:nvGraphicFramePr>
        <xdr:cNvPr id="3" name="Chart 2">
          <a:extLst>
            <a:ext uri="{FF2B5EF4-FFF2-40B4-BE49-F238E27FC236}">
              <a16:creationId xmlns:a16="http://schemas.microsoft.com/office/drawing/2014/main" id="{A767E443-0CB7-42EA-B1ED-D3256441B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533400</xdr:colOff>
      <xdr:row>18</xdr:row>
      <xdr:rowOff>76200</xdr:rowOff>
    </xdr:from>
    <xdr:to>
      <xdr:col>19</xdr:col>
      <xdr:colOff>228600</xdr:colOff>
      <xdr:row>25</xdr:row>
      <xdr:rowOff>0</xdr:rowOff>
    </xdr:to>
    <xdr:sp macro="" textlink="">
      <xdr:nvSpPr>
        <xdr:cNvPr id="6" name="TextBox 5">
          <a:extLst>
            <a:ext uri="{FF2B5EF4-FFF2-40B4-BE49-F238E27FC236}">
              <a16:creationId xmlns:a16="http://schemas.microsoft.com/office/drawing/2014/main" id="{DC97DC98-DBE1-3B4B-F43C-F7A1E2F2407A}"/>
            </a:ext>
          </a:extLst>
        </xdr:cNvPr>
        <xdr:cNvSpPr txBox="1"/>
      </xdr:nvSpPr>
      <xdr:spPr>
        <a:xfrm>
          <a:off x="13639800" y="3368040"/>
          <a:ext cx="1524000" cy="1203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INVENTORY TURNOVER RATIO</a:t>
          </a:r>
        </a:p>
      </xdr:txBody>
    </xdr:sp>
    <xdr:clientData/>
  </xdr:twoCellAnchor>
  <xdr:twoCellAnchor>
    <xdr:from>
      <xdr:col>11</xdr:col>
      <xdr:colOff>228600</xdr:colOff>
      <xdr:row>36</xdr:row>
      <xdr:rowOff>68580</xdr:rowOff>
    </xdr:from>
    <xdr:to>
      <xdr:col>27</xdr:col>
      <xdr:colOff>435429</xdr:colOff>
      <xdr:row>55</xdr:row>
      <xdr:rowOff>175260</xdr:rowOff>
    </xdr:to>
    <xdr:grpSp>
      <xdr:nvGrpSpPr>
        <xdr:cNvPr id="9" name="Group 8">
          <a:extLst>
            <a:ext uri="{FF2B5EF4-FFF2-40B4-BE49-F238E27FC236}">
              <a16:creationId xmlns:a16="http://schemas.microsoft.com/office/drawing/2014/main" id="{231577A2-B24C-B2E8-5323-980F87CE16F2}"/>
            </a:ext>
          </a:extLst>
        </xdr:cNvPr>
        <xdr:cNvGrpSpPr/>
      </xdr:nvGrpSpPr>
      <xdr:grpSpPr>
        <a:xfrm>
          <a:off x="9646920" y="6652260"/>
          <a:ext cx="10600509" cy="3581400"/>
          <a:chOff x="9635591" y="6706949"/>
          <a:chExt cx="10632125" cy="3428865"/>
        </a:xfrm>
      </xdr:grpSpPr>
      <xdr:sp macro="" textlink="">
        <xdr:nvSpPr>
          <xdr:cNvPr id="38" name="Rectangle: Rounded Corners 37">
            <a:extLst>
              <a:ext uri="{FF2B5EF4-FFF2-40B4-BE49-F238E27FC236}">
                <a16:creationId xmlns:a16="http://schemas.microsoft.com/office/drawing/2014/main" id="{244E77E6-7173-41B5-C929-17EB92E53A4B}"/>
              </a:ext>
            </a:extLst>
          </xdr:cNvPr>
          <xdr:cNvSpPr/>
        </xdr:nvSpPr>
        <xdr:spPr>
          <a:xfrm>
            <a:off x="9635591" y="6706949"/>
            <a:ext cx="10632125" cy="3428865"/>
          </a:xfrm>
          <a:prstGeom prst="roundRect">
            <a:avLst/>
          </a:prstGeom>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FFDAF509-F2CD-4B48-9C61-AFAA357A2512}"/>
                  </a:ext>
                </a:extLst>
              </xdr:cNvPr>
              <xdr:cNvGraphicFramePr/>
            </xdr:nvGraphicFramePr>
            <xdr:xfrm>
              <a:off x="9696551" y="6706949"/>
              <a:ext cx="10555925" cy="3413625"/>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696551" y="6706949"/>
                <a:ext cx="10555925" cy="34136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13</xdr:col>
      <xdr:colOff>441960</xdr:colOff>
      <xdr:row>25</xdr:row>
      <xdr:rowOff>15240</xdr:rowOff>
    </xdr:from>
    <xdr:to>
      <xdr:col>16</xdr:col>
      <xdr:colOff>167640</xdr:colOff>
      <xdr:row>32</xdr:row>
      <xdr:rowOff>45720</xdr:rowOff>
    </xdr:to>
    <xdr:sp macro="" textlink="">
      <xdr:nvSpPr>
        <xdr:cNvPr id="32" name="TextBox 31">
          <a:extLst>
            <a:ext uri="{FF2B5EF4-FFF2-40B4-BE49-F238E27FC236}">
              <a16:creationId xmlns:a16="http://schemas.microsoft.com/office/drawing/2014/main" id="{EFCA75B2-3E70-B0C2-7E03-BDC8EC821612}"/>
            </a:ext>
          </a:extLst>
        </xdr:cNvPr>
        <xdr:cNvSpPr txBox="1"/>
      </xdr:nvSpPr>
      <xdr:spPr>
        <a:xfrm>
          <a:off x="11506200" y="4587240"/>
          <a:ext cx="1767840" cy="1310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100" b="1">
              <a:solidFill>
                <a:schemeClr val="bg1"/>
              </a:solidFill>
            </a:rPr>
            <a:t>COMPETETIVE PRICE INDEX</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it Barman" refreshedDate="46230.550754398151" createdVersion="8" refreshedVersion="8" minRefreshableVersion="3" recordCount="3000" xr:uid="{D2C5A001-4DE1-4063-8769-E44F6E0E14BB}">
  <cacheSource type="worksheet">
    <worksheetSource name="Table1"/>
  </cacheSource>
  <cacheFields count="26">
    <cacheField name="year" numFmtId="0">
      <sharedItems containsSemiMixedTypes="0" containsString="0" containsNumber="1" containsInteger="1" minValue="2020" maxValue="2024" count="5">
        <n v="2020"/>
        <n v="2021"/>
        <n v="2022"/>
        <n v="2023"/>
        <n v="2024"/>
      </sharedItems>
    </cacheField>
    <cacheField name="month" numFmtId="0">
      <sharedItems count="12">
        <s v="January"/>
        <s v="February"/>
        <s v="March"/>
        <s v="April"/>
        <s v="May"/>
        <s v="June"/>
        <s v="July"/>
        <s v="August"/>
        <s v="September"/>
        <s v="October"/>
        <s v="November"/>
        <s v="December"/>
      </sharedItems>
    </cacheField>
    <cacheField name="product_category" numFmtId="0">
      <sharedItems count="5">
        <s v="Home"/>
        <s v="Fashion"/>
        <s v="Electronics"/>
        <s v="Beauty"/>
        <s v="Grocery"/>
      </sharedItems>
    </cacheField>
    <cacheField name="website_traffic" numFmtId="0">
      <sharedItems containsSemiMixedTypes="0" containsString="0" containsNumber="1" containsInteger="1" minValue="1093" maxValue="199974"/>
    </cacheField>
    <cacheField name="conversion_rate" numFmtId="0">
      <sharedItems containsSemiMixedTypes="0" containsString="0" containsNumber="1" minValue="0.5" maxValue="8"/>
    </cacheField>
    <cacheField name="customer buying" numFmtId="1">
      <sharedItems containsSemiMixedTypes="0" containsString="0" containsNumber="1" minValue="7.4592000000000001" maxValue="15872.619000000002"/>
    </cacheField>
    <cacheField name="marketing_spend" numFmtId="0">
      <sharedItems containsSemiMixedTypes="0" containsString="0" containsNumber="1" minValue="5153.32" maxValue="499962.79"/>
    </cacheField>
    <cacheField name="cost of conversion" numFmtId="1">
      <sharedItems containsSemiMixedTypes="0" containsString="0" containsNumber="1" minValue="0.49430334675091869" maxValue="33159.444417040722"/>
    </cacheField>
    <cacheField name="base_price" numFmtId="0">
      <sharedItems containsSemiMixedTypes="0" containsString="0" containsNumber="1" minValue="202.63" maxValue="49945.45"/>
    </cacheField>
    <cacheField name="discount_percent" numFmtId="0">
      <sharedItems containsSemiMixedTypes="0" containsString="0" containsNumber="1" minValue="0.01" maxValue="59.98"/>
    </cacheField>
    <cacheField name="final_price" numFmtId="2">
      <sharedItems containsSemiMixedTypes="0" containsString="0" containsNumber="1" minValue="95.611999999999995" maxValue="48997.885427999994"/>
    </cacheField>
    <cacheField name="logistics_cost" numFmtId="0">
      <sharedItems containsSemiMixedTypes="0" containsString="0" containsNumber="1" minValue="20.059999999999999" maxValue="499.85"/>
    </cacheField>
    <cacheField name="competitor_price_index" numFmtId="0">
      <sharedItems containsSemiMixedTypes="0" containsString="0" containsNumber="1" minValue="0.8" maxValue="1.2"/>
    </cacheField>
    <cacheField name="competitive_price" numFmtId="2">
      <sharedItems containsSemiMixedTypes="0" containsString="0" containsNumber="1" minValue="104.21708" maxValue="56837.54709647999"/>
    </cacheField>
    <cacheField name="festival_season" numFmtId="0">
      <sharedItems count="2">
        <s v="non-festival"/>
        <s v="festival"/>
      </sharedItems>
    </cacheField>
    <cacheField name="inventory_level" numFmtId="0">
      <sharedItems containsSemiMixedTypes="0" containsString="0" containsNumber="1" containsInteger="1" minValue="50" maxValue="4996"/>
    </cacheField>
    <cacheField name="units_sold" numFmtId="0">
      <sharedItems containsSemiMixedTypes="0" containsString="0" containsNumber="1" containsInteger="1" minValue="6" maxValue="18888" count="2466">
        <n v="1128"/>
        <n v="1998"/>
        <n v="2436"/>
        <n v="5975"/>
        <n v="1626"/>
        <n v="3770"/>
        <n v="2548"/>
        <n v="3373"/>
        <n v="12618"/>
        <n v="7189"/>
        <n v="1981"/>
        <n v="1337"/>
        <n v="2642"/>
        <n v="2739"/>
        <n v="3646"/>
        <n v="728"/>
        <n v="9390"/>
        <n v="178"/>
        <n v="2049"/>
        <n v="2747"/>
        <n v="643"/>
        <n v="2338"/>
        <n v="4470"/>
        <n v="2754"/>
        <n v="404"/>
        <n v="2079"/>
        <n v="4144"/>
        <n v="7370"/>
        <n v="923"/>
        <n v="3981"/>
        <n v="562"/>
        <n v="6378"/>
        <n v="1722"/>
        <n v="142"/>
        <n v="6856"/>
        <n v="3432"/>
        <n v="9466"/>
        <n v="1210"/>
        <n v="4407"/>
        <n v="294"/>
        <n v="4848"/>
        <n v="1513"/>
        <n v="794"/>
        <n v="2001"/>
        <n v="260"/>
        <n v="4119"/>
        <n v="786"/>
        <n v="5325"/>
        <n v="8483"/>
        <n v="3474"/>
        <n v="1673"/>
        <n v="3406"/>
        <n v="4620"/>
        <n v="642"/>
        <n v="1680"/>
        <n v="4967"/>
        <n v="3877"/>
        <n v="5014"/>
        <n v="1098"/>
        <n v="5050"/>
        <n v="773"/>
        <n v="243"/>
        <n v="9572"/>
        <n v="14545"/>
        <n v="4006"/>
        <n v="2157"/>
        <n v="1448"/>
        <n v="192"/>
        <n v="2971"/>
        <n v="953"/>
        <n v="5998"/>
        <n v="4187"/>
        <n v="1678"/>
        <n v="108"/>
        <n v="5025"/>
        <n v="2082"/>
        <n v="1682"/>
        <n v="322"/>
        <n v="1317"/>
        <n v="3935"/>
        <n v="2890"/>
        <n v="8798"/>
        <n v="4164"/>
        <n v="2771"/>
        <n v="6479"/>
        <n v="548"/>
        <n v="580"/>
        <n v="10012"/>
        <n v="4148"/>
        <n v="4035"/>
        <n v="5658"/>
        <n v="6036"/>
        <n v="98"/>
        <n v="12658"/>
        <n v="1040"/>
        <n v="6985"/>
        <n v="5217"/>
        <n v="2400"/>
        <n v="1630"/>
        <n v="3548"/>
        <n v="3047"/>
        <n v="384"/>
        <n v="517"/>
        <n v="2613"/>
        <n v="1297"/>
        <n v="1544"/>
        <n v="104"/>
        <n v="1116"/>
        <n v="2789"/>
        <n v="2228"/>
        <n v="7446"/>
        <n v="5351"/>
        <n v="2950"/>
        <n v="5893"/>
        <n v="245"/>
        <n v="1705"/>
        <n v="9909"/>
        <n v="189"/>
        <n v="1085"/>
        <n v="103"/>
        <n v="388"/>
        <n v="7517"/>
        <n v="1747"/>
        <n v="3947"/>
        <n v="3376"/>
        <n v="8271"/>
        <n v="307"/>
        <n v="470"/>
        <n v="2590"/>
        <n v="10694"/>
        <n v="7078"/>
        <n v="5009"/>
        <n v="2530"/>
        <n v="750"/>
        <n v="3902"/>
        <n v="4076"/>
        <n v="6923"/>
        <n v="2865"/>
        <n v="2057"/>
        <n v="1649"/>
        <n v="616"/>
        <n v="4549"/>
        <n v="406"/>
        <n v="2065"/>
        <n v="2344"/>
        <n v="739"/>
        <n v="1953"/>
        <n v="6610"/>
        <n v="6486"/>
        <n v="10050"/>
        <n v="5476"/>
        <n v="7484"/>
        <n v="8486"/>
        <n v="698"/>
        <n v="601"/>
        <n v="515"/>
        <n v="1864"/>
        <n v="10182"/>
        <n v="7261"/>
        <n v="2136"/>
        <n v="6285"/>
        <n v="2525"/>
        <n v="914"/>
        <n v="3113"/>
        <n v="2706"/>
        <n v="2786"/>
        <n v="4311"/>
        <n v="1072"/>
        <n v="431"/>
        <n v="1766"/>
        <n v="1689"/>
        <n v="7751"/>
        <n v="2454"/>
        <n v="8557"/>
        <n v="2165"/>
        <n v="1574"/>
        <n v="5047"/>
        <n v="3594"/>
        <n v="988"/>
        <n v="1382"/>
        <n v="2026"/>
        <n v="1009"/>
        <n v="1938"/>
        <n v="608"/>
        <n v="4091"/>
        <n v="2342"/>
        <n v="2917"/>
        <n v="710"/>
        <n v="9636"/>
        <n v="238"/>
        <n v="176"/>
        <n v="7637"/>
        <n v="657"/>
        <n v="1402"/>
        <n v="4821"/>
        <n v="4286"/>
        <n v="2075"/>
        <n v="226"/>
        <n v="1285"/>
        <n v="1333"/>
        <n v="10855"/>
        <n v="8541"/>
        <n v="3454"/>
        <n v="3964"/>
        <n v="2596"/>
        <n v="5415"/>
        <n v="3359"/>
        <n v="6916"/>
        <n v="9110"/>
        <n v="1068"/>
        <n v="1332"/>
        <n v="8101"/>
        <n v="2316"/>
        <n v="3596"/>
        <n v="810"/>
        <n v="265"/>
        <n v="1368"/>
        <n v="7499"/>
        <n v="756"/>
        <n v="2089"/>
        <n v="1519"/>
        <n v="380"/>
        <n v="3516"/>
        <n v="1334"/>
        <n v="9224"/>
        <n v="2166"/>
        <n v="1076"/>
        <n v="285"/>
        <n v="1025"/>
        <n v="3127"/>
        <n v="3046"/>
        <n v="169"/>
        <n v="390"/>
        <n v="1147"/>
        <n v="4944"/>
        <n v="4933"/>
        <n v="5631"/>
        <n v="262"/>
        <n v="70"/>
        <n v="6115"/>
        <n v="4146"/>
        <n v="2515"/>
        <n v="349"/>
        <n v="7089"/>
        <n v="2269"/>
        <n v="4480"/>
        <n v="6425"/>
        <n v="4334"/>
        <n v="825"/>
        <n v="412"/>
        <n v="2124"/>
        <n v="1965"/>
        <n v="5377"/>
        <n v="203"/>
        <n v="2688"/>
        <n v="65"/>
        <n v="289"/>
        <n v="865"/>
        <n v="1408"/>
        <n v="383"/>
        <n v="10086"/>
        <n v="9222"/>
        <n v="449"/>
        <n v="1160"/>
        <n v="6482"/>
        <n v="4098"/>
        <n v="1034"/>
        <n v="1198"/>
        <n v="6194"/>
        <n v="1326"/>
        <n v="860"/>
        <n v="1745"/>
        <n v="1702"/>
        <n v="2612"/>
        <n v="2331"/>
        <n v="2830"/>
        <n v="10223"/>
        <n v="758"/>
        <n v="1957"/>
        <n v="940"/>
        <n v="5171"/>
        <n v="2556"/>
        <n v="2693"/>
        <n v="7373"/>
        <n v="1733"/>
        <n v="6242"/>
        <n v="6410"/>
        <n v="6651"/>
        <n v="3705"/>
        <n v="1050"/>
        <n v="4716"/>
        <n v="4343"/>
        <n v="6080"/>
        <n v="867"/>
        <n v="1984"/>
        <n v="2648"/>
        <n v="4434"/>
        <n v="2650"/>
        <n v="3905"/>
        <n v="2208"/>
        <n v="2152"/>
        <n v="2949"/>
        <n v="22"/>
        <n v="5174"/>
        <n v="3783"/>
        <n v="1167"/>
        <n v="2131"/>
        <n v="2121"/>
        <n v="1024"/>
        <n v="2566"/>
        <n v="6171"/>
        <n v="965"/>
        <n v="9650"/>
        <n v="77"/>
        <n v="1550"/>
        <n v="4285"/>
        <n v="5426"/>
        <n v="5421"/>
        <n v="1235"/>
        <n v="6136"/>
        <n v="747"/>
        <n v="672"/>
        <n v="1164"/>
        <n v="7840"/>
        <n v="2977"/>
        <n v="5589"/>
        <n v="3803"/>
        <n v="2399"/>
        <n v="2417"/>
        <n v="1771"/>
        <n v="2482"/>
        <n v="3735"/>
        <n v="1431"/>
        <n v="6741"/>
        <n v="5031"/>
        <n v="6264"/>
        <n v="6414"/>
        <n v="1933"/>
        <n v="1003"/>
        <n v="1288"/>
        <n v="1818"/>
        <n v="129"/>
        <n v="4229"/>
        <n v="3070"/>
        <n v="557"/>
        <n v="799"/>
        <n v="440"/>
        <n v="12031"/>
        <n v="1561"/>
        <n v="4385"/>
        <n v="4378"/>
        <n v="4254"/>
        <n v="3541"/>
        <n v="3737"/>
        <n v="497"/>
        <n v="1006"/>
        <n v="15331"/>
        <n v="1529"/>
        <n v="7964"/>
        <n v="704"/>
        <n v="3438"/>
        <n v="5611"/>
        <n v="7054"/>
        <n v="4126"/>
        <n v="1429"/>
        <n v="279"/>
        <n v="13626"/>
        <n v="4866"/>
        <n v="292"/>
        <n v="421"/>
        <n v="7673"/>
        <n v="630"/>
        <n v="321"/>
        <n v="726"/>
        <n v="209"/>
        <n v="453"/>
        <n v="511"/>
        <n v="7606"/>
        <n v="304"/>
        <n v="2870"/>
        <n v="410"/>
        <n v="4713"/>
        <n v="3384"/>
        <n v="961"/>
        <n v="1278"/>
        <n v="2033"/>
        <n v="4502"/>
        <n v="125"/>
        <n v="824"/>
        <n v="4090"/>
        <n v="1536"/>
        <n v="731"/>
        <n v="2534"/>
        <n v="4577"/>
        <n v="2200"/>
        <n v="2894"/>
        <n v="14084"/>
        <n v="4117"/>
        <n v="847"/>
        <n v="3713"/>
        <n v="588"/>
        <n v="4156"/>
        <n v="3289"/>
        <n v="1424"/>
        <n v="7008"/>
        <n v="3821"/>
        <n v="459"/>
        <n v="2518"/>
        <n v="6644"/>
        <n v="172"/>
        <n v="539"/>
        <n v="943"/>
        <n v="2653"/>
        <n v="2106"/>
        <n v="2149"/>
        <n v="1211"/>
        <n v="1936"/>
        <n v="5772"/>
        <n v="2086"/>
        <n v="7746"/>
        <n v="1918"/>
        <n v="7241"/>
        <n v="4796"/>
        <n v="251"/>
        <n v="2037"/>
        <n v="4293"/>
        <n v="760"/>
        <n v="2146"/>
        <n v="3290"/>
        <n v="1867"/>
        <n v="1227"/>
        <n v="5879"/>
        <n v="8453"/>
        <n v="8938"/>
        <n v="253"/>
        <n v="2355"/>
        <n v="3696"/>
        <n v="1391"/>
        <n v="258"/>
        <n v="2464"/>
        <n v="3183"/>
        <n v="1443"/>
        <n v="60"/>
        <n v="1492"/>
        <n v="2825"/>
        <n v="2087"/>
        <n v="3612"/>
        <n v="7289"/>
        <n v="881"/>
        <n v="5279"/>
        <n v="4665"/>
        <n v="161"/>
        <n v="277"/>
        <n v="5712"/>
        <n v="637"/>
        <n v="1882"/>
        <n v="4274"/>
        <n v="1035"/>
        <n v="1042"/>
        <n v="8688"/>
        <n v="2523"/>
        <n v="2802"/>
        <n v="4964"/>
        <n v="725"/>
        <n v="2015"/>
        <n v="1212"/>
        <n v="14421"/>
        <n v="113"/>
        <n v="1879"/>
        <n v="272"/>
        <n v="4511"/>
        <n v="3954"/>
        <n v="1117"/>
        <n v="3623"/>
        <n v="3054"/>
        <n v="7943"/>
        <n v="1615"/>
        <n v="5253"/>
        <n v="3462"/>
        <n v="5604"/>
        <n v="2203"/>
        <n v="3676"/>
        <n v="13795"/>
        <n v="7853"/>
        <n v="1243"/>
        <n v="2350"/>
        <n v="2767"/>
        <n v="2683"/>
        <n v="975"/>
        <n v="2680"/>
        <n v="2258"/>
        <n v="523"/>
        <n v="1359"/>
        <n v="2044"/>
        <n v="332"/>
        <n v="12079"/>
        <n v="7412"/>
        <n v="6002"/>
        <n v="1381"/>
        <n v="224"/>
        <n v="8253"/>
        <n v="3085"/>
        <n v="4770"/>
        <n v="1756"/>
        <n v="15294"/>
        <n v="1095"/>
        <n v="2148"/>
        <n v="3858"/>
        <n v="2621"/>
        <n v="10376"/>
        <n v="1767"/>
        <n v="3605"/>
        <n v="4182"/>
        <n v="958"/>
        <n v="2982"/>
        <n v="8698"/>
        <n v="82"/>
        <n v="369"/>
        <n v="3005"/>
        <n v="10421"/>
        <n v="300"/>
        <n v="3137"/>
        <n v="9530"/>
        <n v="111"/>
        <n v="3388"/>
        <n v="3917"/>
        <n v="3370"/>
        <n v="1759"/>
        <n v="929"/>
        <n v="4500"/>
        <n v="685"/>
        <n v="11282"/>
        <n v="3050"/>
        <n v="6428"/>
        <n v="1059"/>
        <n v="55"/>
        <n v="3065"/>
        <n v="9150"/>
        <n v="56"/>
        <n v="7347"/>
        <n v="906"/>
        <n v="2485"/>
        <n v="6127"/>
        <n v="1145"/>
        <n v="1776"/>
        <n v="567"/>
        <n v="6743"/>
        <n v="2824"/>
        <n v="1920"/>
        <n v="8691"/>
        <n v="9160"/>
        <n v="1157"/>
        <n v="2428"/>
        <n v="2302"/>
        <n v="1978"/>
        <n v="3872"/>
        <n v="2586"/>
        <n v="3036"/>
        <n v="2437"/>
        <n v="8469"/>
        <n v="3061"/>
        <n v="357"/>
        <n v="3057"/>
        <n v="4670"/>
        <n v="8377"/>
        <n v="5393"/>
        <n v="454"/>
        <n v="39"/>
        <n v="7829"/>
        <n v="713"/>
        <n v="5286"/>
        <n v="3909"/>
        <n v="3092"/>
        <n v="1478"/>
        <n v="7727"/>
        <n v="2327"/>
        <n v="1364"/>
        <n v="13735"/>
        <n v="11700"/>
        <n v="7496"/>
        <n v="2968"/>
        <n v="2432"/>
        <n v="664"/>
        <n v="3350"/>
        <n v="4313"/>
        <n v="6963"/>
        <n v="381"/>
        <n v="830"/>
        <n v="5806"/>
        <n v="5657"/>
        <n v="1138"/>
        <n v="3271"/>
        <n v="9380"/>
        <n v="1123"/>
        <n v="8768"/>
        <n v="4802"/>
        <n v="4787"/>
        <n v="1264"/>
        <n v="3209"/>
        <n v="898"/>
        <n v="6663"/>
        <n v="3336"/>
        <n v="2965"/>
        <n v="168"/>
        <n v="291"/>
        <n v="7847"/>
        <n v="1322"/>
        <n v="7622"/>
        <n v="1087"/>
        <n v="1972"/>
        <n v="4517"/>
        <n v="12036"/>
        <n v="1775"/>
        <n v="734"/>
        <n v="9557"/>
        <n v="909"/>
        <n v="1803"/>
        <n v="1740"/>
        <n v="354"/>
        <n v="6635"/>
        <n v="5766"/>
        <n v="7238"/>
        <n v="1173"/>
        <n v="148"/>
        <n v="6012"/>
        <n v="3622"/>
        <n v="4029"/>
        <n v="2659"/>
        <n v="2420"/>
        <n v="4292"/>
        <n v="3134"/>
        <n v="7181"/>
        <n v="3862"/>
        <n v="5800"/>
        <n v="536"/>
        <n v="2008"/>
        <n v="3086"/>
        <n v="1151"/>
        <n v="2078"/>
        <n v="568"/>
        <n v="2632"/>
        <n v="4406"/>
        <n v="832"/>
        <n v="2903"/>
        <n v="1811"/>
        <n v="296"/>
        <n v="2182"/>
        <n v="1392"/>
        <n v="838"/>
        <n v="6041"/>
        <n v="9710"/>
        <n v="1459"/>
        <n v="617"/>
        <n v="667"/>
        <n v="6897"/>
        <n v="2289"/>
        <n v="1732"/>
        <n v="4934"/>
        <n v="4312"/>
        <n v="1283"/>
        <n v="978"/>
        <n v="1963"/>
        <n v="2100"/>
        <n v="934"/>
        <n v="3875"/>
        <n v="971"/>
        <n v="4492"/>
        <n v="12426"/>
        <n v="5411"/>
        <n v="959"/>
        <n v="10167"/>
        <n v="1377"/>
        <n v="9335"/>
        <n v="671"/>
        <n v="1484"/>
        <n v="1325"/>
        <n v="1861"/>
        <n v="38"/>
        <n v="284"/>
        <n v="1476"/>
        <n v="2223"/>
        <n v="1447"/>
        <n v="8898"/>
        <n v="6427"/>
        <n v="1640"/>
        <n v="922"/>
        <n v="1739"/>
        <n v="1685"/>
        <n v="2039"/>
        <n v="5211"/>
        <n v="6542"/>
        <n v="5548"/>
        <n v="3205"/>
        <n v="876"/>
        <n v="938"/>
        <n v="6392"/>
        <n v="63"/>
        <n v="571"/>
        <n v="8303"/>
        <n v="11655"/>
        <n v="1148"/>
        <n v="5903"/>
        <n v="9050"/>
        <n v="5900"/>
        <n v="5917"/>
        <n v="6555"/>
        <n v="360"/>
        <n v="1224"/>
        <n v="6049"/>
        <n v="4100"/>
        <n v="1857"/>
        <n v="4379"/>
        <n v="2879"/>
        <n v="1252"/>
        <n v="2335"/>
        <n v="2043"/>
        <n v="69"/>
        <n v="6802"/>
        <n v="61"/>
        <n v="363"/>
        <n v="3611"/>
        <n v="9387"/>
        <n v="1161"/>
        <n v="8741"/>
        <n v="88"/>
        <n v="247"/>
        <n v="4891"/>
        <n v="1594"/>
        <n v="1191"/>
        <n v="1494"/>
        <n v="1043"/>
        <n v="989"/>
        <n v="3073"/>
        <n v="3834"/>
        <n v="660"/>
        <n v="1008"/>
        <n v="3647"/>
        <n v="2624"/>
        <n v="13449"/>
        <n v="10007"/>
        <n v="2507"/>
        <n v="6972"/>
        <n v="1281"/>
        <n v="706"/>
        <n v="5873"/>
        <n v="7865"/>
        <n v="6384"/>
        <n v="8274"/>
        <n v="7717"/>
        <n v="4943"/>
        <n v="5453"/>
        <n v="4064"/>
        <n v="5610"/>
        <n v="1142"/>
        <n v="807"/>
        <n v="5400"/>
        <n v="5728"/>
        <n v="8041"/>
        <n v="2196"/>
        <n v="3581"/>
        <n v="598"/>
        <n v="1620"/>
        <n v="1291"/>
        <n v="8877"/>
        <n v="397"/>
        <n v="107"/>
        <n v="6885"/>
        <n v="4259"/>
        <n v="1601"/>
        <n v="7655"/>
        <n v="6077"/>
        <n v="1404"/>
        <n v="6229"/>
        <n v="10058"/>
        <n v="1269"/>
        <n v="1259"/>
        <n v="5310"/>
        <n v="555"/>
        <n v="1642"/>
        <n v="2772"/>
        <n v="1619"/>
        <n v="71"/>
        <n v="2127"/>
        <n v="2068"/>
        <n v="7026"/>
        <n v="1551"/>
        <n v="4999"/>
        <n v="2030"/>
        <n v="819"/>
        <n v="1503"/>
        <n v="5244"/>
        <n v="7258"/>
        <n v="3190"/>
        <n v="276"/>
        <n v="862"/>
        <n v="3026"/>
        <n v="2658"/>
        <n v="4024"/>
        <n v="6447"/>
        <n v="856"/>
        <n v="720"/>
        <n v="11168"/>
        <n v="8035"/>
        <n v="676"/>
        <n v="264"/>
        <n v="10607"/>
        <n v="496"/>
        <n v="4007"/>
        <n v="5278"/>
        <n v="3775"/>
        <n v="3327"/>
        <n v="1498"/>
        <n v="2595"/>
        <n v="1177"/>
        <n v="2793"/>
        <n v="1859"/>
        <n v="2239"/>
        <n v="6101"/>
        <n v="8309"/>
        <n v="2494"/>
        <n v="4810"/>
        <n v="3451"/>
        <n v="9965"/>
        <n v="3285"/>
        <n v="3402"/>
        <n v="6979"/>
        <n v="3551"/>
        <n v="347"/>
        <n v="3399"/>
        <n v="4408"/>
        <n v="2651"/>
        <n v="1435"/>
        <n v="2287"/>
        <n v="1725"/>
        <n v="2457"/>
        <n v="2716"/>
        <n v="3615"/>
        <n v="4712"/>
        <n v="374"/>
        <n v="1941"/>
        <n v="5376"/>
        <n v="1345"/>
        <n v="153"/>
        <n v="4562"/>
        <n v="9681"/>
        <n v="5010"/>
        <n v="4213"/>
        <n v="102"/>
        <n v="7405"/>
        <n v="5796"/>
        <n v="3386"/>
        <n v="7959"/>
        <n v="2376"/>
        <n v="1039"/>
        <n v="2445"/>
        <n v="4723"/>
        <n v="1968"/>
        <n v="3189"/>
        <n v="1874"/>
        <n v="1804"/>
        <n v="6494"/>
        <n v="6375"/>
        <n v="5592"/>
        <n v="6254"/>
        <n v="2211"/>
        <n v="6624"/>
        <n v="736"/>
        <n v="1664"/>
        <n v="9090"/>
        <n v="5094"/>
        <n v="4759"/>
        <n v="1541"/>
        <n v="2465"/>
        <n v="8142"/>
        <n v="743"/>
        <n v="5882"/>
        <n v="2619"/>
        <n v="10073"/>
        <n v="1357"/>
        <n v="1329"/>
        <n v="2478"/>
        <n v="3187"/>
        <n v="218"/>
        <n v="1032"/>
        <n v="1582"/>
        <n v="4080"/>
        <n v="7694"/>
        <n v="6219"/>
        <n v="895"/>
        <n v="2647"/>
        <n v="4962"/>
        <n v="7209"/>
        <n v="894"/>
        <n v="2394"/>
        <n v="8376"/>
        <n v="2282"/>
        <n v="476"/>
        <n v="2110"/>
        <n v="8395"/>
        <n v="4071"/>
        <n v="3442"/>
        <n v="2251"/>
        <n v="473"/>
        <n v="64"/>
        <n v="5497"/>
        <n v="869"/>
        <n v="7773"/>
        <n v="547"/>
        <n v="2743"/>
        <n v="1760"/>
        <n v="3355"/>
        <n v="6019"/>
        <n v="5422"/>
        <n v="1373"/>
        <n v="1470"/>
        <n v="6506"/>
        <n v="3522"/>
        <n v="1053"/>
        <n v="4299"/>
        <n v="1970"/>
        <n v="7136"/>
        <n v="693"/>
        <n v="1608"/>
        <n v="768"/>
        <n v="4539"/>
        <n v="8800"/>
        <n v="4167"/>
        <n v="5039"/>
        <n v="3879"/>
        <n v="947"/>
        <n v="2206"/>
        <n v="2633"/>
        <n v="87"/>
        <n v="3703"/>
        <n v="920"/>
        <n v="446"/>
        <n v="8249"/>
        <n v="2661"/>
        <n v="13088"/>
        <n v="2137"/>
        <n v="5769"/>
        <n v="1417"/>
        <n v="3272"/>
        <n v="4232"/>
        <n v="776"/>
        <n v="2382"/>
        <n v="5781"/>
        <n v="3912"/>
        <n v="2193"/>
        <n v="8206"/>
        <n v="138"/>
        <n v="4059"/>
        <n v="4401"/>
        <n v="4351"/>
        <n v="4664"/>
        <n v="5982"/>
        <n v="1196"/>
        <n v="1011"/>
        <n v="2617"/>
        <n v="6406"/>
        <n v="3986"/>
        <n v="8113"/>
        <n v="785"/>
        <n v="4494"/>
        <n v="2501"/>
        <n v="2264"/>
        <n v="4233"/>
        <n v="1438"/>
        <n v="4033"/>
        <n v="6674"/>
        <n v="6095"/>
        <n v="378"/>
        <n v="3002"/>
        <n v="4130"/>
        <n v="596"/>
        <n v="3499"/>
        <n v="4551"/>
        <n v="6578"/>
        <n v="3015"/>
        <n v="231"/>
        <n v="6597"/>
        <n v="2235"/>
        <n v="217"/>
        <n v="311"/>
        <n v="6130"/>
        <n v="4376"/>
        <n v="204"/>
        <n v="8246"/>
        <n v="9367"/>
        <n v="577"/>
        <n v="3797"/>
        <n v="7358"/>
        <n v="3369"/>
        <n v="5791"/>
        <n v="8345"/>
        <n v="5126"/>
        <n v="1419"/>
        <n v="5350"/>
        <n v="3630"/>
        <n v="575"/>
        <n v="1504"/>
        <n v="2328"/>
        <n v="1931"/>
        <n v="4248"/>
        <n v="8526"/>
        <n v="7888"/>
        <n v="8580"/>
        <n v="3398"/>
        <n v="10095"/>
        <n v="5542"/>
        <n v="486"/>
        <n v="9612"/>
        <n v="3072"/>
        <n v="11263"/>
        <n v="1629"/>
        <n v="4078"/>
        <n v="377"/>
        <n v="17331"/>
        <n v="4426"/>
        <n v="2243"/>
        <n v="6522"/>
        <n v="1388"/>
        <n v="537"/>
        <n v="9334"/>
        <n v="603"/>
        <n v="7828"/>
        <n v="2579"/>
        <n v="271"/>
        <n v="9430"/>
        <n v="1491"/>
        <n v="1814"/>
        <n v="716"/>
        <n v="5913"/>
        <n v="5289"/>
        <n v="1178"/>
        <n v="4786"/>
        <n v="6434"/>
        <n v="2102"/>
        <n v="7227"/>
        <n v="4114"/>
        <n v="11738"/>
        <n v="21"/>
        <n v="10059"/>
        <n v="8629"/>
        <n v="4992"/>
        <n v="8186"/>
        <n v="2808"/>
        <n v="8680"/>
        <n v="4779"/>
        <n v="2254"/>
        <n v="1783"/>
        <n v="6426"/>
        <n v="618"/>
        <n v="4070"/>
        <n v="5402"/>
        <n v="6267"/>
        <n v="1319"/>
        <n v="1789"/>
        <n v="2526"/>
        <n v="16439"/>
        <n v="873"/>
        <n v="2719"/>
        <n v="4438"/>
        <n v="5898"/>
        <n v="3114"/>
        <n v="5921"/>
        <n v="6440"/>
        <n v="4732"/>
        <n v="3000"/>
        <n v="1645"/>
        <n v="472"/>
        <n v="3839"/>
        <n v="4017"/>
        <n v="1266"/>
        <n v="623"/>
        <n v="183"/>
        <n v="4995"/>
        <n v="94"/>
        <n v="1094"/>
        <n v="1899"/>
        <n v="5541"/>
        <n v="263"/>
        <n v="1156"/>
        <n v="4345"/>
        <n v="1655"/>
        <n v="8675"/>
        <n v="8481"/>
        <n v="2831"/>
        <n v="631"/>
        <n v="4505"/>
        <n v="5922"/>
        <n v="7754"/>
        <n v="1969"/>
        <n v="5732"/>
        <n v="10512"/>
        <n v="1010"/>
        <n v="232"/>
        <n v="4484"/>
        <n v="6007"/>
        <n v="1591"/>
        <n v="4270"/>
        <n v="7642"/>
        <n v="5824"/>
        <n v="4922"/>
        <n v="9443"/>
        <n v="2007"/>
        <n v="727"/>
        <n v="6454"/>
        <n v="3787"/>
        <n v="41"/>
        <n v="4332"/>
        <n v="4474"/>
        <n v="3785"/>
        <n v="3312"/>
        <n v="3225"/>
        <n v="10896"/>
        <n v="5020"/>
        <n v="2128"/>
        <n v="7079"/>
        <n v="2714"/>
        <n v="6751"/>
        <n v="3440"/>
        <n v="8466"/>
        <n v="1307"/>
        <n v="4749"/>
        <n v="490"/>
        <n v="1115"/>
        <n v="840"/>
        <n v="1081"/>
        <n v="8909"/>
        <n v="1045"/>
        <n v="4103"/>
        <n v="1993"/>
        <n v="3726"/>
        <n v="6227"/>
        <n v="9317"/>
        <n v="5398"/>
        <n v="1724"/>
        <n v="5323"/>
        <n v="7315"/>
        <n v="132"/>
        <n v="2031"/>
        <n v="124"/>
        <n v="1885"/>
        <n v="901"/>
        <n v="7187"/>
        <n v="6179"/>
        <n v="2557"/>
        <n v="6622"/>
        <n v="1407"/>
        <n v="10280"/>
        <n v="2424"/>
        <n v="3590"/>
        <n v="1090"/>
        <n v="6959"/>
        <n v="1169"/>
        <n v="3609"/>
        <n v="7306"/>
        <n v="11290"/>
        <n v="8592"/>
        <n v="1239"/>
        <n v="1729"/>
        <n v="4679"/>
        <n v="5703"/>
        <n v="2915"/>
        <n v="2709"/>
        <n v="6336"/>
        <n v="11856"/>
        <n v="5812"/>
        <n v="5287"/>
        <n v="7958"/>
        <n v="6864"/>
        <n v="1289"/>
        <n v="2126"/>
        <n v="4000"/>
        <n v="6072"/>
        <n v="422"/>
        <n v="3814"/>
        <n v="6623"/>
        <n v="186"/>
        <n v="6340"/>
        <n v="11315"/>
        <n v="1598"/>
        <n v="6599"/>
        <n v="8711"/>
        <n v="5151"/>
        <n v="6321"/>
        <n v="12019"/>
        <n v="4458"/>
        <n v="160"/>
        <n v="966"/>
        <n v="1523"/>
        <n v="703"/>
        <n v="7456"/>
        <n v="7493"/>
        <n v="2761"/>
        <n v="9550"/>
        <n v="9206"/>
        <n v="5241"/>
        <n v="1606"/>
        <n v="3343"/>
        <n v="7337"/>
        <n v="621"/>
        <n v="1800"/>
        <n v="3128"/>
        <n v="4211"/>
        <n v="9425"/>
        <n v="134"/>
        <n v="5326"/>
        <n v="5720"/>
        <n v="863"/>
        <n v="1162"/>
        <n v="4342"/>
        <n v="7834"/>
        <n v="882"/>
        <n v="1047"/>
        <n v="543"/>
        <n v="9288"/>
        <n v="9640"/>
        <n v="8719"/>
        <n v="1455"/>
        <n v="3583"/>
        <n v="4540"/>
        <n v="1440"/>
        <n v="4674"/>
        <n v="686"/>
        <n v="7143"/>
        <n v="1106"/>
        <n v="96"/>
        <n v="4222"/>
        <n v="7491"/>
        <n v="13932"/>
        <n v="941"/>
        <n v="9866"/>
        <n v="376"/>
        <n v="4497"/>
        <n v="2941"/>
        <n v="14489"/>
        <n v="2926"/>
        <n v="7571"/>
        <n v="385"/>
        <n v="3358"/>
        <n v="1737"/>
        <n v="7012"/>
        <n v="10485"/>
        <n v="3584"/>
        <n v="7515"/>
        <n v="1356"/>
        <n v="417"/>
        <n v="4795"/>
        <n v="391"/>
        <n v="1293"/>
        <n v="814"/>
        <n v="4276"/>
        <n v="7508"/>
        <n v="2305"/>
        <n v="2559"/>
        <n v="925"/>
        <n v="10937"/>
        <n v="1134"/>
        <n v="3500"/>
        <n v="4615"/>
        <n v="1430"/>
        <n v="7053"/>
        <n v="330"/>
        <n v="2742"/>
        <n v="578"/>
        <n v="4049"/>
        <n v="10455"/>
        <n v="483"/>
        <n v="1444"/>
        <n v="4768"/>
        <n v="3139"/>
        <n v="1209"/>
        <n v="6405"/>
        <n v="3928"/>
        <n v="2177"/>
        <n v="2861"/>
        <n v="1707"/>
        <n v="4136"/>
        <n v="7312"/>
        <n v="12451"/>
        <n v="1051"/>
        <n v="166"/>
        <n v="6821"/>
        <n v="994"/>
        <n v="2147"/>
        <n v="7162"/>
        <n v="1982"/>
        <n v="8295"/>
        <n v="3867"/>
        <n v="639"/>
        <n v="7950"/>
        <n v="195"/>
        <n v="1041"/>
        <n v="3107"/>
        <n v="3317"/>
        <n v="1710"/>
        <n v="2309"/>
        <n v="1534"/>
        <n v="1075"/>
        <n v="5087"/>
        <n v="7433"/>
        <n v="1136"/>
        <n v="4096"/>
        <n v="1274"/>
        <n v="6488"/>
        <n v="6109"/>
        <n v="3960"/>
        <n v="1189"/>
        <n v="1483"/>
        <n v="2715"/>
        <n v="6863"/>
        <n v="3540"/>
        <n v="6906"/>
        <n v="190"/>
        <n v="9609"/>
        <n v="117"/>
        <n v="3328"/>
        <n v="2725"/>
        <n v="4988"/>
        <n v="4066"/>
        <n v="1917"/>
        <n v="8417"/>
        <n v="1020"/>
        <n v="461"/>
        <n v="546"/>
        <n v="84"/>
        <n v="2114"/>
        <n v="36"/>
        <n v="2666"/>
        <n v="3467"/>
        <n v="765"/>
        <n v="3179"/>
        <n v="5190"/>
        <n v="202"/>
        <n v="3558"/>
        <n v="900"/>
        <n v="2272"/>
        <n v="2751"/>
        <n v="883"/>
        <n v="2348"/>
        <n v="6250"/>
        <n v="599"/>
        <n v="5013"/>
        <n v="1525"/>
        <n v="5730"/>
        <n v="4814"/>
        <n v="4744"/>
        <n v="6404"/>
        <n v="7665"/>
        <n v="5463"/>
        <n v="754"/>
        <n v="3982"/>
        <n v="3194"/>
        <n v="625"/>
        <n v="3659"/>
        <n v="604"/>
        <n v="1290"/>
        <n v="423"/>
        <n v="1812"/>
        <n v="185"/>
        <n v="4157"/>
        <n v="3694"/>
        <n v="9364"/>
        <n v="7983"/>
        <n v="2352"/>
        <n v="6485"/>
        <n v="4847"/>
        <n v="3876"/>
        <n v="4256"/>
        <n v="6801"/>
        <n v="248"/>
        <n v="244"/>
        <n v="2252"/>
        <n v="207"/>
        <n v="1216"/>
        <n v="1069"/>
        <n v="6317"/>
        <n v="3077"/>
        <n v="3008"/>
        <n v="3466"/>
        <n v="389"/>
        <n v="1486"/>
        <n v="4326"/>
        <n v="981"/>
        <n v="3227"/>
        <n v="8177"/>
        <n v="4616"/>
        <n v="5626"/>
        <n v="2842"/>
        <n v="1758"/>
        <n v="3492"/>
        <n v="4010"/>
        <n v="4280"/>
        <n v="1074"/>
        <n v="1206"/>
        <n v="779"/>
        <n v="7464"/>
        <n v="1881"/>
        <n v="338"/>
        <n v="858"/>
        <n v="3906"/>
        <n v="1542"/>
        <n v="3258"/>
        <n v="1819"/>
        <n v="6113"/>
        <n v="5499"/>
        <n v="4464"/>
        <n v="7671"/>
        <n v="4370"/>
        <n v="1873"/>
        <n v="801"/>
        <n v="12337"/>
        <n v="2409"/>
        <n v="1149"/>
        <n v="2656"/>
        <n v="678"/>
        <n v="3270"/>
        <n v="3265"/>
        <n v="1267"/>
        <n v="9019"/>
        <n v="12239"/>
        <n v="2412"/>
        <n v="7641"/>
        <n v="8205"/>
        <n v="6670"/>
        <n v="246"/>
        <n v="1532"/>
        <n v="1962"/>
        <n v="627"/>
        <n v="14205"/>
        <n v="4898"/>
        <n v="7656"/>
        <n v="1295"/>
        <n v="2580"/>
        <n v="2728"/>
        <n v="4263"/>
        <n v="2064"/>
        <n v="3449"/>
        <n v="3443"/>
        <n v="2291"/>
        <n v="3820"/>
        <n v="6197"/>
        <n v="6942"/>
        <n v="343"/>
        <n v="9070"/>
        <n v="3993"/>
        <n v="387"/>
        <n v="9352"/>
        <n v="66"/>
        <n v="2843"/>
        <n v="7260"/>
        <n v="3482"/>
        <n v="4139"/>
        <n v="3739"/>
        <n v="3844"/>
        <n v="6172"/>
        <n v="5138"/>
        <n v="6096"/>
        <n v="313"/>
        <n v="467"/>
        <n v="2312"/>
        <n v="316"/>
        <n v="4725"/>
        <n v="10403"/>
        <n v="89"/>
        <n v="287"/>
        <n v="2883"/>
        <n v="1603"/>
        <n v="10909"/>
        <n v="3079"/>
        <n v="4816"/>
        <n v="9480"/>
        <n v="1073"/>
        <n v="741"/>
        <n v="2837"/>
        <n v="8560"/>
        <n v="1101"/>
        <n v="1150"/>
        <n v="1808"/>
        <n v="939"/>
        <n v="887"/>
        <n v="6879"/>
        <n v="4536"/>
        <n v="10063"/>
        <n v="171"/>
        <n v="3534"/>
        <n v="5200"/>
        <n v="3436"/>
        <n v="545"/>
        <n v="1896"/>
        <n v="1762"/>
        <n v="162"/>
        <n v="1351"/>
        <n v="2657"/>
        <n v="5175"/>
        <n v="418"/>
        <n v="428"/>
        <n v="3284"/>
        <n v="6079"/>
        <n v="9031"/>
        <n v="606"/>
        <n v="7185"/>
        <n v="2990"/>
        <n v="1903"/>
        <n v="3865"/>
        <n v="5519"/>
        <n v="2119"/>
        <n v="6918"/>
        <n v="1995"/>
        <n v="2060"/>
        <n v="4512"/>
        <n v="9468"/>
        <n v="3071"/>
        <n v="5341"/>
        <n v="5032"/>
        <n v="7308"/>
        <n v="1012"/>
        <n v="3302"/>
        <n v="3254"/>
        <n v="3444"/>
        <n v="5663"/>
        <n v="4603"/>
        <n v="2781"/>
        <n v="1457"/>
        <n v="3589"/>
        <n v="709"/>
        <n v="3930"/>
        <n v="2522"/>
        <n v="1225"/>
        <n v="3266"/>
        <n v="7276"/>
        <n v="3567"/>
        <n v="4522"/>
        <n v="3016"/>
        <n v="230"/>
        <n v="4974"/>
        <n v="339"/>
        <n v="4632"/>
        <n v="5949"/>
        <n v="386"/>
        <n v="4949"/>
        <n v="12300"/>
        <n v="1144"/>
        <n v="1709"/>
        <n v="732"/>
        <n v="179"/>
        <n v="3515"/>
        <n v="2455"/>
        <n v="916"/>
        <n v="5330"/>
        <n v="593"/>
        <n v="4782"/>
        <n v="4586"/>
        <n v="1366"/>
        <n v="10030"/>
        <n v="4851"/>
        <n v="1363"/>
        <n v="5627"/>
        <n v="11420"/>
        <n v="2575"/>
        <n v="200"/>
        <n v="2732"/>
        <n v="501"/>
        <n v="170"/>
        <n v="2848"/>
        <n v="5538"/>
        <n v="1241"/>
        <n v="1015"/>
        <n v="1653"/>
        <n v="4191"/>
        <n v="353"/>
        <n v="3949"/>
        <n v="2184"/>
        <n v="987"/>
        <n v="10081"/>
        <n v="5327"/>
        <n v="1374"/>
        <n v="5018"/>
        <n v="9283"/>
        <n v="267"/>
        <n v="4945"/>
        <n v="5646"/>
        <n v="4740"/>
        <n v="1764"/>
        <n v="157"/>
        <n v="268"/>
        <n v="3371"/>
        <n v="5359"/>
        <n v="11672"/>
        <n v="2954"/>
        <n v="156"/>
        <n v="6764"/>
        <n v="438"/>
        <n v="524"/>
        <n v="998"/>
        <n v="402"/>
        <n v="1538"/>
        <n v="6020"/>
        <n v="2292"/>
        <n v="2988"/>
        <n v="700"/>
        <n v="4224"/>
        <n v="18888"/>
        <n v="11591"/>
        <n v="974"/>
        <n v="1159"/>
        <n v="1335"/>
        <n v="1052"/>
        <n v="3805"/>
        <n v="135"/>
        <n v="1628"/>
        <n v="9918"/>
        <n v="1119"/>
        <n v="9705"/>
        <n v="1670"/>
        <n v="2670"/>
        <n v="1153"/>
        <n v="1567"/>
        <n v="1552"/>
        <n v="8745"/>
        <n v="8161"/>
        <n v="8327"/>
        <n v="1013"/>
        <n v="3859"/>
        <n v="2175"/>
        <n v="13503"/>
        <n v="2143"/>
        <n v="1385"/>
        <n v="411"/>
        <n v="14411"/>
        <n v="315"/>
        <n v="2738"/>
        <n v="4348"/>
        <n v="3931"/>
        <n v="2733"/>
        <n v="1577"/>
        <n v="5951"/>
        <n v="3094"/>
        <n v="2500"/>
        <n v="777"/>
        <n v="27"/>
        <n v="299"/>
        <n v="1383"/>
        <n v="2474"/>
        <n v="1188"/>
        <n v="1497"/>
        <n v="1647"/>
        <n v="2458"/>
        <n v="5532"/>
        <n v="2154"/>
        <n v="4210"/>
        <n v="11651"/>
        <n v="1555"/>
        <n v="5481"/>
        <n v="1667"/>
        <n v="4673"/>
        <n v="3597"/>
        <n v="1172"/>
        <n v="462"/>
        <n v="9469"/>
        <n v="1250"/>
        <n v="5179"/>
        <n v="6853"/>
        <n v="5064"/>
        <n v="340"/>
        <n v="221"/>
        <n v="1318"/>
        <n v="3229"/>
        <n v="1946"/>
        <n v="2363"/>
        <n v="303"/>
        <n v="7635"/>
        <n v="4915"/>
        <n v="450"/>
        <n v="3575"/>
        <n v="9593"/>
        <n v="11172"/>
        <n v="7970"/>
        <n v="835"/>
        <n v="544"/>
        <n v="7684"/>
        <n v="3823"/>
        <n v="2000"/>
        <n v="498"/>
        <n v="495"/>
        <n v="5183"/>
        <n v="9746"/>
        <n v="177"/>
        <n v="2663"/>
        <n v="457"/>
        <n v="2475"/>
        <n v="6114"/>
        <n v="6281"/>
        <n v="493"/>
        <n v="5227"/>
        <n v="1539"/>
        <n v="10736"/>
        <n v="34"/>
        <n v="6910"/>
        <n v="3728"/>
        <n v="10330"/>
        <n v="3937"/>
        <n v="7332"/>
        <n v="1652"/>
        <n v="6547"/>
        <n v="2336"/>
        <n v="3486"/>
        <n v="8112"/>
        <n v="5902"/>
        <n v="5522"/>
        <n v="252"/>
        <n v="2929"/>
        <n v="5333"/>
        <n v="2169"/>
        <n v="757"/>
        <n v="3888"/>
        <n v="1192"/>
        <n v="4909"/>
        <n v="3529"/>
        <n v="3410"/>
        <n v="2294"/>
        <n v="7510"/>
        <n v="1320"/>
        <n v="821"/>
        <n v="8484"/>
        <n v="587"/>
        <n v="1540"/>
        <n v="11538"/>
        <n v="649"/>
        <n v="5437"/>
        <n v="2442"/>
        <n v="1974"/>
        <n v="4112"/>
        <n v="1589"/>
        <n v="861"/>
        <n v="2634"/>
        <n v="681"/>
        <n v="4784"/>
        <n v="852"/>
        <n v="1163"/>
        <n v="1365"/>
        <n v="3538"/>
        <n v="1988"/>
        <n v="1779"/>
        <n v="6483"/>
        <n v="7978"/>
        <n v="86"/>
        <n v="9611"/>
        <n v="4360"/>
        <n v="3416"/>
        <n v="4931"/>
        <n v="5991"/>
        <n v="680"/>
        <n v="2150"/>
        <n v="1807"/>
        <n v="712"/>
        <n v="8593"/>
        <n v="6779"/>
        <n v="5167"/>
        <n v="5685"/>
        <n v="441"/>
        <n v="7973"/>
        <n v="1129"/>
        <n v="1904"/>
        <n v="4776"/>
        <n v="767"/>
        <n v="1703"/>
        <n v="1488"/>
        <n v="2452"/>
        <n v="633"/>
        <n v="3759"/>
        <n v="11164"/>
        <n v="3652"/>
        <n v="733"/>
        <n v="1255"/>
        <n v="827"/>
        <n v="2529"/>
        <n v="4838"/>
        <n v="10382"/>
        <n v="4541"/>
        <n v="7305"/>
        <n v="6386"/>
        <n v="4120"/>
        <n v="1493"/>
        <n v="9145"/>
        <n v="256"/>
        <n v="1694"/>
        <n v="1708"/>
        <n v="5747"/>
        <n v="656"/>
        <n v="10830"/>
        <n v="460"/>
        <n v="1997"/>
        <n v="2425"/>
        <n v="4223"/>
        <n v="2159"/>
        <n v="5464"/>
        <n v="1080"/>
        <n v="3632"/>
        <n v="5269"/>
        <n v="1891"/>
        <n v="1273"/>
        <n v="3607"/>
        <n v="2370"/>
        <n v="1805"/>
        <n v="335"/>
        <n v="1118"/>
        <n v="1044"/>
        <n v="259"/>
        <n v="1848"/>
        <n v="5280"/>
        <n v="309"/>
        <n v="3719"/>
        <n v="7941"/>
        <n v="1587"/>
        <n v="4462"/>
        <n v="4188"/>
        <n v="2599"/>
        <n v="3487"/>
        <n v="2934"/>
        <n v="822"/>
        <n v="5668"/>
        <n v="2627"/>
        <n v="4128"/>
        <n v="1303"/>
        <n v="5516"/>
        <n v="6696"/>
        <n v="5417"/>
        <n v="2921"/>
        <n v="9748"/>
        <n v="636"/>
        <n v="1226"/>
        <n v="2576"/>
        <n v="6953"/>
        <n v="4068"/>
        <n v="3332"/>
        <n v="1711"/>
        <n v="1989"/>
        <n v="2538"/>
        <n v="4075"/>
        <n v="1742"/>
        <n v="1308"/>
        <n v="5140"/>
        <n v="526"/>
        <n v="141"/>
        <n v="2860"/>
        <n v="3030"/>
        <n v="7750"/>
        <n v="614"/>
        <n v="1194"/>
        <n v="5978"/>
        <n v="6195"/>
        <n v="3847"/>
        <n v="7327"/>
        <n v="3734"/>
        <n v="1088"/>
        <n v="1108"/>
        <n v="2358"/>
        <n v="9341"/>
        <n v="4142"/>
        <n v="223"/>
        <n v="4387"/>
        <n v="3715"/>
        <n v="6184"/>
        <n v="1251"/>
        <n v="1553"/>
        <n v="5518"/>
        <n v="8497"/>
        <n v="5896"/>
        <n v="2999"/>
        <n v="1612"/>
        <n v="1097"/>
        <n v="3985"/>
        <n v="991"/>
        <n v="4150"/>
        <n v="8841"/>
        <n v="3880"/>
        <n v="9513"/>
        <n v="4315"/>
        <n v="2900"/>
        <n v="9176"/>
        <n v="5760"/>
        <n v="6382"/>
        <n v="3200"/>
        <n v="812"/>
        <n v="1980"/>
        <n v="535"/>
        <n v="6544"/>
        <n v="5976"/>
        <n v="7805"/>
        <n v="7072"/>
        <n v="5768"/>
        <n v="1774"/>
        <n v="9393"/>
        <n v="1853"/>
        <n v="4711"/>
        <n v="7205"/>
        <n v="3953"/>
        <n v="6045"/>
        <n v="7607"/>
        <n v="8444"/>
        <n v="3684"/>
        <n v="963"/>
        <n v="4685"/>
        <n v="85"/>
        <n v="666"/>
        <n v="4253"/>
        <n v="2850"/>
        <n v="4699"/>
        <n v="5072"/>
        <n v="2403"/>
        <n v="772"/>
        <n v="2045"/>
        <n v="926"/>
        <n v="6442"/>
        <n v="2532"/>
        <n v="6175"/>
        <n v="2737"/>
        <n v="590"/>
        <n v="903"/>
        <n v="5517"/>
        <n v="2717"/>
        <n v="5237"/>
        <n v="1067"/>
        <n v="4001"/>
        <n v="298"/>
        <n v="1637"/>
        <n v="7595"/>
        <n v="10335"/>
        <n v="35"/>
        <n v="5068"/>
        <n v="4528"/>
        <n v="4666"/>
        <n v="1304"/>
        <n v="424"/>
        <n v="1802"/>
        <n v="5442"/>
        <n v="1460"/>
        <n v="93"/>
        <n v="1296"/>
        <n v="3163"/>
        <n v="4415"/>
        <n v="3681"/>
        <n v="787"/>
        <n v="4061"/>
        <n v="2952"/>
        <n v="4939"/>
        <n v="1906"/>
        <n v="5115"/>
        <n v="5258"/>
        <n v="6465"/>
        <n v="8534"/>
        <n v="396"/>
        <n v="1026"/>
        <n v="2978"/>
        <n v="715"/>
        <n v="8248"/>
        <n v="6757"/>
        <n v="3178"/>
        <n v="7367"/>
        <n v="2232"/>
        <n v="919"/>
        <n v="4186"/>
        <n v="1348"/>
        <n v="3069"/>
        <n v="1659"/>
        <n v="198"/>
        <n v="4753"/>
        <n v="8861"/>
        <n v="1360"/>
        <n v="2685"/>
        <n v="2467"/>
        <n v="8516"/>
        <n v="5774"/>
        <n v="7806"/>
        <n v="2210"/>
        <n v="1469"/>
        <n v="23"/>
        <n v="2996"/>
        <n v="1858"/>
        <n v="5692"/>
        <n v="6354"/>
        <n v="6943"/>
        <n v="868"/>
        <n v="2791"/>
        <n v="6143"/>
        <n v="7051"/>
        <n v="1071"/>
        <n v="2723"/>
        <n v="9963"/>
        <n v="4888"/>
        <n v="3420"/>
        <n v="479"/>
        <n v="3557"/>
        <n v="4353"/>
        <n v="2118"/>
        <n v="10171"/>
        <n v="366"/>
        <n v="2517"/>
        <n v="194"/>
        <n v="995"/>
        <n v="6854"/>
        <n v="6800"/>
        <n v="5699"/>
        <n v="866"/>
        <n v="3448"/>
        <n v="4739"/>
        <n v="5418"/>
        <n v="4965"/>
        <n v="1854"/>
        <n v="1799"/>
        <n v="9787"/>
        <n v="960"/>
        <n v="2349"/>
        <n v="829"/>
        <n v="9194"/>
        <n v="158"/>
        <n v="4266"/>
        <n v="7161"/>
        <n v="290"/>
        <n v="5629"/>
        <n v="5555"/>
        <n v="8709"/>
        <n v="409"/>
        <n v="1352"/>
        <n v="17023"/>
        <n v="1389"/>
        <n v="6257"/>
        <n v="4296"/>
        <n v="8388"/>
        <n v="10580"/>
        <n v="8378"/>
        <n v="3774"/>
        <n v="5248"/>
        <n v="3970"/>
        <n v="6301"/>
        <n v="5594"/>
        <n v="1545"/>
        <n v="4791"/>
        <n v="1586"/>
        <n v="788"/>
        <n v="1390"/>
        <n v="5432"/>
        <n v="43"/>
        <n v="1456"/>
        <n v="9534"/>
        <n v="1112"/>
        <n v="4052"/>
        <n v="659"/>
        <n v="10077"/>
        <n v="6214"/>
        <n v="2439"/>
        <n v="930"/>
        <n v="4994"/>
        <n v="1837"/>
        <n v="78"/>
        <n v="4607"/>
        <n v="1105"/>
        <n v="11867"/>
        <n v="1309"/>
        <n v="6395"/>
        <n v="3275"/>
        <n v="4102"/>
        <n v="2956"/>
        <n v="3669"/>
        <n v="2267"/>
        <n v="1562"/>
        <n v="3032"/>
        <n v="1840"/>
        <n v="1371"/>
        <n v="2249"/>
        <n v="4199"/>
        <n v="9492"/>
        <n v="1139"/>
        <n v="5749"/>
        <n v="1384"/>
        <n v="1713"/>
        <n v="10221"/>
        <n v="2877"/>
        <n v="7471"/>
        <n v="10740"/>
        <n v="4250"/>
        <n v="554"/>
        <n v="1639"/>
        <n v="8730"/>
        <n v="783"/>
        <n v="11791"/>
        <n v="2434"/>
        <n v="1736"/>
        <n v="97"/>
        <n v="6909"/>
        <n v="5392"/>
        <n v="283"/>
        <n v="3215"/>
        <n v="8175"/>
        <n v="708"/>
        <n v="4206"/>
        <n v="5260"/>
        <n v="1579"/>
        <n v="3709"/>
        <n v="6"/>
        <n v="7614"/>
        <n v="984"/>
        <n v="6634"/>
        <n v="4037"/>
        <n v="90"/>
        <n v="4243"/>
        <n v="6701"/>
        <n v="5257"/>
        <n v="7913"/>
        <n v="3655"/>
        <n v="673"/>
        <n v="775"/>
        <n v="401"/>
        <n v="118"/>
        <n v="6293"/>
        <n v="4704"/>
        <n v="719"/>
        <n v="4649"/>
        <n v="2163"/>
        <n v="8028"/>
        <n v="4775"/>
        <n v="1217"/>
        <n v="13585"/>
        <n v="2061"/>
        <n v="4181"/>
        <n v="2531"/>
        <n v="1000"/>
        <n v="6962"/>
        <n v="12946"/>
        <n v="668"/>
        <n v="3531"/>
        <n v="4485"/>
        <n v="7967"/>
        <n v="136"/>
        <n v="3816"/>
        <n v="1726"/>
        <n v="350"/>
        <n v="4991"/>
        <n v="1790"/>
        <n v="2290"/>
        <n v="9001"/>
        <n v="885"/>
        <n v="2801"/>
        <n v="5056"/>
        <n v="5019"/>
        <n v="7770"/>
        <n v="4159"/>
        <n v="6556"/>
        <n v="6026"/>
        <n v="2250"/>
        <n v="1005"/>
        <n v="2855"/>
        <n v="1569"/>
        <n v="8491"/>
        <n v="6444"/>
        <n v="25"/>
        <n v="2013"/>
        <n v="9044"/>
        <n v="2785"/>
        <n v="2600"/>
        <n v="4175"/>
        <n v="944"/>
        <n v="7211"/>
        <n v="2257"/>
        <n v="7445"/>
        <n v="2041"/>
        <n v="570"/>
        <n v="948"/>
        <n v="5719"/>
        <n v="4043"/>
        <n v="3840"/>
        <n v="6038"/>
        <n v="4864"/>
        <n v="371"/>
        <n v="1014"/>
        <n v="4441"/>
        <n v="1549"/>
        <n v="120"/>
        <n v="6566"/>
        <n v="889"/>
        <n v="3644"/>
        <n v="816"/>
        <n v="8133"/>
        <n v="2366"/>
        <n v="3619"/>
        <n v="1398"/>
        <n v="492"/>
        <n v="7342"/>
        <n v="4932"/>
        <n v="8263"/>
        <n v="5419"/>
        <n v="487"/>
        <n v="2375"/>
        <n v="5701"/>
        <n v="5861"/>
        <n v="11206"/>
        <n v="3056"/>
        <n v="2387"/>
        <n v="5600"/>
        <n v="2573"/>
        <n v="6524"/>
        <n v="5640"/>
        <n v="4400"/>
        <n v="210"/>
        <n v="764"/>
        <n v="5315"/>
        <n v="1029"/>
        <n v="11111"/>
        <n v="3334"/>
        <n v="1375"/>
        <n v="828"/>
        <n v="392"/>
        <n v="4587"/>
        <n v="415"/>
        <n v="3907"/>
        <n v="4042"/>
        <n v="890"/>
        <n v="3158"/>
        <n v="5163"/>
        <n v="1019"/>
        <n v="4221"/>
        <n v="4854"/>
        <n v="910"/>
        <n v="9801"/>
        <n v="6093"/>
        <n v="5618"/>
        <n v="613"/>
        <n v="1684"/>
        <n v="5485"/>
        <n v="809"/>
        <n v="550"/>
        <n v="9383"/>
        <n v="2378"/>
        <n v="5172"/>
        <n v="3808"/>
        <n v="4019"/>
        <n v="4604"/>
        <n v="5324"/>
        <n v="980"/>
        <n v="6150"/>
        <n v="10265"/>
        <n v="2216"/>
        <n v="896"/>
        <n v="2541"/>
        <n v="254"/>
        <n v="564"/>
        <n v="1315"/>
        <n v="3718"/>
        <n v="11713"/>
        <n v="6762"/>
        <n v="9313"/>
        <n v="2593"/>
        <n v="8844"/>
        <n v="3979"/>
        <n v="3216"/>
        <n v="7709"/>
        <n v="3431"/>
        <n v="1215"/>
        <n v="10420"/>
        <n v="7283"/>
        <n v="1078"/>
        <n v="236"/>
        <n v="7827"/>
        <n v="458"/>
        <n v="312"/>
        <n v="9562"/>
        <n v="7875"/>
        <n v="11185"/>
        <n v="3576"/>
        <n v="3308"/>
        <n v="818"/>
        <n v="3394"/>
        <n v="2649"/>
        <n v="3860"/>
        <n v="11307"/>
        <n v="7006"/>
        <n v="5158"/>
        <n v="456"/>
        <n v="9813"/>
        <n v="9187"/>
        <n v="8020"/>
        <n v="1060"/>
        <n v="4954"/>
        <n v="5756"/>
        <n v="2503"/>
        <n v="9445"/>
        <n v="933"/>
        <n v="5247"/>
        <n v="3051"/>
        <n v="5263"/>
        <n v="2814"/>
        <n v="2625"/>
        <n v="10294"/>
        <n v="1520"/>
        <n v="2365"/>
        <n v="5154"/>
        <n v="5561"/>
        <n v="1183"/>
        <n v="2881"/>
        <n v="5192"/>
        <n v="214"/>
        <n v="8144"/>
        <n v="804"/>
        <n v="3714"/>
        <n v="7304"/>
        <n v="6849"/>
        <n v="1512"/>
        <n v="1092"/>
        <n v="4230"/>
        <n v="707"/>
        <n v="1979"/>
        <n v="7503"/>
        <n v="10850"/>
        <n v="4645"/>
        <n v="3784"/>
        <n v="359"/>
        <n v="1102"/>
        <n v="2170"/>
        <n v="3404"/>
        <n v="1131"/>
        <n v="652"/>
        <n v="7076"/>
        <n v="800"/>
        <n v="2846"/>
        <n v="798"/>
        <n v="696"/>
        <n v="5593"/>
        <n v="5990"/>
        <n v="10048"/>
        <n v="2320"/>
        <n v="6209"/>
        <n v="1983"/>
        <n v="6776"/>
        <n v="5644"/>
        <n v="763"/>
        <n v="3999"/>
        <n v="1691"/>
        <n v="5271"/>
        <n v="79"/>
        <n v="2295"/>
        <n v="4414"/>
        <n v="3091"/>
        <n v="3811"/>
        <n v="566"/>
        <n v="2190"/>
        <n v="2085"/>
        <n v="382"/>
        <n v="1507"/>
        <n v="2162"/>
        <n v="3150"/>
        <n v="8639"/>
        <n v="12344"/>
        <n v="7049"/>
        <n v="6193"/>
        <n v="5546"/>
        <n v="3405"/>
        <n v="342"/>
        <n v="2678"/>
        <n v="1572"/>
        <n v="6323"/>
        <n v="293"/>
        <n v="7356"/>
        <n v="878"/>
        <n v="560"/>
        <n v="4628"/>
        <n v="308"/>
        <n v="400"/>
        <n v="16981"/>
        <n v="1016"/>
        <n v="2227"/>
        <n v="553"/>
        <n v="15610"/>
        <n v="7587"/>
        <n v="408"/>
        <n v="7213"/>
        <n v="5837"/>
        <n v="4730"/>
        <n v="6653"/>
        <n v="6654"/>
        <n v="10"/>
        <n v="6628"/>
        <n v="5695"/>
        <n v="1768"/>
        <n v="9395"/>
        <n v="5281"/>
        <n v="4174"/>
        <n v="12198"/>
        <n v="5508"/>
        <n v="669"/>
        <n v="2867"/>
        <n v="1845"/>
        <n v="1158"/>
        <n v="2765"/>
        <n v="128"/>
        <n v="4829"/>
        <n v="3990"/>
        <n v="1467"/>
        <n v="5052"/>
        <n v="3151"/>
        <n v="7071"/>
        <n v="1863"/>
        <n v="5479"/>
        <n v="2985"/>
        <n v="4262"/>
        <n v="6374"/>
        <n v="416"/>
        <n v="1769"/>
        <n v="7742"/>
        <n v="1838"/>
        <n v="8127"/>
        <n v="2803"/>
        <n v="4127"/>
        <n v="677"/>
        <n v="2440"/>
        <n v="7362"/>
        <n v="1200"/>
        <n v="1911"/>
        <n v="5672"/>
        <n v="8064"/>
        <n v="5386"/>
        <n v="1753"/>
        <n v="8259"/>
        <n v="2067"/>
        <n v="3764"/>
        <n v="3082"/>
        <n v="1515"/>
        <n v="1409"/>
        <n v="658"/>
        <n v="1868"/>
        <n v="2281"/>
        <n v="3779"/>
        <n v="6163"/>
        <n v="6430"/>
        <n v="1750"/>
        <n v="3653"/>
        <n v="2643"/>
        <n v="10022"/>
        <n v="3969"/>
        <n v="7654"/>
        <n v="2769"/>
        <n v="8473"/>
        <n v="1643"/>
        <n v="9428"/>
        <n v="7971"/>
        <n v="3004"/>
        <n v="8677"/>
        <n v="3827"/>
        <n v="11585"/>
        <n v="1341"/>
        <n v="9122"/>
        <n v="9680"/>
        <n v="510"/>
        <n v="123"/>
        <n v="4447"/>
        <n v="3798"/>
        <n v="8095"/>
        <n v="12415"/>
        <n v="9286"/>
        <n v="6676"/>
        <n v="4761"/>
        <n v="6275"/>
        <n v="2021"/>
        <n v="4509"/>
      </sharedItems>
    </cacheField>
    <cacheField name="return_rate" numFmtId="0">
      <sharedItems containsSemiMixedTypes="0" containsString="0" containsNumber="1" minValue="1" maxValue="24.99"/>
    </cacheField>
    <cacheField name="unit_return" numFmtId="1">
      <sharedItems containsSemiMixedTypes="0" containsString="0" containsNumber="1" minValue="0.33799999999999997" maxValue="3314.9865"/>
    </cacheField>
    <cacheField name="final_sold" numFmtId="1">
      <sharedItems containsSemiMixedTypes="0" containsString="0" containsNumber="1" minValue="5.2097999999999995" maxValue="18308.1384" count="3000">
        <n v="918.98159999999996"/>
        <n v="1970.6274000000001"/>
        <n v="1878.8868"/>
        <n v="5331.4925000000003"/>
        <n v="1290.7188000000001"/>
        <n v="3518.9180000000001"/>
        <n v="2257.7828"/>
        <n v="2916.6331"/>
        <n v="10886.8104"/>
        <n v="5585.8530000000001"/>
        <n v="1528.1433999999999"/>
        <n v="1284.3222000000001"/>
        <n v="2404.4841999999999"/>
        <n v="2678.4681"/>
        <n v="3603.3418000000001"/>
        <n v="716.93439999999998"/>
        <n v="9017.2170000000006"/>
        <n v="143.4502"/>
        <n v="1671.7791"/>
        <n v="2537.4039000000002"/>
        <n v="626.21770000000004"/>
        <n v="1933.2922000000001"/>
        <n v="3556.3319999999999"/>
        <n v="2437.0146"/>
        <n v="389.2944"/>
        <n v="1669.0212000000001"/>
        <n v="3471.8432000000003"/>
        <n v="5812.7190000000001"/>
        <n v="837.43790000000001"/>
        <n v="3053.8251"/>
        <n v="514.45479999999998"/>
        <n v="5936.6423999999997"/>
        <n v="1894.4772"/>
        <n v="1499.001"/>
        <n v="123.7672"/>
        <n v="5157.0832"/>
        <n v="2815.9560000000001"/>
        <n v="8651.9240000000009"/>
        <n v="1101.5840000000001"/>
        <n v="3968.5034999999998"/>
        <n v="241.25639999999999"/>
        <n v="4482.4607999999998"/>
        <n v="1255.4874"/>
        <n v="673.62959999999998"/>
        <n v="1587.7935"/>
        <n v="246.922"/>
        <n v="4070.3957999999998"/>
        <n v="736.0104"/>
        <n v="4993.2524999999996"/>
        <n v="6418.2377999999999"/>
        <n v="3429.5328"/>
        <n v="1617.4564"/>
        <n v="3046.3263999999999"/>
        <n v="3938.0879999999997"/>
        <n v="602.45280000000002"/>
        <n v="1471.68"/>
        <n v="4819.4800999999998"/>
        <n v="3304.7547999999997"/>
        <n v="4561.7371999999996"/>
        <n v="891.46620000000007"/>
        <n v="4649.03"/>
        <n v="690.59820000000002"/>
        <n v="192.65039999999999"/>
        <n v="8973.75"/>
        <n v="11350.918"/>
        <n v="3367.4436000000001"/>
        <n v="1787.0745000000002"/>
        <n v="1325.4992"/>
        <n v="178.7328"/>
        <n v="2802.5443"/>
        <n v="734.57240000000002"/>
        <n v="5878.6397999999999"/>
        <n v="3891.8164999999999"/>
        <n v="1549.2973999999999"/>
        <n v="102.4164"/>
        <n v="4860.18"/>
        <n v="1719.1073999999999"/>
        <n v="1320.2018"/>
        <n v="299.7176"/>
        <n v="1004.0808"/>
        <n v="3886.2060000000001"/>
        <n v="2224.7219999999998"/>
        <n v="8582.4490000000005"/>
        <n v="3919.9895999999999"/>
        <n v="2675.4005000000002"/>
        <n v="5611.4619000000002"/>
        <n v="420.69959999999998"/>
        <n v="460.05600000000004"/>
        <n v="7843.4007999999994"/>
        <n v="3954.2883999999999"/>
        <n v="3924.8445000000002"/>
        <n v="4452.2802000000001"/>
        <n v="4586.1527999999998"/>
        <n v="94.962000000000003"/>
        <n v="11749.1556"/>
        <n v="1004.328"/>
        <n v="5677.4080000000004"/>
        <n v="5074.5758999999998"/>
        <n v="2187.84"/>
        <n v="1474.6610000000001"/>
        <n v="2853.6563999999998"/>
        <n v="2328.2127"/>
        <n v="341.03039999999999"/>
        <n v="480.18959999999998"/>
        <n v="2172.1869000000002"/>
        <n v="1273.7837"/>
        <n v="1381.4168"/>
        <n v="79.903199999999998"/>
        <n v="1096.3584000000001"/>
        <n v="2649.2710999999999"/>
        <n v="1906.0540000000001"/>
        <n v="6992.5385999999999"/>
        <n v="5204.9177"/>
        <n v="2873.5949999999998"/>
        <n v="4497.5375999999997"/>
        <n v="194.89750000000001"/>
        <n v="1446.3515"/>
        <n v="8619.8391000000011"/>
        <n v="156.24630000000002"/>
        <n v="919.21199999999999"/>
        <n v="90.753299999999996"/>
        <n v="363.9828"/>
        <n v="5808.3859000000002"/>
        <n v="1686.9032"/>
        <n v="3484.0169000000001"/>
        <n v="2620.7887999999998"/>
        <n v="6223.1003999999994"/>
        <n v="289.59309999999999"/>
        <n v="364.34399999999999"/>
        <n v="2016.3150000000001"/>
        <n v="9352.9724000000006"/>
        <n v="5764.3231999999998"/>
        <n v="4073.3188"/>
        <n v="2240.8209999999999"/>
        <n v="636.6"/>
        <n v="3061.8993999999998"/>
        <n v="3726.2791999999999"/>
        <n v="5793.1664000000001"/>
        <n v="2238.1379999999999"/>
        <n v="1691.2654"/>
        <n v="1615.1955"/>
        <n v="536.84400000000005"/>
        <n v="3953.9908"/>
        <n v="394.14479999999998"/>
        <n v="1707.9614999999999"/>
        <n v="2184.3735999999999"/>
        <n v="699.53740000000005"/>
        <n v="1506.5442"/>
        <n v="4962.1270000000004"/>
        <n v="4919.6310000000003"/>
        <n v="7788.75"/>
        <n v="5341.8379999999997"/>
        <n v="6033.6008000000002"/>
        <n v="7335.2983999999997"/>
        <n v="538.57680000000005"/>
        <n v="476.17230000000001"/>
        <n v="455.15699999999998"/>
        <n v="1583.8407999999999"/>
        <n v="9308.3844000000008"/>
        <n v="6131.1884"/>
        <n v="2058.6768000000002"/>
        <n v="4807.3964999999998"/>
        <n v="2459.6025"/>
        <n v="872.13879999999995"/>
        <n v="2955.1709000000001"/>
        <n v="2060.0778"/>
        <n v="2709.9422"/>
        <n v="3282.3953999999999"/>
        <n v="940.46559999999999"/>
        <n v="385.96050000000002"/>
        <n v="1512.7556"/>
        <n v="1393.9317000000001"/>
        <n v="6918.5425999999998"/>
        <n v="2237.0664000000002"/>
        <n v="6681.3055999999997"/>
        <n v="1895.0245"/>
        <n v="1389.5272"/>
        <n v="3836.7294000000002"/>
        <n v="3517.0884000000001"/>
        <n v="873.78719999999998"/>
        <n v="1246.4258"/>
        <n v="1658.0783999999999"/>
        <n v="799.73340000000007"/>
        <n v="1613.7726"/>
        <n v="462.68799999999999"/>
        <n v="3475.3045000000002"/>
        <n v="2241.2939999999999"/>
        <n v="2210.2109"/>
        <n v="695.51599999999996"/>
        <n v="7822.5047999999997"/>
        <n v="186.47300000000001"/>
        <n v="154.17599999999999"/>
        <n v="6017.1922999999997"/>
        <n v="576.78030000000001"/>
        <n v="1145.9947999999999"/>
        <n v="4762.6659"/>
        <n v="3514.9486000000002"/>
        <n v="1577.6224999999999"/>
        <n v="171.96340000000001"/>
        <n v="969.404"/>
        <n v="1075.0645"/>
        <n v="8701.3680000000004"/>
        <n v="6833.6540999999997"/>
        <n v="2928.9920000000002"/>
        <n v="3708.7184000000002"/>
        <n v="2211.2728000000002"/>
        <n v="5337.0240000000003"/>
        <n v="3077.5158000000001"/>
        <n v="6409.7488000000003"/>
        <n v="7068.4490000000005"/>
        <n v="909.82920000000001"/>
        <n v="1311.4872"/>
        <n v="7612.5096999999996"/>
        <n v="2106.402"/>
        <n v="3490.9967999999999"/>
        <n v="723.654"/>
        <n v="238.04949999999999"/>
        <n v="1333.2528"/>
        <n v="6358.4020999999993"/>
        <n v="682.29"/>
        <n v="1742.6438000000001"/>
        <n v="1280.8208"/>
        <n v="303.24"/>
        <n v="2913.0060000000003"/>
        <n v="1101.4838"/>
        <n v="8673.3271999999997"/>
        <n v="1811.8589999999999"/>
        <n v="929.98680000000002"/>
        <n v="237.51900000000001"/>
        <n v="949.15"/>
        <n v="2722.6788999999999"/>
        <n v="2739.5724"/>
        <n v="160.34719999999999"/>
        <n v="368.27699999999999"/>
        <n v="949.71600000000001"/>
        <n v="4328.9664000000002"/>
        <n v="4508.2686999999996"/>
        <n v="4530.1395000000002"/>
        <n v="245.83459999999999"/>
        <n v="58.051000000000002"/>
        <n v="4704.8810000000003"/>
        <n v="3678.7458000000001"/>
        <n v="2280.0990000000002"/>
        <n v="286.91289999999998"/>
        <n v="5845.5893999999998"/>
        <n v="2095.4214999999999"/>
        <n v="3450.4960000000001"/>
        <n v="5880.8024999999998"/>
        <n v="4152.8388000000004"/>
        <n v="815.1"/>
        <n v="388.9692"/>
        <n v="1604.4695999999999"/>
        <n v="1675.9485"/>
        <n v="4990.9314000000004"/>
        <n v="179.7159"/>
        <n v="2567.3087999999998"/>
        <n v="52.39"/>
        <n v="273.13389999999998"/>
        <n v="771.57999999999993"/>
        <n v="1257.0624"/>
        <n v="367.02890000000002"/>
        <n v="9591.7860000000001"/>
        <n v="8964.7062000000005"/>
        <n v="360.86130000000003"/>
        <n v="920.34400000000005"/>
        <n v="5544.0546000000004"/>
        <n v="3539.4425999999999"/>
        <n v="860.59820000000002"/>
        <n v="1173.9202"/>
        <n v="4702.4848000000002"/>
        <n v="1085.3310000000001"/>
        <n v="752.93000000000006"/>
        <n v="1316.079"/>
        <n v="1487.8884"/>
        <n v="2525.0203999999999"/>
        <n v="371.49"/>
        <n v="2249.1819"/>
        <n v="2197.4949999999999"/>
        <n v="9886.6633000000002"/>
        <n v="666.96420000000001"/>
        <n v="1491.4297000000001"/>
        <n v="743.35199999999998"/>
        <n v="4899.0054"/>
        <n v="2362.5108"/>
        <n v="2649.6426999999999"/>
        <n v="5669.8369999999995"/>
        <n v="1503.5508"/>
        <n v="5832.5248000000001"/>
        <n v="5615.16"/>
        <n v="6567.8625000000002"/>
        <n v="3136.2825000000003"/>
        <n v="832.54499999999996"/>
        <n v="4353.8112000000001"/>
        <n v="3574.2889999999998"/>
        <n v="5351.0079999999998"/>
        <n v="714.8415"/>
        <n v="1861.1904"/>
        <n v="2610.1336000000001"/>
        <n v="3562.7190000000001"/>
        <n v="2321.1350000000002"/>
        <n v="3748.8"/>
        <n v="2162.5151999999998"/>
        <n v="2029.336"/>
        <n v="2726.6453999999999"/>
        <n v="20.856000000000002"/>
        <n v="3882.0522000000001"/>
        <n v="2906.1005999999998"/>
        <n v="1049.7165"/>
        <n v="1781.0898"/>
        <n v="1886.4174"/>
        <n v="865.38239999999996"/>
        <n v="2250.3820000000001"/>
        <n v="5178.0861000000004"/>
        <n v="799.40599999999995"/>
        <n v="9202.24"/>
        <n v="61.399799999999999"/>
        <n v="1326.18"/>
        <n v="3577.1179999999999"/>
        <n v="4347.8537999999999"/>
        <n v="4509.1877999999997"/>
        <n v="1115.9459999999999"/>
        <n v="5883.1967999999997"/>
        <n v="631.51379999999995"/>
        <n v="627.31200000000001"/>
        <n v="1048.182"/>
        <n v="6434.2880000000005"/>
        <n v="2481.3294999999998"/>
        <n v="4487.9670000000006"/>
        <n v="291.53960000000001"/>
        <n v="3640.2316000000001"/>
        <n v="2267.0549999999998"/>
        <n v="1927.3157999999999"/>
        <n v="1595.3168000000001"/>
        <n v="1991.0604000000001"/>
        <n v="3190.0635000000002"/>
        <n v="1120.9023"/>
        <n v="5214.1635000000006"/>
        <n v="4724.6121000000003"/>
        <n v="4724.3087999999998"/>
        <n v="6086.8860000000004"/>
        <n v="1698.5271"/>
        <n v="873.11149999999998"/>
        <n v="1181.4824000000001"/>
        <n v="1685.6496"/>
        <n v="125.1816"/>
        <n v="3675.0010000000002"/>
        <n v="2362.672"/>
        <n v="469.16109999999998"/>
        <n v="708.63310000000001"/>
        <n v="348.78800000000001"/>
        <n v="9136.3414000000012"/>
        <n v="1521.1945000000001"/>
        <n v="3553.6039999999998"/>
        <n v="3757.6374000000001"/>
        <n v="3426.5969999999998"/>
        <n v="3384.8418999999999"/>
        <n v="3600.5994999999998"/>
        <n v="427.9667"/>
        <n v="810.9366"/>
        <n v="13028.283800000001"/>
        <n v="520.84"/>
        <n v="1383.2863"/>
        <n v="7025.8407999999999"/>
        <n v="633.952"/>
        <n v="3087.6678000000002"/>
        <n v="4732.8784999999998"/>
        <n v="6148.9718000000003"/>
        <n v="4048.8438000000001"/>
        <n v="1089.1838"/>
        <n v="227.8314"/>
        <n v="11790.577799999999"/>
        <n v="4342.4184000000005"/>
        <n v="268.202"/>
        <n v="397.88709999999998"/>
        <n v="6625.6355000000003"/>
        <n v="571.03200000000004"/>
        <n v="246.78479999999999"/>
        <n v="639.38819999999998"/>
        <n v="173.7835"/>
        <n v="376.89600000000002"/>
        <n v="411.86599999999999"/>
        <n v="6628.6289999999999"/>
        <n v="284.392"/>
        <n v="2820.9229999999998"/>
        <n v="356.29"/>
        <n v="4418.9088000000002"/>
        <n v="2658.1320000000001"/>
        <n v="908.91380000000004"/>
        <n v="1076.076"/>
        <n v="1823.3977"/>
        <n v="3394.9582"/>
        <n v="104.0125"/>
        <n v="806.86080000000004"/>
        <n v="3438.8719999999998"/>
        <n v="1379.1743999999999"/>
        <n v="686.48209999999995"/>
        <n v="2040.3768"/>
        <n v="4069.4106999999999"/>
        <n v="2152.6999999999998"/>
        <n v="2623.9897999999998"/>
        <n v="12260.121999999999"/>
        <n v="3464.0437999999999"/>
        <n v="645.92219999999998"/>
        <n v="3184.2687999999998"/>
        <n v="513.55920000000003"/>
        <n v="3919.5236"/>
        <n v="2723.9497999999999"/>
        <n v="837.23559999999998"/>
        <n v="1237.3136"/>
        <n v="6516.7392"/>
        <n v="3509.2064"/>
        <n v="434.90249999999997"/>
        <n v="1995.2631999999999"/>
        <n v="5869.9740000000002"/>
        <n v="151.03319999999999"/>
        <n v="504.55790000000002"/>
        <n v="743.17830000000004"/>
        <n v="2589.5933"/>
        <n v="1886.9759999999999"/>
        <n v="1819.5583000000001"/>
        <n v="1167.404"/>
        <n v="1632.2416000000001"/>
        <n v="4727.268"/>
        <n v="1900.5545999999999"/>
        <n v="7374.192"/>
        <n v="1718.3362"/>
        <n v="1313.617"/>
        <n v="6221.4672"/>
        <n v="4057.8955999999998"/>
        <n v="247.1848"/>
        <n v="1707.4133999999999"/>
        <n v="1638.4989"/>
        <n v="4082.2136999999998"/>
        <n v="593.33199999999999"/>
        <n v="1799.2064"/>
        <n v="2734.6480000000001"/>
        <n v="1839.5551"/>
        <n v="1020.3732"/>
        <n v="5519.2052000000003"/>
        <n v="6817.3445000000002"/>
        <n v="7305.0273999999999"/>
        <n v="215.1259"/>
        <n v="2134.5720000000001"/>
        <n v="3356.7071999999998"/>
        <n v="1060.4983999999999"/>
        <n v="206.81280000000001"/>
        <n v="1877.0752"/>
        <n v="2733.5603999999998"/>
        <n v="1086.0018"/>
        <n v="49.980000000000004"/>
        <n v="1326.3879999999999"/>
        <n v="2595.0450000000001"/>
        <n v="1932.3533"/>
        <n v="2826.39"/>
        <n v="5990.1001999999999"/>
        <n v="782.06370000000004"/>
        <n v="4578.4767000000002"/>
        <n v="4318.857"/>
        <n v="130.12020000000001"/>
        <n v="239.68809999999999"/>
        <n v="5576.6256000000003"/>
        <n v="620.37429999999995"/>
        <n v="1501.6478"/>
        <n v="3518.3568"/>
        <n v="841.14449999999999"/>
        <n v="914.14660000000003"/>
        <n v="8322.2351999999992"/>
        <n v="2121.0861"/>
        <n v="2195.3670000000002"/>
        <n v="4572.3404"/>
        <n v="683.38499999999999"/>
        <n v="1576.9390000000001"/>
        <n v="1003.6572"/>
        <n v="13025.047200000001"/>
        <n v="95.338099999999997"/>
        <n v="1694.6701"/>
        <n v="246.84"/>
        <n v="3572.2609000000002"/>
        <n v="3021.2514000000001"/>
        <n v="1019.0391"/>
        <n v="2820.1432"/>
        <n v="2900.9946"/>
        <n v="7153.4657999999999"/>
        <n v="1274.8810000000001"/>
        <n v="4603.7291999999998"/>
        <n v="3167.73"/>
        <n v="4976.3519999999999"/>
        <n v="1673.6190999999999"/>
        <n v="2890.0712000000003"/>
        <n v="13396.324500000001"/>
        <n v="7208.2686999999996"/>
        <n v="1134.9833000000001"/>
        <n v="2003.1399999999999"/>
        <n v="2689.2473"/>
        <n v="2427.0418"/>
        <n v="928.10249999999996"/>
        <n v="765.62869999999998"/>
        <n v="2057.4360000000001"/>
        <n v="685.99440000000004"/>
        <n v="1841.8506"/>
        <n v="443.0856"/>
        <n v="1615.6559999999999"/>
        <n v="1294.0398"/>
        <n v="1658.9104"/>
        <n v="287.61160000000001"/>
        <n v="1191.7026000000001"/>
        <n v="10860.2289"/>
        <n v="6500.3239999999996"/>
        <n v="5289.5626000000002"/>
        <n v="1355.8658"/>
        <n v="175.61599999999999"/>
        <n v="7524.2600999999995"/>
        <n v="2633.973"/>
        <n v="3941.451"/>
        <n v="1608.4960000000001"/>
        <n v="14576.7114"/>
        <n v="996.77850000000001"/>
        <n v="1742.5995"/>
        <n v="2020.6235999999999"/>
        <n v="1408.2090000000001"/>
        <n v="3377.6790000000001"/>
        <n v="2357.8516"/>
        <n v="486.0702"/>
        <n v="9247.0911999999989"/>
        <n v="1382.8542"/>
        <n v="2803.248"/>
        <n v="3448.0590000000002"/>
        <n v="898.89139999999998"/>
        <n v="2517.4043999999999"/>
        <n v="6724.4237999999996"/>
        <n v="74.792199999999994"/>
        <n v="294.72030000000001"/>
        <n v="2449.3755000000001"/>
        <n v="8243.0110000000004"/>
        <n v="262.98"/>
        <n v="2069.6169"/>
        <n v="2732.9544000000001"/>
        <n v="8569.3760000000002"/>
        <n v="103.66289999999999"/>
        <n v="2966.8715999999999"/>
        <n v="3245.2345"/>
        <n v="3314.732"/>
        <n v="1454.1653000000001"/>
        <n v="755.18409999999994"/>
        <n v="4449.1499999999996"/>
        <n v="641.70799999999997"/>
        <n v="9859.3397999999997"/>
        <n v="2401.875"/>
        <n v="5658.5684000000001"/>
        <n v="813.10019999999997"/>
        <n v="54.103499999999997"/>
        <n v="2679.7294999999999"/>
        <n v="8101.41"/>
        <n v="45.444000000000003"/>
        <n v="7094.9979000000003"/>
        <n v="794.29020000000003"/>
        <n v="1665.8434"/>
        <n v="2459.9014999999999"/>
        <n v="5982.4027999999998"/>
        <n v="1004.7375"/>
        <n v="1673.5247999999999"/>
        <n v="460.34730000000002"/>
        <n v="6292.5676000000003"/>
        <n v="2745.2103999999999"/>
        <n v="1545.6"/>
        <n v="8418.9717000000001"/>
        <n v="6920.38"/>
        <n v="986.92100000000005"/>
        <n v="1962.3096"/>
        <n v="1929.7665999999999"/>
        <n v="1585.1692"/>
        <n v="3563.4016000000001"/>
        <n v="2320.4178000000002"/>
        <n v="2510.1648"/>
        <n v="1856.2629000000002"/>
        <n v="6405.9516000000003"/>
        <n v="2693.0677999999998"/>
        <n v="343.21980000000002"/>
        <n v="2436.1233000000002"/>
        <n v="854.18740000000003"/>
        <n v="4066.636"/>
        <n v="7423.6974"/>
        <n v="4502.0763999999999"/>
        <n v="342.13440000000003"/>
        <n v="29.491799999999998"/>
        <n v="6700.8410999999996"/>
        <n v="2610.3649"/>
        <n v="647.33269999999993"/>
        <n v="4503.1433999999999"/>
        <n v="3745.9947000000002"/>
        <n v="437.16120000000001"/>
        <n v="2753.7352000000001"/>
        <n v="1120.1761999999999"/>
        <n v="7217.018"/>
        <n v="2191.3359"/>
        <n v="1334.8104000000001"/>
        <n v="13111.431"/>
        <n v="8896.68"/>
        <n v="6582.2376000000004"/>
        <n v="2526.3616000000002"/>
        <n v="2297.5104000000001"/>
        <n v="653.30960000000005"/>
        <n v="3102.4349999999999"/>
        <n v="3371.9034000000001"/>
        <n v="6611.3685000000005"/>
        <n v="346.21469999999999"/>
        <n v="682.42599999999993"/>
        <n v="4723.1810000000005"/>
        <n v="5208.3999000000003"/>
        <n v="928.60799999999995"/>
        <n v="3085.8613999999998"/>
        <n v="8508.598"/>
        <n v="932.53919999999994"/>
        <n v="6664.5568000000003"/>
        <n v="4633.4498000000003"/>
        <n v="4229.3145000000004"/>
        <n v="1199.5360000000001"/>
        <n v="2478.9524999999999"/>
        <n v="848.61"/>
        <n v="6165.9402"/>
        <n v="3286.9607999999998"/>
        <n v="2650.1170000000002"/>
        <n v="159.26400000000001"/>
        <n v="281.77530000000002"/>
        <n v="5911.9297999999999"/>
        <n v="1271.3674000000001"/>
        <n v="5885.7083999999995"/>
        <n v="860.904"/>
        <n v="1696.9059999999999"/>
        <n v="4183.6454000000003"/>
        <n v="11207.923199999999"/>
        <n v="1478.7525000000001"/>
        <n v="725.33879999999999"/>
        <n v="6672.8297999999995"/>
        <n v="7642.7329"/>
        <n v="702.56610000000001"/>
        <n v="1580.1492000000001"/>
        <n v="1561.8240000000001"/>
        <n v="320.40539999999999"/>
        <n v="5689.5124999999998"/>
        <n v="4908.5958000000001"/>
        <n v="6630.7317999999996"/>
        <n v="1072.1220000000001"/>
        <n v="121.58199999999999"/>
        <n v="3103.4639999999999"/>
        <n v="4573.3284000000003"/>
        <n v="1133.5835999999999"/>
        <n v="2748.0114000000003"/>
        <n v="3956.8809000000001"/>
        <n v="2012.0653"/>
        <n v="1964.556"/>
        <n v="4067.0992000000001"/>
        <n v="2874.5048000000002"/>
        <n v="6067.2268999999997"/>
        <n v="3218.9769999999999"/>
        <n v="5603.38"/>
        <n v="443.05759999999998"/>
        <n v="1528.4896000000001"/>
        <n v="2665.9953999999998"/>
        <n v="1078.3719000000001"/>
        <n v="1574.5005999999998"/>
        <n v="512.62"/>
        <n v="2396.1727999999998"/>
        <n v="249.756"/>
        <n v="4108.1544000000004"/>
        <n v="818.52160000000003"/>
        <n v="2392.3622999999998"/>
        <n v="1696.9069999999999"/>
        <n v="232.86320000000001"/>
        <n v="1761.5286000000001"/>
        <n v="1173.5952"/>
        <n v="687.66280000000006"/>
        <n v="5311.8513000000003"/>
        <n v="8177.7619999999997"/>
        <n v="1440.4707000000001"/>
        <n v="595.83690000000001"/>
        <n v="621.44389999999999"/>
        <n v="5458.9754999999996"/>
        <n v="1955.2637999999999"/>
        <n v="1451.4159999999999"/>
        <n v="3910.1950000000002"/>
        <n v="3347.4056"/>
        <n v="1234.8875"/>
        <n v="742.98659999999995"/>
        <n v="1834.8161"/>
        <n v="1513.2954"/>
        <n v="1770.72"/>
        <n v="757.75419999999997"/>
        <n v="3629.7125000000001"/>
        <n v="955.85239999999999"/>
        <n v="5406.1980000000003"/>
        <n v="3916.1255999999998"/>
        <n v="1151.7568000000001"/>
        <n v="10938.6078"/>
        <n v="4550.1099000000004"/>
        <n v="822.0548"/>
        <n v="8743.619999999999"/>
        <n v="1301.4027000000001"/>
        <n v="7047.9250000000002"/>
        <n v="517.87779999999998"/>
        <n v="1234.5396000000001"/>
        <n v="1091.5349999999999"/>
        <n v="1781.5353"/>
        <n v="29.3018"/>
        <n v="278.43360000000001"/>
        <n v="3891.511"/>
        <n v="1123.6787999999999"/>
        <n v="1852.4259"/>
        <n v="1339.7773"/>
        <n v="6703.7531999999992"/>
        <n v="5145.4561999999996"/>
        <n v="1367.104"/>
        <n v="891.94280000000003"/>
        <n v="1131.6959999999999"/>
        <n v="1469.6288999999999"/>
        <n v="229.71199999999999"/>
        <n v="1401.92"/>
        <n v="1972.3247000000001"/>
        <n v="4420.4912999999997"/>
        <n v="5166.2173999999995"/>
        <n v="4943.268"/>
        <n v="2783.8629999999998"/>
        <n v="727.25520000000006"/>
        <n v="798.80079999999998"/>
        <n v="5119.3528000000006"/>
        <n v="56.529899999999998"/>
        <n v="7794.4193999999998"/>
        <n v="525.37710000000004"/>
        <n v="7838.0320000000002"/>
        <n v="1878.1984"/>
        <n v="11236.585499999999"/>
        <n v="1076.3648000000001"/>
        <n v="4524.6494999999995"/>
        <n v="7964"/>
        <n v="4692.8599999999997"/>
        <n v="5660.2021999999997"/>
        <n v="5819.5290000000005"/>
        <n v="310.82400000000001"/>
        <n v="1011.1464"/>
        <n v="5427.1628000000001"/>
        <n v="3344.7799999999997"/>
        <n v="1721.2533000000001"/>
        <n v="3478.6776"/>
        <n v="2806.7370999999998"/>
        <n v="1086.8612000000001"/>
        <n v="1843.4825000000001"/>
        <n v="1667.2923000000001"/>
        <n v="53.806199999999997"/>
        <n v="6699.2897999999996"/>
        <n v="140.3776"/>
        <n v="46.268500000000003"/>
        <n v="279.29219999999998"/>
        <n v="3215.9566"/>
        <n v="7458.9102000000003"/>
        <n v="893.73779999999999"/>
        <n v="6776.8973000000005"/>
        <n v="81.215199999999996"/>
        <n v="208.83850000000001"/>
        <n v="4800.5164999999997"/>
        <n v="1567.6990000000001"/>
        <n v="1152.1733999999999"/>
        <n v="1373.1354000000001"/>
        <n v="947.25260000000003"/>
        <n v="1113.5514000000001"/>
        <n v="871.30899999999997"/>
        <n v="2817.3263999999999"/>
        <n v="3259.2834000000003"/>
        <n v="529.71600000000001"/>
        <n v="899.64"/>
        <n v="2741.0852"/>
        <n v="1985.5808000000002"/>
        <n v="10361.1096"/>
        <n v="1801.7601999999999"/>
        <n v="8664.0606000000007"/>
        <n v="1914.3452"/>
        <n v="6433.7615999999998"/>
        <n v="979.45260000000007"/>
        <n v="660.53359999999998"/>
        <n v="240.72559999999999"/>
        <n v="4996.7484000000004"/>
        <n v="7158.723"/>
        <n v="5156.3567999999996"/>
        <n v="7319.1804000000002"/>
        <n v="69.437600000000003"/>
        <n v="6841.1205"/>
        <n v="3869.8746999999998"/>
        <n v="4986.7685000000001"/>
        <n v="3988.4096"/>
        <n v="4310.7240000000002"/>
        <n v="1094.0360000000001"/>
        <n v="779.56200000000001"/>
        <n v="5253.12"/>
        <n v="5065.8432000000003"/>
        <n v="7211.1688000000004"/>
        <n v="1930.9428"/>
        <n v="2759.1605"/>
        <n v="504.83159999999998"/>
        <n v="1598.454"/>
        <n v="1248.5261"/>
        <n v="6673.7286000000004"/>
        <n v="300.33049999999997"/>
        <n v="81.533999999999992"/>
        <n v="6283.2510000000002"/>
        <n v="96.471199999999996"/>
        <n v="4161.4688999999998"/>
        <n v="1394.471"/>
        <n v="50.501899999999999"/>
        <n v="5743.5465000000004"/>
        <n v="5905.0208999999995"/>
        <n v="1258.4051999999999"/>
        <n v="5557.5137999999997"/>
        <n v="9108.5247999999992"/>
        <n v="191.2653"/>
        <n v="1999.8"/>
        <n v="1230.2954999999999"/>
        <n v="748.61779999999999"/>
        <n v="1517.13"/>
        <n v="1074.4305999999999"/>
        <n v="4782.7169999999996"/>
        <n v="518.42550000000006"/>
        <n v="1531.3291999999999"/>
        <n v="2564.6543999999999"/>
        <n v="1543.2308"/>
        <n v="66.179100000000005"/>
        <n v="1773.2799"/>
        <n v="1925.9284"/>
        <n v="6105.5940000000001"/>
        <n v="836.66759999999999"/>
        <n v="1279.7301"/>
        <n v="4692.0613999999996"/>
        <n v="2397.0070999999998"/>
        <n v="1541.1759999999999"/>
        <n v="776.57579999999996"/>
        <n v="1311.9686999999999"/>
        <n v="4161.1139999999996"/>
        <n v="5553.8216000000002"/>
        <n v="2631.75"/>
        <n v="263.74560000000002"/>
        <n v="791.31600000000003"/>
        <n v="2468.3081999999999"/>
        <n v="2488.4196000000002"/>
        <n v="3115.7831999999999"/>
        <n v="5204.6630999999998"/>
        <n v="776.99119999999994"/>
        <n v="670.03200000000004"/>
        <n v="8797.0335999999988"/>
        <n v="3522.5549999999998"/>
        <n v="7675.0320000000002"/>
        <n v="546.61360000000002"/>
        <n v="220.80959999999999"/>
        <n v="10311.064700000001"/>
        <n v="665.14499999999998"/>
        <n v="419.41759999999999"/>
        <n v="737.64359999999999"/>
        <n v="286.8"/>
        <n v="3038.9088000000002"/>
        <n v="4238.2340000000004"/>
        <n v="3069.4524999999999"/>
        <n v="2859.5565000000001"/>
        <n v="1310.8997999999999"/>
        <n v="2201.3384999999998"/>
        <n v="1090.1374000000001"/>
        <n v="2288.8634999999999"/>
        <n v="1823.3072"/>
        <n v="1694.6991"/>
        <n v="5369.4901"/>
        <n v="30.677399999999999"/>
        <n v="7015.2887000000001"/>
        <n v="2106.6817999999998"/>
        <n v="4036.5520000000001"/>
        <n v="2918.8557999999998"/>
        <n v="9248.5164999999997"/>
        <n v="3242.6235000000001"/>
        <n v="2921.6376"/>
        <n v="5398.9543999999996"/>
        <n v="3189.5082000000002"/>
        <n v="324.7226"/>
        <n v="2588.6783999999998"/>
        <n v="3768.3388"/>
        <n v="346.12200000000001"/>
        <n v="4038.1687999999999"/>
        <n v="2427.7858000000001"/>
        <n v="1301.4014999999999"/>
        <n v="1848.8108"/>
        <n v="1394.835"/>
        <n v="2420.6363999999999"/>
        <n v="2064.7031999999999"/>
        <n v="3189.8760000000002"/>
        <n v="4190.8527999999997"/>
        <n v="320.81720000000001"/>
        <n v="1819.8815999999999"/>
        <n v="4847.0015999999996"/>
        <n v="1230.2715000000001"/>
        <n v="122.8437"/>
        <n v="4090.2892000000002"/>
        <n v="9401.2191000000003"/>
        <n v="4735.9530000000004"/>
        <n v="3254.9638"/>
        <n v="527.58150000000001"/>
        <n v="95.278199999999998"/>
        <n v="1651.2804000000001"/>
        <n v="6820.7455"/>
        <n v="4975.2864"/>
        <n v="3179.4540000000002"/>
        <n v="6162.6536999999998"/>
        <n v="2240.5680000000002"/>
        <n v="1023.3111"/>
        <n v="1944.5084999999999"/>
        <n v="3856.8018000000002"/>
        <n v="1643.6736000000001"/>
        <n v="2426.8290000000002"/>
        <n v="1706.6518000000001"/>
        <n v="1577.2372"/>
        <n v="5143.8973999999998"/>
        <n v="6158.25"/>
        <n v="2379.8915999999999"/>
        <n v="5254.8023999999996"/>
        <n v="4961.2982000000002"/>
        <n v="1833.1401000000001"/>
        <n v="5267.4048000000003"/>
        <n v="712.66880000000003"/>
        <n v="1291.7631999999999"/>
        <n v="7476.5249999999996"/>
        <n v="1743.768"/>
        <n v="4409.8757999999998"/>
        <n v="4000.4153999999999"/>
        <n v="1160.2188999999998"/>
        <n v="2272.9765000000002"/>
        <n v="7723.5011999999997"/>
        <n v="624.93730000000005"/>
        <n v="4712.0702000000001"/>
        <n v="2016.1062000000002"/>
        <n v="8587.2325000000001"/>
        <n v="1073.9297999999999"/>
        <n v="1188.6576"/>
        <n v="2346.6660000000002"/>
        <n v="3142.0632999999998"/>
        <n v="172.32900000000001"/>
        <n v="774.30960000000005"/>
        <n v="310.3449"/>
        <n v="1233.0108"/>
        <n v="1478.4132"/>
        <n v="3990.24"/>
        <n v="7291.6037999999999"/>
        <n v="85.482299999999995"/>
        <n v="5147.4663"/>
        <n v="801.56200000000001"/>
        <n v="2052.7485000000001"/>
        <n v="838.1952"/>
        <n v="2579.1583000000001"/>
        <n v="4402.7826000000005"/>
        <n v="5917.1471999999994"/>
        <n v="835.97939999999994"/>
        <n v="2055.0095999999999"/>
        <n v="6479.6736000000001"/>
        <n v="1999.9448"/>
        <n v="378.75319999999999"/>
        <n v="1634.617"/>
        <n v="5216.4606000000003"/>
        <n v="1693.4988000000001"/>
        <n v="7902.2134999999998"/>
        <n v="3194.9207999999999"/>
        <n v="2946.6961999999999"/>
        <n v="2208.9063000000001"/>
        <n v="397.41460000000001"/>
        <n v="57.779200000000003"/>
        <n v="4359.6706999999997"/>
        <n v="668.34789999999998"/>
        <n v="2504.8130000000001"/>
        <n v="4049.0736000000002"/>
        <n v="296.2176"/>
        <n v="5933.9081999999999"/>
        <n v="418.29089999999997"/>
        <n v="2130.4881"/>
        <n v="1447.7760000000001"/>
        <n v="2860.473"/>
        <n v="4601.5254999999997"/>
        <n v="3084.8573999999999"/>
        <n v="4858.1120000000001"/>
        <n v="1101.9698000000001"/>
        <n v="1431.633"/>
        <n v="5667.3765999999996"/>
        <n v="3264.5418"/>
        <n v="793.54079999999999"/>
        <n v="4148.1050999999998"/>
        <n v="1946.36"/>
        <n v="6348.8991999999998"/>
        <n v="664.51769999999999"/>
        <n v="2637.9638999999997"/>
        <n v="1423.2408"/>
        <n v="712.2432"/>
        <n v="3458.7179999999998"/>
        <n v="6980.16"/>
        <n v="3850.308"/>
        <n v="3897.1626000000001"/>
        <n v="3368.1356999999998"/>
        <n v="882.88810000000001"/>
        <n v="1934.8825999999999"/>
        <n v="2217.7759000000001"/>
        <n v="81.962699999999998"/>
        <n v="2992.7646"/>
        <n v="741.52"/>
        <n v="357.24599999999998"/>
        <n v="6992.1957999999995"/>
        <n v="6279.1388000000006"/>
        <n v="2506.9281000000001"/>
        <n v="11361.692800000001"/>
        <n v="1865.8146999999999"/>
        <n v="4640.0066999999999"/>
        <n v="1110.2194999999999"/>
        <n v="2665.6983999999998"/>
        <n v="4108.4255999999996"/>
        <n v="758.61760000000004"/>
        <n v="2291.4839999999999"/>
        <n v="4542.1316999999999"/>
        <n v="3574.0032000000001"/>
        <n v="2100.2361000000001"/>
        <n v="7926.9960000000001"/>
        <n v="133.07339999999999"/>
        <n v="3385.2060000000001"/>
        <n v="682.33680000000004"/>
        <n v="99.962099999999992"/>
        <n v="4301.9775"/>
        <n v="3877.6111999999998"/>
        <n v="3551.1696000000002"/>
        <n v="333.43259999999998"/>
        <n v="5042.2277999999997"/>
        <n v="719.44600000000003"/>
        <n v="1165.3824"/>
        <n v="857.93460000000005"/>
        <n v="2168.7078999999999"/>
        <n v="5443.8188"/>
        <n v="3804.2384000000002"/>
        <n v="7044.5178999999998"/>
        <n v="695.90250000000003"/>
        <n v="4075.1592000000001"/>
        <n v="2336.4342000000001"/>
        <n v="1698.2264"/>
        <n v="3765.2534999999998"/>
        <n v="1350.2819999999999"/>
        <n v="3641.3957"/>
        <n v="4668.5303999999996"/>
        <n v="6524.5024000000003"/>
        <n v="5264.8609999999999"/>
        <n v="6065.5619999999999"/>
        <n v="305.19720000000001"/>
        <n v="2313.6414"/>
        <n v="1527.8901000000001"/>
        <n v="3570.3850000000002"/>
        <n v="952.875"/>
        <n v="453.37720000000002"/>
        <n v="2801.6493"/>
        <n v="726.80799999999999"/>
        <n v="3784.6116000000002"/>
        <n v="5902.4394000000002"/>
        <n v="2271.5010000000002"/>
        <n v="3642.03"/>
        <n v="220.88220000000001"/>
        <n v="5346.2088000000003"/>
        <n v="2062.2345"/>
        <n v="180.11"/>
        <n v="246.52969999999999"/>
        <n v="5878.0569999999998"/>
        <n v="4035.1095999999998"/>
        <n v="174.46799999999999"/>
        <n v="155.3664"/>
        <n v="7535.1948000000002"/>
        <n v="7866.4066000000003"/>
        <n v="568.46040000000005"/>
        <n v="3710.8081000000002"/>
        <n v="5961.4516000000003"/>
        <n v="3099.1431000000002"/>
        <n v="5232.7475999999997"/>
        <n v="6880.4524999999994"/>
        <n v="4157.1859999999997"/>
        <n v="1213.6707000000001"/>
        <n v="4847.1000000000004"/>
        <n v="2756.6220000000003"/>
        <n v="445.39499999999998"/>
        <n v="1414.6623999999999"/>
        <n v="2267.0064000000002"/>
        <n v="1602.3438000000001"/>
        <n v="3564.4967999999999"/>
        <n v="7549.7730000000001"/>
        <n v="5960.9616000000005"/>
        <n v="7776.0540000000001"/>
        <n v="3332.0788000000002"/>
        <n v="8142.6270000000004"/>
        <n v="4182.5473999999995"/>
        <n v="423.64620000000002"/>
        <n v="8257.6692000000003"/>
        <n v="2837.9135999999999"/>
        <n v="1229.9485"/>
        <n v="9057.7046000000009"/>
        <n v="1228.9176"/>
        <n v="3491.9913999999999"/>
        <n v="305.0684"/>
        <n v="15972.249599999999"/>
        <n v="3921.8786"/>
        <n v="2121.4294"/>
        <n v="6360.2543999999998"/>
        <n v="1267.1052"/>
        <n v="402.80370000000005"/>
        <n v="5403.8429999999998"/>
        <n v="7478.4008000000003"/>
        <n v="685.76760000000002"/>
        <n v="485.41499999999996"/>
        <n v="1125.8978"/>
        <n v="7202.5428000000002"/>
        <n v="2247.8564000000001"/>
        <n v="579.60979999999995"/>
        <n v="249.94329999999999"/>
        <n v="8365.3529999999992"/>
        <n v="1128.9852000000001"/>
        <n v="1710.6020000000001"/>
        <n v="577.68869999999993"/>
        <n v="539.21960000000001"/>
        <n v="5549.9417999999996"/>
        <n v="1176.9359999999999"/>
        <n v="4948.9173000000001"/>
        <n v="3104.3445000000002"/>
        <n v="997.05920000000003"/>
        <n v="3705.7997999999998"/>
        <n v="6038.9524000000001"/>
        <n v="1902.7303999999999"/>
        <n v="6273.7587000000003"/>
        <n v="3999.6307999999999"/>
        <n v="1604.5260000000001"/>
        <n v="1728.2028"/>
        <n v="9848.1820000000007"/>
        <n v="19.4985"/>
        <n v="9565.1031000000003"/>
        <n v="6921.3209000000006"/>
        <n v="4844.2367999999997"/>
        <n v="7608.8869999999997"/>
        <n v="2645.136"/>
        <n v="7321.58"/>
        <n v="4497.0389999999998"/>
        <n v="1988.2534000000001"/>
        <n v="1497.72"/>
        <n v="5849.5878000000002"/>
        <n v="585.4932"/>
        <n v="3518.5149999999999"/>
        <n v="4291.8890000000001"/>
        <n v="5711.1171000000004"/>
        <n v="1226.9338"/>
        <n v="1518.6821"/>
        <n v="1897.5311999999999"/>
        <n v="14714.5489"/>
        <n v="644.94320000000005"/>
        <n v="818.87400000000002"/>
        <n v="2627.0978"/>
        <n v="3811.3544000000002"/>
        <n v="5048.0982000000004"/>
        <n v="3040.5095999999999"/>
        <n v="4623.1167999999998"/>
        <n v="4943.3440000000001"/>
        <n v="3864.1512000000002"/>
        <n v="2792.7"/>
        <n v="1288.0350000000001"/>
        <n v="438.58240000000001"/>
        <n v="1399.3924999999999"/>
        <n v="3108.8222000000001"/>
        <n v="3915.3699000000001"/>
        <n v="1211.5619999999999"/>
        <n v="542.19690000000003"/>
        <n v="170.90369999999999"/>
        <n v="4387.6080000000002"/>
        <n v="74.523200000000003"/>
        <n v="989.9606"/>
        <n v="1457.4825000000001"/>
        <n v="4879.9587000000001"/>
        <n v="215.34440000000001"/>
        <n v="906.41959999999995"/>
        <n v="3961.3364999999999"/>
        <n v="1371.9949999999999"/>
        <n v="6888.8175000000001"/>
        <n v="7213.9385999999995"/>
        <n v="2788.8181"/>
        <n v="543.79579999999999"/>
        <n v="3771.1355000000003"/>
        <n v="2857.68"/>
        <n v="5368.2929999999997"/>
        <n v="6151.1167999999998"/>
        <n v="6468.3868000000002"/>
        <n v="1582.8791000000001"/>
        <n v="3012.32"/>
        <n v="1196.9087999999999"/>
        <n v="5091.1624000000002"/>
        <n v="8981.4527999999991"/>
        <n v="853.85400000000004"/>
        <n v="222.18639999999999"/>
        <n v="4155.7712000000001"/>
        <n v="5749.9004000000004"/>
        <n v="1208.5236"/>
        <n v="4055.2190000000001"/>
        <n v="7298.11"/>
        <n v="4861.2928000000002"/>
        <n v="4704.9398000000001"/>
        <n v="8913.2476999999999"/>
        <n v="1865.1051"/>
        <n v="1067.8755999999998"/>
        <n v="590.6875"/>
        <n v="176.6499"/>
        <n v="1387.5867000000001"/>
        <n v="5484.6091999999999"/>
        <n v="3666.9521"/>
        <n v="1737.6086"/>
        <n v="39.056600000000003"/>
        <n v="1630.2719999999999"/>
        <n v="3280.6235999999999"/>
        <n v="3366.6849999999999"/>
        <n v="2962.8980000000001"/>
        <n v="3231.1871999999998"/>
        <n v="2477.4449999999997"/>
        <n v="8495.6111999999994"/>
        <n v="4827.7340000000004"/>
        <n v="1837.3152"/>
        <n v="6327.9180999999999"/>
        <n v="2632.8514"/>
        <n v="2529.9351000000001"/>
        <n v="5664.7641000000003"/>
        <n v="2603.7359999999999"/>
        <n v="6837.9881999999998"/>
        <n v="1080.8889999999999"/>
        <n v="4135.9040999999997"/>
        <n v="437.423"/>
        <n v="677.64599999999996"/>
        <n v="979.97350000000006"/>
        <n v="648.98400000000004"/>
        <n v="868.15110000000004"/>
        <n v="7283.9984000000004"/>
        <n v="980.94150000000002"/>
        <n v="3781.3247999999999"/>
        <n v="1533.8128000000002"/>
        <n v="2847.7817999999997"/>
        <n v="5308.5174999999999"/>
        <n v="8400.2072000000007"/>
        <n v="5033.6350000000002"/>
        <n v="1406.7840000000001"/>
        <n v="4916.8550999999998"/>
        <n v="5489.9075000000003"/>
        <n v="552.40009999999995"/>
        <n v="108.7548"/>
        <n v="1875.4254000000001"/>
        <n v="94.798000000000002"/>
        <n v="1765.491"/>
        <n v="790.26710000000003"/>
        <n v="5919.2132000000001"/>
        <n v="4650.9333000000006"/>
        <n v="2510.2069000000001"/>
        <n v="4729.576"/>
        <n v="520.57219999999995"/>
        <n v="5428.0533999999998"/>
        <n v="1267.1442"/>
        <n v="2367.1179999999999"/>
        <n v="8084.192"/>
        <n v="2000.2847999999999"/>
        <n v="2908.9769999999999"/>
        <n v="857.61199999999997"/>
        <n v="5222.0335999999998"/>
        <n v="941.59050000000002"/>
        <n v="980.79099999999994"/>
        <n v="3029.7555000000002"/>
        <n v="854.54660000000001"/>
        <n v="5799.5028000000002"/>
        <n v="10049.228999999999"/>
        <n v="405.97860000000003"/>
        <n v="3044.9606000000003"/>
        <n v="8303.3088000000007"/>
        <n v="983.88990000000001"/>
        <n v="1549.8756000000001"/>
        <n v="2031.9703"/>
        <n v="4402.9390000000003"/>
        <n v="4600.0398000000005"/>
        <n v="2607.1759999999999"/>
        <n v="335.26650000000001"/>
        <n v="1055.9808"/>
        <n v="2473.0461"/>
        <n v="1604.8081"/>
        <n v="5237.3375999999998"/>
        <n v="2962.2339999999999"/>
        <n v="11244.2304"/>
        <n v="4619.9588000000003"/>
        <n v="4131.2618000000002"/>
        <n v="3279.3150000000001"/>
        <n v="7325.3389999999999"/>
        <n v="6708.1872000000003"/>
        <n v="1097.5835"/>
        <n v="1687.1936000000001"/>
        <n v="908.64199999999994"/>
        <n v="3678"/>
        <n v="5613.5640000000003"/>
        <n v="1571.6799000000001"/>
        <n v="350.30219999999997"/>
        <n v="3585.16"/>
        <n v="6505.7728999999999"/>
        <n v="173.7612"/>
        <n v="5444.7920000000004"/>
        <n v="9329.2174999999988"/>
        <n v="1543.0288"/>
        <n v="5317.4741999999997"/>
        <n v="746.28200000000004"/>
        <n v="6568.9650999999994"/>
        <n v="5074.2501000000002"/>
        <n v="638.64380000000006"/>
        <n v="4948.0788000000002"/>
        <n v="9109.2001"/>
        <n v="3362.2236000000003"/>
        <n v="287.24610000000001"/>
        <n v="1669.3215"/>
        <n v="123.84"/>
        <n v="2891.0111999999999"/>
        <n v="1029.7361000000001"/>
        <n v="886.01520000000005"/>
        <n v="1497.2612999999999"/>
        <n v="877.0684"/>
        <n v="665.81129999999996"/>
        <n v="7213.68"/>
        <n v="7399.3374999999996"/>
        <n v="2276.9967000000001"/>
        <n v="7853.92"/>
        <n v="1012.3742999999999"/>
        <n v="8097.5976000000001"/>
        <n v="5094.2520000000004"/>
        <n v="1411.3528000000001"/>
        <n v="2584.8076000000001"/>
        <n v="5971.5843000000004"/>
        <n v="529.46460000000002"/>
        <n v="1461.6"/>
        <n v="2362.8912"/>
        <n v="3352.3771000000002"/>
        <n v="1708.6776"/>
        <n v="9128.1124999999993"/>
        <n v="752.79359999999997"/>
        <n v="127.8762"/>
        <n v="4448.2752"/>
        <n v="4707.5600000000004"/>
        <n v="734.5856"/>
        <n v="943.3116"/>
        <n v="3948.6147999999998"/>
        <n v="6018.0788000000002"/>
        <n v="833.13720000000001"/>
        <n v="411.0702"/>
        <n v="909.52890000000002"/>
        <n v="514.43820000000005"/>
        <n v="3497.4827999999998"/>
        <n v="8732.5776000000005"/>
        <n v="8347.2759999999998"/>
        <n v="6934.2206999999999"/>
        <n v="1209.9780000000001"/>
        <n v="1105.1641999999999"/>
        <n v="2762.4929999999999"/>
        <n v="1242.9976999999999"/>
        <n v="3562.0839999999998"/>
        <n v="674.95230000000004"/>
        <n v="1113.2639999999999"/>
        <n v="3638.2416000000003"/>
        <n v="621.79039999999998"/>
        <n v="579.71320000000003"/>
        <n v="5645.1129000000001"/>
        <n v="1046.829"/>
        <n v="84.940799999999996"/>
        <n v="3665.9625999999998"/>
        <n v="6471.4749000000002"/>
        <n v="13073.7888"/>
        <n v="838.80740000000003"/>
        <n v="8569.6075999999994"/>
        <n v="310.57600000000002"/>
        <n v="4147.5830999999998"/>
        <n v="2241.0419999999999"/>
        <n v="12789.4403"/>
        <n v="2461.6437999999998"/>
        <n v="2261.85"/>
        <n v="5851.6259"/>
        <n v="297.14300000000003"/>
        <n v="3049.3998000000001"/>
        <n v="774.51"/>
        <n v="1384.2153000000001"/>
        <n v="2665.3937999999998"/>
        <n v="5782.0951999999997"/>
        <n v="9829.6875"/>
        <n v="356.13529999999997"/>
        <n v="3452.8256000000001"/>
        <n v="3173.0219999999999"/>
        <n v="7064.8514999999998"/>
        <n v="1236.4007999999999"/>
        <n v="389.85329999999999"/>
        <n v="3880.114"/>
        <n v="364.803"/>
        <n v="1161.5019"/>
        <n v="679.20159999999998"/>
        <n v="4107.9531999999999"/>
        <n v="5889.2752"/>
        <n v="1838.2375"/>
        <n v="3921.6891999999998"/>
        <n v="2768.7447999999999"/>
        <n v="2382.4290000000001"/>
        <n v="717.06"/>
        <n v="700.80179999999996"/>
        <n v="10309.216200000001"/>
        <n v="1077.7536"/>
        <n v="2884.7"/>
        <n v="4112.4264999999996"/>
        <n v="1321.0340000000001"/>
        <n v="6441.5048999999999"/>
        <n v="276.34199999999998"/>
        <n v="2065.2744000000002"/>
        <n v="560.83339999999998"/>
        <n v="1941.258"/>
        <n v="3774.4778000000001"/>
        <n v="8080.6695"/>
        <n v="3191.3314"/>
        <n v="419.19569999999999"/>
        <n v="2276.4166"/>
        <n v="1746.7796000000001"/>
        <n v="1227.1112000000001"/>
        <n v="3832.0416"/>
        <n v="3004.6507999999999"/>
        <n v="1000.4475"/>
        <n v="782.43780000000004"/>
        <n v="5106.7065000000002"/>
        <n v="3418.9312"/>
        <n v="1723.5309"/>
        <n v="2461.6044000000002"/>
        <n v="1643.1582000000001"/>
        <n v="474.09440000000001"/>
        <n v="3614.864"/>
        <n v="5749.4256000000005"/>
        <n v="1308.8922"/>
        <n v="12016.4601"/>
        <n v="5485.1710000000003"/>
        <n v="815.05050000000006"/>
        <n v="156.78700000000001"/>
        <n v="6518.8297000000002"/>
        <n v="2770.4784"/>
        <n v="890.92219999999998"/>
        <n v="1858.0137999999999"/>
        <n v="5998.1750000000002"/>
        <n v="1948.1078"/>
        <n v="470.56619999999998"/>
        <n v="7709.3729999999996"/>
        <n v="3356.1693"/>
        <n v="482.95619999999997"/>
        <n v="7075.5"/>
        <n v="179.61449999999999"/>
        <n v="959.17740000000003"/>
        <n v="2713.6538"/>
        <n v="3266.9133000000002"/>
        <n v="1294.299"/>
        <n v="1811.1795999999999"/>
        <n v="1339.7955999999999"/>
        <n v="980.72249999999997"/>
        <n v="4196.2663000000002"/>
        <n v="161.95519999999999"/>
        <n v="7027.1581999999999"/>
        <n v="1090.1056000000001"/>
        <n v="3278.0288"/>
        <n v="1008.4983999999999"/>
        <n v="5218.9472000000005"/>
        <n v="4821.8337000000001"/>
        <n v="3332.7359999999999"/>
        <n v="1102.3218999999999"/>
        <n v="1230.2968000000001"/>
        <n v="2541.5115000000001"/>
        <n v="5493.8315000000002"/>
        <n v="2974.6619999999998"/>
        <n v="6697.4387999999999"/>
        <n v="144.41900000000001"/>
        <n v="7618.0151999999998"/>
        <n v="96.7941"/>
        <n v="2552.2431999999999"/>
        <n v="2063.6424999999999"/>
        <n v="4506.1592000000001"/>
        <n v="33.228000000000002"/>
        <n v="3142.6113999999998"/>
        <n v="1855.0808999999999"/>
        <n v="7649.3696"/>
        <n v="951.15"/>
        <n v="351.83519999999999"/>
        <n v="533.93340000000001"/>
        <n v="73.802400000000006"/>
        <n v="1902.1772000000001"/>
        <n v="29.883600000000001"/>
        <n v="2454.5862000000002"/>
        <n v="3283.5956999999999"/>
        <n v="701.96399999999994"/>
        <n v="3016.5531000000001"/>
        <n v="4929.9809999999998"/>
        <n v="170.30619999999999"/>
        <n v="2779.1538"/>
        <n v="765"/>
        <n v="2229.5136000000002"/>
        <n v="2220.3321000000001"/>
        <n v="738.3646"/>
        <n v="1974.2080000000001"/>
        <n v="1798.8027999999999"/>
        <n v="5597.5"/>
        <n v="1790.712"/>
        <n v="462.5478"/>
        <n v="3710.4283999999998"/>
        <n v="4575.8663999999999"/>
        <n v="5872.9570000000003"/>
        <n v="1438.99"/>
        <n v="3944.2395999999999"/>
        <n v="4522.6890000000003"/>
        <n v="4473.6502"/>
        <n v="4629.1952000000001"/>
        <n v="5086.0568000000003"/>
        <n v="6885.4695000000002"/>
        <n v="4102.7129999999997"/>
        <n v="1452.42"/>
        <n v="435.40690000000001"/>
        <n v="610.66459999999995"/>
        <n v="3248.9137999999998"/>
        <n v="339.3098"/>
        <n v="2855.7554"/>
        <n v="593.1875"/>
        <n v="3345.7896000000001"/>
        <n v="460.0668"/>
        <n v="1111.4639999999999"/>
        <n v="359.9307"/>
        <n v="1370.4156"/>
        <n v="153.4205"/>
        <n v="4018.5718999999999"/>
        <n v="1214.5731000000001"/>
        <n v="2841.7941999999998"/>
        <n v="8863.9624000000003"/>
        <n v="6347.2833000000001"/>
        <n v="1846.5552"/>
        <n v="257.16719999999998"/>
        <n v="167.4992"/>
        <n v="5405.2475000000004"/>
        <n v="3643.9746"/>
        <n v="3827.1624000000002"/>
        <n v="3512.4767999999999"/>
        <n v="634.21119999999996"/>
        <n v="3123.4164000000001"/>
        <n v="6393.6201000000001"/>
        <n v="199.78879999999998"/>
        <n v="222.08879999999999"/>
        <n v="2136.4724000000001"/>
        <n v="182.09790000000001"/>
        <n v="1018.0352"/>
        <n v="846.11349999999993"/>
        <n v="5000.5371999999998"/>
        <n v="2344.0586000000003"/>
        <n v="2330.2975999999999"/>
        <n v="2708.3324000000002"/>
        <n v="3149.2197999999999"/>
        <n v="371.88400000000001"/>
        <n v="1453.1594"/>
        <n v="3578.8998000000001"/>
        <n v="601.60500000000002"/>
        <n v="887.51070000000004"/>
        <n v="2725.2015000000001"/>
        <n v="6488.4495000000006"/>
        <n v="3503.0824000000002"/>
        <n v="5530.9206000000004"/>
        <n v="2471.4032000000002"/>
        <n v="1497.6402"/>
        <n v="2922.1055999999999"/>
        <n v="3254.5160000000001"/>
        <n v="3549.8320000000003"/>
        <n v="859.5222"/>
        <n v="1028.115"/>
        <n v="1213.9273000000001"/>
        <n v="733.27269999999999"/>
        <n v="2138.4792000000002"/>
        <n v="6987.0504000000001"/>
        <n v="1816.4817"/>
        <n v="272.1576"/>
        <n v="740.79719999999998"/>
        <n v="1896.8320000000001"/>
        <n v="3697.4196000000002"/>
        <n v="1217.5632000000001"/>
        <n v="2818.8216000000002"/>
        <n v="1738.9639999999999"/>
        <n v="4821.9344000000001"/>
        <n v="4332.1121999999996"/>
        <n v="3979.6559999999999"/>
        <n v="6610.1007"/>
        <n v="4228.8490000000002"/>
        <n v="1528.5553"/>
        <n v="690.14160000000004"/>
        <n v="10279.188399999999"/>
        <n v="1919.7321000000002"/>
        <n v="1131.8798999999999"/>
        <n v="2079.9135999999999"/>
        <n v="345.89879999999999"/>
        <n v="648.24879999999996"/>
        <n v="1832.6088"/>
        <n v="1376.0221999999999"/>
        <n v="510.19499999999999"/>
        <n v="2419.8550999999998"/>
        <n v="2911.9349999999999"/>
        <n v="2712.5619999999999"/>
        <n v="1127.6300000000001"/>
        <n v="8549.1100999999999"/>
        <n v="9887.8881000000001"/>
        <n v="2125.4544000000001"/>
        <n v="7398.7803000000004"/>
        <n v="7969.5164999999997"/>
        <n v="5776.22"/>
        <n v="187.00919999999999"/>
        <n v="1717.8236999999999"/>
        <n v="1511.1648"/>
        <n v="1514.2716"/>
        <n v="500.72219999999999"/>
        <n v="13614.072"/>
        <n v="4586.4871999999996"/>
        <n v="604.91840000000002"/>
        <n v="6725.0303999999996"/>
        <n v="1055.8135"/>
        <n v="2124.8879999999999"/>
        <n v="2333.2584000000002"/>
        <n v="3295.299"/>
        <n v="1623.336"/>
        <n v="3045.1221"/>
        <n v="3138.6388000000002"/>
        <n v="1937.9568999999999"/>
        <n v="2898.5520000000001"/>
        <n v="3474.29"/>
        <n v="5411.8401000000003"/>
        <n v="5656.3415999999997"/>
        <n v="328.7312"/>
        <n v="6992.0630000000001"/>
        <n v="3079.4016000000001"/>
        <n v="324.26729999999998"/>
        <n v="8029.6271999999999"/>
        <n v="53.2224"/>
        <n v="2638.5882999999999"/>
        <n v="5730.3180000000002"/>
        <n v="2763.6633999999999"/>
        <n v="1715.9338"/>
        <n v="3806.6383000000001"/>
        <n v="3226.0092"/>
        <n v="3053.2892000000002"/>
        <n v="6103.4907999999996"/>
        <n v="4533.7712000000001"/>
        <n v="5863.1328000000003"/>
        <n v="2425.8964000000001"/>
        <n v="278.94560000000001"/>
        <n v="354.03269999999998"/>
        <n v="1888.904"/>
        <n v="295.23879999999997"/>
        <n v="1055.3108"/>
        <n v="3745.5074999999997"/>
        <n v="10017.048699999999"/>
        <n v="69.464500000000001"/>
        <n v="3950.692"/>
        <n v="283.6995"/>
        <n v="2493.2184000000002"/>
        <n v="1495.9195999999999"/>
        <n v="10223.9148"/>
        <n v="4317.75"/>
        <n v="2771.4079000000002"/>
        <n v="4167.2847999999994"/>
        <n v="1108.3472999999999"/>
        <n v="7668.3720000000003"/>
        <n v="834.68669999999997"/>
        <n v="663.63959999999997"/>
        <n v="285.90910000000002"/>
        <n v="2787.3525"/>
        <n v="5828.4753000000001"/>
        <n v="6925.8960000000006"/>
        <n v="1048.7025000000001"/>
        <n v="1114.0050000000001"/>
        <n v="1644.9184"/>
        <n v="861.43859999999995"/>
        <n v="860.39"/>
        <n v="5184.7022999999999"/>
        <n v="1490.7323999999999"/>
        <n v="5300.2170000000006"/>
        <n v="394.2912"/>
        <n v="3434.2056000000002"/>
        <n v="9079.8449000000001"/>
        <n v="153.4383"/>
        <n v="3367.902"/>
        <n v="4780.88"/>
        <n v="3137.0680000000002"/>
        <n v="476.27550000000002"/>
        <n v="1853.1504"/>
        <n v="1735.57"/>
        <n v="140.94"/>
        <n v="1120.7896000000001"/>
        <n v="2063.4261999999999"/>
        <n v="5086.5074999999997"/>
        <n v="344.51560000000001"/>
        <n v="381.69040000000001"/>
        <n v="3243.9351999999999"/>
        <n v="524.17740000000003"/>
        <n v="5101.4967999999999"/>
        <n v="3788.2833999999998"/>
        <n v="7270.8581000000004"/>
        <n v="568.60979999999995"/>
        <n v="6090.7245000000003"/>
        <n v="2871.297"/>
        <n v="1658.4645"/>
        <n v="418.99900000000002"/>
        <n v="632.18259999999998"/>
        <n v="1961.6071999999999"/>
        <n v="3280.9985000000001"/>
        <n v="4701.0842000000002"/>
        <n v="54.745599999999996"/>
        <n v="1815.5592000000001"/>
        <n v="3363.4286999999999"/>
        <n v="6112.7448000000004"/>
        <n v="1591.0125"/>
        <n v="7928.3148999999994"/>
        <n v="1754.296"/>
        <n v="4120.3584000000001"/>
        <n v="7611.3252000000002"/>
        <n v="242.45480000000001"/>
        <n v="6457.16"/>
        <n v="2914.3789999999999"/>
        <n v="959.59040000000005"/>
        <n v="4284.0160999999998"/>
        <n v="4793.9863999999998"/>
        <n v="7047.1044000000002"/>
        <n v="789.86599999999999"/>
        <n v="2505.5576000000001"/>
        <n v="3078.2840000000001"/>
        <n v="3206.7084"/>
        <n v="5339.0763999999999"/>
        <n v="4047.8782000000001"/>
        <n v="2493.1665000000003"/>
        <n v="1356.1756"/>
        <n v="2883.4025999999999"/>
        <n v="3748.5479999999998"/>
        <n v="697.15970000000004"/>
        <n v="3049.6800000000003"/>
        <n v="981.2432"/>
        <n v="1976.7436"/>
        <n v="1198.2950000000001"/>
        <n v="2718.6183999999998"/>
        <n v="5651.2692000000006"/>
        <n v="2820.0702000000001"/>
        <n v="3400.0918000000001"/>
        <n v="2688.4623999999999"/>
        <n v="215.97"/>
        <n v="4371.6486000000004"/>
        <n v="281.23439999999999"/>
        <n v="4206.7824000000001"/>
        <n v="5744.9493000000002"/>
        <n v="323.62239999999997"/>
        <n v="3812.7096000000001"/>
        <n v="9766.2000000000007"/>
        <n v="1077.5336"/>
        <n v="92.257099999999994"/>
        <n v="1675.6745000000001"/>
        <n v="707.33159999999998"/>
        <n v="165.03800000000001"/>
        <n v="2177.5475000000001"/>
        <n v="5250.7520999999997"/>
        <n v="2689.6779999999999"/>
        <n v="1863.0995"/>
        <n v="801.04200000000003"/>
        <n v="4302.3760000000002"/>
        <n v="470.30830000000003"/>
        <n v="4111.5636000000004"/>
        <n v="4341.5662000000002"/>
        <n v="171.2337"/>
        <n v="1332.8062"/>
        <n v="1885.4619"/>
        <n v="8916.67"/>
        <n v="2648.9151000000002"/>
        <n v="3826.9539"/>
        <n v="56.566200000000002"/>
        <n v="1276.1768999999999"/>
        <n v="5508.2703000000001"/>
        <n v="8943.0020000000004"/>
        <n v="1960.605"/>
        <n v="1690.3971999999999"/>
        <n v="180.8"/>
        <n v="2127.6815999999999"/>
        <n v="3307.7620000000002"/>
        <n v="776.77"/>
        <n v="475.24860000000001"/>
        <n v="142.66400000000002"/>
        <n v="2627.5648000000001"/>
        <n v="4774.8635999999997"/>
        <n v="1696.1904"/>
        <n v="1020.3502"/>
        <n v="903.24850000000004"/>
        <n v="1481.088"/>
        <n v="3528.8220000000001"/>
        <n v="314.24059999999997"/>
        <n v="2718.5018"/>
        <n v="3456.5596999999998"/>
        <n v="1911.2184"/>
        <n v="743.0136"/>
        <n v="8691.8382000000001"/>
        <n v="4960.5024000000003"/>
        <n v="1157.3202000000001"/>
        <n v="4059.5619999999999"/>
        <n v="7459.8188"/>
        <n v="239.17859999999999"/>
        <n v="3765.6174999999998"/>
        <n v="4724.5727999999999"/>
        <n v="3777.7799999999997"/>
        <n v="1566.3598"/>
        <n v="1614.942"/>
        <n v="512.78129999999999"/>
        <n v="123.8259"/>
        <n v="247.73920000000001"/>
        <n v="2541.0598"/>
        <n v="992.35270000000003"/>
        <n v="4160.1916999999994"/>
        <n v="5279.6162999999997"/>
        <n v="11112.9112"/>
        <n v="852.77049999999997"/>
        <n v="2861.8352"/>
        <n v="129.6516"/>
        <n v="5273.2143999999998"/>
        <n v="394.11239999999998"/>
        <n v="518.55039999999997"/>
        <n v="919.45740000000001"/>
        <n v="81.885000000000005"/>
        <n v="1725.1608000000001"/>
        <n v="312.67560000000003"/>
        <n v="1293.7655999999999"/>
        <n v="4965.8980000000001"/>
        <n v="2107.2647999999999"/>
        <n v="2611.8108000000002"/>
        <n v="559.44000000000005"/>
        <n v="4409.9835000000003"/>
        <n v="3643.6224000000002"/>
        <n v="18308.1384"/>
        <n v="10026.215"/>
        <n v="757.77199999999993"/>
        <n v="989.09059999999999"/>
        <n v="1109.1179999999999"/>
        <n v="1645.8340000000001"/>
        <n v="998.87400000000002"/>
        <n v="581.5"/>
        <n v="3123.9049999999997"/>
        <n v="125.8335"/>
        <n v="1426.4536000000001"/>
        <n v="6167.5328"/>
        <n v="9300.1085999999996"/>
        <n v="1092.4797000000001"/>
        <n v="1940.8108"/>
        <n v="158.88060000000002"/>
        <n v="8230.8104999999996"/>
        <n v="1021.96"/>
        <n v="1348.8589999999999"/>
        <n v="2418.4859999999999"/>
        <n v="1028.5913"/>
        <n v="1212.0745000000002"/>
        <n v="1131.3512000000001"/>
        <n v="1397.1104"/>
        <n v="1836.6055999999999"/>
        <n v="6776.5005000000001"/>
        <n v="7189.8410000000003"/>
        <n v="1622.1207999999999"/>
        <n v="6979.6913999999997"/>
        <n v="988.18150000000003"/>
        <n v="3515.549"/>
        <n v="1779.585"/>
        <n v="10188.013500000001"/>
        <n v="2072.2809999999999"/>
        <n v="1181.8205"/>
        <n v="355.22730000000001"/>
        <n v="12364.638000000001"/>
        <n v="290.27249999999998"/>
        <n v="2352.2157999999999"/>
        <n v="1257.0516"/>
        <n v="3912.5223999999998"/>
        <n v="3991.4639999999999"/>
        <n v="2126.8074999999999"/>
        <n v="3763.9324999999999"/>
        <n v="2447.4014999999999"/>
        <n v="3063.7338"/>
        <n v="1406.5263"/>
        <n v="4638.8045000000002"/>
        <n v="3008.6055999999999"/>
        <n v="2372.25"/>
        <n v="646.54169999999999"/>
        <n v="1496.4"/>
        <n v="811.85439999999994"/>
        <n v="22.5045"/>
        <n v="243.7149"/>
        <n v="598.82130000000006"/>
        <n v="1245.3915"/>
        <n v="1970.0462"/>
        <n v="909.75630000000001"/>
        <n v="1025.9567999999999"/>
        <n v="1393.5572999999999"/>
        <n v="1605.1662000000001"/>
        <n v="2223.7525999999998"/>
        <n v="4522.41"/>
        <n v="4691.2371999999996"/>
        <n v="1416.24"/>
        <n v="1724.9232"/>
        <n v="3603.3389999999999"/>
        <n v="9692.4668999999994"/>
        <n v="1335.9005"/>
        <n v="4712.0156999999999"/>
        <n v="1573.6479999999999"/>
        <n v="4448.2286999999997"/>
        <n v="2988.0279"/>
        <n v="1069.45"/>
        <n v="356.2944"/>
        <n v="242.9967"/>
        <n v="6097.9085999999998"/>
        <n v="4249.3248000000003"/>
        <n v="8468.1267000000007"/>
        <n v="1133.5"/>
        <n v="4700.9782999999998"/>
        <n v="6173.1823999999997"/>
        <n v="4627.4831999999997"/>
        <n v="258.43400000000003"/>
        <n v="171.20869999999999"/>
        <n v="1054.1364000000001"/>
        <n v="2856.3733999999999"/>
        <n v="1729.4102"/>
        <n v="2326.3735000000001"/>
        <n v="53.334400000000002"/>
        <n v="2376.0192000000002"/>
        <n v="251.79300000000001"/>
        <n v="7396.7879999999996"/>
        <n v="4860.9350000000004"/>
        <n v="354.87"/>
        <n v="3385.5250000000001"/>
        <n v="7543.9351999999999"/>
        <n v="8943.1859999999997"/>
        <n v="6870.1399999999994"/>
        <n v="659.23249999999996"/>
        <n v="534.86080000000004"/>
        <n v="6385.4040000000005"/>
        <n v="3409.3514"/>
        <n v="1799"/>
        <n v="459.80340000000001"/>
        <n v="2038.845"/>
        <n v="439.065"/>
        <n v="4470.3374999999996"/>
        <n v="8109.6466"/>
        <n v="1017.0927"/>
        <n v="1675.7051999999999"/>
        <n v="145.03380000000001"/>
        <n v="2137.8564000000001"/>
        <n v="419.983"/>
        <n v="2175.5250000000001"/>
        <n v="585.36"/>
        <n v="5900.6214"/>
        <n v="4807.4773999999998"/>
        <n v="411.85219999999998"/>
        <n v="4969.8315999999995"/>
        <n v="216.5086"/>
        <n v="1488.9825000000001"/>
        <n v="8874.3775999999998"/>
        <n v="56.7"/>
        <n v="31.297000000000001"/>
        <n v="5888.0110000000004"/>
        <n v="2812.0304000000001"/>
        <n v="8039.8389999999999"/>
        <n v="3025.9782"/>
        <n v="1377.8796"/>
        <n v="899.58"/>
        <n v="6738.8411999999998"/>
        <n v="1352.6576"/>
        <n v="6083.4723999999997"/>
        <n v="2239.056"/>
        <n v="3378.6311999999998"/>
        <n v="8004.9215999999997"/>
        <n v="4667.8917999999994"/>
        <n v="1022.3434999999999"/>
        <n v="4175.7363999999998"/>
        <n v="195.24959999999999"/>
        <n v="2623.5052999999998"/>
        <n v="1047.5042000000001"/>
        <n v="5136.2123000000001"/>
        <n v="1802.2221"/>
        <n v="601.28510000000006"/>
        <n v="3323.4623999999999"/>
        <n v="1056.3870999999999"/>
        <n v="3450.3112000000001"/>
        <n v="1117.9767999999999"/>
        <n v="3729.8582000000001"/>
        <n v="4038.125"/>
        <n v="2526.7275"/>
        <n v="3251.2676999999999"/>
        <n v="2847.35"/>
        <n v="3561.1026000000002"/>
        <n v="2019.867"/>
        <n v="5787.9570000000003"/>
        <n v="1203.444"/>
        <n v="645.05970000000002"/>
        <n v="6876.2820000000002"/>
        <n v="561.05460000000005"/>
        <n v="1210.2860000000001"/>
        <n v="348.41520000000003"/>
        <n v="9641.1527999999998"/>
        <n v="567.48559999999998"/>
        <n v="4088.6239999999998"/>
        <n v="611.32159999999999"/>
        <n v="1862.7575999999999"/>
        <n v="1561.6314"/>
        <n v="4058.9551999999999"/>
        <n v="1262.4604999999999"/>
        <n v="657.45960000000002"/>
        <n v="2080.86"/>
        <n v="520.76070000000004"/>
        <n v="3722.4304000000002"/>
        <n v="825.77760000000001"/>
        <n v="693.44280000000003"/>
        <n v="1363.8371999999999"/>
        <n v="967.84860000000003"/>
        <n v="1211.3009999999999"/>
        <n v="3306.6147999999998"/>
        <n v="1877.8648000000001"/>
        <n v="1685.0688"/>
        <n v="4881.6990000000005"/>
        <n v="7680.4206000000004"/>
        <n v="65.428799999999995"/>
        <n v="783.81449999999995"/>
        <n v="7667.6558000000005"/>
        <n v="3957.136"/>
        <n v="2982.5095999999999"/>
        <n v="3700.2223999999997"/>
        <n v="5015.0661"/>
        <n v="512.99199999999996"/>
        <n v="1886.41"/>
        <n v="1754.4163000000001"/>
        <n v="623.35599999999999"/>
        <n v="4563.4139999999998"/>
        <n v="8037.0329000000002"/>
        <n v="5421.1662999999999"/>
        <n v="88.076999999999998"/>
        <n v="4282.4096"/>
        <n v="4776.5370000000003"/>
        <n v="380.36250000000001"/>
        <n v="206.584"/>
        <n v="6424.6433999999999"/>
        <n v="1047.5990999999999"/>
        <n v="1702.7472"/>
        <n v="1422.0816"/>
        <n v="3753.9360000000001"/>
        <n v="2835.848"/>
        <n v="702.87879999999996"/>
        <n v="1558.7558999999999"/>
        <n v="1293.816"/>
        <n v="2372.0648000000001"/>
        <n v="310.9554"/>
        <n v="971.56500000000005"/>
        <n v="3943.0888"/>
        <n v="500.00670000000002"/>
        <n v="3015.8456999999999"/>
        <n v="4614.4575000000004"/>
        <n v="3494.8649999999998"/>
        <n v="8518.1319999999996"/>
        <n v="2911.3743999999997"/>
        <n v="708.6644"/>
        <n v="1191.6224999999999"/>
        <n v="153.9228"/>
        <n v="788.62720000000002"/>
        <n v="2236.1417999999999"/>
        <n v="4511.9188000000004"/>
        <n v="9719.6283999999996"/>
        <n v="4077.8180000000002"/>
        <n v="6103.3275000000003"/>
        <n v="3027.1055999999999"/>
        <n v="5437.6790000000001"/>
        <n v="3837.78"/>
        <n v="1172.1543000000001"/>
        <n v="2175.3827999999999"/>
        <n v="7314.1710000000003"/>
        <n v="3609.4110000000001"/>
        <n v="204.28800000000001"/>
        <n v="1915.5463999999999"/>
        <n v="1332.1615999999999"/>
        <n v="1399.7060000000001"/>
        <n v="1060.3317999999999"/>
        <n v="4675.1845000000003"/>
        <n v="601.68319999999994"/>
        <n v="10694.625"/>
        <n v="387.32"/>
        <n v="1932.8963000000001"/>
        <n v="2210.145"/>
        <n v="3744.1118000000001"/>
        <n v="2080.6282999999999"/>
        <n v="5044.9111999999996"/>
        <n v="786.37919999999997"/>
        <n v="6696.4768000000004"/>
        <n v="876.96"/>
        <n v="2852.2096000000001"/>
        <n v="4378.5389999999998"/>
        <n v="401.65170000000001"/>
        <n v="186.1728"/>
        <n v="1585.6035000000002"/>
        <n v="178.5042"/>
        <n v="1067.2832000000001"/>
        <n v="3264.335"/>
        <n v="2191.7759999999998"/>
        <n v="1765.6510000000001"/>
        <n v="301.56700000000001"/>
        <n v="991.88959999999997"/>
        <n v="989.0856"/>
        <n v="205.387"/>
        <n v="1646.9376"/>
        <n v="4319.04"/>
        <n v="274.26839999999999"/>
        <n v="3313.6289999999999"/>
        <n v="7748.8278"/>
        <n v="1244.3667"/>
        <n v="115.3386"/>
        <n v="1192.8732"/>
        <n v="515.51549999999997"/>
        <n v="3620.4668000000001"/>
        <n v="3316.8959999999997"/>
        <n v="2338.5801999999999"/>
        <n v="1973.1243999999999"/>
        <n v="3376.1134000000002"/>
        <n v="2868.2784000000001"/>
        <n v="648.96900000000005"/>
        <n v="1062.0639000000001"/>
        <n v="5471.3203999999996"/>
        <n v="2368.2404999999999"/>
        <n v="1963.479"/>
        <n v="3986.8224"/>
        <n v="1034.7123000000001"/>
        <n v="5218.6876000000002"/>
        <n v="5590.4903999999997"/>
        <n v="4630.9933000000001"/>
        <n v="2838.3357000000001"/>
        <n v="9070.5139999999992"/>
        <n v="3969.1311999999998"/>
        <n v="535.06680000000006"/>
        <n v="1188.8522"/>
        <n v="2312.4751999999999"/>
        <n v="186.65600000000001"/>
        <n v="6078.3126000000002"/>
        <n v="3167.3447999999999"/>
        <n v="2740.57"/>
        <n v="1289.9229"/>
        <n v="1605.3218999999999"/>
        <n v="2136.2345999999998"/>
        <n v="3996.76"/>
        <n v="1368.8635999999999"/>
        <n v="1062.2267999999999"/>
        <n v="4069.8519999999999"/>
        <n v="6524.0254000000004"/>
        <n v="546.47670000000005"/>
        <n v="400.286"/>
        <n v="2517.5"/>
        <n v="139.3503"/>
        <n v="3356.7917000000002"/>
        <n v="2224.5079999999998"/>
        <n v="2866.38"/>
        <n v="7360.1750000000002"/>
        <n v="557.02080000000001"/>
        <n v="929.88720000000001"/>
        <n v="4677.7849999999999"/>
        <n v="5705.5950000000003"/>
        <n v="3163.3881000000001"/>
        <n v="6585.5075999999999"/>
        <n v="3585.7602000000002"/>
        <n v="908.48"/>
        <n v="894.36159999999995"/>
        <n v="925.73400000000004"/>
        <n v="255.9348"/>
        <n v="2050.0452"/>
        <n v="7740.8867"/>
        <n v="4090.2249999999999"/>
        <n v="204.8032"/>
        <n v="7280.2240000000002"/>
        <n v="3519.2514000000001"/>
        <n v="3336.4414999999999"/>
        <n v="1494.8478"/>
        <n v="5439.4463999999998"/>
        <n v="138.25890000000001"/>
        <n v="997.79759999999999"/>
        <n v="2221.672"/>
        <n v="182.2242"/>
        <n v="1518.6786999999999"/>
        <n v="4470.6836000000003"/>
        <n v="6657.3994999999995"/>
        <n v="5701.4319999999998"/>
        <n v="1739.703"/>
        <n v="2290.0364"/>
        <n v="1267.72"/>
        <n v="1241.4012"/>
        <n v="976.76880000000006"/>
        <n v="1938.4092000000001"/>
        <n v="3018.6374999999998"/>
        <n v="832.63819999999998"/>
        <n v="3144.4549999999999"/>
        <n v="6981.7376999999997"/>
        <n v="3726.3519999999999"/>
        <n v="9150.5547000000006"/>
        <n v="3641.86"/>
        <n v="2728.03"/>
        <n v="8147.3703999999998"/>
        <n v="5238.72"/>
        <n v="4990.7240000000002"/>
        <n v="2798.7200000000003"/>
        <n v="627.10760000000005"/>
        <n v="1952.6759999999999"/>
        <n v="525.31650000000002"/>
        <n v="4934.8303999999998"/>
        <n v="4706.6976000000004"/>
        <n v="824.34360000000004"/>
        <n v="7714.4620000000004"/>
        <n v="5871.1743999999999"/>
        <n v="5066.0344000000005"/>
        <n v="1578.6826000000001"/>
        <n v="265.63240000000002"/>
        <n v="3517.3020000000001"/>
        <n v="7070.1111000000001"/>
        <n v="1480.7323000000001"/>
        <n v="832.82860000000005"/>
        <n v="4591.8117000000002"/>
        <n v="6436.2264999999998"/>
        <n v="3532.7961"/>
        <n v="1489.5576000000001"/>
        <n v="4602.0585000000001"/>
        <n v="6661.4498999999996"/>
        <n v="7424.8091999999997"/>
        <n v="1952.8938000000001"/>
        <n v="859.77099999999996"/>
        <n v="3543.6396"/>
        <n v="1280.1089999999999"/>
        <n v="860.63310000000001"/>
        <n v="4555.2255000000005"/>
        <n v="66.444500000000005"/>
        <n v="561.97080000000005"/>
        <n v="3971.8766999999998"/>
        <n v="2398.2750000000001"/>
        <n v="3673.6782000000003"/>
        <n v="4866.0767999999998"/>
        <n v="1842.6204"/>
        <n v="590.96600000000001"/>
        <n v="1542.9524999999999"/>
        <n v="745.15219999999999"/>
        <n v="6086.4016000000001"/>
        <n v="2402.3616000000002"/>
        <n v="4858.49"/>
        <n v="2484.9223000000002"/>
        <n v="467.92899999999997"/>
        <n v="698.38020000000006"/>
        <n v="5164.4637000000002"/>
        <n v="2555.3384999999998"/>
        <n v="4812.2793000000001"/>
        <n v="4143.5742"/>
        <n v="928.39670000000001"/>
        <n v="3772.5428999999999"/>
        <n v="251.065"/>
        <n v="269.73480000000001"/>
        <n v="452.75310000000002"/>
        <n v="1539.7621999999999"/>
        <n v="3396.44"/>
        <n v="7111.9579999999996"/>
        <n v="9108.2355000000007"/>
        <n v="33.509"/>
        <n v="4195.2903999999999"/>
        <n v="3900.8720000000003"/>
        <n v="4023.9584"/>
        <n v="1626.27"/>
        <n v="1125.7431999999999"/>
        <n v="358.23759999999999"/>
        <n v="1459.0794000000001"/>
        <n v="4555.4982"/>
        <n v="1332.25"/>
        <n v="72.177300000000002"/>
        <n v="1263.2112"/>
        <n v="3085.8227999999999"/>
        <n v="3505.5099999999998"/>
        <n v="3444.42"/>
        <n v="3268.3598999999999"/>
        <n v="3962.7343999999998"/>
        <n v="416.17809999999997"/>
        <n v="730.17859999999996"/>
        <n v="3766.5774999999999"/>
        <n v="2802.6288"/>
        <n v="4533.5081"/>
        <n v="1517.1759999999999"/>
        <n v="2150.3440000000001"/>
        <n v="4966.1535000000003"/>
        <n v="3987.6671999999999"/>
        <n v="6168.9030000000002"/>
        <n v="2453.8683000000001"/>
        <n v="1526.9058"/>
        <n v="3014.5565000000001"/>
        <n v="8208.8546000000006"/>
        <n v="355.09320000000002"/>
        <n v="771.55200000000002"/>
        <n v="2869.8986"/>
        <n v="620.26250000000005"/>
        <n v="6501.0735999999997"/>
        <n v="6369.8239000000003"/>
        <n v="2447.3778000000002"/>
        <n v="5127.6103999999996"/>
        <n v="6558.1034"/>
        <n v="2048.7528000000002"/>
        <n v="3185.9079999999999"/>
        <n v="719.85270000000003"/>
        <n v="3648.5176000000001"/>
        <n v="1192.1712"/>
        <n v="798.00800000000004"/>
        <n v="2310.3432000000003"/>
        <n v="2484.9681"/>
        <n v="1604.4188999999999"/>
        <n v="190.37700000000001"/>
        <n v="3905.0648000000001"/>
        <n v="6695.3716000000004"/>
        <n v="1222.912"/>
        <n v="2640.9659999999999"/>
        <n v="2234.1152000000002"/>
        <n v="7437.8744000000006"/>
        <n v="4876.7204000000002"/>
        <n v="7310.3190000000004"/>
        <n v="1906.567"/>
        <n v="1204.1393"/>
        <n v="19.044"/>
        <n v="2875.8604"/>
        <n v="1509.2534000000001"/>
        <n v="2797.7784999999999"/>
        <n v="5511.5636000000004"/>
        <n v="5509.5533999999998"/>
        <n v="5996.6691000000001"/>
        <n v="725.47440000000006"/>
        <n v="2293.6437999999998"/>
        <n v="5198.8208999999997"/>
        <n v="3684.2446"/>
        <n v="6226.0330000000004"/>
        <n v="582.32159999999999"/>
        <n v="852.83729999999991"/>
        <n v="2456.1460000000002"/>
        <n v="5737.2844999999998"/>
        <n v="8625.965400000001"/>
        <n v="4629.4247999999998"/>
        <n v="2890.9259999999999"/>
        <n v="457.3492"/>
        <n v="4845.8391000000001"/>
        <n v="2750.6280999999999"/>
        <n v="3931.6296000000002"/>
        <n v="1661.9946"/>
        <n v="9430.5511999999999"/>
        <n v="318.786"/>
        <n v="2074.7631000000001"/>
        <n v="175.958"/>
        <n v="944.05600000000004"/>
        <n v="6378.3324000000002"/>
        <n v="6358.68"/>
        <n v="3137.7114000000001"/>
        <n v="5376.4366"/>
        <n v="828.06920000000002"/>
        <n v="2691.1639999999998"/>
        <n v="4096.8654999999999"/>
        <n v="4738.0410000000002"/>
        <n v="559.1748"/>
        <n v="4696.8900000000003"/>
        <n v="1785.0311999999999"/>
        <n v="1583.12"/>
        <n v="9281.0120999999999"/>
        <n v="890.59199999999998"/>
        <n v="1959.066"/>
        <n v="743.19849999999997"/>
        <n v="7297.2777999999998"/>
        <n v="156.21459999999999"/>
        <n v="214.024"/>
        <n v="3794.607"/>
        <n v="6764.9966999999997"/>
        <n v="6300.7686000000003"/>
        <n v="276.60199999999998"/>
        <n v="2995.8645999999999"/>
        <n v="4637.7330999999995"/>
        <n v="5143.3744999999999"/>
        <n v="5278.4625999999998"/>
        <n v="7648.2438000000002"/>
        <n v="347.77269999999999"/>
        <n v="1181.9184"/>
        <n v="15160.683800000001"/>
        <n v="1194.9567"/>
        <n v="1228.1538"/>
        <n v="911.16549999999995"/>
        <n v="429.07960000000003"/>
        <n v="6169.402"/>
        <n v="3295.0320000000002"/>
        <n v="7041.7259999999997"/>
        <n v="9448.9979999999996"/>
        <n v="7336.6145999999999"/>
        <n v="791.74279999999999"/>
        <n v="3453.9648000000002"/>
        <n v="4690.1376"/>
        <n v="3384.4250000000002"/>
        <n v="5668.3796000000002"/>
        <n v="2075.6680999999999"/>
        <n v="5169.4153999999999"/>
        <n v="1450.4459999999999"/>
        <n v="4732.0707000000002"/>
        <n v="1213.4485999999999"/>
        <n v="603.13519999999994"/>
        <n v="4751.3180000000002"/>
        <n v="1263.7312999999999"/>
        <n v="1328.701"/>
        <n v="4637.8415999999997"/>
        <n v="41.400399999999998"/>
        <n v="55.731000000000002"/>
        <n v="1187.9503999999999"/>
        <n v="9394.8035999999993"/>
        <n v="1324.3959"/>
        <n v="1020.816"/>
        <n v="3374.1004000000003"/>
        <n v="571.02350000000001"/>
        <n v="2306.1750000000002"/>
        <n v="9677.9508000000005"/>
        <n v="5415.5010000000002"/>
        <n v="2030.9553000000001"/>
        <n v="844.16099999999994"/>
        <n v="4812.7178000000004"/>
        <n v="162.64920000000001"/>
        <n v="1461.3335"/>
        <n v="548.22799999999995"/>
        <n v="63.5154"/>
        <n v="3509.1518999999998"/>
        <n v="911.95650000000001"/>
        <n v="8721.9215999999997"/>
        <n v="10410.919099999999"/>
        <n v="75.185599999999994"/>
        <n v="577.41480000000001"/>
        <n v="1245.5135"/>
        <n v="6070.7735000000002"/>
        <n v="221.3904"/>
        <n v="2904.5873999999999"/>
        <n v="3164.3049999999998"/>
        <n v="1051.4190000000001"/>
        <n v="3763.1747999999998"/>
        <n v="2691.7336"/>
        <n v="3581.6777999999999"/>
        <n v="1823.1214"/>
        <n v="1429.5424"/>
        <n v="2818.2440000000001"/>
        <n v="1774.4960000000001"/>
        <n v="1286.8206"/>
        <n v="1955.9553000000001"/>
        <n v="3451.578"/>
        <n v="8459.2703999999994"/>
        <n v="952.09010000000001"/>
        <n v="4714.7548999999999"/>
        <n v="1117.58"/>
        <n v="1620.3267000000001"/>
        <n v="607.125"/>
        <n v="1093.6856"/>
        <n v="8084.8109999999997"/>
        <n v="2470.7676000000001"/>
        <n v="6022.3730999999998"/>
        <n v="8653.2180000000008"/>
        <n v="4051.5250000000001"/>
        <n v="523.1422"/>
        <n v="1327.2622000000001"/>
        <n v="2192.1581999999999"/>
        <n v="6755.2739999999994"/>
        <n v="733.12289999999996"/>
        <n v="8990.6375000000007"/>
        <n v="1893.1651999999999"/>
        <n v="1096.1622"/>
        <n v="1314.8463999999999"/>
        <n v="1519.1487999999999"/>
        <n v="94.196699999999993"/>
        <n v="6158.6826000000001"/>
        <n v="4802.6544000000004"/>
        <n v="908.02390000000003"/>
        <n v="1369.9228000000001"/>
        <n v="249.52109999999999"/>
        <n v="2974.8395"/>
        <n v="7744.9949999999999"/>
        <n v="676.91880000000003"/>
        <n v="4057.1075999999998"/>
        <n v="5183.7299999999996"/>
        <n v="1532.8932"/>
        <n v="3384.8334"/>
        <n v="4567.3316999999997"/>
        <n v="5.2097999999999995"/>
        <n v="6781.0284000000001"/>
        <n v="1773.7863"/>
        <n v="866.21519999999998"/>
        <n v="4998.7190000000001"/>
        <n v="3250.9961000000003"/>
        <n v="81.513000000000005"/>
        <n v="3376.1550999999999"/>
        <n v="6385.3828999999996"/>
        <n v="4800.1666999999998"/>
        <n v="7276.7947999999997"/>
        <n v="806.40099999999995"/>
        <n v="3160.8440000000001"/>
        <n v="422.99239999999998"/>
        <n v="517.33510000000001"/>
        <n v="726.79499999999996"/>
        <n v="377.9024"/>
        <n v="98.647999999999996"/>
        <n v="5119.9848000000002"/>
        <n v="3784.8384000000001"/>
        <n v="597.05759999999998"/>
        <n v="4031.1478999999999"/>
        <n v="2063.0693999999999"/>
        <n v="7774.3152"/>
        <n v="4127.51"/>
        <n v="821.87519999999995"/>
        <n v="798.12300000000005"/>
        <n v="996.35789999999997"/>
        <n v="13102.7325"/>
        <n v="896.42360000000008"/>
        <n v="2870.4821999999999"/>
        <n v="1943.9351999999999"/>
        <n v="173.9623"/>
        <n v="3790.9247999999998"/>
        <n v="3986.1653999999999"/>
        <n v="4977.4112999999998"/>
        <n v="2373.1505999999999"/>
        <n v="2323.4580000000001"/>
        <n v="801.6"/>
        <n v="6140.4840000000004"/>
        <n v="2307.4727000000003"/>
        <n v="12025.5394"/>
        <n v="2942.5571"/>
        <n v="3401.8296"/>
        <n v="575.48199999999997"/>
        <n v="3014.7678000000001"/>
        <n v="2156.1280000000002"/>
        <n v="3849.027"/>
        <n v="7674.6111000000001"/>
        <n v="2862.11"/>
        <n v="865.72149999999999"/>
        <n v="107.1952"/>
        <n v="446.39760000000001"/>
        <n v="243.49260000000001"/>
        <n v="4875.5519999999997"/>
        <n v="3516.0623999999998"/>
        <n v="594.52800000000002"/>
        <n v="1315.212"/>
        <n v="331.17"/>
        <n v="4102.1028999999999"/>
        <n v="1556.2615000000001"/>
        <n v="1667.5640000000001"/>
        <n v="1900.242"/>
        <n v="8679.6643000000004"/>
        <n v="844.46699999999998"/>
        <n v="2318.1075999999998"/>
        <n v="4631.2960000000003"/>
        <n v="4897.0383000000002"/>
        <n v="6745.9139999999998"/>
        <n v="3954.7930999999999"/>
        <n v="616.77"/>
        <n v="5634.8819999999996"/>
        <n v="4841.8909999999996"/>
        <n v="279.00400000000002"/>
        <n v="1796.625"/>
        <n v="825.00450000000001"/>
        <n v="1003.5"/>
        <n v="2733.9479999999999"/>
        <n v="1546.4064000000001"/>
        <n v="6848.8405999999995"/>
        <n v="5792.5115999999998"/>
        <n v="1651.5971999999999"/>
        <n v="20.975000000000001"/>
        <n v="1729.9721999999999"/>
        <n v="2567.7890000000002"/>
        <n v="8035.5940000000001"/>
        <n v="1871.0744"/>
        <n v="59.0916"/>
        <n v="2331.8805000000002"/>
        <n v="2362.1"/>
        <n v="3954.1424999999999"/>
        <n v="923.23199999999997"/>
        <n v="5103.1917000000003"/>
        <n v="6019.0217000000002"/>
        <n v="2163.5601999999999"/>
        <n v="5883.0389999999998"/>
        <n v="1678.7225000000001"/>
        <n v="3437.837"/>
        <n v="535.89409999999998"/>
        <n v="482.61900000000003"/>
        <n v="782.95320000000004"/>
        <n v="680.97919999999999"/>
        <n v="4868.0127999999995"/>
        <n v="191.20920000000001"/>
        <n v="3659.7235999999998"/>
        <n v="3746.3040000000001"/>
        <n v="4632.9574000000002"/>
        <n v="4335.2831999999999"/>
        <n v="304.66520000000003"/>
        <n v="3389.7891"/>
        <n v="961.17060000000004"/>
        <n v="4330.8631999999998"/>
        <n v="3936.4884000000002"/>
        <n v="1353.0515"/>
        <n v="3600.0173999999997"/>
        <n v="93.695999999999998"/>
        <n v="2282.7755999999999"/>
        <n v="401.8"/>
        <n v="5174.6646000000001"/>
        <n v="690.04179999999997"/>
        <n v="3324.4211999999998"/>
        <n v="943.32650000000001"/>
        <n v="778.2192"/>
        <n v="7184.6922000000004"/>
        <n v="1783.4908"/>
        <n v="3385.5745000000002"/>
        <n v="96.428799999999995"/>
        <n v="1165.7922000000001"/>
        <n v="464.05439999999999"/>
        <n v="5561.5650000000005"/>
        <n v="3942.6408000000001"/>
        <n v="3991.35"/>
        <n v="7601.96"/>
        <n v="4580.6806999999999"/>
        <n v="444.77710000000002"/>
        <n v="2159.8249999999998"/>
        <n v="5540.2317999999996"/>
        <n v="313.81700000000001"/>
        <n v="207.809"/>
        <n v="4819.5002999999997"/>
        <n v="10788.0162"/>
        <n v="2333.2560000000003"/>
        <n v="2276.0045"/>
        <n v="259.40999999999997"/>
        <n v="1032.4913999999999"/>
        <n v="4998.5600000000004"/>
        <n v="1951.8778"/>
        <n v="5949.8879999999999"/>
        <n v="5205.1559999999999"/>
        <n v="4248.6400000000003"/>
        <n v="159.95699999999999"/>
        <n v="713.11760000000004"/>
        <n v="4822.2995000000001"/>
        <n v="312.49400000000003"/>
        <n v="865.59479999999996"/>
        <n v="552.6087"/>
        <n v="9302.1291999999994"/>
        <n v="2656.8645999999999"/>
        <n v="1346.125"/>
        <n v="677.80079999999998"/>
        <n v="337.94319999999999"/>
        <n v="4408.107"/>
        <n v="326.77100000000002"/>
        <n v="3354.1594999999998"/>
        <n v="3592.5295999999998"/>
        <n v="736.29700000000003"/>
        <n v="2393.4481999999998"/>
        <n v="4719.4983000000002"/>
        <n v="911.39359999999999"/>
        <n v="3707.3042999999998"/>
        <n v="4130.7539999999999"/>
        <n v="875.51099999999997"/>
        <n v="8975.7558000000008"/>
        <n v="5145.66"/>
        <n v="5877.3077999999996"/>
        <n v="4421.9278000000004"/>
        <n v="991.65660000000003"/>
        <n v="2837.5830000000001"/>
        <n v="808.44420000000002"/>
        <n v="576.09739999999999"/>
        <n v="1624.8915999999999"/>
        <n v="4399.5185000000001"/>
        <n v="554.40120000000002"/>
        <n v="776.80179999999996"/>
        <n v="479.21500000000003"/>
        <n v="8905.4053000000004"/>
        <n v="1840.5720000000001"/>
        <n v="4258.6247999999996"/>
        <n v="70.861800000000002"/>
        <n v="2603.2563"/>
        <n v="1115.6642999999999"/>
        <n v="3240.2271999999998"/>
        <n v="3381.1847000000002"/>
        <n v="4372.8792000000003"/>
        <n v="5139.7896000000001"/>
        <n v="950.3098"/>
        <n v="747.34799999999996"/>
        <n v="1329.21"/>
        <n v="5708.43"/>
        <n v="9893.4069999999992"/>
        <n v="1865.2072000000001"/>
        <n v="736.87040000000002"/>
        <n v="2236.7453999999998"/>
        <n v="9449.01"/>
        <n v="2384.7285000000002"/>
        <n v="912.73"/>
        <n v="243.9162"/>
        <n v="557.40120000000002"/>
        <n v="1205.066"/>
        <n v="3572.2543999999998"/>
        <n v="9294.2654999999995"/>
        <n v="5760.5478000000003"/>
        <n v="107.85599999999999"/>
        <n v="558.92880000000002"/>
        <n v="823.16210000000001"/>
        <n v="307.4984"/>
        <n v="2053.5535"/>
        <n v="4394.3777"/>
        <n v="7215.7124000000003"/>
        <n v="2220.6451999999999"/>
        <n v="8001.1668"/>
        <n v="2953.9580000000001"/>
        <n v="2125.8657000000003"/>
        <n v="3866.3942999999999"/>
        <n v="599.50450000000001"/>
        <n v="2480.8224"/>
        <n v="6895.7004999999999"/>
        <n v="976.89059999999995"/>
        <n v="2725.2433000000001"/>
        <n v="1376.645"/>
        <n v="1136.511"/>
        <n v="3568.4919"/>
        <n v="10067.804"/>
        <n v="6387.9192999999996"/>
        <n v="960.71360000000004"/>
        <n v="182.71120000000002"/>
        <n v="6380.5704000000005"/>
        <n v="427.58879999999999"/>
        <n v="3313.7444999999998"/>
        <n v="247.3536"/>
        <n v="8054.0725999999995"/>
        <n v="6407.1"/>
        <n v="727.05510000000004"/>
        <n v="8989.3845000000001"/>
        <n v="333.5607"/>
        <n v="1567.2237"/>
        <n v="827.16600000000005"/>
        <n v="3271.6824000000001"/>
        <n v="2840.5796"/>
        <n v="732.68259999999998"/>
        <n v="1812.2373"/>
        <n v="2859.7128000000002"/>
        <n v="3285.7314000000001"/>
        <n v="2049.7961999999998"/>
        <n v="333.3492"/>
        <n v="559.78739999999993"/>
        <n v="3114.634"/>
        <n v="9806.5611000000008"/>
        <n v="5274.8173999999999"/>
        <n v="3880.8791999999999"/>
        <n v="405.97680000000003"/>
        <n v="970.14419999999996"/>
        <n v="7951.4739"/>
        <n v="3714.7295999999997"/>
        <n v="9028.9835999999996"/>
        <n v="6302.9179999999997"/>
        <n v="1022.582"/>
        <n v="945.01330000000007"/>
        <n v="4092.9947999999999"/>
        <n v="3182.7372"/>
        <n v="4407.9448000000002"/>
        <n v="2355.5733"/>
        <n v="7091.3060000000005"/>
        <n v="2568.3294000000001"/>
        <n v="735.39059999999995"/>
        <n v="5182.4619000000002"/>
        <n v="2678.4728999999998"/>
        <n v="3983.5646999999999"/>
        <n v="2735.4893999999999"/>
        <n v="2307.375"/>
        <n v="8783.8701999999994"/>
        <n v="1265.5520000000001"/>
        <n v="1193.4177"/>
        <n v="2200.6325000000002"/>
        <n v="2049.0783999999999"/>
        <n v="4124.2308000000003"/>
        <n v="5311.3110999999999"/>
        <n v="3143.6288"/>
        <n v="1163.9537"/>
        <n v="2346.2864"/>
        <n v="4629.1872000000003"/>
        <n v="194.46180000000001"/>
        <n v="7844.3008"/>
        <n v="666.91800000000001"/>
        <n v="2787.7284"/>
        <n v="6047.7119999999995"/>
        <n v="6192.8657999999996"/>
        <n v="4018.1149"/>
        <n v="1229.7095999999999"/>
        <n v="3779.4431999999997"/>
        <n v="963.14400000000001"/>
        <n v="3533.7420000000002"/>
        <n v="80.191400000000002"/>
        <n v="1071.9059999999999"/>
        <n v="824.11199999999997"/>
        <n v="1858.626"/>
        <n v="666.98379999999997"/>
        <n v="4610.9009999999998"/>
        <n v="2309.9769000000001"/>
        <n v="1695.2114000000001"/>
        <n v="6125.4492"/>
        <n v="9320.15"/>
        <n v="4412.2855"/>
        <n v="3628.8560000000002"/>
        <n v="298.14949999999999"/>
        <n v="1007.1178"/>
        <n v="591.64760000000001"/>
        <n v="2952.6797999999999"/>
        <n v="1979.9079999999999"/>
        <n v="960.03199999999993"/>
        <n v="3557.7"/>
        <n v="2759.9632000000001"/>
        <n v="924.36630000000002"/>
        <n v="8173.7029999999995"/>
        <n v="634.52639999999997"/>
        <n v="6887.0708000000004"/>
        <n v="685.6"/>
        <n v="141.2671"/>
        <n v="2540.3396000000002"/>
        <n v="3700.6143999999999"/>
        <n v="757.86059999999998"/>
        <n v="570.024"/>
        <n v="4648.9016000000001"/>
        <n v="5489.2359999999999"/>
        <n v="9651.1039999999994"/>
        <n v="1777.5840000000001"/>
        <n v="6109.6559999999999"/>
        <n v="1941.9519"/>
        <n v="969.89110000000005"/>
        <n v="5109.7816000000003"/>
        <n v="5558.2111999999997"/>
        <n v="544.91030000000001"/>
        <n v="598.72609999999997"/>
        <n v="3828.2426999999998"/>
        <n v="1323.5457000000001"/>
        <n v="721.125"/>
        <n v="99.981200000000001"/>
        <n v="1956.1752000000001"/>
        <n v="4204.6767"/>
        <n v="70.357399999999998"/>
        <n v="1843.6077"/>
        <n v="4925.8937999999998"/>
        <n v="2255.2964999999999"/>
        <n v="3317.1210000000001"/>
        <n v="3163.335"/>
        <n v="2380.3791000000001"/>
        <n v="3254.2129"/>
        <n v="449.4606"/>
        <n v="2140.5059999999999"/>
        <n v="184.12899999999999"/>
        <n v="1923.204"/>
        <n v="328.17619999999999"/>
        <n v="1483.7922000000001"/>
        <n v="2101.4639999999999"/>
        <n v="2835.63"/>
        <n v="7866.6733999999997"/>
        <n v="691.27890000000002"/>
        <n v="12020.5872"/>
        <n v="6291.9373999999998"/>
        <n v="4946.3491000000004"/>
        <n v="4721.3098"/>
        <n v="1616.8235999999999"/>
        <n v="2603.4629999999997"/>
        <n v="260.3646"/>
        <n v="2466.1702"/>
        <n v="1245.0239999999999"/>
        <n v="2578.3175000000001"/>
        <n v="6070.2608"/>
        <n v="5722.3149999999996"/>
        <n v="249.22579999999999"/>
        <n v="7232.4192000000003"/>
        <n v="7294.0014000000001"/>
        <n v="4169.9840000000004"/>
        <n v="737.52"/>
        <n v="549.08000000000004"/>
        <n v="5584.4736000000003"/>
        <n v="451.10469999999998"/>
        <n v="3910.1972000000001"/>
        <n v="522.12930000000006"/>
        <n v="255.94800000000001"/>
        <n v="337.72"/>
        <n v="15167.4292"/>
        <n v="874.67439999999999"/>
        <n v="1751.0900999999999"/>
        <n v="440.63040000000001"/>
        <n v="13950.656999999999"/>
        <n v="6074.1521999999995"/>
        <n v="1035.1536000000001"/>
        <n v="5009.1476999999995"/>
        <n v="1791.5940000000001"/>
        <n v="4424.24"/>
        <n v="347.37119999999999"/>
        <n v="5790.5964000000004"/>
        <n v="842.41219999999998"/>
        <n v="5617.5288"/>
        <n v="3795.8249999999998"/>
        <n v="845.08799999999997"/>
        <n v="5821.375"/>
        <n v="6029.8548000000001"/>
        <n v="1465.9088000000002"/>
        <n v="900.53499999999997"/>
        <n v="9.6620000000000008"/>
        <n v="6413.9156000000003"/>
        <n v="4857.2654999999995"/>
        <n v="1428.3671999999999"/>
        <n v="2142.0255999999999"/>
        <n v="2087.6768999999999"/>
        <n v="8231.8989999999994"/>
        <n v="4872.2506000000003"/>
        <n v="3903.1073999999999"/>
        <n v="11128.2354"/>
        <n v="791.30790000000002"/>
        <n v="5418.7704000000003"/>
        <n v="541.221"/>
        <n v="2611.5502999999999"/>
        <n v="1405.521"/>
        <n v="1008.6179999999999"/>
        <n v="2323.9825000000001"/>
        <n v="124.8768"/>
        <n v="4666.2627000000002"/>
        <n v="3674.79"/>
        <n v="1358.8821"/>
        <n v="4561.9560000000001"/>
        <n v="2449.8200000000002"/>
        <n v="1481.404"/>
        <n v="2370.1822000000002"/>
        <n v="5477.9036999999998"/>
        <n v="1580.5691999999999"/>
        <n v="4772.7569000000003"/>
        <n v="2524.7129999999997"/>
        <n v="3976.0198"/>
        <n v="3408.3872000000001"/>
        <n v="1007.556"/>
        <n v="5430.0105999999996"/>
        <n v="312.24959999999999"/>
        <n v="1381.4121"/>
        <n v="6287.2782000000007"/>
        <n v="1309.8516"/>
        <n v="1490.8018"/>
        <n v="7753.9706999999999"/>
        <n v="2650.5167999999999"/>
        <n v="3923.9515999999999"/>
        <n v="607.53980000000001"/>
        <n v="2233.3319999999999"/>
        <n v="2311.9291000000003"/>
        <n v="1496.2221"/>
        <n v="8033.9776000000002"/>
        <n v="6010.3368"/>
        <n v="1086.24"/>
        <n v="1888.2591"/>
        <n v="5316.3656000000001"/>
        <n v="6059.2896000000001"/>
        <n v="4420.8288000000002"/>
        <n v="1640.1068"/>
        <n v="7513.2123000000001"/>
        <n v="784.4914"/>
        <n v="663.22500000000002"/>
        <n v="1709.2022999999999"/>
        <n v="1066.8168000000001"/>
        <n v="2944.2008000000001"/>
        <n v="2437.8620000000001"/>
        <n v="3920.7058999999999"/>
        <n v="1197.759"/>
        <n v="119.4952"/>
        <n v="2289.2743999999998"/>
        <n v="1146.5033000000001"/>
        <n v="513.18979999999999"/>
        <n v="368.17919999999998"/>
        <n v="1071.069"/>
        <n v="627.46879999999999"/>
        <n v="1592.0963999999999"/>
        <n v="2070.0075000000002"/>
        <n v="3175.8715999999999"/>
        <n v="5669.3437000000004"/>
        <n v="6353.4830000000002"/>
        <n v="1411.9"/>
        <n v="2976.4643999999998"/>
        <n v="2431.56"/>
        <n v="8104.7914000000001"/>
        <n v="3895.1765999999998"/>
        <n v="6314.55"/>
        <n v="2699.2212"/>
        <n v="7503.6887999999999"/>
        <n v="1470.1564000000001"/>
        <n v="3670.6639999999998"/>
        <n v="7713.9895999999999"/>
        <n v="7137.2334000000001"/>
        <n v="1201.616"/>
        <n v="436.19729999999998"/>
        <n v="2757.9724000000001"/>
        <n v="6726.4103999999998"/>
        <n v="3234.1976999999997"/>
        <n v="11187.6345"/>
        <n v="1091.4399000000001"/>
        <n v="1722.0762"/>
        <n v="8035.5698000000002"/>
        <n v="8309.3119999999999"/>
        <n v="473.94299999999998"/>
        <n v="5525.6292000000003"/>
        <n v="1845.0978"/>
        <n v="119.0394"/>
        <n v="1441.5174999999999"/>
        <n v="1945.9531999999999"/>
        <n v="3760.3832000000002"/>
        <n v="2988.6462000000001"/>
        <n v="6244.4830000000002"/>
        <n v="9949.3809999999994"/>
        <n v="7786.3109999999997"/>
        <n v="6417.6387999999997"/>
        <n v="4230.1485000000002"/>
        <n v="5077.1413000000002"/>
        <n v="5850.1824999999999"/>
        <n v="1558.7973"/>
        <n v="4227.1875"/>
        <n v="2087.7004999999999"/>
        <n v="187.30699999999999"/>
      </sharedItems>
    </cacheField>
    <cacheField name="revenue" numFmtId="0">
      <sharedItems containsSemiMixedTypes="0" containsString="0" containsNumber="1" minValue="30950.720358641996" maxValue="515523048.09758085" count="3000">
        <n v="9421611.8179611955"/>
        <n v="56486171.362267256"/>
        <n v="49034104.387243286"/>
        <n v="214205107.43538025"/>
        <n v="34813148.092436753"/>
        <n v="55245976.982432604"/>
        <n v="5562684.4622470206"/>
        <n v="31077218.556494303"/>
        <n v="125610730.72503951"/>
        <n v="3427650.1882554754"/>
        <n v="35601863.880088903"/>
        <n v="6924876.9539807253"/>
        <n v="10279265.485157264"/>
        <n v="70446398.797741249"/>
        <n v="65541166.181674786"/>
        <n v="11878305.868627165"/>
        <n v="212813707.59920228"/>
        <n v="1345790.9141925336"/>
        <n v="2749071.6127762441"/>
        <n v="16137573.574701296"/>
        <n v="14979123.518984355"/>
        <n v="4334120.6131523764"/>
        <n v="82852911.674834192"/>
        <n v="32631001.340442736"/>
        <n v="5700118.3671350693"/>
        <n v="1665711.0102257857"/>
        <n v="4674066.7514850628"/>
        <n v="178147917.96280017"/>
        <n v="11318015.432907101"/>
        <n v="59786968.075636052"/>
        <n v="10715875.886082152"/>
        <n v="136878867.99845108"/>
        <n v="57173512.613439687"/>
        <n v="33231454.339575488"/>
        <n v="2140347.3582837358"/>
        <n v="161043808.45418638"/>
        <n v="31062345.4851241"/>
        <n v="123881897.55962019"/>
        <n v="31409566.737477984"/>
        <n v="30246180.773130037"/>
        <n v="3093064.9744394398"/>
        <n v="201554275.45924067"/>
        <n v="7447736.0645452794"/>
        <n v="12271807.135482652"/>
        <n v="17617571.335926224"/>
        <n v="6511809.0093130087"/>
        <n v="181028540.69917494"/>
        <n v="11063488.886147168"/>
        <n v="11857837.144688459"/>
        <n v="106969506.95814389"/>
        <n v="55622270.45317813"/>
        <n v="4930468.4995777514"/>
        <n v="59752148.290232517"/>
        <n v="152342568.26097724"/>
        <n v="12839070.580837201"/>
        <n v="31727434.473503999"/>
        <n v="33312041.358224344"/>
        <n v="22032852.070155259"/>
        <n v="127064364.46249123"/>
        <n v="7912932.8391529629"/>
        <n v="26644172.156379629"/>
        <n v="13830284.589596558"/>
        <n v="693279.95002521831"/>
        <n v="27903701.067614999"/>
        <n v="178746257.93315652"/>
        <n v="16825088.306515511"/>
        <n v="47484590.82496696"/>
        <n v="4747230.6916179741"/>
        <n v="1438214.5422779901"/>
        <n v="42830891.40999832"/>
        <n v="16970318.820364505"/>
        <n v="39019289.951986499"/>
        <n v="92955973.942210019"/>
        <n v="19963475.215731911"/>
        <n v="1773783.155560212"/>
        <n v="96859259.668566704"/>
        <n v="19834790.277379479"/>
        <n v="14864183.988679525"/>
        <n v="1709808.769508112"/>
        <n v="22845039.466419455"/>
        <n v="77373304.038892239"/>
        <n v="9214049.3466417771"/>
        <n v="54628993.088879563"/>
        <n v="98643391.096829697"/>
        <n v="69410616.785574108"/>
        <n v="32165258.744361598"/>
        <n v="8521723.9071204048"/>
        <n v="7545780.5141202481"/>
        <n v="297940058.89644831"/>
        <n v="50325734.3468301"/>
        <n v="88240937.577892125"/>
        <n v="72262005.10366106"/>
        <n v="22058136.009436417"/>
        <n v="773131.24417682993"/>
        <n v="138185335.67486092"/>
        <n v="19177387.417918079"/>
        <n v="120627566.9797384"/>
        <n v="15156137.317638898"/>
        <n v="60011263.935806401"/>
        <n v="35181236.817105852"/>
        <n v="67953555.942158788"/>
        <n v="3565476.745481851"/>
        <n v="6869442.7061604857"/>
        <n v="8345358.7316085082"/>
        <n v="30196990.724510092"/>
        <n v="23334977.530939747"/>
        <n v="7400462.9888919098"/>
        <n v="3198992.1063129432"/>
        <n v="6382141.024488654"/>
        <n v="38616966.86193262"/>
        <n v="62519196.176046066"/>
        <n v="133510503.3442658"/>
        <n v="90935263.655133247"/>
        <n v="15038854.112369658"/>
        <n v="25775900.695891321"/>
        <n v="2085608.0486827951"/>
        <n v="14209857.903465278"/>
        <n v="120255135.34225881"/>
        <n v="1476417.3204224431"/>
        <n v="3154755.5639920318"/>
        <n v="2508941.7645794963"/>
        <n v="3691199.3327046912"/>
        <n v="30306155.452346727"/>
        <n v="27936817.263907861"/>
        <n v="31161310.162035778"/>
        <n v="112426394.04503135"/>
        <n v="34491001.263382658"/>
        <n v="4414019.2219225438"/>
        <n v="9961673.0562895462"/>
        <n v="22213173.350907002"/>
        <n v="265125665.25911081"/>
        <n v="125625012.84358655"/>
        <n v="140841089.09716561"/>
        <n v="1855973.409045327"/>
        <n v="17992143.774090003"/>
        <n v="63253714.77495414"/>
        <n v="111178915.28351252"/>
        <n v="63963745.894669592"/>
        <n v="4999291.6079836795"/>
        <n v="28675132.776370045"/>
        <n v="70268960.090873912"/>
        <n v="2174473.8751760642"/>
        <n v="65739157.181729034"/>
        <n v="2429675.5167908994"/>
        <n v="13532509.711244473"/>
        <n v="57821481.584255792"/>
        <n v="1434328.1299786295"/>
        <n v="18831738.405583557"/>
        <n v="96663801.198191687"/>
        <n v="59861574.48308716"/>
        <n v="175301818.14322123"/>
        <n v="125364061.99552514"/>
        <n v="279936428.81077784"/>
        <n v="165485981.23117465"/>
        <n v="1853357.1635894736"/>
        <n v="13717929.029519003"/>
        <n v="15097609.264749983"/>
        <n v="41389062.006604746"/>
        <n v="234115385.18518072"/>
        <n v="219518144.89673319"/>
        <n v="7103396.7779183136"/>
        <n v="109836446.83168957"/>
        <n v="32270890.260847133"/>
        <n v="22555925.474176832"/>
        <n v="72503241.698930115"/>
        <n v="46561745.671826102"/>
        <n v="74556413.848145932"/>
        <n v="2704913.7038326366"/>
        <n v="4469957.0974642178"/>
        <n v="2184044.0771724121"/>
        <n v="36365159.834712781"/>
        <n v="24635012.057421066"/>
        <n v="89735051.634224221"/>
        <n v="25913176.52437688"/>
        <n v="121577651.04109304"/>
        <n v="43986750.404622108"/>
        <n v="6355818.3641951242"/>
        <n v="115800875.65561779"/>
        <n v="82434402.593547776"/>
        <n v="12273464.059775317"/>
        <n v="14635743.035208765"/>
        <n v="26633720.762417"/>
        <n v="3901685.0500088101"/>
        <n v="20564854.265529029"/>
        <n v="3433365.9879083517"/>
        <n v="51656778.005275257"/>
        <n v="4101945.6892454694"/>
        <n v="64910147.781320274"/>
        <n v="490368.50774487201"/>
        <n v="79794059.205060035"/>
        <n v="1335558.2497795441"/>
        <n v="1213308.9465911039"/>
        <n v="61230208.892611295"/>
        <n v="4918748.2437777556"/>
        <n v="8345558.3166992515"/>
        <n v="21270943.944959991"/>
        <n v="138776244.85443649"/>
        <n v="11195721.897262402"/>
        <n v="222561.52011515523"/>
        <n v="12765890.658213865"/>
        <n v="5506264.685259752"/>
        <n v="175945513.40366834"/>
        <n v="222837024.46503279"/>
        <n v="554029.77951411193"/>
        <n v="5617377.8992350288"/>
        <n v="69831294.282706052"/>
        <n v="155284605.19801155"/>
        <n v="67496549.964475662"/>
        <n v="28075867.478446133"/>
        <n v="5636414.426036505"/>
        <n v="3406483.119094776"/>
        <n v="16588749.021349074"/>
        <n v="140833358.24680772"/>
        <n v="85071078.793130249"/>
        <n v="38027501.055359162"/>
        <n v="25021872.435375649"/>
        <n v="1990871.8371808499"/>
        <n v="22542342.72825617"/>
        <n v="20678999.757681116"/>
        <n v="15127143.835608"/>
        <n v="27666069.854177926"/>
        <n v="7603804.9880558075"/>
        <n v="2460192.2976052798"/>
        <n v="30505221.968259603"/>
        <n v="25092316.843937729"/>
        <n v="253342321.25682282"/>
        <n v="35219704.089171417"/>
        <n v="11448533.51962911"/>
        <n v="3920094.383764104"/>
        <n v="21716819.587215453"/>
        <n v="41813785.93474292"/>
        <n v="35926319.34090142"/>
        <n v="2488773.943846528"/>
        <n v="10949240.995606095"/>
        <n v="19555334.848934643"/>
        <n v="138316220.07036915"/>
        <n v="129467362.70005579"/>
        <n v="99480979.136769593"/>
        <n v="7689763.3363772752"/>
        <n v="2191160.655631836"/>
        <n v="99982277.227289081"/>
        <n v="38043214.595050916"/>
        <n v="33511974.306819849"/>
        <n v="2748501.0115916426"/>
        <n v="97277035.402721882"/>
        <n v="19906546.116521567"/>
        <n v="85419680.793463305"/>
        <n v="74599635.370112628"/>
        <n v="136084124.84394619"/>
        <n v="19780856.426331002"/>
        <n v="4937524.0721686156"/>
        <n v="33775988.982134625"/>
        <n v="31071276.880038451"/>
        <n v="38899833.916591071"/>
        <n v="5963383.4761760253"/>
        <n v="49170244.977546737"/>
        <n v="1336859.25537528"/>
        <n v="11128579.991834331"/>
        <n v="23001372.115607101"/>
        <n v="33158656.614150148"/>
        <n v="7723757.3534330577"/>
        <n v="139894386.05836385"/>
        <n v="165142718.40186638"/>
        <n v="5081185.8747513406"/>
        <n v="4817646.235138176"/>
        <n v="106773527.74889013"/>
        <n v="41413007.70696418"/>
        <n v="20294309.074622847"/>
        <n v="20221730.06751528"/>
        <n v="40521570.854231752"/>
        <n v="31117477.867394883"/>
        <n v="12213591.413717192"/>
        <n v="10644305.852538252"/>
        <n v="4016212.1346170157"/>
        <n v="54707858.077589348"/>
        <n v="9255597.1332541499"/>
        <n v="19246871.821948092"/>
        <n v="32295556.976156835"/>
        <n v="453380495.16470534"/>
        <n v="207149.67899263679"/>
        <n v="53139944.383613035"/>
        <n v="3621870.3693878879"/>
        <n v="10666240.872835234"/>
        <n v="83372718.208083779"/>
        <n v="12605284.826383861"/>
        <n v="22870018.460867014"/>
        <n v="24318002.029491194"/>
        <n v="14002000.271213643"/>
        <n v="59511876.970083013"/>
        <n v="38160996.585006371"/>
        <n v="72095768.839555889"/>
        <n v="7102395.2553560995"/>
        <n v="96005085.9779073"/>
        <n v="79360134.252094075"/>
        <n v="151942842.40477055"/>
        <n v="5269015.9480041601"/>
        <n v="25090905.857727129"/>
        <n v="11941649.67630467"/>
        <n v="32472974.861568734"/>
        <n v="72559258.299370781"/>
        <n v="150021320.74776"/>
        <n v="42636279.252460726"/>
        <n v="11701986.725783033"/>
        <n v="64610657.346403368"/>
        <n v="79909.153127760001"/>
        <n v="87899390.044474676"/>
        <n v="52183566.250305466"/>
        <n v="1117073.549484984"/>
        <n v="27927024.665399101"/>
        <n v="530403.57289184164"/>
        <n v="12853787.732776856"/>
        <n v="61374832.67190434"/>
        <n v="65034059.055713795"/>
        <n v="5618725.0926787192"/>
        <n v="204150875.8423475"/>
        <n v="412311.395413764"/>
        <n v="11664008.092585683"/>
        <n v="34730960.002153173"/>
        <n v="26944758.457839191"/>
        <n v="149581515.82472616"/>
        <n v="2710023.8845867203"/>
        <n v="78093810.548187032"/>
        <n v="21434300.081758484"/>
        <n v="7643677.8757416001"/>
        <n v="30785532.841028702"/>
        <n v="133540595.6572016"/>
        <n v="81094506.885165378"/>
        <n v="100512000.14464511"/>
        <n v="10116077.811187666"/>
        <n v="114220565.73029952"/>
        <n v="26093527.26275925"/>
        <n v="31062660.789249402"/>
        <n v="36855144.454320565"/>
        <n v="41245546.670221671"/>
        <n v="55039163.634287126"/>
        <n v="16950789.085274402"/>
        <n v="51337557.219845995"/>
        <n v="38892255.551354587"/>
        <n v="99941254.321118221"/>
        <n v="142260867.97495997"/>
        <n v="39660417.67225875"/>
        <n v="30723435.599351764"/>
        <n v="24883166.362558395"/>
        <n v="22159639.764855865"/>
        <n v="2436937.6046953392"/>
        <n v="37669485.875272445"/>
        <n v="44438794.753079996"/>
        <n v="2199234.1178930514"/>
        <n v="17592001.646566439"/>
        <n v="3578489.0395372799"/>
        <n v="231870673.01013035"/>
        <n v="67917399.513156995"/>
        <n v="26121181.746237338"/>
        <n v="39070797.215975709"/>
        <n v="62099900.093851812"/>
        <n v="49213744.707914688"/>
        <n v="38797437.466912813"/>
        <n v="15880105.386899566"/>
        <n v="14097811.307348978"/>
        <n v="415835512.23851287"/>
        <n v="15586186.598551521"/>
        <n v="9549560.4224559683"/>
        <n v="269441507.0886212"/>
        <n v="17799713.922244322"/>
        <n v="3679765.0600335668"/>
        <n v="42629701.254497595"/>
        <n v="132525033.90534231"/>
        <n v="130668160.82061259"/>
        <n v="35783776.872140735"/>
        <n v="10964304.725397408"/>
        <n v="205060409.73194417"/>
        <n v="105262390.54592785"/>
        <n v="4299345.0831433963"/>
        <n v="1220473.045578501"/>
        <n v="154619501.27937928"/>
        <n v="7223412.26184732"/>
        <n v="2881079.921550252"/>
        <n v="27069739.055757642"/>
        <n v="3497026.4350498398"/>
        <n v="7201362.4477017606"/>
        <n v="9487108.1132034473"/>
        <n v="4259586.943545823"/>
        <n v="1393371.8155629602"/>
        <n v="80540090.02150932"/>
        <n v="7720971.9230437204"/>
        <n v="81986899.241200686"/>
        <n v="74476557.410285532"/>
        <n v="31946668.122804161"/>
        <n v="7429585.955851621"/>
        <n v="25730000.891162254"/>
        <n v="62156880.976449534"/>
        <n v="712863.9566350875"/>
        <n v="15479082.301284403"/>
        <n v="99821712.478598565"/>
        <n v="14250765.849519512"/>
        <n v="14993164.371971358"/>
        <n v="85350081.812882036"/>
        <n v="58984280.137560613"/>
        <n v="14544738.861729998"/>
        <n v="33791319.375957556"/>
        <n v="218252591.24373695"/>
        <n v="22207103.403567441"/>
        <n v="10232149.055586983"/>
        <n v="80509497.441639349"/>
        <n v="6571426.4122861195"/>
        <n v="108236501.71990487"/>
        <n v="53407262.472946651"/>
        <n v="2182731.3049782841"/>
        <n v="5916963.4590921663"/>
        <n v="100048204.0032153"/>
        <n v="49765109.84326604"/>
        <n v="7897647.343289963"/>
        <n v="4286826.1776211187"/>
        <n v="11354944.764182974"/>
        <n v="2450922.1362687359"/>
        <n v="2590368.0032225684"/>
        <n v="17897238.465457194"/>
        <n v="63957511.412767604"/>
        <n v="31980560.781431805"/>
        <n v="40772556.444437549"/>
        <n v="1614916.9038540721"/>
        <n v="31258206.859646011"/>
        <n v="65974273.512205958"/>
        <n v="18177069.371600285"/>
        <n v="252389866.20154139"/>
        <n v="38406724.052236386"/>
        <n v="33680327.817733996"/>
        <n v="13360921.460198021"/>
        <n v="38936203.870232172"/>
        <n v="2398293.7134336"/>
        <n v="2069832.73483796"/>
        <n v="7207447.7106629135"/>
        <n v="162754380.06650528"/>
        <n v="7028867.6026030751"/>
        <n v="12122801.204940517"/>
        <n v="35197113.068020515"/>
        <n v="24071144.772141986"/>
        <n v="2323620.8909298"/>
        <n v="48853600.110077128"/>
        <n v="28625477.664193347"/>
        <n v="55904912.313185692"/>
        <n v="1116951.9662460324"/>
        <n v="57376871.478826813"/>
        <n v="130574992.37639174"/>
        <n v="27318179.017037917"/>
        <n v="4554142.9165274119"/>
        <n v="245319.93589143042"/>
        <n v="92825781.837271288"/>
        <n v="13477589.888279749"/>
        <n v="475329.57408720005"/>
        <n v="21389661.651835229"/>
        <n v="45789961.702019311"/>
        <n v="74733484.304624557"/>
        <n v="44425350.215448715"/>
        <n v="49750668.23919715"/>
        <n v="11140952.385352558"/>
        <n v="2725097.1759843617"/>
        <n v="73784621.384474605"/>
        <n v="3019368.944082431"/>
        <n v="7435708.0082866382"/>
        <n v="106669196.18299612"/>
        <n v="9853381.563575577"/>
        <n v="51534676.355258457"/>
        <n v="19482921.717741318"/>
        <n v="5856959.5875758519"/>
        <n v="30717283.209316526"/>
        <n v="183329278.79164341"/>
        <n v="44691089.561893135"/>
        <n v="59703374.017834358"/>
        <n v="60986832.605918065"/>
        <n v="3422563.8843557704"/>
        <n v="51712117.91714514"/>
        <n v="14300022.143531125"/>
        <n v="102370762.36208862"/>
        <n v="1666012.3963376607"/>
        <n v="26445126.376797732"/>
        <n v="3661928.1097621196"/>
        <n v="88201549.979659125"/>
        <n v="97984309.458055586"/>
        <n v="18569537.561534394"/>
        <n v="59813576.094849467"/>
        <n v="55043911.54005298"/>
        <n v="300605190.07756931"/>
        <n v="14240078.076887678"/>
        <n v="86225279.348159984"/>
        <n v="130908737.96728559"/>
        <n v="25219891.045770045"/>
        <n v="14623456.055165116"/>
        <n v="4579339.8098418321"/>
        <n v="262563668.1248008"/>
        <n v="100096294.73212935"/>
        <n v="29700498.320243169"/>
        <n v="27364469.592310391"/>
        <n v="51503297.5596589"/>
        <n v="19980868.205946881"/>
        <n v="20163835.561018504"/>
        <n v="19318521.119774677"/>
        <n v="84071129.47908178"/>
        <n v="8525348.2949439175"/>
        <n v="12152003.655294955"/>
        <n v="5950601.0560081154"/>
        <n v="4536329.2589959679"/>
        <n v="28223900.696416955"/>
        <n v="62808784.38643264"/>
        <n v="3116415.7604292342"/>
        <n v="507016.60309798742"/>
        <n v="361777934.88449818"/>
        <n v="97175420.745538726"/>
        <n v="5834227.8030094802"/>
        <n v="19867254.780842278"/>
        <n v="1039909.1015434238"/>
        <n v="93956431.478796422"/>
        <n v="14773825.339552566"/>
        <n v="84977295.78428483"/>
        <n v="28023536.746437635"/>
        <n v="512588018.84828043"/>
        <n v="20564960.186553121"/>
        <n v="74313126.797398493"/>
        <n v="17894490.222333077"/>
        <n v="38437987.668405466"/>
        <n v="4320334.4634787682"/>
        <n v="40305894.944767088"/>
        <n v="17653662.713390734"/>
        <n v="23633455.161412533"/>
        <n v="60736565.293170534"/>
        <n v="39780017.54157716"/>
        <n v="74889969.908055395"/>
        <n v="1233221.5760218021"/>
        <n v="68201713.547885075"/>
        <n v="30948006.372847814"/>
        <n v="1678023.3736544249"/>
        <n v="3543799.8757209554"/>
        <n v="75582930.23043564"/>
        <n v="226520787.25633052"/>
        <n v="2332343.98365768"/>
        <n v="65521104.779717304"/>
        <n v="36842974.183126435"/>
        <n v="145036678.55102628"/>
        <n v="3047145.0515442085"/>
        <n v="27649905.614866737"/>
        <n v="75647255.18547529"/>
        <n v="56099796.429552309"/>
        <n v="14286662.21649356"/>
        <n v="9205032.8250140566"/>
        <n v="53813335.152471289"/>
        <n v="7058752.9114065589"/>
        <n v="90718964.26926361"/>
        <n v="13027043.615355002"/>
        <n v="27413751.530002777"/>
        <n v="6666287.5278410381"/>
        <n v="1539670.3392470398"/>
        <n v="51889463.112664796"/>
        <n v="137800138.80870721"/>
        <n v="751032.5093885042"/>
        <n v="159994680.10474673"/>
        <n v="9522993.6633631419"/>
        <n v="33750899.066726558"/>
        <n v="69101853.938151777"/>
        <n v="213362280.61699244"/>
        <n v="22786166.158984795"/>
        <n v="45020757.327353492"/>
        <n v="1612612.6179705549"/>
        <n v="89565264.552826375"/>
        <n v="23129084.625373859"/>
        <n v="8351386.4770559985"/>
        <n v="132354692.46937302"/>
        <n v="225873442.47825661"/>
        <n v="6152293.162064245"/>
        <n v="16705333.931140805"/>
        <n v="18021995.307796318"/>
        <n v="20898027.895166017"/>
        <n v="27697310.045416038"/>
        <n v="2069674.6011388111"/>
        <n v="24623990.499833524"/>
        <n v="25132311.082373921"/>
        <n v="87799089.075913668"/>
        <n v="62798076.488485307"/>
        <n v="4675932.0825771708"/>
        <n v="53502327.79330115"/>
        <n v="22380688.631840169"/>
        <n v="5455553.6963821035"/>
        <n v="132674839.89994417"/>
        <n v="78973896.474194407"/>
        <n v="734957.60981191671"/>
        <n v="321230.83971288957"/>
        <n v="268691900.61619461"/>
        <n v="845621.3087402652"/>
        <n v="13657732.70218458"/>
        <n v="5726976.9342668615"/>
        <n v="106461482.04468563"/>
        <n v="8467649.0768595599"/>
        <n v="8829058.2041958347"/>
        <n v="38275835.43393109"/>
        <n v="100573370.06610768"/>
        <n v="38462507.117087461"/>
        <n v="39149593.218002476"/>
        <n v="201177158.11192641"/>
        <n v="292198942.08683097"/>
        <n v="12869365.165023608"/>
        <n v="5054572.4840593925"/>
        <n v="16704371.970420329"/>
        <n v="7211410.6832590802"/>
        <n v="48520737.054897659"/>
        <n v="86319660.385566056"/>
        <n v="95070394.368883908"/>
        <n v="14880434.157400981"/>
        <n v="1743566.7006031298"/>
        <n v="118575195.68765928"/>
        <n v="42806507.235040367"/>
        <n v="11293093.467197567"/>
        <n v="20923173.068093352"/>
        <n v="204450227.47793949"/>
        <n v="1721383.471973568"/>
        <n v="181847457.89699173"/>
        <n v="66447267.097613551"/>
        <n v="20662877.405873992"/>
        <n v="13768365.141225554"/>
        <n v="14793261.33038244"/>
        <n v="14625190.17922725"/>
        <n v="40833411.996254861"/>
        <n v="74587616.804846779"/>
        <n v="16597248.173012938"/>
        <n v="815679.49366915203"/>
        <n v="3413213.4613790326"/>
        <n v="33610959.841826878"/>
        <n v="40495544.322753504"/>
        <n v="105899557.70467925"/>
        <n v="38119309.483251743"/>
        <n v="38240603.758227713"/>
        <n v="24423210.145194434"/>
        <n v="152316311.77724543"/>
        <n v="22174567.090408381"/>
        <n v="6923834.8524888549"/>
        <n v="19334639.885547984"/>
        <n v="222850696.59952286"/>
        <n v="5880764.3405107874"/>
        <n v="24544118.708008535"/>
        <n v="30287584.706186015"/>
        <n v="9816290.7045862414"/>
        <n v="58104814.355017506"/>
        <n v="146192109.77435768"/>
        <n v="103642280.34885316"/>
        <n v="5607459.7757014213"/>
        <n v="2693109.52817094"/>
        <n v="50452700.525031172"/>
        <n v="78941154.164980605"/>
        <n v="35634414.858399093"/>
        <n v="68083536.050725117"/>
        <n v="8411042.399548769"/>
        <n v="18255158.321118463"/>
        <n v="5040916.9922477528"/>
        <n v="4800432.000129153"/>
        <n v="71677441.365306929"/>
        <n v="85198821.808947161"/>
        <n v="68833812.711687073"/>
        <n v="126125964.68490478"/>
        <n v="4954726.9960972667"/>
        <n v="49453560.053082451"/>
        <n v="57701298.374142602"/>
        <n v="42896321.621152855"/>
        <n v="26115573.586833492"/>
        <n v="10432552.674802739"/>
        <n v="50319246.608042225"/>
        <n v="5064353.34474108"/>
        <n v="115126131.45456463"/>
        <n v="26928952.001276419"/>
        <n v="48716942.811426617"/>
        <n v="1086878.086616358"/>
        <n v="4763026.2175495056"/>
        <n v="38742430.024742328"/>
        <n v="9960786.9741367474"/>
        <n v="8538151.6671577636"/>
        <n v="36175047.21437192"/>
        <n v="243173083.96750054"/>
        <n v="11040617.368608065"/>
        <n v="22818693.915669952"/>
        <n v="10440946.696313547"/>
        <n v="165398089.74082336"/>
        <n v="40657849.806499407"/>
        <n v="19147757.247847199"/>
        <n v="67506707.950649947"/>
        <n v="23835504.180266239"/>
        <n v="25690038.772767603"/>
        <n v="1239143.9692118019"/>
        <n v="46367674.038329184"/>
        <n v="3109418.2619548952"/>
        <n v="29231948.586382072"/>
        <n v="12313266.296641782"/>
        <n v="100772576.65510701"/>
        <n v="30383902.640801318"/>
        <n v="22355311.284122292"/>
        <n v="46011499.838253416"/>
        <n v="24685923.627506077"/>
        <n v="46715647.904565074"/>
        <n v="65767136.461777918"/>
        <n v="3643098.6434664279"/>
        <n v="161634126.7381441"/>
        <n v="30440574.787729457"/>
        <n v="108712939.25887501"/>
        <n v="5235421.7984293168"/>
        <n v="18764526.406209573"/>
        <n v="23207118.79107555"/>
        <n v="39019063.633325092"/>
        <n v="383553.50451496098"/>
        <n v="7033355.8242552876"/>
        <n v="123097800.84058535"/>
        <n v="34125999.263521954"/>
        <n v="34322533.985722318"/>
        <n v="16207695.501031745"/>
        <n v="118663780.36129536"/>
        <n v="87720668.059172004"/>
        <n v="29951545.950246915"/>
        <n v="8365437.7405501222"/>
        <n v="6991475.7515091822"/>
        <n v="32110347.293666545"/>
        <n v="2990167.2492554239"/>
        <n v="46400621.129224963"/>
        <n v="7807848.5904655652"/>
        <n v="10656202.171352101"/>
        <n v="161890533.66157272"/>
        <n v="10221122.706085367"/>
        <n v="101579844.63774306"/>
        <n v="2619611.348754053"/>
        <n v="29947628.445985731"/>
        <n v="85569701.10191837"/>
        <n v="847088.81877578492"/>
        <n v="117341158.07491004"/>
        <n v="7155110.4180797748"/>
        <n v="64211012.332364023"/>
        <n v="18141305.906335369"/>
        <n v="161544838.97248197"/>
        <n v="16300554.799685992"/>
        <n v="78646670.319986999"/>
        <n v="194436965.86688"/>
        <n v="43842254.882447787"/>
        <n v="189606716.33575973"/>
        <n v="32251300.577325676"/>
        <n v="12973161.636609552"/>
        <n v="8277931.8077227194"/>
        <n v="168701509.51802045"/>
        <n v="69214123.937241361"/>
        <n v="66145644.910550408"/>
        <n v="60712752.563491702"/>
        <n v="90106509.937866345"/>
        <n v="2065449.7111318682"/>
        <n v="15486209.656808553"/>
        <n v="28039527.578291051"/>
        <n v="30950.720358641996"/>
        <n v="124960918.22245871"/>
        <n v="555683.99682892812"/>
        <n v="526316.54026412999"/>
        <n v="6037589.193490603"/>
        <n v="87491655.633037016"/>
        <n v="47208320.524777077"/>
        <n v="17278876.887650516"/>
        <n v="50154460.128245361"/>
        <n v="935199.19970547839"/>
        <n v="1518692.7517278399"/>
        <n v="70757204.214809969"/>
        <n v="27682380.264946047"/>
        <n v="24305259.931949575"/>
        <n v="1892531.4172947002"/>
        <n v="4212605.530599447"/>
        <n v="8273401.6546733761"/>
        <n v="17074805.694779251"/>
        <n v="99302215.855447978"/>
        <n v="131208751.30416657"/>
        <n v="7135802.5896426719"/>
        <n v="3494474.5353461998"/>
        <n v="3027229.3892806536"/>
        <n v="6909407.6967263045"/>
        <n v="64773725.696162276"/>
        <n v="28522002.355597444"/>
        <n v="95939802.543841779"/>
        <n v="9030823.8680475187"/>
        <n v="55341216.125991933"/>
        <n v="7287051.9976498401"/>
        <n v="6249487.3882607967"/>
        <n v="4976821.4765256001"/>
        <n v="65062193.025876574"/>
        <n v="22988888.621850297"/>
        <n v="139382075.47233865"/>
        <n v="9862016.8248098698"/>
        <n v="447149.22740585601"/>
        <n v="111084570.77492557"/>
        <n v="76682283.041531637"/>
        <n v="141693855.56379044"/>
        <n v="27054963.210689977"/>
        <n v="157774287.3677029"/>
        <n v="18151484.129888788"/>
        <n v="3220960.1392573919"/>
        <n v="19392029.712506879"/>
        <n v="76976851.645442069"/>
        <n v="8142825.0915795965"/>
        <n v="1557858.199054583"/>
        <n v="9868796.5482171029"/>
        <n v="15403371.772601031"/>
        <n v="48724916.626625374"/>
        <n v="15024251.805973841"/>
        <n v="129991949.86356255"/>
        <n v="3501174.0586627768"/>
        <n v="772190.69327668776"/>
        <n v="197198004.15869299"/>
        <n v="3018012.3828066858"/>
        <n v="61254180.507542275"/>
        <n v="8347536.0316522196"/>
        <n v="791863.88211615628"/>
        <n v="48387017.48746147"/>
        <n v="102983864.97298847"/>
        <n v="42190833.561762221"/>
        <n v="107514191.54556873"/>
        <n v="148774190.37891379"/>
        <n v="2721401.3558178903"/>
        <n v="7871002.6210199995"/>
        <n v="157454.58125741399"/>
        <n v="2648862.3914876673"/>
        <n v="42852106.884502798"/>
        <n v="37531733.951544479"/>
        <n v="10021310.05372146"/>
        <n v="15536862.185807593"/>
        <n v="10582403.117777884"/>
        <n v="16384595.527348172"/>
        <n v="11074988.508940162"/>
        <n v="603133.46377139702"/>
        <n v="6430590.5639008256"/>
        <n v="81071248.273239002"/>
        <n v="23867587.366876967"/>
        <n v="14434321.949124489"/>
        <n v="27905290.776929915"/>
        <n v="82267020.978785142"/>
        <n v="7343780.2230040701"/>
        <n v="21856628.969347537"/>
        <n v="2207471.8095530099"/>
        <n v="26780854.468566753"/>
        <n v="74204034.199722588"/>
        <n v="34780149.397772253"/>
        <n v="53633320.533985488"/>
        <n v="1285384.2315405123"/>
        <n v="33509051.025394607"/>
        <n v="49475802.794612512"/>
        <n v="55054159.418073721"/>
        <n v="54768335.294699989"/>
        <n v="122296797.82930471"/>
        <n v="16443966.269908093"/>
        <n v="27511911.809122752"/>
        <n v="74231237.989142567"/>
        <n v="97799276.871205822"/>
        <n v="79683514.763055831"/>
        <n v="22860258.181616854"/>
        <n v="4111444.3209041664"/>
        <n v="124921716.30677629"/>
        <n v="5668975.3838567846"/>
        <n v="13631885.519153664"/>
        <n v="26869874.377187416"/>
        <n v="3879333.6945215999"/>
        <n v="17670519.341159847"/>
        <n v="147219700.25484723"/>
        <n v="57619642.695019372"/>
        <n v="17114600.583271172"/>
        <n v="18361225.870208547"/>
        <n v="16742529.540703777"/>
        <n v="37237186.150968753"/>
        <n v="45264099.639157243"/>
        <n v="58362156.059285484"/>
        <n v="19130405.596182972"/>
        <n v="44695385.073469885"/>
        <n v="1008412.945423533"/>
        <n v="47142275.960560761"/>
        <n v="42978365.123732157"/>
        <n v="39576236.40528439"/>
        <n v="55773604.346773297"/>
        <n v="386143369.11896586"/>
        <n v="53151922.897777058"/>
        <n v="67398188.328956515"/>
        <n v="194978795.98270297"/>
        <n v="6838319.308443293"/>
        <n v="2618158.5540696965"/>
        <n v="83873260.696373686"/>
        <n v="62501509.579064481"/>
        <n v="6566863.326256169"/>
        <n v="30882052.821239565"/>
        <n v="72584145.229136646"/>
        <n v="35801183.515757322"/>
        <n v="50396546.525279202"/>
        <n v="48918646.132820107"/>
        <n v="21891184.382148027"/>
        <n v="16843663.264282089"/>
        <n v="49782671.439769521"/>
        <n v="123304641.41503024"/>
        <n v="2090806.8917448239"/>
        <n v="38723078.519262195"/>
        <n v="127417163.22166701"/>
        <n v="12016424.773935305"/>
        <n v="2071125.4537722417"/>
        <n v="39743450.066482991"/>
        <n v="312172087.11369795"/>
        <n v="94190063.995401308"/>
        <n v="14274272.910129229"/>
        <n v="19346559.383154593"/>
        <n v="566656.80902775365"/>
        <n v="11214439.649087599"/>
        <n v="59400592.496550523"/>
        <n v="69239954.136043742"/>
        <n v="92807296.72340928"/>
        <n v="95500989.241857201"/>
        <n v="71923833.721685097"/>
        <n v="27644229.135602988"/>
        <n v="22586055.351351228"/>
        <n v="68092966.273173213"/>
        <n v="12412250.277068391"/>
        <n v="52636250.691550508"/>
        <n v="40774058.625269718"/>
        <n v="60044040.790198572"/>
        <n v="159399551.51314315"/>
        <n v="16071733.798974002"/>
        <n v="3278469.8988123271"/>
        <n v="28655834.171639498"/>
        <n v="33446309.447974246"/>
        <n v="51363348.852033861"/>
        <n v="43717480.902353659"/>
        <n v="6802013.4610333191"/>
        <n v="39898976.027111217"/>
        <n v="57880466.968804203"/>
        <n v="29691367.093805037"/>
        <n v="26237169.574021295"/>
        <n v="134998308.57856429"/>
        <n v="44143925.750388421"/>
        <n v="27974160.68282653"/>
        <n v="180902028.82595876"/>
        <n v="1006356.3590759678"/>
        <n v="189101486.17894012"/>
        <n v="21778375.998551138"/>
        <n v="133043129.17901082"/>
        <n v="19139303.085384257"/>
        <n v="30721334.42167826"/>
        <n v="6804070.4096382363"/>
        <n v="74243346.930776149"/>
        <n v="4682228.167152564"/>
        <n v="6903066.240863367"/>
        <n v="12048160.757098923"/>
        <n v="11085302.612017645"/>
        <n v="18085549.393951435"/>
        <n v="63062187.138014399"/>
        <n v="82859087.646044388"/>
        <n v="952189.46017393388"/>
        <n v="53046544.845800601"/>
        <n v="19534749.663568821"/>
        <n v="8416689.564910572"/>
        <n v="17353326.075765811"/>
        <n v="53196568.631290391"/>
        <n v="67868430.76036787"/>
        <n v="5733607.3175033564"/>
        <n v="23036696.180564579"/>
        <n v="10738484.770214979"/>
        <n v="18255143.080003079"/>
        <n v="45422737.383846037"/>
        <n v="2973782.0773299662"/>
        <n v="14249631.802936696"/>
        <n v="12382562.269487686"/>
        <n v="1313019.1781888832"/>
        <n v="212911781.38672784"/>
        <n v="74728555.601292551"/>
        <n v="35323890.139536075"/>
        <n v="56499570.443892494"/>
        <n v="13540706.945902772"/>
        <n v="2585206.347971072"/>
        <n v="124851537.0928109"/>
        <n v="566059.21884782601"/>
        <n v="27721383.728983168"/>
        <n v="114536966.58550934"/>
        <n v="6734500.3644656641"/>
        <n v="10649383.703100866"/>
        <n v="6067480.6001182804"/>
        <n v="36624841.397688895"/>
        <n v="17666530.247013122"/>
        <n v="75162153.458540604"/>
        <n v="2652900.3420279361"/>
        <n v="46331110.758158349"/>
        <n v="55285649.939761922"/>
        <n v="13021809.627190398"/>
        <n v="12393337.211623935"/>
        <n v="10512609.942860762"/>
        <n v="6861379.0638172412"/>
        <n v="17333930.256279435"/>
        <n v="42509788.842497058"/>
        <n v="21364909.633187115"/>
        <n v="97270022.009197906"/>
        <n v="3028286.1434738222"/>
        <n v="60080904.011399604"/>
        <n v="47635420.667349547"/>
        <n v="17376984.907565873"/>
        <n v="3437535.7318479838"/>
        <n v="32408218.361787837"/>
        <n v="98189314.809123367"/>
        <n v="76855574.495358542"/>
        <n v="76707172.171815217"/>
        <n v="8704997.8481722437"/>
        <n v="13397669.469992779"/>
        <n v="17891287.258112572"/>
        <n v="2863875.5974745303"/>
        <n v="6522590.6237378884"/>
        <n v="5291443.2150216"/>
        <n v="7321445.968837969"/>
        <n v="187182926.80647165"/>
        <n v="292872567.68776959"/>
        <n v="102081540.42927662"/>
        <n v="19304198.950384051"/>
        <n v="28236851.113888726"/>
        <n v="57268046.601605132"/>
        <n v="22211148.647723123"/>
        <n v="61134357.489149243"/>
        <n v="130359863.24066335"/>
        <n v="15304506.35694157"/>
        <n v="25680225.164424479"/>
        <n v="79705809.677635267"/>
        <n v="108953468.08440454"/>
        <n v="25865357.930435486"/>
        <n v="20142550.018216163"/>
        <n v="5353902.8197307605"/>
        <n v="148052353.83753079"/>
        <n v="1235775.7432908001"/>
        <n v="1032825.6885516756"/>
        <n v="68334122.002245188"/>
        <n v="41462868.783532418"/>
        <n v="71121431.518430844"/>
        <n v="2163267.3492246955"/>
        <n v="73665077.995708972"/>
        <n v="7096531.5573188411"/>
        <n v="14842666.036481338"/>
        <n v="7765108.6172991842"/>
        <n v="34652071.885727338"/>
        <n v="48368766.795582324"/>
        <n v="118698681.0218475"/>
        <n v="222357927.56937069"/>
        <n v="4882177.0814772816"/>
        <n v="101277529.29125163"/>
        <n v="17633630.824497972"/>
        <n v="71560089.131221741"/>
        <n v="75196343.651334167"/>
        <n v="23578259.154244378"/>
        <n v="153803471.97699669"/>
        <n v="4985170.066352807"/>
        <n v="262117756.65027177"/>
        <n v="106517636.90274592"/>
        <n v="15796842.852411792"/>
        <n v="5583424.474926698"/>
        <n v="36135118.111869521"/>
        <n v="21770816.36914159"/>
        <n v="42120589.966269366"/>
        <n v="10830437.614631249"/>
        <n v="6656103.5182214789"/>
        <n v="81479091.415617794"/>
        <n v="13289634.673173578"/>
        <n v="19675038.412018836"/>
        <n v="201788445.89420405"/>
        <n v="36856375.038679682"/>
        <n v="171107820.30403656"/>
        <n v="1732452.1677329328"/>
        <n v="83220983.069144323"/>
        <n v="13285788.081613423"/>
        <n v="856629.79070437991"/>
        <n v="4829092.7154917931"/>
        <n v="214441255.4679558"/>
        <n v="43734637.794541202"/>
        <n v="1050898.8230768158"/>
        <n v="813057.25468262401"/>
        <n v="36343525.187037818"/>
        <n v="98924311.515342161"/>
        <n v="9872964.9671645164"/>
        <n v="91002234.484602109"/>
        <n v="56098640.52626314"/>
        <n v="57669497.5422858"/>
        <n v="144906871.79920805"/>
        <n v="222476094.56803748"/>
        <n v="54337938.252944343"/>
        <n v="32275813.905244526"/>
        <n v="72470574.678150013"/>
        <n v="71608103.920167819"/>
        <n v="3691137.4476144002"/>
        <n v="23160327.172350679"/>
        <n v="67045779.847166002"/>
        <n v="23809042.078405187"/>
        <n v="7893364.5219197944"/>
        <n v="127609489.83778565"/>
        <n v="101708521.6377064"/>
        <n v="185427484.53142658"/>
        <n v="59776276.020447887"/>
        <n v="134170179.28785905"/>
        <n v="161115799.64080247"/>
        <n v="5428730.4292924702"/>
        <n v="94222439.569542721"/>
        <n v="38154596.261243284"/>
        <n v="29880110.016338177"/>
        <n v="67936897.911620826"/>
        <n v="3870409.1280825599"/>
        <n v="44152337.473069511"/>
        <n v="522025.05206764635"/>
        <n v="214474323.42701015"/>
        <n v="90484477.293372482"/>
        <n v="5810020.1152825588"/>
        <n v="157829808.69599023"/>
        <n v="20439790.742409974"/>
        <n v="5940560.7665259819"/>
        <n v="11768179.558734611"/>
        <n v="157039415.82030708"/>
        <n v="10018293.591827406"/>
        <n v="2403696.9524557497"/>
        <n v="42559546.851428039"/>
        <n v="44760844.409316055"/>
        <n v="40247104.77313108"/>
        <n v="3420163.9277109145"/>
        <n v="5292549.5429624654"/>
        <n v="152835098.99154633"/>
        <n v="1803989.5628712806"/>
        <n v="24131953.281507511"/>
        <n v="486399.09656927991"/>
        <n v="13452335.196433114"/>
        <n v="88037069.705076993"/>
        <n v="12570245.337892365"/>
        <n v="132262934.81317802"/>
        <n v="51422803.240976021"/>
        <n v="6041963.2466274519"/>
        <n v="25441425.343573309"/>
        <n v="8484635.3033016101"/>
        <n v="34625972.945455357"/>
        <n v="188150037.9367514"/>
        <n v="145723884.1879108"/>
        <n v="2004893.6044257118"/>
        <n v="36307540.723597072"/>
        <n v="197258833.98667264"/>
        <n v="86633.175046950011"/>
        <n v="176353351.48927504"/>
        <n v="24695582.430378761"/>
        <n v="9194535.252772145"/>
        <n v="199719283.18487114"/>
        <n v="30035139.798208892"/>
        <n v="156084681.05305403"/>
        <n v="41965454.914171822"/>
        <n v="82754260.355073228"/>
        <n v="44539124.635209963"/>
        <n v="29558511.960609339"/>
        <n v="6305481.9638256384"/>
        <n v="64676803.6231317"/>
        <n v="81463799.146384105"/>
        <n v="37311957.937634192"/>
        <n v="15646261.361132463"/>
        <n v="24565465.271023352"/>
        <n v="48283067.924388155"/>
        <n v="235653521.96959588"/>
        <n v="14294362.738345534"/>
        <n v="16369914.94064237"/>
        <n v="21873016.255573504"/>
        <n v="42735323.913393885"/>
        <n v="3473714.5776874512"/>
        <n v="102256200.56004401"/>
        <n v="134627836.89107916"/>
        <n v="214100465.99538329"/>
        <n v="133090363.81391065"/>
        <n v="4452844.6160009997"/>
        <n v="36255769.417994179"/>
        <n v="5433797.820843393"/>
        <n v="41907497.820982203"/>
        <n v="45743753.055303007"/>
        <n v="30405771.722008858"/>
        <n v="13255990.18798705"/>
        <n v="9056747.8570981231"/>
        <n v="6945118.9951045318"/>
        <n v="140731660.17904824"/>
        <n v="2232839.4150025249"/>
        <n v="8994715.9772681389"/>
        <n v="22133076.255187653"/>
        <n v="30959466.963300895"/>
        <n v="538118.03983414406"/>
        <n v="3040382.1084465357"/>
        <n v="62714348.134149194"/>
        <n v="23024232.080382898"/>
        <n v="103531525.50036874"/>
        <n v="120620014.15110809"/>
        <n v="88923059.262702331"/>
        <n v="7382703.8231209721"/>
        <n v="74409103.838281006"/>
        <n v="46760782.260376796"/>
        <n v="104462799.53081393"/>
        <n v="14919658.77679114"/>
        <n v="89229969.86604093"/>
        <n v="28618140.061043378"/>
        <n v="48532024.466039993"/>
        <n v="31146100.314864993"/>
        <n v="167610087.5441263"/>
        <n v="42405231.446502909"/>
        <n v="15348607.910119683"/>
        <n v="5439969.6483987719"/>
        <n v="104022249.17787723"/>
        <n v="39444488.516524553"/>
        <n v="9624019.2117685676"/>
        <n v="26317632.38826992"/>
        <n v="152780495.86752167"/>
        <n v="69848205.044773206"/>
        <n v="34461874.957417257"/>
        <n v="195753899.04077548"/>
        <n v="30888332.092510276"/>
        <n v="25786875.486593205"/>
        <n v="19734913.870308001"/>
        <n v="754018.67331771762"/>
        <n v="2422511.7046616431"/>
        <n v="70976170.632838592"/>
        <n v="77756746.559117287"/>
        <n v="16280597.348048124"/>
        <n v="32202.119441513998"/>
        <n v="22768662.764945656"/>
        <n v="59862563.249847829"/>
        <n v="123742406.54478535"/>
        <n v="2276990.591442252"/>
        <n v="89290027.63171947"/>
        <n v="54096008.612830445"/>
        <n v="356818452.55974698"/>
        <n v="70920029.381644666"/>
        <n v="71217347.986140653"/>
        <n v="5597650.7485033674"/>
        <n v="34810838.040240258"/>
        <n v="49833905.048007704"/>
        <n v="9370474.436116606"/>
        <n v="58813179.074290872"/>
        <n v="52312641.884361207"/>
        <n v="2823104.3136421717"/>
        <n v="178308700.71421131"/>
        <n v="10830796.200189967"/>
        <n v="64791.089351999995"/>
        <n v="12993406.220027838"/>
        <n v="8422135.321980577"/>
        <n v="10940667.788813967"/>
        <n v="72023827.749136537"/>
        <n v="14955531.814697165"/>
        <n v="52473716.259199478"/>
        <n v="32603617.244485602"/>
        <n v="81767319.645038933"/>
        <n v="18922665.117475763"/>
        <n v="125618371.11805767"/>
        <n v="63150469.404654138"/>
        <n v="27112787.939980805"/>
        <n v="94224702.083820879"/>
        <n v="62961950.250489302"/>
        <n v="866703.14560571685"/>
        <n v="1229226.8216265577"/>
        <n v="28387659.557540309"/>
        <n v="2216694.2450807882"/>
        <n v="56046715.875751413"/>
        <n v="2091781.7281942181"/>
        <n v="134245103.56848639"/>
        <n v="106215239.02840658"/>
        <n v="1324863.6058751398"/>
        <n v="15860700.105714465"/>
        <n v="2749526.1906856401"/>
        <n v="12444361.619086906"/>
        <n v="9703057.4789034091"/>
        <n v="62023569.778245397"/>
        <n v="140245916.30376139"/>
        <n v="52404264.376757443"/>
        <n v="81481029.01988849"/>
        <n v="4806415.5123353601"/>
        <n v="41817636.340230122"/>
        <n v="17648525.425429244"/>
        <n v="11070528.0023154"/>
        <n v="46155972.231330879"/>
        <n v="13806577.689755347"/>
        <n v="210034611.48599616"/>
        <n v="115352962.13959786"/>
        <n v="10211668.039136818"/>
        <n v="115270256.23665288"/>
        <n v="273339507.01480031"/>
        <n v="5102787.7407439798"/>
        <n v="29677958.06119556"/>
        <n v="8206489.1089588683"/>
        <n v="53117987.141480938"/>
        <n v="4428226.5470547173"/>
        <n v="19833038.230397388"/>
        <n v="11777920.046560874"/>
        <n v="5333189.4902272895"/>
        <n v="28883198.730082121"/>
        <n v="11788225.837942805"/>
        <n v="2945122.5063338494"/>
        <n v="37510586.626914315"/>
        <n v="67360779.281084895"/>
        <n v="114369243.63918589"/>
        <n v="18200052.981987864"/>
        <n v="70817100.484264284"/>
        <n v="91731281.139904782"/>
        <n v="209220969.45159629"/>
        <n v="12570389.01068118"/>
        <n v="25217738.371317197"/>
        <n v="4541794.8636850016"/>
        <n v="108844669.3776"/>
        <n v="219707846.17609215"/>
        <n v="66189599.782492913"/>
        <n v="3369620.1200718805"/>
        <n v="4029266.8335230397"/>
        <n v="105069887.24098144"/>
        <n v="820417.43975356792"/>
        <n v="35114673.402668856"/>
        <n v="152328292.98731226"/>
        <n v="9824372.7214044239"/>
        <n v="63363074.125429831"/>
        <n v="11554463.0080152"/>
        <n v="34415833.219627991"/>
        <n v="85894608.508740231"/>
        <n v="6112414.1697594766"/>
        <n v="49000578.832729951"/>
        <n v="35412113.112248674"/>
        <n v="71855729.716189131"/>
        <n v="607273.71305858402"/>
        <n v="40104664.423008569"/>
        <n v="1554067.5036479998"/>
        <n v="51501808.652265422"/>
        <n v="27981276.813989237"/>
        <n v="10303434.655680601"/>
        <n v="38578317.974226892"/>
        <n v="18603733.274395432"/>
        <n v="3988008.3802850679"/>
        <n v="75060057.053856954"/>
        <n v="147438871.04936531"/>
        <n v="76373643.925015107"/>
        <n v="290540757.67904347"/>
        <n v="13613021.1879385"/>
        <n v="142604611.71944919"/>
        <n v="133986081.3614596"/>
        <n v="54111148.154025711"/>
        <n v="11927497.657201156"/>
        <n v="101491712.67503788"/>
        <n v="8039178.2769883201"/>
        <n v="55404459.157420799"/>
        <n v="45026542.678291582"/>
        <n v="14633519.945809249"/>
        <n v="62309252.509457484"/>
        <n v="47566702.95331987"/>
        <n v="13237485.732494898"/>
        <n v="1052379.8015272077"/>
        <n v="63862475.982334152"/>
        <n v="104308494.99462394"/>
        <n v="7891859.6728819907"/>
        <n v="11207931.638032485"/>
        <n v="121522485.09776318"/>
        <n v="137707257.01177096"/>
        <n v="10229558.016932225"/>
        <n v="14094752.383252649"/>
        <n v="14263784.926874412"/>
        <n v="17323173.183695536"/>
        <n v="47515845.304861516"/>
        <n v="80133091.667869896"/>
        <n v="124499986.5580322"/>
        <n v="121697883.87828477"/>
        <n v="31159463.399440996"/>
        <n v="3787702.0380450967"/>
        <n v="6550506.1437903363"/>
        <n v="16401574.699382827"/>
        <n v="96510910.652943"/>
        <n v="6492134.6974588111"/>
        <n v="41666674.578904942"/>
        <n v="22438345.132057346"/>
        <n v="552411.83487372962"/>
        <n v="3378444.9666299862"/>
        <n v="7662566.3965629656"/>
        <n v="11842582.024325935"/>
        <n v="1933028.0464395264"/>
        <n v="13001313.723580945"/>
        <n v="102811382.40171827"/>
        <n v="248279380.94715783"/>
        <n v="6699557.2202222003"/>
        <n v="121803617.48316124"/>
        <n v="9046825.6739092972"/>
        <n v="48283295.474857949"/>
        <n v="40576962.077801265"/>
        <n v="498054122.15766472"/>
        <n v="1111116.7308168926"/>
        <n v="41682624.303961203"/>
        <n v="11189948.480964575"/>
        <n v="6645253.764934862"/>
        <n v="45262600.328720458"/>
        <n v="15420328.76302677"/>
        <n v="12318906.214143842"/>
        <n v="80347998.152619451"/>
        <n v="45592182.090770952"/>
        <n v="274948128.68592656"/>
        <n v="1403572.1757644271"/>
        <n v="24575519.437993571"/>
        <n v="46029193.862708166"/>
        <n v="23035830.164643932"/>
        <n v="31371846.665694434"/>
        <n v="15219835.94018222"/>
        <n v="144191432.90281767"/>
        <n v="13576358.068907341"/>
        <n v="22508562.935264152"/>
        <n v="11847649.509152319"/>
        <n v="141971822.40704927"/>
        <n v="90827994.945628524"/>
        <n v="5872743.09875385"/>
        <n v="27352697.971960388"/>
        <n v="46540724.346460335"/>
        <n v="46523979.129692733"/>
        <n v="5494574.141357759"/>
        <n v="17405958.475546293"/>
        <n v="117671596.00280149"/>
        <n v="1946711.6412581373"/>
        <n v="90397707.488306373"/>
        <n v="12055645.193929154"/>
        <n v="26175498.150413044"/>
        <n v="108013312.51824684"/>
        <n v="9114651.5705645382"/>
        <n v="59951790.220939755"/>
        <n v="16761316.276677134"/>
        <n v="17937562.960709702"/>
        <n v="4575119.661037175"/>
        <n v="241183774.44474116"/>
        <n v="120944199.55128913"/>
        <n v="1569888.2134119493"/>
        <n v="87811078.122915626"/>
        <n v="36962648.814968936"/>
        <n v="30090845.828946169"/>
        <n v="23836415.431914493"/>
        <n v="71967769.403638631"/>
        <n v="13545156.246131249"/>
        <n v="4231661.0703640413"/>
        <n v="82589470.13400583"/>
        <n v="51154166.294011898"/>
        <n v="43543669.890885577"/>
        <n v="47320296.624337256"/>
        <n v="26803622.704906538"/>
        <n v="13384572.89318167"/>
        <n v="21695159.717218943"/>
        <n v="98608221.325797275"/>
        <n v="23904218.537065018"/>
        <n v="449322652.29799944"/>
        <n v="103369447.78236391"/>
        <n v="1878126.6817202668"/>
        <n v="1545428.90579217"/>
        <n v="75677131.67265451"/>
        <n v="54148802.299744926"/>
        <n v="1212116.2973085402"/>
        <n v="10447814.641148062"/>
        <n v="128693981.65253046"/>
        <n v="63748747.177069917"/>
        <n v="2474820.8028541137"/>
        <n v="30316373.917700153"/>
        <n v="24085959.21273588"/>
        <n v="13584235.193286739"/>
        <n v="73905235.803723007"/>
        <n v="2956037.6482384801"/>
        <n v="37109829.922190577"/>
        <n v="65499662.380170815"/>
        <n v="48764107.18214564"/>
        <n v="2713718.2324964311"/>
        <n v="61373424.853436336"/>
        <n v="6022655.2905879356"/>
        <n v="23157257.862697333"/>
        <n v="93871023.703078106"/>
        <n v="4628674.5110101411"/>
        <n v="48963574.868710898"/>
        <n v="22543756.408274297"/>
        <n v="37567681.925545573"/>
        <n v="18682982.713497646"/>
        <n v="94896699.894002259"/>
        <n v="112127668.2440235"/>
        <n v="66687178.585712254"/>
        <n v="1329911.5653015471"/>
        <n v="30500415.016629353"/>
        <n v="61198011.179480746"/>
        <n v="5302661.2718366263"/>
        <n v="66301644.10403426"/>
        <n v="96250753.355770364"/>
        <n v="3894570.0553240362"/>
        <n v="183418365.90125462"/>
        <n v="1834558.5827045878"/>
        <n v="52697563.918419763"/>
        <n v="22398231.198799085"/>
        <n v="105770095.20382899"/>
        <n v="159262.14731169603"/>
        <n v="75490310.532421783"/>
        <n v="626547.38913527934"/>
        <n v="99566834.862919942"/>
        <n v="40011333.577948801"/>
        <n v="7572976.4555918202"/>
        <n v="6997033.5243768962"/>
        <n v="947127.41893985064"/>
        <n v="78327213.610060796"/>
        <n v="33820.202488319999"/>
        <n v="6556861.7715531737"/>
        <n v="8804002.6524397321"/>
        <n v="17046015.976481792"/>
        <n v="77378952.208659947"/>
        <n v="213702235.78944555"/>
        <n v="2209740.4797263518"/>
        <n v="100709420.56789842"/>
        <n v="7608439.137374999"/>
        <n v="26302814.447129283"/>
        <n v="60275067.812507138"/>
        <n v="10519208.398379484"/>
        <n v="58299321.795901574"/>
        <n v="24597150.15977516"/>
        <n v="85426903.284550011"/>
        <n v="31784780.631187577"/>
        <n v="9764870.1517957598"/>
        <n v="41581868.598721124"/>
        <n v="17678390.023044981"/>
        <n v="263975764.72146094"/>
        <n v="26279663.038122337"/>
        <n v="35020121.257798843"/>
        <n v="18391643.32166256"/>
        <n v="153111235.73102376"/>
        <n v="78351540.13555485"/>
        <n v="77101213.613042057"/>
        <n v="103636404.28260717"/>
        <n v="56408751.830322959"/>
        <n v="20635005.526949521"/>
        <n v="3385651.2260648711"/>
        <n v="9625051.9275760651"/>
        <n v="115371609.47310783"/>
        <n v="13271331.195797624"/>
        <n v="4327801.580923236"/>
        <n v="3129299.7833487499"/>
        <n v="124852868.11730063"/>
        <n v="9286777.9355934504"/>
        <n v="13781229.442136208"/>
        <n v="11270362.173683796"/>
        <n v="18678951.86103135"/>
        <n v="2005526.9118580287"/>
        <n v="28520482.45822807"/>
        <n v="33397351.825088374"/>
        <n v="14865221.817227626"/>
        <n v="372187554.92894661"/>
        <n v="219963424.53979543"/>
        <n v="22629098.842653338"/>
        <n v="820054.55288255506"/>
        <n v="1970629.8902913921"/>
        <n v="94741643.954549626"/>
        <n v="128220916.04763871"/>
        <n v="18117905.841659289"/>
        <n v="137053126.09086174"/>
        <n v="8485630.4802984968"/>
        <n v="15307229.844684036"/>
        <n v="121979409.6681314"/>
        <n v="1607523.4785044033"/>
        <n v="1818798.1635480695"/>
        <n v="92161909.612965316"/>
        <n v="3919146.4910387523"/>
        <n v="36493928.253775291"/>
        <n v="26310028.783555627"/>
        <n v="87372913.837394595"/>
        <n v="59983933.178136438"/>
        <n v="46161147.115088403"/>
        <n v="21634327.073642157"/>
        <n v="51657321.749217711"/>
        <n v="3009314.9143472724"/>
        <n v="1919777.4162919966"/>
        <n v="66565108.676476665"/>
        <n v="5164088.9261773508"/>
        <n v="5530021.6237311913"/>
        <n v="55057183.388377585"/>
        <n v="142512215.38121212"/>
        <n v="65515355.725375704"/>
        <n v="42530682.807928175"/>
        <n v="49124551.976397708"/>
        <n v="2852303.7902212138"/>
        <n v="63440458.545188732"/>
        <n v="13437929.307685476"/>
        <n v="27951137.554340005"/>
        <n v="6148687.4818546446"/>
        <n v="13206678.503250374"/>
        <n v="19692291.902881358"/>
        <n v="17982382.202334784"/>
        <n v="9545658.0421007518"/>
        <n v="118578391.60884123"/>
        <n v="13289043.857373623"/>
        <n v="7037111.5106899468"/>
        <n v="16985877.824936077"/>
        <n v="54213776.052432641"/>
        <n v="45960240.134616181"/>
        <n v="24752518.48478657"/>
        <n v="57081201.406982087"/>
        <n v="11292694.618734537"/>
        <n v="13874798.933428744"/>
        <n v="121718979.2777265"/>
        <n v="42692975.278169326"/>
        <n v="94221955.172036991"/>
        <n v="125615322.44745015"/>
        <n v="32410402.199613292"/>
        <n v="497761.31079918728"/>
        <n v="156396769.0560655"/>
        <n v="71733624.619795114"/>
        <n v="8613101.8080102671"/>
        <n v="44067319.214516863"/>
        <n v="1780497.66874941"/>
        <n v="24792501.449623466"/>
        <n v="7202653.8244981058"/>
        <n v="34143309.493579738"/>
        <n v="14160900.855967738"/>
        <n v="15501733.344222622"/>
        <n v="37640925.322307192"/>
        <n v="89544503.176669791"/>
        <n v="21098820.256069291"/>
        <n v="104747560.04867908"/>
        <n v="94476809.888859332"/>
        <n v="24653827.720433317"/>
        <n v="111589229.59657905"/>
        <n v="174483744.37379092"/>
        <n v="125632811.47819248"/>
        <n v="5675086.8359176321"/>
        <n v="28846303.00316726"/>
        <n v="45552108.875288375"/>
        <n v="21898449.747161604"/>
        <n v="5432690.6455403334"/>
        <n v="378113575.17632067"/>
        <n v="197063014.48394677"/>
        <n v="19109226.672708344"/>
        <n v="113435751.22913086"/>
        <n v="4556798.1713050157"/>
        <n v="53725307.946988024"/>
        <n v="9567836.9712152835"/>
        <n v="58578714.053050175"/>
        <n v="11359011.063175775"/>
        <n v="94897358.730029136"/>
        <n v="31402678.389081761"/>
        <n v="24337435.513361793"/>
        <n v="77174696.588735625"/>
        <n v="8669772.0435440708"/>
        <n v="30511659.884872317"/>
        <n v="16261111.883157523"/>
        <n v="4893827.6584256198"/>
        <n v="253441209.9518005"/>
        <n v="9193392.6642896459"/>
        <n v="5838660.9681478962"/>
        <n v="39329036.909060366"/>
        <n v="161623.39016355842"/>
        <n v="98259517.605209067"/>
        <n v="118999877.49908875"/>
        <n v="50785100.283411734"/>
        <n v="34653935.145844005"/>
        <n v="52264391.537846215"/>
        <n v="52186142.171459489"/>
        <n v="103020239.0449657"/>
        <n v="137647542.88659957"/>
        <n v="181618727.56698242"/>
        <n v="18299451.667139597"/>
        <n v="34356779.733917803"/>
        <n v="7243836.1275950214"/>
        <n v="2244563.4505467848"/>
        <n v="49506501.874735497"/>
        <n v="9957686.2621516325"/>
        <n v="1991667.6019211016"/>
        <n v="42923837.385708138"/>
        <n v="87852574.432484865"/>
        <n v="2123125.6233175802"/>
        <n v="33141313.884356096"/>
        <n v="6401248.2212196002"/>
        <n v="54235383.569589429"/>
        <n v="9295671.189311875"/>
        <n v="137469569.88092843"/>
        <n v="108221438.68630876"/>
        <n v="5200392.878413287"/>
        <n v="4293786.3306380659"/>
        <n v="4307601.9959787168"/>
        <n v="226818646.78252548"/>
        <n v="10082421.766916404"/>
        <n v="2343736.0826163646"/>
        <n v="1039803.6072798441"/>
        <n v="61702608.370729305"/>
        <n v="115311570.21263312"/>
        <n v="75123247.111893371"/>
        <n v="3546334.5612041699"/>
        <n v="39723496.730495401"/>
        <n v="51945869.606781662"/>
        <n v="15830166.301039966"/>
        <n v="11439721.37747287"/>
        <n v="166890265.85517815"/>
        <n v="26560146.383991342"/>
        <n v="1184840.5922116919"/>
        <n v="1488713.1850145282"/>
        <n v="45319419.087455124"/>
        <n v="325153576.8460592"/>
        <n v="1205262.6445156408"/>
        <n v="34124496.573738478"/>
        <n v="56285544.084003523"/>
        <n v="100679846.20551597"/>
        <n v="9859684.2923587691"/>
        <n v="8624036.993742086"/>
        <n v="34572288.014302976"/>
        <n v="64329.437287799999"/>
        <n v="3775912.4598434572"/>
        <n v="27576490.040545549"/>
        <n v="2407499.8546888572"/>
        <n v="145672.6067257032"/>
        <n v="3711177.916514141"/>
        <n v="37462322.716788433"/>
        <n v="14786545.019869991"/>
        <n v="214677520.13693494"/>
        <n v="62324891.411542527"/>
        <n v="133760142.52261974"/>
        <n v="4994723.4472977072"/>
        <n v="85734808.763517365"/>
        <n v="61637134.007348761"/>
        <n v="36152442.126580171"/>
        <n v="5850191.6583914161"/>
        <n v="24619187.431707121"/>
        <n v="8421524.4502957575"/>
        <n v="55327634.930948123"/>
        <n v="5303876.264917179"/>
        <n v="567790.44671731198"/>
        <n v="18998249.357890859"/>
        <n v="82103749.170357823"/>
        <n v="117387874.43132108"/>
        <n v="13393792.708122753"/>
        <n v="353639212.86212361"/>
        <n v="29471702.866204701"/>
        <n v="68737715.796483412"/>
        <n v="166730279.79767257"/>
        <n v="4051093.6489660451"/>
        <n v="3153104.6394520402"/>
        <n v="78007153.046604931"/>
        <n v="1027402.1864610815"/>
        <n v="73933733.997948036"/>
        <n v="75122118.958361208"/>
        <n v="92398237.464005083"/>
        <n v="1968037.5116369659"/>
        <n v="46957393.870536245"/>
        <n v="19622356.789859075"/>
        <n v="53401046.949271686"/>
        <n v="120155672.24420711"/>
        <n v="45499427.183038898"/>
        <n v="15952307.049957961"/>
        <n v="32909127.800573368"/>
        <n v="125279127.56872404"/>
        <n v="107011501.32689653"/>
        <n v="379925.0034354729"/>
        <n v="20173630.36989696"/>
        <n v="21336948.661042631"/>
        <n v="1160181.75487734"/>
        <n v="18669862.207710527"/>
        <n v="59850945.786059327"/>
        <n v="107362750.16545406"/>
        <n v="41917028.880168609"/>
        <n v="31715775.258811813"/>
        <n v="14174256.782049645"/>
        <n v="1889041.8865463999"/>
        <n v="60619458.666994132"/>
        <n v="200188.16598880317"/>
        <n v="90191200.416083783"/>
        <n v="218318213.1895549"/>
        <n v="8174295.3607380465"/>
        <n v="128077370.45255476"/>
        <n v="78655411.563430816"/>
        <n v="26415639.218433265"/>
        <n v="1838128.0945589275"/>
        <n v="72279052.758534864"/>
        <n v="2859129.7632087981"/>
        <n v="4910734.8640973363"/>
        <n v="4672354.7776460107"/>
        <n v="163894703.85993928"/>
        <n v="60510566.781751424"/>
        <n v="63588549.802073926"/>
        <n v="8138359.7751888968"/>
        <n v="110542468.86049058"/>
        <n v="13561007.514887994"/>
        <n v="95094832.271985248"/>
        <n v="141640872.85537818"/>
        <n v="1514975.5250631939"/>
        <n v="5463288.2240753993"/>
        <n v="90136728.493274137"/>
        <n v="212320624.2246663"/>
        <n v="25173217.976661611"/>
        <n v="5694104.1034902018"/>
        <n v="779794.23106199887"/>
        <n v="11425230.055665672"/>
        <n v="232853671.34099406"/>
        <n v="62317604.337409675"/>
        <n v="15966713.710487697"/>
        <n v="42461136.178442985"/>
        <n v="5244385.6972480007"/>
        <n v="31405755.215395439"/>
        <n v="72950125.092247635"/>
        <n v="10451040.548811309"/>
        <n v="5376785.4639594899"/>
        <n v="1697101.8404013361"/>
        <n v="25428195.542691022"/>
        <n v="187169446.73765185"/>
        <n v="14934269.438559432"/>
        <n v="2012565.2125676903"/>
        <n v="26207928.587984607"/>
        <n v="46820446.556015998"/>
        <n v="13768693.335059652"/>
        <n v="3692351.7411409044"/>
        <n v="68836769.595041826"/>
        <n v="85816804.643956915"/>
        <n v="24792088.565789346"/>
        <n v="10014553.04520095"/>
        <n v="74227532.164148405"/>
        <n v="6488156.5769126406"/>
        <n v="18790164.574620787"/>
        <n v="83676849.438793913"/>
        <n v="131957614.00474286"/>
        <n v="5614033.5918577155"/>
        <n v="21664419.669956185"/>
        <n v="83485708.196531087"/>
        <n v="34157511.390641943"/>
        <n v="55825056.251575366"/>
        <n v="39543720.846659191"/>
        <n v="14322048.057772405"/>
        <n v="3988960.1107929144"/>
        <n v="9611359.2326807436"/>
        <n v="3630260.9228734216"/>
        <n v="6206653.4811563576"/>
        <n v="151509407.99386883"/>
        <n v="30506458.512357168"/>
        <n v="69191626.64796643"/>
        <n v="10284511.055867702"/>
        <n v="33316025.450343728"/>
        <n v="3534888.9793633725"/>
        <n v="112330345.04491434"/>
        <n v="6023735.9419519389"/>
        <n v="22106145.013289992"/>
        <n v="24070712.439441755"/>
        <n v="1914841.7870448001"/>
        <n v="3458480.7652552086"/>
        <n v="2391607.6002194444"/>
        <n v="18535193.261378206"/>
        <n v="43118496.581724793"/>
        <n v="14891681.621913096"/>
        <n v="80645495.606851414"/>
        <n v="11542646.518880401"/>
        <n v="14053227.105461854"/>
        <n v="27655500.46207872"/>
        <n v="176241624.69691861"/>
        <n v="375897756.33460093"/>
        <n v="18503540.988687072"/>
        <n v="22583737.757823378"/>
        <n v="3234629.2862674557"/>
        <n v="25653248.652893454"/>
        <n v="17590247.613793436"/>
        <n v="10771571.782240499"/>
        <n v="104227491.83530711"/>
        <n v="2308035.3933564723"/>
        <n v="13048586.953601055"/>
        <n v="124671270.07338524"/>
        <n v="173560066.72201562"/>
        <n v="12184707.762678655"/>
        <n v="20250524.275649689"/>
        <n v="1450900.3350860209"/>
        <n v="118892747.12169813"/>
        <n v="7009933.2448259201"/>
        <n v="20417189.946871951"/>
        <n v="18587526.746933296"/>
        <n v="24241739.569493018"/>
        <n v="8424420.8077348415"/>
        <n v="147193.76906527998"/>
        <n v="16383921.585210191"/>
        <n v="13116740.164649524"/>
        <n v="85013557.265734017"/>
        <n v="127048817.71894488"/>
        <n v="4021296.6933188913"/>
        <n v="76956403.143864512"/>
        <n v="13291225.711966038"/>
        <n v="43467111.430611849"/>
        <n v="48571861.816789649"/>
        <n v="401854157.91655314"/>
        <n v="37989379.28898979"/>
        <n v="17715845.9164268"/>
        <n v="14327686.012386924"/>
        <n v="413210174.02597052"/>
        <n v="6512269.6999851754"/>
        <n v="9782625.8284666259"/>
        <n v="13317699.601896986"/>
        <n v="106346056.71342114"/>
        <n v="19225749.00716554"/>
        <n v="23029961.593866445"/>
        <n v="72647969.885187909"/>
        <n v="53506014.637817934"/>
        <n v="55765991.208847143"/>
        <n v="29686552.122486155"/>
        <n v="176548206.033768"/>
        <n v="58692568.814628549"/>
        <n v="11477984.953527"/>
        <n v="3926520.8679662696"/>
        <n v="7910021.9779151985"/>
        <n v="5534321.3646831932"/>
        <n v="76776.197098985998"/>
        <n v="89445.346290128407"/>
        <n v="17187312.945442632"/>
        <n v="2267862.3675476545"/>
        <n v="14423083.457019528"/>
        <n v="11177821.726509046"/>
        <n v="22748171.184127066"/>
        <n v="9473269.7890671734"/>
        <n v="17026411.472128257"/>
        <n v="17513284.328828651"/>
        <n v="103348322.46753851"/>
        <n v="99860047.092921615"/>
        <n v="7819352.13821832"/>
        <n v="22127902.92216504"/>
        <n v="93753457.758408338"/>
        <n v="140547603.11316243"/>
        <n v="26315439.300595794"/>
        <n v="11464079.796372356"/>
        <n v="60292236.226704799"/>
        <n v="77171765.213454932"/>
        <n v="98248770.770182729"/>
        <n v="49174467.905343212"/>
        <n v="1325972.6173108802"/>
        <n v="3205776.9773528711"/>
        <n v="13538505.0598814"/>
        <n v="60137340.951918587"/>
        <n v="99509587.845692933"/>
        <n v="18892863.181709997"/>
        <n v="176903210.1238825"/>
        <n v="208316613.90997714"/>
        <n v="19850137.793043289"/>
        <n v="2055683.4069742081"/>
        <n v="2243782.9447263167"/>
        <n v="17019521.634613249"/>
        <n v="87337476.339567512"/>
        <n v="18284584.336789679"/>
        <n v="5926300.2029848769"/>
        <n v="1069052.3054184963"/>
        <n v="37060894.554356165"/>
        <n v="3394647.9260911527"/>
        <n v="12636099.427304303"/>
        <n v="50615322.487738371"/>
        <n v="2178598.1625818997"/>
        <n v="94794884.247041553"/>
        <n v="236678960.53853086"/>
        <n v="208680794.57159391"/>
        <n v="112932653.75134723"/>
        <n v="2943320.3762405394"/>
        <n v="13826551.780481996"/>
        <n v="282390410.962762"/>
        <n v="37138208.893027566"/>
        <n v="41684209.743049994"/>
        <n v="1585502.6362232403"/>
        <n v="7174064.512084051"/>
        <n v="2727808.9678699202"/>
        <n v="102717687.65612391"/>
        <n v="227383252.1697681"/>
        <n v="18125139.044778667"/>
        <n v="3375565.784297491"/>
        <n v="2316774.4166676649"/>
        <n v="20126071.817348655"/>
        <n v="4849007.5473423358"/>
        <n v="56798550.034100331"/>
        <n v="6730294.3158960016"/>
        <n v="23302191.541549727"/>
        <n v="213082290.98110464"/>
        <n v="5024181.0060129296"/>
        <n v="81864972.527692258"/>
        <n v="8562080.6053956095"/>
        <n v="19782643.674883321"/>
        <n v="314154031.59258807"/>
        <n v="202409.22032730002"/>
        <n v="677035.55894024402"/>
        <n v="65107344.422346227"/>
        <n v="106755566.25158897"/>
        <n v="64498109.864068151"/>
        <n v="107857437.78378434"/>
        <n v="47233766.356410421"/>
        <n v="7158054.8548080018"/>
        <n v="87543568.895197183"/>
        <n v="12088119.521862037"/>
        <n v="161669062.04589954"/>
        <n v="69213084.603383809"/>
        <n v="70154509.660931006"/>
        <n v="49481225.870458387"/>
        <n v="75545152.09689182"/>
        <n v="33281950.076132912"/>
        <n v="86784996.048729435"/>
        <n v="5873661.2741264645"/>
        <n v="19977898.203428779"/>
        <n v="8964676.7326169498"/>
        <n v="99037339.870477051"/>
        <n v="71863183.724550873"/>
        <n v="1464130.8732365952"/>
        <n v="34784658.487638026"/>
        <n v="34857840.161589228"/>
        <n v="120048174.07817614"/>
        <n v="28914882.541337166"/>
        <n v="21323732.724048667"/>
        <n v="13884337.31969375"/>
        <n v="41485881.09317974"/>
        <n v="75547127.972850472"/>
        <n v="40059899.547503002"/>
        <n v="58884085.64723587"/>
        <n v="22801562.318161797"/>
        <n v="55187446.268856719"/>
        <n v="25175569.23008899"/>
        <n v="11080129.76678223"/>
        <n v="40821220.137575641"/>
        <n v="395473.10870043008"/>
        <n v="17890257.033165287"/>
        <n v="11027776.940795314"/>
        <n v="420641313.57920688"/>
        <n v="3487556.7191706467"/>
        <n v="117222813.60078974"/>
        <n v="8409467.3326893691"/>
        <n v="6229640.6034833249"/>
        <n v="33719952.656253166"/>
        <n v="106543221.96793979"/>
        <n v="34577329.177365705"/>
        <n v="11715964.588629002"/>
        <n v="63392492.821913093"/>
        <n v="647677.83150921622"/>
        <n v="40799278.345263943"/>
        <n v="5705445.6935556382"/>
        <n v="4814282.616476587"/>
        <n v="29808055.308902707"/>
        <n v="24597947.220819693"/>
        <n v="7744694.6101625087"/>
        <n v="52395820.181742921"/>
        <n v="88867584.423633114"/>
        <n v="29122627.298963554"/>
        <n v="102072339.03556724"/>
        <n v="66222074.717423461"/>
        <n v="1407174.602768064"/>
        <n v="11829046.927022325"/>
        <n v="31305888.068976589"/>
        <n v="19637259.961218975"/>
        <n v="83710334.941501051"/>
        <n v="37003153.873289563"/>
        <n v="42123288.992644928"/>
        <n v="9499098.1565575674"/>
        <n v="70172080.375165448"/>
        <n v="58754573.465658471"/>
        <n v="711165.01114884403"/>
        <n v="88891483.782584608"/>
        <n v="138257021.10612109"/>
        <n v="153873624.42853141"/>
        <n v="530312.96387348394"/>
        <n v="60530234.521556802"/>
        <n v="51635226.466213316"/>
        <n v="7555460.541867001"/>
        <n v="5423724.4068740876"/>
        <n v="114805879.45105751"/>
        <n v="2700397.861562172"/>
        <n v="69335131.861572176"/>
        <n v="30215696.159616333"/>
        <n v="103493571.60630772"/>
        <n v="23596702.574882541"/>
        <n v="19755825.565200191"/>
        <n v="51873578.278350964"/>
        <n v="1048829.8702944"/>
        <n v="12363559.205393298"/>
        <n v="12386215.796023566"/>
        <n v="597981.56601330009"/>
        <n v="48089258.664132014"/>
        <n v="76785.898917258004"/>
        <n v="3124090.5906883762"/>
        <n v="5532180.240021727"/>
        <n v="112303177.3967631"/>
        <n v="199727522.09178635"/>
        <n v="42354748.161125861"/>
        <n v="26062699.458324"/>
        <n v="20105694.039674431"/>
        <n v="993604.02549410379"/>
        <n v="18056980.062829822"/>
        <n v="44543906.391141511"/>
        <n v="176118444.30903101"/>
        <n v="110526683.30983603"/>
        <n v="73013668.085144266"/>
        <n v="61977146.297349609"/>
        <n v="1330976.3403111168"/>
        <n v="35967246.389113188"/>
        <n v="28916913.379005004"/>
        <n v="32966128.002295218"/>
        <n v="17863290.981751855"/>
        <n v="68192439.008258715"/>
        <n v="54445124.371855937"/>
        <n v="2602404.5737804803"/>
        <n v="10926175.718220266"/>
        <n v="53897950.571607538"/>
        <n v="25887580.538804758"/>
        <n v="5947164.3736339454"/>
        <n v="85120536.157022536"/>
        <n v="23754563.751965545"/>
        <n v="276596030.18635088"/>
        <n v="10465701.375595758"/>
        <n v="10683990.112079095"/>
        <n v="17173439.518788211"/>
        <n v="113266274.17090723"/>
        <n v="64211232.335952617"/>
        <n v="151954856.31449085"/>
        <n v="4423800.8504517116"/>
        <n v="165416771.90310234"/>
        <n v="14418256.634883359"/>
        <n v="3528241.4830935164"/>
        <n v="50274974.18875625"/>
        <n v="2934678.2001953544"/>
        <n v="1468804.482859507"/>
        <n v="13806674.4594582"/>
        <n v="1394066.5905730538"/>
        <n v="8016468.9928509323"/>
        <n v="34453953.719022915"/>
        <n v="65841991.116615936"/>
        <n v="5904902.0935720801"/>
        <n v="6939024.8100495841"/>
        <n v="24040387.349510685"/>
        <n v="36841308.534924403"/>
        <n v="6622261.3625198938"/>
        <n v="14061393.077293901"/>
        <n v="24559473.567404155"/>
        <n v="3463295.322710034"/>
        <n v="40403127.389004759"/>
        <n v="182580136.3073726"/>
        <n v="24921817.29269439"/>
        <n v="874407.68170938001"/>
        <n v="5660047.0804444766"/>
        <n v="8066780.9516878547"/>
        <n v="44497976.609071322"/>
        <n v="30283525.582912792"/>
        <n v="25869070.811776455"/>
        <n v="25044390.363137744"/>
        <n v="81306954.035904631"/>
        <n v="10951270.914049691"/>
        <n v="5812593.4154545749"/>
        <n v="4084874.2096342822"/>
        <n v="32136773.148281835"/>
        <n v="44257937.48556821"/>
        <n v="88029346.052844867"/>
        <n v="83880863.812236905"/>
        <n v="4484391.0290605165"/>
        <n v="53196738.966601528"/>
        <n v="105950274.19289732"/>
        <n v="68509037.864519611"/>
        <n v="41690725.863078184"/>
        <n v="143165485.80733877"/>
        <n v="41622680.981715843"/>
        <n v="3035860.9493376031"/>
        <n v="28248345.147824056"/>
        <n v="27492000.288585663"/>
        <n v="1501532.92161552"/>
        <n v="57826303.683907621"/>
        <n v="5267594.539993247"/>
        <n v="106174521.84394105"/>
        <n v="26602704.199088994"/>
        <n v="59956365.706150174"/>
        <n v="11343455.184103457"/>
        <n v="61232308.455066077"/>
        <n v="29914649.281889077"/>
        <n v="11051204.103482893"/>
        <n v="84661772.828085452"/>
        <n v="62743549.667416468"/>
        <n v="17859627.391883325"/>
        <n v="8210679.6446402874"/>
        <n v="42547133.577720001"/>
        <n v="1514276.2171991665"/>
        <n v="143448537.52188906"/>
        <n v="30223260.601960137"/>
        <n v="37027676.934192777"/>
        <n v="3472135.2352803992"/>
        <n v="10598277.873349553"/>
        <n v="30159495.550855283"/>
        <n v="90544062.143821105"/>
        <n v="41329690.979673289"/>
        <n v="41245022.504364029"/>
        <n v="14097062.706375415"/>
        <n v="53776925.398328669"/>
        <n v="20703159.4667904"/>
        <n v="27948261.755301885"/>
        <n v="17690432.45026806"/>
        <n v="6092699.215256596"/>
        <n v="28680085.311762929"/>
        <n v="186347963.240374"/>
        <n v="18435766.134153575"/>
        <n v="7329668.1567363068"/>
        <n v="111305084.75062412"/>
        <n v="51218335.089002945"/>
        <n v="68338224.214963928"/>
        <n v="52621388.395098992"/>
        <n v="14932455.114360113"/>
        <n v="3026342.6377619528"/>
        <n v="21995632.723730803"/>
        <n v="66884244.919552937"/>
        <n v="2781419.8672227222"/>
        <n v="3340631.2976579005"/>
        <n v="180027626.94103122"/>
        <n v="46673454.910775736"/>
        <n v="200338941.56734568"/>
        <n v="32009343.242489547"/>
        <n v="39323371.126376167"/>
        <n v="17077450.19721216"/>
        <n v="16008278.846477488"/>
        <n v="6396199.4155123672"/>
        <n v="27182478.883776654"/>
        <n v="14522328.229151398"/>
        <n v="11136819.708081877"/>
        <n v="1568975.3537051599"/>
        <n v="236224357.42844"/>
        <n v="59077496.975380011"/>
        <n v="109911935.03251447"/>
        <n v="82646179.944368199"/>
        <n v="42307235.735464565"/>
        <n v="199147013.62193009"/>
        <n v="4457877.4055001596"/>
        <n v="36190455.20188202"/>
        <n v="109363469.0221184"/>
        <n v="16398378.872318726"/>
        <n v="44644730.594411373"/>
        <n v="159893.14927610249"/>
        <n v="15290364.46010753"/>
        <n v="127076368.69459197"/>
        <n v="3679469.3972528637"/>
        <n v="96820652.237498999"/>
        <n v="178909480.5017229"/>
        <n v="88064930.784082815"/>
        <n v="28991279.786224585"/>
        <n v="5209582.6612071525"/>
        <n v="27649643.483593322"/>
        <n v="132442058.70059645"/>
        <n v="1499605.1408524003"/>
        <n v="33752672.590818428"/>
        <n v="81111159.478527129"/>
        <n v="191074865.83444011"/>
        <n v="101237121.14945911"/>
        <n v="36081555.285002559"/>
        <n v="54579152.569847487"/>
        <n v="78816105.555921763"/>
        <n v="257762986.67202839"/>
        <n v="65924013.837109424"/>
        <n v="8349868.2674437789"/>
        <n v="145627972.42705527"/>
        <n v="54974694.982009731"/>
        <n v="23082078.400731206"/>
        <n v="59330942.718050629"/>
        <n v="116782.4725394595"/>
        <n v="7326521.1011036737"/>
        <n v="85689890.350653887"/>
        <n v="76265880.224777117"/>
        <n v="16652491.59055092"/>
        <n v="88138498.495785758"/>
        <n v="19628877.094667584"/>
        <n v="4585805.7942070086"/>
        <n v="39431504.402505554"/>
        <n v="21526719.405699417"/>
        <n v="103990649.18686673"/>
        <n v="3950585.6156278276"/>
        <n v="12958871.812917031"/>
        <n v="59670982.321852028"/>
        <n v="9937514.0419362467"/>
        <n v="14121064.03286162"/>
        <n v="97188108.841570869"/>
        <n v="2221945.4790690299"/>
        <n v="16915803.995919939"/>
        <n v="17355083.107833013"/>
        <n v="38301373.284491576"/>
        <n v="105303423.11221306"/>
        <n v="429785.59966267005"/>
        <n v="3861772.1753639183"/>
        <n v="4652816.1673046593"/>
        <n v="7841973.978190925"/>
        <n v="30223096.680462681"/>
        <n v="272586269.69533825"/>
        <n v="258135964.55527607"/>
        <n v="290568.212798402"/>
        <n v="92601127.625591695"/>
        <n v="48819502.546499319"/>
        <n v="128433808.08786033"/>
        <n v="49017403.614644401"/>
        <n v="17819335.196455177"/>
        <n v="11281630.093201688"/>
        <n v="19515854.444003247"/>
        <n v="100961683.59644131"/>
        <n v="17347960.882772002"/>
        <n v="690085.73113704904"/>
        <n v="18600308.760117427"/>
        <n v="126732645.17516461"/>
        <n v="78271897.09518528"/>
        <n v="36016573.937693581"/>
        <n v="107807282.5289052"/>
        <n v="97617212.749480054"/>
        <n v="4278852.8517454928"/>
        <n v="29035089.469619043"/>
        <n v="157073940.23409975"/>
        <n v="70149882.483232871"/>
        <n v="65996001.631768659"/>
        <n v="14113407.079354752"/>
        <n v="25954024.179552"/>
        <n v="53832759.288947113"/>
        <n v="74535089.010569513"/>
        <n v="10695073.077089544"/>
        <n v="37243219.269939154"/>
        <n v="39398020.044463478"/>
        <n v="89626447.242812812"/>
        <n v="65804480.507322043"/>
        <n v="4197571.8512721844"/>
        <n v="7012924.560370368"/>
        <n v="76254769.276838914"/>
        <n v="8387386.754829227"/>
        <n v="51359413.628943503"/>
        <n v="138338661.79466712"/>
        <n v="46913484.14799425"/>
        <n v="616106.23294835992"/>
        <n v="48739966.694388434"/>
        <n v="63047003.818628021"/>
        <n v="1319975.9913877682"/>
        <n v="11304582.081113264"/>
        <n v="18754208.805193312"/>
        <n v="21063591.691770669"/>
        <n v="82675.3046168"/>
        <n v="46756431.279186718"/>
        <n v="44587603.447130047"/>
        <n v="36602417.159685157"/>
        <n v="3235384.9348930889"/>
        <n v="177211089.75814024"/>
        <n v="55838910.950979799"/>
        <n v="31515821.96355994"/>
        <n v="29582642.55816979"/>
        <n v="25701838.538294762"/>
        <n v="169174090.81756988"/>
        <n v="97165736.003855556"/>
        <n v="247426602.67750412"/>
        <n v="19171935.459297583"/>
        <n v="16878455.126897912"/>
        <n v="188396.668801944"/>
        <n v="87513148.532880709"/>
        <n v="2693146.2322706426"/>
        <n v="19015448.678841822"/>
        <n v="41909193.164783336"/>
        <n v="161881728.80822262"/>
        <n v="82178878.564663127"/>
        <n v="17649077.072480451"/>
        <n v="7707600.296383163"/>
        <n v="43675174.501288868"/>
        <n v="54056042.673916534"/>
        <n v="103541261.80908577"/>
        <n v="5324529.7248683907"/>
        <n v="14001742.798157204"/>
        <n v="43520811.614829481"/>
        <n v="9474937.7425468508"/>
        <n v="364635078.67510217"/>
        <n v="27677220.500351816"/>
        <n v="97205741.827560619"/>
        <n v="21261613.125379335"/>
        <n v="39343938.492745973"/>
        <n v="55102823.145938195"/>
        <n v="77870197.795357928"/>
        <n v="5279348.3835467752"/>
        <n v="394877550.18689686"/>
        <n v="4224577.4476843867"/>
        <n v="30906548.106766157"/>
        <n v="6295656.0186627246"/>
        <n v="7213292.1813004809"/>
        <n v="117215513.44507679"/>
        <n v="142771791.69109586"/>
        <n v="55525315.683823347"/>
        <n v="194346030.76798809"/>
        <n v="5927532.7419380853"/>
        <n v="11676006.427656814"/>
        <n v="79369389.132862926"/>
        <n v="109365573.61411743"/>
        <n v="7486256.4939413695"/>
        <n v="206824362.3562288"/>
        <n v="41886756.154262014"/>
        <n v="34570822.591351196"/>
        <n v="213213150.30915087"/>
        <n v="16904449.632321794"/>
        <n v="3182773.8830794562"/>
        <n v="17377771.372479141"/>
        <n v="98919290.335118279"/>
        <n v="1203750.7164358399"/>
        <n v="592575.25337747193"/>
        <n v="130232484.11800367"/>
        <n v="99219409.989854187"/>
        <n v="134956625.03790528"/>
        <n v="1370933.8963472557"/>
        <n v="2158858.4257607134"/>
        <n v="107721834.23099177"/>
        <n v="47465100.463255756"/>
        <n v="2480643.9661561269"/>
        <n v="284509610.59739989"/>
        <n v="7668707.0910648406"/>
        <n v="14745320.842636801"/>
        <n v="342916464.16844338"/>
        <n v="4067619.7311415565"/>
        <n v="43844054.849822916"/>
        <n v="21558672.696975842"/>
        <n v="6083640.1532429131"/>
        <n v="22073983.364428591"/>
        <n v="155356367.72173566"/>
        <n v="27268801.244909726"/>
        <n v="206778308.70303723"/>
        <n v="219621227.70525441"/>
        <n v="31644712.193789296"/>
        <n v="60967529.3491081"/>
        <n v="118745407.74022596"/>
        <n v="82110275.166436002"/>
        <n v="76318724.101341039"/>
        <n v="51035683.085189074"/>
        <n v="57618590.496046148"/>
        <n v="15969125.128262879"/>
        <n v="27519524.377764396"/>
        <n v="1542452.3799101145"/>
        <n v="17110518.601262722"/>
        <n v="143545948.76548442"/>
        <n v="33579578.225123212"/>
        <n v="8481344.0375744086"/>
        <n v="82259069.227387831"/>
        <n v="43175.272491160795"/>
        <n v="1133635.7515860002"/>
        <n v="5370851.7244170876"/>
        <n v="168768338.81930733"/>
        <n v="32495805.840532895"/>
        <n v="22850106.346078705"/>
        <n v="56840736.093562365"/>
        <n v="8628887.7460745182"/>
        <n v="5545296.23811075"/>
        <n v="233581167.88418913"/>
        <n v="30635746.772382569"/>
        <n v="21662967.582080789"/>
        <n v="11702528.900463743"/>
        <n v="52052758.152751721"/>
        <n v="3991902.9896827792"/>
        <n v="7798067.7019220572"/>
        <n v="9857512.763531791"/>
        <n v="661866.38405323809"/>
        <n v="108447092.92147328"/>
        <n v="15063880.948088018"/>
        <n v="114239404.66131647"/>
        <n v="99854388.994525209"/>
        <n v="1447197.4355305601"/>
        <n v="10706785.074009754"/>
        <n v="18135511.995653205"/>
        <n v="90546988.372685686"/>
        <n v="5842288.8422266366"/>
        <n v="12104901.781469813"/>
        <n v="46494560.662741907"/>
        <n v="22474319.928540379"/>
        <n v="72985555.924680352"/>
        <n v="77557738.234641045"/>
        <n v="111880317.00061613"/>
        <n v="77989363.794711277"/>
        <n v="5502086.2679502713"/>
        <n v="45548083.306517228"/>
        <n v="25753675.798955228"/>
        <n v="14511713.64501903"/>
        <n v="12014963.090624295"/>
        <n v="25270664.893899515"/>
        <n v="148220881.9313755"/>
        <n v="26275878.521919373"/>
        <n v="41772316.608448014"/>
        <n v="209545.52357299998"/>
        <n v="57312682.598652408"/>
        <n v="10815692.825602502"/>
        <n v="33061082.395718832"/>
        <n v="219433644.70191571"/>
        <n v="5034223.6350448225"/>
        <n v="34863883.530305132"/>
        <n v="127980096.33090027"/>
        <n v="143614949.22281581"/>
        <n v="797127.84891551698"/>
        <n v="14347199.916183025"/>
        <n v="22545997.130864952"/>
        <n v="24270597.345536351"/>
        <n v="6274242.5487936484"/>
        <n v="47660025.452299654"/>
        <n v="29821094.971575178"/>
        <n v="17319082.098630313"/>
        <n v="42210260.787117824"/>
        <n v="25295713.125469275"/>
        <n v="1741388.5013356609"/>
        <n v="41616894.479026221"/>
        <n v="83227714.496399447"/>
        <n v="23914018.844393484"/>
        <n v="4382366.2556456998"/>
        <n v="2604103.4407901564"/>
        <n v="29874104.765070084"/>
        <n v="264485393.73297819"/>
        <n v="22431367.286324523"/>
        <n v="42731471.33746852"/>
        <n v="40032823.869672477"/>
        <n v="12126114.022647744"/>
        <n v="31185640.007398371"/>
        <n v="1823710.6010442544"/>
        <n v="50377.597170950401"/>
        <n v="52102665.330693692"/>
        <n v="4668636.4657903537"/>
        <n v="10155584.382071385"/>
        <n v="1130858.0399233922"/>
        <n v="26595182.262514751"/>
        <n v="1961224.066875411"/>
        <n v="57518437.228463545"/>
        <n v="84664728.095940784"/>
        <n v="134433484.9879691"/>
        <n v="116801079.18756092"/>
        <n v="10627371.28350989"/>
        <n v="30027847.162703488"/>
        <n v="4304269.4572383752"/>
        <n v="17661817.259653572"/>
        <n v="25498458.714503609"/>
        <n v="8066127.6301205596"/>
        <n v="1674468.7725057602"/>
        <n v="121313782.38943933"/>
        <n v="65865245.225303471"/>
        <n v="13989364.955797708"/>
        <n v="4708758.8729041675"/>
        <n v="7840167.1254381547"/>
        <n v="120956205.16759327"/>
        <n v="106632811.53647557"/>
        <n v="17478027.988494795"/>
        <n v="1178654.5621119153"/>
        <n v="6692884.378883441"/>
        <n v="151599012.95498604"/>
        <n v="4973149.072473703"/>
        <n v="14688217.018233515"/>
        <n v="73128102.255111322"/>
        <n v="2505560.0321360901"/>
        <n v="2957511.7805375992"/>
        <n v="3804250.4039680138"/>
        <n v="82235172.601471424"/>
        <n v="28951859.621576294"/>
        <n v="43628181.87039718"/>
        <n v="12841807.3243488"/>
        <n v="69584806.007993832"/>
        <n v="1075458.1676140302"/>
        <n v="160830530.00730771"/>
        <n v="28414601.353474136"/>
        <n v="4177125.2010625484"/>
        <n v="3607509.21200296"/>
        <n v="39984047.219891645"/>
        <n v="99749520.537698314"/>
        <n v="79882178.333080038"/>
        <n v="84363320.23000811"/>
        <n v="70947660.849577397"/>
        <n v="3650256.600985806"/>
        <n v="582926.90052273602"/>
        <n v="4844256.3189671645"/>
        <n v="4996328.7089013243"/>
        <n v="8204857.9626942715"/>
        <n v="93344885.494723618"/>
        <n v="712363.09288320004"/>
        <n v="38028120.024866663"/>
        <n v="14090694.338634901"/>
        <n v="21059964.700278677"/>
        <n v="52655229.710160978"/>
        <n v="14532499.517405111"/>
        <n v="14479325.596975138"/>
        <n v="76821567.992936045"/>
        <n v="23244441.540550776"/>
        <n v="95087814.10181573"/>
        <n v="69692844.965890571"/>
        <n v="26752748.709118925"/>
        <n v="25530819.263187841"/>
        <n v="27436299.585666895"/>
        <n v="12554704.76272551"/>
        <n v="202705153.0730404"/>
        <n v="156423865.91194794"/>
        <n v="5528287.6722303126"/>
        <n v="12140675.18379"/>
        <n v="4738865.4416159643"/>
        <n v="19534102.554788996"/>
        <n v="6873303.4773689173"/>
        <n v="14520527.741259726"/>
        <n v="140192930.01826987"/>
        <n v="88459405.466701701"/>
        <n v="25071224.205260493"/>
        <n v="386661.35909062502"/>
        <n v="30353310.239166159"/>
        <n v="88917803.2976702"/>
        <n v="168077133.43440366"/>
        <n v="11894729.541285926"/>
        <n v="2570882.3901737579"/>
        <n v="17470012.2735775"/>
        <n v="30324001.5487695"/>
        <n v="94614218.259035468"/>
        <n v="9427616.2744168323"/>
        <n v="1331008.758928871"/>
        <n v="61819969.906089552"/>
        <n v="34317027.278729297"/>
        <n v="148709041.91297099"/>
        <n v="32181703.598961279"/>
        <n v="99363669.299162284"/>
        <n v="4373478.3868199466"/>
        <n v="18553290.168202687"/>
        <n v="2674673.5417552222"/>
        <n v="7168280.3909903998"/>
        <n v="81869472.908880919"/>
        <n v="2817118.431209628"/>
        <n v="47605863.827423036"/>
        <n v="47928366.957625337"/>
        <n v="19077334.074247453"/>
        <n v="76366476.983762369"/>
        <n v="7971885.1428452879"/>
        <n v="22370598.786239497"/>
        <n v="8275341.8267232571"/>
        <n v="87168679.376992077"/>
        <n v="39366256.728298366"/>
        <n v="22489265.498699859"/>
        <n v="25145169.449598256"/>
        <n v="299868.35081471998"/>
        <n v="3511828.0141331353"/>
        <n v="542380.44600600004"/>
        <n v="82660607.737692818"/>
        <n v="1668753.3342595035"/>
        <n v="69924831.984985322"/>
        <n v="25464622.199902914"/>
        <n v="787051.01592421927"/>
        <n v="41310788.044316091"/>
        <n v="47025033.872066721"/>
        <n v="82090035.545746222"/>
        <n v="726811.77440901124"/>
        <n v="1774681.0535365231"/>
        <n v="4063560.6257473831"/>
        <n v="60209321.410788827"/>
        <n v="112000784.6457981"/>
        <n v="13335446.408027697"/>
        <n v="213787840.03584802"/>
        <n v="15963801.323082127"/>
        <n v="6404031.1549354065"/>
        <n v="60163267.231075987"/>
        <n v="104236263.92180288"/>
        <n v="11997733.93794108"/>
        <n v="1465127.614122774"/>
        <n v="57345545.442101873"/>
        <n v="228236761.93532598"/>
        <n v="29249499.901873108"/>
        <n v="3814967.8590158527"/>
        <n v="6020338.5913370997"/>
        <n v="37606756.482116103"/>
        <n v="62124905.412868477"/>
        <n v="26197456.257102292"/>
        <n v="112738126.89365588"/>
        <n v="99732621.471605897"/>
        <n v="67113106.635294735"/>
        <n v="1512693.0152661598"/>
        <n v="4176237.5409404831"/>
        <n v="102140592.31495233"/>
        <n v="6351917.160848897"/>
        <n v="16871711.750740778"/>
        <n v="11193783.737114161"/>
        <n v="2031747.9998857132"/>
        <n v="34648166.519381016"/>
        <n v="43400500.922798254"/>
        <n v="21124217.798469484"/>
        <n v="1426364.3337985496"/>
        <n v="168006188.3240633"/>
        <n v="3531006.110016963"/>
        <n v="33958065.126648881"/>
        <n v="57346781.814195625"/>
        <n v="21590055.525472518"/>
        <n v="22647243.304105479"/>
        <n v="199834705.15605873"/>
        <n v="16020159.827473149"/>
        <n v="21389164.664655123"/>
        <n v="79811728.158865362"/>
        <n v="33078549.794901974"/>
        <n v="43861765.694393113"/>
        <n v="147552620.20363802"/>
        <n v="119416240.48269054"/>
        <n v="48549522.327254102"/>
        <n v="31528051.619519215"/>
        <n v="77007967.21660094"/>
        <n v="19402518.985952213"/>
        <n v="14961380.672660904"/>
        <n v="14295527.932953127"/>
        <n v="58974059.590322778"/>
        <n v="8640354.1847576555"/>
        <n v="18402960.082389548"/>
        <n v="8645251.9024302214"/>
        <n v="126703704.37532033"/>
        <n v="61710021.141965866"/>
        <n v="104311955.05865055"/>
        <n v="2118316.563554184"/>
        <n v="3637887.3275204315"/>
        <n v="34728227.977386706"/>
        <n v="22079601.873443518"/>
        <n v="48048123.322623417"/>
        <n v="170438188.39634088"/>
        <n v="103754012.96687898"/>
        <n v="7788008.7354951547"/>
        <n v="16797631.595382374"/>
        <n v="37892615.954169065"/>
        <n v="59866934.027846403"/>
        <n v="216886337.56480083"/>
        <n v="53629988.576663733"/>
        <n v="19109146.20135342"/>
        <n v="69942111.268057913"/>
        <n v="159873535.49339572"/>
        <n v="46103541.395752765"/>
        <n v="23448776.370146398"/>
        <n v="6108113.4756858014"/>
        <n v="17268968.087874595"/>
        <n v="30723675.202464625"/>
        <n v="70332218.042629153"/>
        <n v="81792854.898908243"/>
        <n v="203177268.60665295"/>
        <n v="211839.92645760003"/>
        <n v="3933772.1899413699"/>
        <n v="37552012.248221651"/>
        <n v="415920.54281682958"/>
        <n v="45408993.413158342"/>
        <n v="128241508.92714876"/>
        <n v="129706289.71377712"/>
        <n v="30770322.338910125"/>
        <n v="133222753.96113443"/>
        <n v="44616105.749366201"/>
        <n v="12854522.475067375"/>
        <n v="48853744.640656725"/>
        <n v="18635642.205053449"/>
        <n v="27016146.766880412"/>
        <n v="221676890.21880245"/>
        <n v="24067190.705131225"/>
        <n v="62502991.764161333"/>
        <n v="12092678.66562272"/>
        <n v="42198755.212515622"/>
        <n v="27903976.078448199"/>
        <n v="141938401.11098781"/>
        <n v="3088823.0836855387"/>
        <n v="4600966.670261316"/>
        <n v="328796.62590104964"/>
        <n v="158775890.24820507"/>
        <n v="3544150.09135608"/>
        <n v="52020828.756527193"/>
        <n v="664972.694370816"/>
        <n v="223120013.21480024"/>
        <n v="147035504.74231082"/>
        <n v="18161369.800210804"/>
        <n v="74388716.413689524"/>
        <n v="1239503.1641429383"/>
        <n v="24064658.791775703"/>
        <n v="6057437.0814465312"/>
        <n v="67689917.767305464"/>
        <n v="71891470.241241008"/>
        <n v="11472339.115805173"/>
        <n v="32904634.418787912"/>
        <n v="35965298.734817579"/>
        <n v="36066538.8397884"/>
        <n v="10049734.766560802"/>
        <n v="4040888.61214269"/>
        <n v="14049280.169462157"/>
        <n v="46176897.9309825"/>
        <n v="118561801.268719"/>
        <n v="204391707.89366519"/>
        <n v="66363586.386708826"/>
        <n v="7290968.9970915597"/>
        <n v="19688627.030446079"/>
        <n v="229903307.64526105"/>
        <n v="9688867.5798448101"/>
        <n v="195589453.17190111"/>
        <n v="22151737.80463928"/>
        <n v="43665671.737765707"/>
        <n v="18109633.28478821"/>
        <n v="83656090.57199958"/>
        <n v="22882782.143585131"/>
        <n v="121791486.85559022"/>
        <n v="25067915.55188055"/>
        <n v="2092819.6409538721"/>
        <n v="33089802.951230302"/>
        <n v="11008504.393573396"/>
        <n v="137690586.50531518"/>
        <n v="33777351.613193698"/>
        <n v="125249318.50640704"/>
        <n v="52417986.651114777"/>
        <n v="9677921.5058715008"/>
        <n v="26228242.0565635"/>
        <n v="12048048.732488832"/>
        <n v="3584513.9985970943"/>
        <n v="76135860.708657756"/>
        <n v="28961978.393742401"/>
        <n v="181080986.02694181"/>
        <n v="86578199.705455273"/>
        <n v="85104541.819754511"/>
        <n v="27231074.043074403"/>
        <n v="75900456.833426297"/>
        <n v="24930318.200314984"/>
        <n v="3588723.9416573062"/>
        <n v="188411265.47342849"/>
        <n v="227351.59658416803"/>
        <n v="14012093.212845078"/>
        <n v="175826773.43781582"/>
        <n v="127208769.04522681"/>
        <n v="163925226.78975406"/>
        <n v="19401156.2453246"/>
        <n v="40534681.704922825"/>
        <n v="2457713.935148472"/>
        <n v="57544479.113867149"/>
        <n v="984033.49948840495"/>
        <n v="39076762.066361517"/>
        <n v="16953268.795430399"/>
        <n v="33822225.028818078"/>
        <n v="25415029.436391294"/>
        <n v="2822844.1415076624"/>
        <n v="92730875.422472596"/>
        <n v="14330167.215385118"/>
        <n v="94632105.216771901"/>
        <n v="318224980.57097441"/>
        <n v="139949381.2447561"/>
        <n v="92169013.256166011"/>
        <n v="2369615.4525037501"/>
        <n v="16053521.623553233"/>
        <n v="7298804.0464230785"/>
        <n v="62248217.818850152"/>
        <n v="66530332.856961392"/>
        <n v="35442201.023961887"/>
        <n v="131289200.06985001"/>
        <n v="754956.32626143377"/>
        <n v="28085900.346763976"/>
        <n v="342283066.23087078"/>
        <n v="22075439.01545082"/>
        <n v="56345977.654949188"/>
        <n v="19282844.840345599"/>
        <n v="1854630.9073790119"/>
        <n v="32166406.117459182"/>
        <n v="70297715.533791319"/>
        <n v="20227473.270253085"/>
        <n v="21625488.166332964"/>
        <n v="75075791.235901788"/>
        <n v="25769156.483417917"/>
        <n v="34494627.318923511"/>
        <n v="16905384.12025613"/>
        <n v="229973937.55754611"/>
        <n v="37895374.966513276"/>
        <n v="13818336.137031313"/>
        <n v="98340672.410588786"/>
        <n v="136165755.31077716"/>
        <n v="3571408.0022025793"/>
        <n v="8591928.0617210139"/>
        <n v="142287308.05966493"/>
        <n v="41615995.971417002"/>
        <n v="15497216.810088748"/>
        <n v="769804.31297608081"/>
        <n v="66831550.727453776"/>
        <n v="74627172.407285407"/>
        <n v="1316456.5324732247"/>
        <n v="38001040.54472544"/>
        <n v="241358380.0428955"/>
        <n v="18653257.924804881"/>
        <n v="13313554.087910311"/>
        <n v="6487087.1718256809"/>
        <n v="17205880.83564179"/>
        <n v="19537855.163907617"/>
        <n v="11448498.022074431"/>
        <n v="21292986.034052208"/>
        <n v="2884217.6680649631"/>
        <n v="41271267.203981169"/>
        <n v="1060763.8669374648"/>
        <n v="25626678.951654002"/>
        <n v="49569193.294790395"/>
        <n v="126005444.79089491"/>
        <n v="275802311.09867781"/>
        <n v="12789345.674489083"/>
        <n v="515523048.09758085"/>
        <n v="144619845.55851877"/>
        <n v="9377174.2097789701"/>
        <n v="67607584.064295635"/>
        <n v="10809518.175883124"/>
        <n v="52035575.437631615"/>
        <n v="7002617.9071046691"/>
        <n v="80628760.561464056"/>
        <n v="37697137.370196477"/>
        <n v="41346477.615121059"/>
        <n v="107198077.27324589"/>
        <n v="80760745.634345829"/>
        <n v="2669603.6666311203"/>
        <n v="196574734.14167035"/>
        <n v="127689722.99397734"/>
        <n v="86252859.759655684"/>
        <n v="26207017.776702002"/>
        <n v="9484223.4704627208"/>
        <n v="27756820.993423719"/>
        <n v="8366284.8705466175"/>
        <n v="27981748.012365349"/>
        <n v="7038903.2503127875"/>
        <n v="1235834.6301701402"/>
        <n v="10066653.244778441"/>
        <n v="289338900.33879036"/>
        <n v="11807522.370662054"/>
        <n v="20218604.49469329"/>
        <n v="4944813.3060287815"/>
        <n v="290692967.24173033"/>
        <n v="16259633.525222445"/>
        <n v="367519.54289756168"/>
        <n v="160644358.5953269"/>
        <n v="10793368.61662752"/>
        <n v="15007932.982349358"/>
        <n v="5960276.315702755"/>
        <n v="92539019.214781806"/>
        <n v="21034529.705492478"/>
        <n v="72850127.165861294"/>
        <n v="65866342.532881275"/>
        <n v="17718128.003763262"/>
        <n v="125060044.97667101"/>
        <n v="155550011.61743641"/>
        <n v="49062174.623992167"/>
        <n v="22333089.437417522"/>
        <n v="272373.96995027206"/>
        <n v="181222332.2785463"/>
        <n v="22264621.201776326"/>
        <n v="16718879.912899943"/>
        <n v="77636110.410308748"/>
        <n v="10481064.9665436"/>
        <n v="110241699.94558832"/>
        <n v="108422556.8561271"/>
        <n v="69954454.74498187"/>
        <n v="248244325.81013739"/>
        <n v="24213356.254803952"/>
        <n v="180419116.18335089"/>
        <n v="17714237.831776753"/>
        <n v="95732958.951524764"/>
        <n v="43391047.971960463"/>
        <n v="14698293.529877098"/>
        <n v="95277362.528742433"/>
        <n v="1594198.3799328771"/>
        <n v="2144200.252768002"/>
        <n v="82802087.100551069"/>
        <n v="35177528.114091307"/>
        <n v="53634547.62975961"/>
        <n v="23059969.532475676"/>
        <n v="33564945.101556525"/>
        <n v="64881421.265349746"/>
        <n v="54706145.46614258"/>
        <n v="18763274.250861581"/>
        <n v="24488003.729209311"/>
        <n v="32887848.963936895"/>
        <n v="88641749.425812691"/>
        <n v="116299469.85071467"/>
        <n v="17275797.319918368"/>
        <n v="199497203.91706526"/>
        <n v="11391567.030977702"/>
        <n v="37630074.479879007"/>
        <n v="227204893.80957529"/>
        <n v="29325589.144791316"/>
        <n v="42389589.702948958"/>
        <n v="12990023.192034561"/>
        <n v="125856287.54764053"/>
        <n v="92165993.509467021"/>
        <n v="12858612.406224148"/>
        <n v="86396077.651154697"/>
        <n v="17417405.775119551"/>
        <n v="14250774.16783989"/>
        <n v="5514750.7109629447"/>
        <n v="93844857.08354421"/>
        <n v="13924732.28656752"/>
        <n v="4602613.1381707387"/>
        <n v="93469710.930083483"/>
        <n v="95967866.987516165"/>
        <n v="68813351.261935472"/>
        <n v="28491603.896817852"/>
        <n v="76181147.633963823"/>
        <n v="24092042.186463453"/>
        <n v="22646436.490859102"/>
        <n v="4966609.0320348954"/>
        <n v="10068522.621924007"/>
        <n v="58254788.235569865"/>
        <n v="55349746.815773331"/>
        <n v="20472951.961432323"/>
        <n v="26504867.031055357"/>
        <n v="1261973.5481409407"/>
        <n v="48245503.810430072"/>
        <n v="15913354.375344275"/>
        <n v="21545181.164731145"/>
        <n v="2255730.6042395136"/>
        <n v="28698995.776497297"/>
        <n v="12606612.981091943"/>
        <n v="19811961.891090304"/>
        <n v="4602369.5402315408"/>
        <n v="10026856.04178543"/>
        <n v="50533910.726115011"/>
        <n v="56791893.848468415"/>
        <n v="51090277.12944749"/>
        <n v="17901017.221023299"/>
        <n v="115116102.01060212"/>
        <n v="96172982.051710576"/>
        <n v="72193533.216721654"/>
        <n v="127362077.91759375"/>
        <n v="33227574.115505639"/>
        <n v="79276412.142489597"/>
        <n v="38878291.860983729"/>
        <n v="2189576.1906830878"/>
        <n v="28787402.194675267"/>
        <n v="120407516.39707746"/>
        <n v="8729255.9118485767"/>
        <n v="16152197.187444041"/>
        <n v="17685159.735895276"/>
        <n v="118037911.3832406"/>
        <n v="38167384.543661676"/>
        <n v="31003663.572676051"/>
        <n v="20288224.141654592"/>
        <n v="23876071.765480984"/>
        <n v="208729445.9110969"/>
        <n v="350547770.5433172"/>
        <n v="5937651.8129617916"/>
        <n v="129542010.18506093"/>
        <n v="14438544.335268144"/>
        <n v="2759076.6823366014"/>
        <n v="29174384.065728199"/>
        <n v="49482186.051635668"/>
        <n v="74583571.708902121"/>
        <n v="100310345.17456372"/>
        <n v="17335752.252412986"/>
        <n v="405216528.59496784"/>
        <n v="137780760.21156719"/>
        <n v="92687202.108898431"/>
        <n v="11504184.820780247"/>
        <n v="58205398.080032185"/>
        <n v="30740804.335081652"/>
        <n v="35159907.039207496"/>
        <n v="50823748.346540622"/>
        <n v="21790775.191382889"/>
        <n v="1349681.570335065"/>
      </sharedItems>
    </cacheField>
    <cacheField name="customer_rating" numFmtId="0">
      <sharedItems containsSemiMixedTypes="0" containsString="0" containsNumber="1" minValue="2.5" maxValue="5" count="251">
        <n v="3.05"/>
        <n v="4.7"/>
        <n v="3.4"/>
        <n v="2.69"/>
        <n v="4"/>
        <n v="2.84"/>
        <n v="4.6900000000000004"/>
        <n v="5"/>
        <n v="4.5999999999999996"/>
        <n v="4.4800000000000004"/>
        <n v="3.31"/>
        <n v="2.78"/>
        <n v="4.76"/>
        <n v="3.43"/>
        <n v="3.6"/>
        <n v="3.99"/>
        <n v="4.38"/>
        <n v="4.78"/>
        <n v="4.82"/>
        <n v="4.6399999999999997"/>
        <n v="3.79"/>
        <n v="3.77"/>
        <n v="3.54"/>
        <n v="4.3499999999999996"/>
        <n v="4.5"/>
        <n v="4.49"/>
        <n v="4.96"/>
        <n v="4.66"/>
        <n v="2.58"/>
        <n v="3.44"/>
        <n v="4.75"/>
        <n v="4.8499999999999996"/>
        <n v="2.65"/>
        <n v="3.09"/>
        <n v="3.29"/>
        <n v="3.88"/>
        <n v="3.06"/>
        <n v="3.66"/>
        <n v="4.71"/>
        <n v="4.67"/>
        <n v="4.09"/>
        <n v="3.87"/>
        <n v="4.1500000000000004"/>
        <n v="3.2"/>
        <n v="2.92"/>
        <n v="3.02"/>
        <n v="3.51"/>
        <n v="2.64"/>
        <n v="4.34"/>
        <n v="3.9"/>
        <n v="3.22"/>
        <n v="2.68"/>
        <n v="4.0599999999999996"/>
        <n v="4.3099999999999996"/>
        <n v="3.26"/>
        <n v="2.95"/>
        <n v="3.33"/>
        <n v="2.66"/>
        <n v="4.6100000000000003"/>
        <n v="3.81"/>
        <n v="2.76"/>
        <n v="3.69"/>
        <n v="3.38"/>
        <n v="4.74"/>
        <n v="2.54"/>
        <n v="4.8600000000000003"/>
        <n v="4.54"/>
        <n v="2.91"/>
        <n v="3.94"/>
        <n v="3.58"/>
        <n v="3.91"/>
        <n v="4.17"/>
        <n v="2.57"/>
        <n v="3.28"/>
        <n v="2.74"/>
        <n v="3.12"/>
        <n v="3.39"/>
        <n v="4.9400000000000004"/>
        <n v="4.4000000000000004"/>
        <n v="4.04"/>
        <n v="3.57"/>
        <n v="3.65"/>
        <n v="4.93"/>
        <n v="3.73"/>
        <n v="4.01"/>
        <n v="3.67"/>
        <n v="3.11"/>
        <n v="3.21"/>
        <n v="4.92"/>
        <n v="3.13"/>
        <n v="2.81"/>
        <n v="3.1"/>
        <n v="3.8"/>
        <n v="3.19"/>
        <n v="2.5499999999999998"/>
        <n v="4.84"/>
        <n v="2.93"/>
        <n v="4.55"/>
        <n v="3.37"/>
        <n v="4.2300000000000004"/>
        <n v="2.88"/>
        <n v="4.8"/>
        <n v="2.9"/>
        <n v="3.47"/>
        <n v="4.13"/>
        <n v="4.9800000000000004"/>
        <n v="4.24"/>
        <n v="3.5"/>
        <n v="2.98"/>
        <n v="4.2699999999999996"/>
        <n v="2.67"/>
        <n v="2.85"/>
        <n v="3.92"/>
        <n v="3.83"/>
        <n v="3.49"/>
        <n v="4.33"/>
        <n v="4.99"/>
        <n v="4.46"/>
        <n v="2.63"/>
        <n v="3.78"/>
        <n v="4.7699999999999996"/>
        <n v="4.47"/>
        <n v="3.45"/>
        <n v="3.35"/>
        <n v="2.5099999999999998"/>
        <n v="4.8099999999999996"/>
        <n v="4.7300000000000004"/>
        <n v="4.95"/>
        <n v="3.97"/>
        <n v="4.79"/>
        <n v="4.59"/>
        <n v="4.41"/>
        <n v="4.72"/>
        <n v="3.07"/>
        <n v="4.68"/>
        <n v="3.03"/>
        <n v="4.62"/>
        <n v="4.21"/>
        <n v="4.57"/>
        <n v="4.12"/>
        <n v="3.34"/>
        <n v="4.2"/>
        <n v="2.99"/>
        <n v="2.82"/>
        <n v="4.43"/>
        <n v="4.1399999999999997"/>
        <n v="3.85"/>
        <n v="2.6"/>
        <n v="3.3"/>
        <n v="4.42"/>
        <n v="3.17"/>
        <n v="3.61"/>
        <n v="4.45"/>
        <n v="2.7"/>
        <n v="2.79"/>
        <n v="4.5599999999999996"/>
        <n v="2.5299999999999998"/>
        <n v="3.14"/>
        <n v="2.71"/>
        <n v="2.75"/>
        <n v="4.88"/>
        <n v="3.01"/>
        <n v="3.63"/>
        <n v="4.28"/>
        <n v="4.91"/>
        <n v="4.3"/>
        <n v="3.82"/>
        <n v="2.8"/>
        <n v="3.23"/>
        <n v="2.52"/>
        <n v="4.9000000000000004"/>
        <n v="4.1900000000000004"/>
        <n v="4.3600000000000003"/>
        <n v="4.25"/>
        <n v="3.53"/>
        <n v="3.55"/>
        <n v="4.29"/>
        <n v="3.93"/>
        <n v="4.1100000000000003"/>
        <n v="3.86"/>
        <n v="4.97"/>
        <n v="4.05"/>
        <n v="2.59"/>
        <n v="3.56"/>
        <n v="2.94"/>
        <n v="3.04"/>
        <n v="3.72"/>
        <n v="4.37"/>
        <n v="4.53"/>
        <n v="2.77"/>
        <n v="3.95"/>
        <n v="3.64"/>
        <n v="4.32"/>
        <n v="4.0199999999999996"/>
        <n v="3.25"/>
        <n v="2.87"/>
        <n v="3.32"/>
        <n v="4.83"/>
        <n v="2.62"/>
        <n v="3.24"/>
        <n v="2.61"/>
        <n v="4.6500000000000004"/>
        <n v="3.62"/>
        <n v="2.97"/>
        <n v="3.7"/>
        <n v="4.51"/>
        <n v="3.96"/>
        <n v="4.87"/>
        <n v="3.71"/>
        <n v="4.16"/>
        <n v="3.27"/>
        <n v="2.83"/>
        <n v="4.22"/>
        <n v="3.08"/>
        <n v="4.18"/>
        <n v="3.68"/>
        <n v="4.26"/>
        <n v="3.15"/>
        <n v="2.72"/>
        <n v="3.76"/>
        <n v="2.86"/>
        <n v="3.16"/>
        <n v="4.08"/>
        <n v="3"/>
        <n v="3.89"/>
        <n v="3.18"/>
        <n v="4.0999999999999996"/>
        <n v="2.89"/>
        <n v="4.03"/>
        <n v="3.52"/>
        <n v="4.5199999999999996"/>
        <n v="3.36"/>
        <n v="2.96"/>
        <n v="3.59"/>
        <n v="4.58"/>
        <n v="3.46"/>
        <n v="2.56"/>
        <n v="3.74"/>
        <n v="2.73"/>
        <n v="4.63"/>
        <n v="4.07"/>
        <n v="3.98"/>
        <n v="3.75"/>
        <n v="4.4400000000000004"/>
        <n v="2.5"/>
        <n v="3.84"/>
        <n v="3.42"/>
        <n v="3.48"/>
        <n v="3.41"/>
        <n v="4.8899999999999997"/>
        <n v="4.3899999999999997"/>
      </sharedItems>
    </cacheField>
    <cacheField name="revenue_growth_percent" numFmtId="0">
      <sharedItems containsSemiMixedTypes="0" containsString="0" containsNumber="1" minValue="-4.0599999999999996" maxValue="26.53"/>
    </cacheField>
    <cacheField name="Field1" numFmtId="0" formula="units_sold/inventory_level" databaseField="0"/>
    <cacheField name="LGSCT" numFmtId="0" formula="(logistics_cost/revenue) *100" databaseField="0"/>
    <cacheField name="ITR" numFmtId="0" formula="units_sold/inventory_level" databaseField="0"/>
  </cacheFields>
  <extLst>
    <ext xmlns:x14="http://schemas.microsoft.com/office/spreadsheetml/2009/9/main" uri="{725AE2AE-9491-48be-B2B4-4EB974FC3084}">
      <x14:pivotCacheDefinition pivotCacheId="8053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n v="79727"/>
    <n v="2.3199999999999998"/>
    <n v="1849.6663999999998"/>
    <n v="349650.42"/>
    <n v="189.03431451206552"/>
    <n v="11125.59"/>
    <n v="7.85"/>
    <n v="10252.231185000001"/>
    <n v="95.56"/>
    <n v="0.86"/>
    <n v="8816.9188191000012"/>
    <x v="0"/>
    <n v="168"/>
    <x v="0"/>
    <n v="18.53"/>
    <n v="209.01840000000001"/>
    <x v="0"/>
    <x v="0"/>
    <x v="0"/>
    <n v="8.48"/>
  </r>
  <r>
    <x v="0"/>
    <x v="0"/>
    <x v="0"/>
    <n v="191541"/>
    <n v="1.1100000000000001"/>
    <n v="2126.1051000000002"/>
    <n v="378795.81"/>
    <n v="178.16419799754959"/>
    <n v="38408.22"/>
    <n v="25.37"/>
    <n v="28664.054585999998"/>
    <n v="354.85"/>
    <n v="0.85"/>
    <n v="24364.446398099997"/>
    <x v="0"/>
    <n v="2547"/>
    <x v="1"/>
    <n v="1.37"/>
    <n v="27.372600000000002"/>
    <x v="1"/>
    <x v="1"/>
    <x v="1"/>
    <n v="10.34"/>
  </r>
  <r>
    <x v="0"/>
    <x v="0"/>
    <x v="0"/>
    <n v="66121"/>
    <n v="5.42"/>
    <n v="3583.7581999999998"/>
    <n v="224969.27"/>
    <n v="62.774678827382942"/>
    <n v="37685.81"/>
    <n v="30.75"/>
    <n v="26097.423424999997"/>
    <n v="373.09"/>
    <n v="1.03"/>
    <n v="26880.346127749999"/>
    <x v="0"/>
    <n v="4244"/>
    <x v="2"/>
    <n v="22.87"/>
    <n v="557.11320000000001"/>
    <x v="2"/>
    <x v="2"/>
    <x v="2"/>
    <n v="8"/>
  </r>
  <r>
    <x v="0"/>
    <x v="0"/>
    <x v="0"/>
    <n v="148483"/>
    <n v="7.48"/>
    <n v="11106.528400000001"/>
    <n v="434102.42"/>
    <n v="39.085338313275273"/>
    <n v="40876.31"/>
    <n v="1.71"/>
    <n v="40177.325098999994"/>
    <n v="379.92"/>
    <n v="0.98"/>
    <n v="39373.778597019991"/>
    <x v="0"/>
    <n v="4507"/>
    <x v="3"/>
    <n v="10.77"/>
    <n v="643.50749999999994"/>
    <x v="3"/>
    <x v="3"/>
    <x v="3"/>
    <n v="10.98"/>
  </r>
  <r>
    <x v="0"/>
    <x v="0"/>
    <x v="1"/>
    <n v="33261"/>
    <n v="4.8899999999999997"/>
    <n v="1626.4629"/>
    <n v="420488.58"/>
    <n v="258.52946292227142"/>
    <n v="27924.12"/>
    <n v="3.41"/>
    <n v="26971.907508"/>
    <n v="165.62"/>
    <n v="0.84"/>
    <n v="22656.40230672"/>
    <x v="1"/>
    <n v="3311"/>
    <x v="4"/>
    <n v="20.62"/>
    <n v="335.28120000000001"/>
    <x v="4"/>
    <x v="4"/>
    <x v="4"/>
    <n v="18.61"/>
  </r>
  <r>
    <x v="0"/>
    <x v="0"/>
    <x v="0"/>
    <n v="128390"/>
    <n v="5.17"/>
    <n v="6637.7629999999999"/>
    <n v="106978.62"/>
    <n v="16.116667618292489"/>
    <n v="28680.5"/>
    <n v="45.26"/>
    <n v="15699.7057"/>
    <n v="288.98"/>
    <n v="1.1000000000000001"/>
    <n v="17269.676270000004"/>
    <x v="0"/>
    <n v="4469"/>
    <x v="5"/>
    <n v="6.66"/>
    <n v="251.08200000000002"/>
    <x v="5"/>
    <x v="5"/>
    <x v="5"/>
    <n v="8.0399999999999991"/>
  </r>
  <r>
    <x v="0"/>
    <x v="0"/>
    <x v="2"/>
    <n v="28785"/>
    <n v="7.55"/>
    <n v="2173.2674999999999"/>
    <n v="347005.68"/>
    <n v="159.67002681446255"/>
    <n v="4908.91"/>
    <n v="49.81"/>
    <n v="2463.7819289999998"/>
    <n v="308.75"/>
    <n v="1.04"/>
    <n v="2562.3332061599999"/>
    <x v="1"/>
    <n v="1521"/>
    <x v="6"/>
    <n v="11.39"/>
    <n v="290.21719999999999"/>
    <x v="6"/>
    <x v="6"/>
    <x v="6"/>
    <n v="21.13"/>
  </r>
  <r>
    <x v="0"/>
    <x v="0"/>
    <x v="2"/>
    <n v="53204"/>
    <n v="6.34"/>
    <n v="3373.1336000000001"/>
    <n v="193813.34"/>
    <n v="57.457949486495288"/>
    <n v="22801.56"/>
    <n v="53.27"/>
    <n v="10655.168987999999"/>
    <n v="110.47"/>
    <n v="0.87"/>
    <n v="9269.9970195599999"/>
    <x v="0"/>
    <n v="2529"/>
    <x v="7"/>
    <n v="13.53"/>
    <n v="456.36689999999999"/>
    <x v="7"/>
    <x v="7"/>
    <x v="7"/>
    <n v="14.93"/>
  </r>
  <r>
    <x v="0"/>
    <x v="0"/>
    <x v="2"/>
    <n v="178818"/>
    <n v="7.67"/>
    <n v="13715.340600000001"/>
    <n v="181302.65"/>
    <n v="13.218968109330072"/>
    <n v="27122.43"/>
    <n v="57.46"/>
    <n v="11537.881722"/>
    <n v="142.71"/>
    <n v="1.07"/>
    <n v="12345.533442540001"/>
    <x v="0"/>
    <n v="3911"/>
    <x v="8"/>
    <n v="13.72"/>
    <n v="1731.1896000000002"/>
    <x v="8"/>
    <x v="8"/>
    <x v="8"/>
    <n v="15.42"/>
  </r>
  <r>
    <x v="0"/>
    <x v="0"/>
    <x v="0"/>
    <n v="167857"/>
    <n v="4.78"/>
    <n v="8023.5646000000006"/>
    <n v="198709.75"/>
    <n v="24.765769319038071"/>
    <n v="1347.75"/>
    <n v="54.47"/>
    <n v="613.63057500000002"/>
    <n v="96.86"/>
    <n v="1.17"/>
    <n v="717.94777275000001"/>
    <x v="0"/>
    <n v="1725"/>
    <x v="9"/>
    <n v="22.3"/>
    <n v="1603.1469999999999"/>
    <x v="9"/>
    <x v="9"/>
    <x v="9"/>
    <n v="12.13"/>
  </r>
  <r>
    <x v="0"/>
    <x v="0"/>
    <x v="1"/>
    <n v="49469"/>
    <n v="6.05"/>
    <n v="2992.8744999999999"/>
    <n v="416560.63"/>
    <n v="139.18412883667526"/>
    <n v="32611.23"/>
    <n v="28.56"/>
    <n v="23297.462712"/>
    <n v="48.33"/>
    <n v="0.91"/>
    <n v="21200.691067920001"/>
    <x v="0"/>
    <n v="4704"/>
    <x v="10"/>
    <n v="22.86"/>
    <n v="452.85660000000001"/>
    <x v="10"/>
    <x v="10"/>
    <x v="10"/>
    <n v="10.14"/>
  </r>
  <r>
    <x v="0"/>
    <x v="0"/>
    <x v="1"/>
    <n v="61659"/>
    <n v="3.9"/>
    <n v="2404.701"/>
    <n v="32710.240000000002"/>
    <n v="13.602622529786448"/>
    <n v="6663.19"/>
    <n v="19.079999999999998"/>
    <n v="5391.8533479999996"/>
    <n v="313.35000000000002"/>
    <n v="1.19"/>
    <n v="6416.3054841199992"/>
    <x v="0"/>
    <n v="3129"/>
    <x v="11"/>
    <n v="3.94"/>
    <n v="52.677799999999998"/>
    <x v="11"/>
    <x v="11"/>
    <x v="11"/>
    <n v="3.33"/>
  </r>
  <r>
    <x v="0"/>
    <x v="0"/>
    <x v="3"/>
    <n v="187546"/>
    <n v="1.48"/>
    <n v="2775.6808000000001"/>
    <n v="366618.6"/>
    <n v="132.08240659372646"/>
    <n v="5820.34"/>
    <n v="26.55"/>
    <n v="4275.0397299999995"/>
    <n v="464.87"/>
    <n v="1.08"/>
    <n v="4617.0429083999998"/>
    <x v="0"/>
    <n v="354"/>
    <x v="12"/>
    <n v="8.99"/>
    <n v="237.51580000000001"/>
    <x v="12"/>
    <x v="12"/>
    <x v="12"/>
    <n v="8.1999999999999993"/>
  </r>
  <r>
    <x v="0"/>
    <x v="0"/>
    <x v="0"/>
    <n v="54709"/>
    <n v="7.3"/>
    <n v="3993.7569999999996"/>
    <n v="144610.97"/>
    <n v="36.209256096452542"/>
    <n v="27471.279999999999"/>
    <n v="4.26"/>
    <n v="26301.003472"/>
    <n v="463.09"/>
    <n v="0.9"/>
    <n v="23670.903124799999"/>
    <x v="0"/>
    <n v="3456"/>
    <x v="13"/>
    <n v="2.21"/>
    <n v="60.531899999999993"/>
    <x v="13"/>
    <x v="13"/>
    <x v="13"/>
    <n v="4.1399999999999997"/>
  </r>
  <r>
    <x v="0"/>
    <x v="0"/>
    <x v="1"/>
    <n v="157772"/>
    <n v="3.21"/>
    <n v="5064.4811999999993"/>
    <n v="476861.15"/>
    <n v="94.157946523722927"/>
    <n v="41067.949999999997"/>
    <n v="55.71"/>
    <n v="18188.995054999996"/>
    <n v="363.76"/>
    <n v="1"/>
    <n v="18188.995054999996"/>
    <x v="0"/>
    <n v="1299"/>
    <x v="14"/>
    <n v="1.17"/>
    <n v="42.658199999999994"/>
    <x v="14"/>
    <x v="14"/>
    <x v="14"/>
    <n v="15.97"/>
  </r>
  <r>
    <x v="0"/>
    <x v="0"/>
    <x v="0"/>
    <n v="13976"/>
    <n v="6.53"/>
    <n v="912.63279999999997"/>
    <n v="486164.24"/>
    <n v="532.7052019169156"/>
    <n v="37714.980000000003"/>
    <n v="56.07"/>
    <n v="16568.190714000004"/>
    <n v="199.93"/>
    <n v="0.86"/>
    <n v="14248.644014040003"/>
    <x v="0"/>
    <n v="2284"/>
    <x v="15"/>
    <n v="1.52"/>
    <n v="11.0656"/>
    <x v="15"/>
    <x v="15"/>
    <x v="15"/>
    <n v="16.5"/>
  </r>
  <r>
    <x v="0"/>
    <x v="0"/>
    <x v="3"/>
    <n v="111233"/>
    <n v="7.71"/>
    <n v="8576.0643"/>
    <n v="146840.95999999999"/>
    <n v="17.122185056378367"/>
    <n v="26485.040000000001"/>
    <n v="10.89"/>
    <n v="23600.819144000001"/>
    <n v="299.04000000000002"/>
    <n v="0.85"/>
    <n v="20060.6962724"/>
    <x v="1"/>
    <n v="1797"/>
    <x v="16"/>
    <n v="3.97"/>
    <n v="372.78300000000002"/>
    <x v="16"/>
    <x v="16"/>
    <x v="16"/>
    <n v="14.22"/>
  </r>
  <r>
    <x v="0"/>
    <x v="0"/>
    <x v="4"/>
    <n v="6293"/>
    <n v="2.96"/>
    <n v="186.27280000000002"/>
    <n v="280660.87"/>
    <n v="1506.7195532573728"/>
    <n v="11318.12"/>
    <n v="17.11"/>
    <n v="9381.5896680000005"/>
    <n v="413.15"/>
    <n v="1.1399999999999999"/>
    <n v="10695.012221519999"/>
    <x v="0"/>
    <n v="3728"/>
    <x v="17"/>
    <n v="19.41"/>
    <n v="34.549799999999998"/>
    <x v="17"/>
    <x v="17"/>
    <x v="17"/>
    <n v="10.16"/>
  </r>
  <r>
    <x v="0"/>
    <x v="0"/>
    <x v="3"/>
    <n v="29615"/>
    <n v="7.18"/>
    <n v="2126.357"/>
    <n v="9574.9500000000007"/>
    <n v="4.5029832713885769"/>
    <n v="3014.48"/>
    <n v="45.45"/>
    <n v="1644.3988400000001"/>
    <n v="327.99"/>
    <n v="1.19"/>
    <n v="1956.8346196"/>
    <x v="0"/>
    <n v="4980"/>
    <x v="18"/>
    <n v="18.41"/>
    <n v="377.22090000000003"/>
    <x v="18"/>
    <x v="18"/>
    <x v="18"/>
    <n v="5.29"/>
  </r>
  <r>
    <x v="0"/>
    <x v="0"/>
    <x v="4"/>
    <n v="42182"/>
    <n v="7.02"/>
    <n v="2961.1763999999998"/>
    <n v="207092.05"/>
    <n v="69.935735675861793"/>
    <n v="9995.09"/>
    <n v="36.369999999999997"/>
    <n v="6359.8757670000014"/>
    <n v="351.59"/>
    <n v="0.94"/>
    <n v="5978.2832209800008"/>
    <x v="0"/>
    <n v="3487"/>
    <x v="19"/>
    <n v="7.63"/>
    <n v="209.59609999999998"/>
    <x v="19"/>
    <x v="19"/>
    <x v="19"/>
    <n v="6.59"/>
  </r>
  <r>
    <x v="0"/>
    <x v="0"/>
    <x v="4"/>
    <n v="90262"/>
    <n v="0.94"/>
    <n v="848.4627999999999"/>
    <n v="260445.16"/>
    <n v="306.96120089177748"/>
    <n v="32758.14"/>
    <n v="26.98"/>
    <n v="23919.993827999999"/>
    <n v="405.59"/>
    <n v="1.03"/>
    <n v="24637.593642839998"/>
    <x v="0"/>
    <n v="1565"/>
    <x v="20"/>
    <n v="2.61"/>
    <n v="16.782299999999999"/>
    <x v="20"/>
    <x v="20"/>
    <x v="20"/>
    <n v="10.17"/>
  </r>
  <r>
    <x v="0"/>
    <x v="0"/>
    <x v="1"/>
    <n v="136630"/>
    <n v="2.27"/>
    <n v="3101.5010000000002"/>
    <n v="245376.12"/>
    <n v="79.115279988624863"/>
    <n v="2891.57"/>
    <n v="22.47"/>
    <n v="2241.8342210000001"/>
    <n v="177.04"/>
    <n v="1.03"/>
    <n v="2309.08924763"/>
    <x v="0"/>
    <n v="445"/>
    <x v="21"/>
    <n v="17.309999999999999"/>
    <n v="404.70779999999996"/>
    <x v="21"/>
    <x v="21"/>
    <x v="21"/>
    <n v="14.05"/>
  </r>
  <r>
    <x v="0"/>
    <x v="0"/>
    <x v="3"/>
    <n v="69776"/>
    <n v="7.24"/>
    <n v="5051.7824000000001"/>
    <n v="197241.60000000001"/>
    <n v="39.043961988544872"/>
    <n v="37875.620000000003"/>
    <n v="38.49"/>
    <n v="23297.293862000002"/>
    <n v="120.07"/>
    <n v="1.17"/>
    <n v="27257.833818540003"/>
    <x v="1"/>
    <n v="1609"/>
    <x v="22"/>
    <n v="20.440000000000001"/>
    <n v="913.66800000000012"/>
    <x v="22"/>
    <x v="22"/>
    <x v="22"/>
    <n v="20.93"/>
  </r>
  <r>
    <x v="0"/>
    <x v="0"/>
    <x v="0"/>
    <n v="129236"/>
    <n v="2.4500000000000002"/>
    <n v="3166.2820000000002"/>
    <n v="456310.17"/>
    <n v="144.1154546562814"/>
    <n v="22518.91"/>
    <n v="40.54"/>
    <n v="13389.743886"/>
    <n v="155.78"/>
    <n v="1.17"/>
    <n v="15666.00034662"/>
    <x v="0"/>
    <n v="2915"/>
    <x v="23"/>
    <n v="11.51"/>
    <n v="316.98539999999997"/>
    <x v="23"/>
    <x v="23"/>
    <x v="23"/>
    <n v="10.98"/>
  </r>
  <r>
    <x v="0"/>
    <x v="0"/>
    <x v="3"/>
    <n v="28618"/>
    <n v="1.57"/>
    <n v="449.30260000000004"/>
    <n v="112295.07"/>
    <n v="249.93193896496481"/>
    <n v="20643.14"/>
    <n v="29.07"/>
    <n v="14642.179202000001"/>
    <n v="108"/>
    <n v="0.82"/>
    <n v="12006.58694564"/>
    <x v="0"/>
    <n v="4288"/>
    <x v="24"/>
    <n v="3.64"/>
    <n v="14.7056"/>
    <x v="24"/>
    <x v="24"/>
    <x v="24"/>
    <n v="7.62"/>
  </r>
  <r>
    <x v="0"/>
    <x v="0"/>
    <x v="0"/>
    <n v="126007"/>
    <n v="1.47"/>
    <n v="1852.3028999999999"/>
    <n v="315292.53999999998"/>
    <n v="170.21651264488113"/>
    <n v="2240.7199999999998"/>
    <n v="55.46"/>
    <n v="998.01668799999993"/>
    <n v="189.42"/>
    <n v="0.84"/>
    <n v="838.33401791999995"/>
    <x v="1"/>
    <n v="2967"/>
    <x v="25"/>
    <n v="19.72"/>
    <n v="409.97879999999998"/>
    <x v="25"/>
    <x v="25"/>
    <x v="25"/>
    <n v="18.23"/>
  </r>
  <r>
    <x v="0"/>
    <x v="0"/>
    <x v="3"/>
    <n v="139270"/>
    <n v="3"/>
    <n v="4178.0999999999995"/>
    <n v="99891.14"/>
    <n v="23.908269309016063"/>
    <n v="1752.51"/>
    <n v="23.18"/>
    <n v="1346.278182"/>
    <n v="24.88"/>
    <n v="1.18"/>
    <n v="1588.6082547599999"/>
    <x v="0"/>
    <n v="2050"/>
    <x v="26"/>
    <n v="16.22"/>
    <n v="672.15679999999998"/>
    <x v="26"/>
    <x v="26"/>
    <x v="26"/>
    <n v="13.2"/>
  </r>
  <r>
    <x v="0"/>
    <x v="0"/>
    <x v="4"/>
    <n v="130986"/>
    <n v="4.83"/>
    <n v="6326.6238000000003"/>
    <n v="409406.77"/>
    <n v="64.71172981709455"/>
    <n v="37167.050000000003"/>
    <n v="17.54"/>
    <n v="30647.949430000001"/>
    <n v="94.85"/>
    <n v="0.98"/>
    <n v="30034.990441400001"/>
    <x v="1"/>
    <n v="3079"/>
    <x v="27"/>
    <n v="21.13"/>
    <n v="1557.2809999999999"/>
    <x v="27"/>
    <x v="27"/>
    <x v="27"/>
    <n v="14.27"/>
  </r>
  <r>
    <x v="0"/>
    <x v="0"/>
    <x v="0"/>
    <n v="24095"/>
    <n v="7.43"/>
    <n v="1790.2584999999997"/>
    <n v="144836.92000000001"/>
    <n v="80.902796998310606"/>
    <n v="20530.23"/>
    <n v="34.17"/>
    <n v="13515.050408999999"/>
    <n v="87.47"/>
    <n v="0.87"/>
    <n v="11758.09385583"/>
    <x v="0"/>
    <n v="4706"/>
    <x v="28"/>
    <n v="9.27"/>
    <n v="85.562099999999987"/>
    <x v="28"/>
    <x v="28"/>
    <x v="28"/>
    <n v="6.25"/>
  </r>
  <r>
    <x v="0"/>
    <x v="0"/>
    <x v="3"/>
    <n v="174697"/>
    <n v="2.65"/>
    <n v="4629.4704999999994"/>
    <n v="20609.64"/>
    <n v="4.4518352584815046"/>
    <n v="26585.73"/>
    <n v="26.36"/>
    <n v="19577.731571999997"/>
    <n v="317.89"/>
    <n v="1.18"/>
    <n v="23101.723254959994"/>
    <x v="1"/>
    <n v="4923"/>
    <x v="29"/>
    <n v="23.29"/>
    <n v="927.17489999999998"/>
    <x v="29"/>
    <x v="29"/>
    <x v="29"/>
    <n v="10.5"/>
  </r>
  <r>
    <x v="0"/>
    <x v="0"/>
    <x v="2"/>
    <n v="18421"/>
    <n v="2.57"/>
    <n v="473.41969999999992"/>
    <n v="19256.68"/>
    <n v="40.675704876666522"/>
    <n v="38962.92"/>
    <n v="46.54"/>
    <n v="20829.577031999997"/>
    <n v="148.77000000000001"/>
    <n v="0.8"/>
    <n v="16663.661625599998"/>
    <x v="1"/>
    <n v="1390"/>
    <x v="30"/>
    <n v="8.4600000000000009"/>
    <n v="47.545200000000008"/>
    <x v="30"/>
    <x v="30"/>
    <x v="30"/>
    <n v="9.91"/>
  </r>
  <r>
    <x v="0"/>
    <x v="0"/>
    <x v="0"/>
    <n v="101017"/>
    <n v="6.51"/>
    <n v="6576.2066999999988"/>
    <n v="366194.97"/>
    <n v="55.684832716708861"/>
    <n v="40880.519999999997"/>
    <n v="43.6"/>
    <n v="23056.613280000001"/>
    <n v="100.53"/>
    <n v="1.1100000000000001"/>
    <n v="25592.840740800002"/>
    <x v="0"/>
    <n v="1893"/>
    <x v="31"/>
    <n v="6.92"/>
    <n v="441.35759999999999"/>
    <x v="31"/>
    <x v="31"/>
    <x v="31"/>
    <n v="11.45"/>
  </r>
  <r>
    <x v="0"/>
    <x v="0"/>
    <x v="3"/>
    <n v="72616"/>
    <n v="6.33"/>
    <n v="4596.5927999999994"/>
    <n v="9234.61"/>
    <n v="2.009011979481846"/>
    <n v="30379.55"/>
    <n v="0.66"/>
    <n v="30179.044969999999"/>
    <n v="489.8"/>
    <n v="1.1200000000000001"/>
    <n v="33800.530366400002"/>
    <x v="0"/>
    <n v="2617"/>
    <x v="2"/>
    <n v="22.23"/>
    <n v="541.52279999999996"/>
    <x v="32"/>
    <x v="32"/>
    <x v="32"/>
    <n v="5.56"/>
  </r>
  <r>
    <x v="0"/>
    <x v="0"/>
    <x v="2"/>
    <n v="47647"/>
    <n v="5.85"/>
    <n v="2787.3494999999998"/>
    <n v="312332.71999999997"/>
    <n v="112.05366244886046"/>
    <n v="28620.02"/>
    <n v="22.54"/>
    <n v="22169.067491999998"/>
    <n v="165.21"/>
    <n v="1.08"/>
    <n v="23942.59289136"/>
    <x v="0"/>
    <n v="975"/>
    <x v="32"/>
    <n v="12.95"/>
    <n v="222.999"/>
    <x v="33"/>
    <x v="33"/>
    <x v="33"/>
    <n v="11.73"/>
  </r>
  <r>
    <x v="0"/>
    <x v="0"/>
    <x v="4"/>
    <n v="13202"/>
    <n v="1.1399999999999999"/>
    <n v="150.50279999999998"/>
    <n v="203074.03"/>
    <n v="1349.3039996598072"/>
    <n v="34517.629999999997"/>
    <n v="49.9"/>
    <n v="17293.332629999997"/>
    <n v="143.32"/>
    <n v="0.81"/>
    <n v="14007.599430299999"/>
    <x v="1"/>
    <n v="3925"/>
    <x v="33"/>
    <n v="12.84"/>
    <n v="18.232799999999997"/>
    <x v="34"/>
    <x v="34"/>
    <x v="20"/>
    <n v="21.34"/>
  </r>
  <r>
    <x v="0"/>
    <x v="0"/>
    <x v="1"/>
    <n v="159207"/>
    <n v="4.4400000000000004"/>
    <n v="7068.7908000000007"/>
    <n v="96344.85"/>
    <n v="13.629608334143938"/>
    <n v="40487.089999999997"/>
    <n v="22.87"/>
    <n v="31227.692516999996"/>
    <n v="250.67"/>
    <n v="1.02"/>
    <n v="31852.246367339998"/>
    <x v="0"/>
    <n v="1869"/>
    <x v="34"/>
    <n v="24.78"/>
    <n v="1698.9168000000002"/>
    <x v="35"/>
    <x v="35"/>
    <x v="31"/>
    <n v="9.76"/>
  </r>
  <r>
    <x v="0"/>
    <x v="0"/>
    <x v="1"/>
    <n v="147342"/>
    <n v="3.54"/>
    <n v="5215.9067999999997"/>
    <n v="188700.27"/>
    <n v="36.177845432360868"/>
    <n v="11543.36"/>
    <n v="4.4400000000000004"/>
    <n v="11030.834816000001"/>
    <n v="417.67"/>
    <n v="0.81"/>
    <n v="8934.9762009600017"/>
    <x v="0"/>
    <n v="3954"/>
    <x v="35"/>
    <n v="17.95"/>
    <n v="616.04399999999998"/>
    <x v="36"/>
    <x v="36"/>
    <x v="34"/>
    <n v="4.25"/>
  </r>
  <r>
    <x v="0"/>
    <x v="0"/>
    <x v="3"/>
    <n v="135729"/>
    <n v="7.19"/>
    <n v="9758.9151000000002"/>
    <n v="418875.84"/>
    <n v="42.922377713891578"/>
    <n v="22555.8"/>
    <n v="36.520000000000003"/>
    <n v="14318.421840000001"/>
    <n v="436.72"/>
    <n v="0.91"/>
    <n v="13029.763874400001"/>
    <x v="1"/>
    <n v="3411"/>
    <x v="36"/>
    <n v="8.6"/>
    <n v="814.07599999999991"/>
    <x v="37"/>
    <x v="37"/>
    <x v="35"/>
    <n v="18.22"/>
  </r>
  <r>
    <x v="0"/>
    <x v="0"/>
    <x v="3"/>
    <n v="53282"/>
    <n v="2.97"/>
    <n v="1582.4754"/>
    <n v="458180.78"/>
    <n v="289.53421961567301"/>
    <n v="43313.22"/>
    <n v="34.17"/>
    <n v="28513.092725999999"/>
    <n v="411.74"/>
    <n v="0.94"/>
    <n v="26802.307162439996"/>
    <x v="1"/>
    <n v="55"/>
    <x v="37"/>
    <n v="8.9600000000000009"/>
    <n v="108.41600000000001"/>
    <x v="38"/>
    <x v="38"/>
    <x v="36"/>
    <n v="18.7"/>
  </r>
  <r>
    <x v="0"/>
    <x v="0"/>
    <x v="1"/>
    <n v="142341"/>
    <n v="4.2300000000000004"/>
    <n v="6021.0243000000009"/>
    <n v="231363.4"/>
    <n v="38.425920320567378"/>
    <n v="7647.56"/>
    <n v="0.34"/>
    <n v="7621.5582960000011"/>
    <n v="89.02"/>
    <n v="0.93"/>
    <n v="7088.0492152800016"/>
    <x v="0"/>
    <n v="2632"/>
    <x v="38"/>
    <n v="9.9499999999999993"/>
    <n v="438.49649999999997"/>
    <x v="39"/>
    <x v="39"/>
    <x v="37"/>
    <n v="3.61"/>
  </r>
  <r>
    <x v="0"/>
    <x v="0"/>
    <x v="1"/>
    <n v="12862"/>
    <n v="2.09"/>
    <n v="268.81579999999997"/>
    <n v="430414.18"/>
    <n v="1601.1491140029718"/>
    <n v="12885.08"/>
    <n v="0.5"/>
    <n v="12820.6546"/>
    <n v="137.24"/>
    <n v="1.1499999999999999"/>
    <n v="14743.752789999999"/>
    <x v="1"/>
    <n v="520"/>
    <x v="39"/>
    <n v="17.940000000000001"/>
    <n v="52.743600000000001"/>
    <x v="40"/>
    <x v="40"/>
    <x v="16"/>
    <n v="12.72"/>
  </r>
  <r>
    <x v="0"/>
    <x v="0"/>
    <x v="4"/>
    <n v="71185"/>
    <n v="7.23"/>
    <n v="5146.6755000000003"/>
    <n v="136248.76"/>
    <n v="26.473159226766871"/>
    <n v="48689.87"/>
    <n v="7.65"/>
    <n v="44965.094945000004"/>
    <n v="454.07"/>
    <n v="0.94"/>
    <n v="42267.189248300005"/>
    <x v="0"/>
    <n v="2579"/>
    <x v="40"/>
    <n v="7.54"/>
    <n v="365.53919999999999"/>
    <x v="41"/>
    <x v="41"/>
    <x v="38"/>
    <n v="5.26"/>
  </r>
  <r>
    <x v="0"/>
    <x v="0"/>
    <x v="1"/>
    <n v="34043"/>
    <n v="4.76"/>
    <n v="1620.4467999999999"/>
    <n v="431604.92"/>
    <n v="266.34933032050174"/>
    <n v="6392.4"/>
    <n v="7.2"/>
    <n v="5932.1471999999994"/>
    <n v="326.79000000000002"/>
    <n v="1.01"/>
    <n v="5991.4686719999991"/>
    <x v="0"/>
    <n v="3490"/>
    <x v="41"/>
    <n v="17.02"/>
    <n v="257.51259999999996"/>
    <x v="42"/>
    <x v="42"/>
    <x v="39"/>
    <n v="7.79"/>
  </r>
  <r>
    <x v="0"/>
    <x v="0"/>
    <x v="2"/>
    <n v="14570"/>
    <n v="6.67"/>
    <n v="971.81899999999996"/>
    <n v="418714.78"/>
    <n v="430.85675418982345"/>
    <n v="42603.93"/>
    <n v="57.24"/>
    <n v="18217.440468000001"/>
    <n v="302.38"/>
    <n v="1.1399999999999999"/>
    <n v="20767.882133519997"/>
    <x v="0"/>
    <n v="1470"/>
    <x v="42"/>
    <n v="15.16"/>
    <n v="120.3704"/>
    <x v="43"/>
    <x v="43"/>
    <x v="40"/>
    <n v="14.78"/>
  </r>
  <r>
    <x v="0"/>
    <x v="0"/>
    <x v="3"/>
    <n v="95764"/>
    <n v="2.7"/>
    <n v="2585.6280000000002"/>
    <n v="336613.54"/>
    <n v="130.18637638515671"/>
    <n v="17030.900000000001"/>
    <n v="34.85"/>
    <n v="11095.63135"/>
    <n v="187.79"/>
    <n v="1.18"/>
    <n v="13092.844992999999"/>
    <x v="0"/>
    <n v="1235"/>
    <x v="43"/>
    <n v="20.65"/>
    <n v="413.20650000000001"/>
    <x v="44"/>
    <x v="44"/>
    <x v="41"/>
    <n v="8.92"/>
  </r>
  <r>
    <x v="0"/>
    <x v="0"/>
    <x v="4"/>
    <n v="6217"/>
    <n v="5.04"/>
    <n v="313.33679999999998"/>
    <n v="401078.33"/>
    <n v="1280.0230614469799"/>
    <n v="38787.949999999997"/>
    <n v="32.01"/>
    <n v="26371.927204999996"/>
    <n v="57.69"/>
    <n v="0.84"/>
    <n v="22152.418852199997"/>
    <x v="0"/>
    <n v="2821"/>
    <x v="44"/>
    <n v="5.03"/>
    <n v="13.078000000000001"/>
    <x v="45"/>
    <x v="45"/>
    <x v="42"/>
    <n v="12.29"/>
  </r>
  <r>
    <x v="0"/>
    <x v="0"/>
    <x v="1"/>
    <n v="162108"/>
    <n v="2.14"/>
    <n v="3469.1112000000003"/>
    <n v="314620.93"/>
    <n v="90.692085627004388"/>
    <n v="47182.720000000001"/>
    <n v="5.74"/>
    <n v="44474.431872000001"/>
    <n v="107.13"/>
    <n v="0.91"/>
    <n v="40471.733003519999"/>
    <x v="1"/>
    <n v="2417"/>
    <x v="45"/>
    <n v="1.18"/>
    <n v="48.604199999999999"/>
    <x v="46"/>
    <x v="46"/>
    <x v="30"/>
    <n v="10.33"/>
  </r>
  <r>
    <x v="0"/>
    <x v="0"/>
    <x v="3"/>
    <n v="110735"/>
    <n v="1.1100000000000001"/>
    <n v="1229.1585"/>
    <n v="11145.96"/>
    <n v="9.0679599091573611"/>
    <n v="18518.79"/>
    <n v="18.829999999999998"/>
    <n v="15031.701843000001"/>
    <n v="78.77"/>
    <n v="0.99"/>
    <n v="14881.384824570001"/>
    <x v="0"/>
    <n v="2971"/>
    <x v="46"/>
    <n v="6.36"/>
    <n v="49.989600000000003"/>
    <x v="47"/>
    <x v="47"/>
    <x v="43"/>
    <n v="4.2300000000000004"/>
  </r>
  <r>
    <x v="0"/>
    <x v="0"/>
    <x v="1"/>
    <n v="141105"/>
    <n v="5.17"/>
    <n v="7295.1284999999998"/>
    <n v="157149.5"/>
    <n v="21.541704166006124"/>
    <n v="5697.63"/>
    <n v="58.32"/>
    <n v="2374.7721839999999"/>
    <n v="266.42"/>
    <n v="1.02"/>
    <n v="2422.2676276799998"/>
    <x v="1"/>
    <n v="3816"/>
    <x v="47"/>
    <n v="6.23"/>
    <n v="331.7475"/>
    <x v="48"/>
    <x v="48"/>
    <x v="44"/>
    <n v="18.149999999999999"/>
  </r>
  <r>
    <x v="0"/>
    <x v="0"/>
    <x v="0"/>
    <n v="189848"/>
    <n v="6.75"/>
    <n v="12814.740000000002"/>
    <n v="122772.46"/>
    <n v="9.5805658171761579"/>
    <n v="31386.99"/>
    <n v="46.9"/>
    <n v="16666.491690000003"/>
    <n v="74.34"/>
    <n v="1.01"/>
    <n v="16833.156606900004"/>
    <x v="0"/>
    <n v="2045"/>
    <x v="48"/>
    <n v="24.34"/>
    <n v="2064.7622000000001"/>
    <x v="49"/>
    <x v="49"/>
    <x v="10"/>
    <n v="11.37"/>
  </r>
  <r>
    <x v="0"/>
    <x v="0"/>
    <x v="1"/>
    <n v="161152"/>
    <n v="3.57"/>
    <n v="5753.1263999999992"/>
    <n v="81307.240000000005"/>
    <n v="14.132705306109738"/>
    <n v="24909.56"/>
    <n v="34.89"/>
    <n v="16218.614516000001"/>
    <n v="238.2"/>
    <n v="1.07"/>
    <n v="17353.917532120002"/>
    <x v="0"/>
    <n v="3168"/>
    <x v="49"/>
    <n v="1.28"/>
    <n v="44.467200000000005"/>
    <x v="50"/>
    <x v="50"/>
    <x v="45"/>
    <n v="10.130000000000001"/>
  </r>
  <r>
    <x v="0"/>
    <x v="0"/>
    <x v="1"/>
    <n v="189214"/>
    <n v="1.26"/>
    <n v="2384.0963999999999"/>
    <n v="439776.12"/>
    <n v="184.46239002751736"/>
    <n v="3262.99"/>
    <n v="6.58"/>
    <n v="3048.2852579999999"/>
    <n v="417.14"/>
    <n v="0.81"/>
    <n v="2469.1110589800001"/>
    <x v="0"/>
    <n v="894"/>
    <x v="50"/>
    <n v="3.32"/>
    <n v="55.543599999999998"/>
    <x v="51"/>
    <x v="51"/>
    <x v="46"/>
    <n v="8.15"/>
  </r>
  <r>
    <x v="0"/>
    <x v="0"/>
    <x v="0"/>
    <n v="95852"/>
    <n v="6.73"/>
    <n v="6450.8396000000002"/>
    <n v="207492.64"/>
    <n v="32.165214586950825"/>
    <n v="35838.65"/>
    <n v="45.27"/>
    <n v="19614.493144999997"/>
    <n v="265.05"/>
    <n v="0.99"/>
    <n v="19418.348213549998"/>
    <x v="0"/>
    <n v="297"/>
    <x v="51"/>
    <n v="10.56"/>
    <n v="359.67360000000002"/>
    <x v="52"/>
    <x v="52"/>
    <x v="47"/>
    <n v="14.58"/>
  </r>
  <r>
    <x v="0"/>
    <x v="0"/>
    <x v="3"/>
    <n v="77859"/>
    <n v="5.47"/>
    <n v="4258.8873000000003"/>
    <n v="471865.71"/>
    <n v="110.79553807399411"/>
    <n v="43011.34"/>
    <n v="10.06"/>
    <n v="38684.399195999998"/>
    <n v="162.16"/>
    <n v="0.81"/>
    <n v="31334.363348760002"/>
    <x v="1"/>
    <n v="4034"/>
    <x v="52"/>
    <n v="14.76"/>
    <n v="681.91200000000003"/>
    <x v="53"/>
    <x v="53"/>
    <x v="48"/>
    <n v="18.3"/>
  </r>
  <r>
    <x v="1"/>
    <x v="0"/>
    <x v="1"/>
    <n v="47865"/>
    <n v="1.72"/>
    <n v="823.27800000000002"/>
    <n v="101870.78"/>
    <n v="123.73800830339205"/>
    <n v="40593.01"/>
    <n v="47.5"/>
    <n v="21311.330250000003"/>
    <n v="117.98"/>
    <n v="1.01"/>
    <n v="21524.443552500004"/>
    <x v="0"/>
    <n v="2284"/>
    <x v="53"/>
    <n v="6.16"/>
    <n v="39.547200000000004"/>
    <x v="54"/>
    <x v="54"/>
    <x v="49"/>
    <n v="10.57"/>
  </r>
  <r>
    <x v="1"/>
    <x v="0"/>
    <x v="4"/>
    <n v="105249"/>
    <n v="2.48"/>
    <n v="2610.1752000000001"/>
    <n v="103734.03"/>
    <n v="39.742171330108413"/>
    <n v="32177.09"/>
    <n v="33"/>
    <n v="21558.650299999998"/>
    <n v="71.22"/>
    <n v="1.1599999999999999"/>
    <n v="25008.034347999994"/>
    <x v="0"/>
    <n v="3304"/>
    <x v="54"/>
    <n v="12.4"/>
    <n v="208.32"/>
    <x v="55"/>
    <x v="55"/>
    <x v="50"/>
    <n v="11.64"/>
  </r>
  <r>
    <x v="1"/>
    <x v="0"/>
    <x v="1"/>
    <n v="168506"/>
    <n v="4.4000000000000004"/>
    <n v="7414.264000000001"/>
    <n v="284600.34000000003"/>
    <n v="38.385514732143335"/>
    <n v="14051.55"/>
    <n v="50.81"/>
    <n v="6911.957445"/>
    <n v="341.31"/>
    <n v="1.19"/>
    <n v="8225.2293595499996"/>
    <x v="1"/>
    <n v="3287"/>
    <x v="55"/>
    <n v="2.97"/>
    <n v="147.51990000000001"/>
    <x v="56"/>
    <x v="56"/>
    <x v="51"/>
    <n v="23.96"/>
  </r>
  <r>
    <x v="1"/>
    <x v="0"/>
    <x v="2"/>
    <n v="84962"/>
    <n v="5.62"/>
    <n v="4774.8644000000004"/>
    <n v="152163.79999999999"/>
    <n v="31.867669372977371"/>
    <n v="10684.32"/>
    <n v="37.6"/>
    <n v="6667.0156799999995"/>
    <n v="410.59"/>
    <n v="1.02"/>
    <n v="6800.3559935999992"/>
    <x v="0"/>
    <n v="126"/>
    <x v="56"/>
    <n v="14.76"/>
    <n v="572.24520000000007"/>
    <x v="57"/>
    <x v="57"/>
    <x v="52"/>
    <n v="12.28"/>
  </r>
  <r>
    <x v="1"/>
    <x v="0"/>
    <x v="4"/>
    <n v="79033"/>
    <n v="7.36"/>
    <n v="5816.8288000000002"/>
    <n v="479657.78"/>
    <n v="82.4603570935421"/>
    <n v="30332.55"/>
    <n v="8.17"/>
    <n v="27854.380665000001"/>
    <n v="346.87"/>
    <n v="1.17"/>
    <n v="32589.625378049997"/>
    <x v="0"/>
    <n v="82"/>
    <x v="57"/>
    <n v="9.02"/>
    <n v="452.26280000000003"/>
    <x v="58"/>
    <x v="58"/>
    <x v="53"/>
    <n v="7.59"/>
  </r>
  <r>
    <x v="1"/>
    <x v="0"/>
    <x v="2"/>
    <n v="51697"/>
    <n v="3.26"/>
    <n v="1685.3221999999998"/>
    <n v="339285.15"/>
    <n v="201.31767682167842"/>
    <n v="17059.990000000002"/>
    <n v="47.97"/>
    <n v="8876.3127970000005"/>
    <n v="123.89"/>
    <n v="1.1100000000000001"/>
    <n v="9852.7072046700014"/>
    <x v="0"/>
    <n v="4796"/>
    <x v="58"/>
    <n v="18.809999999999999"/>
    <n v="206.53379999999999"/>
    <x v="59"/>
    <x v="59"/>
    <x v="54"/>
    <n v="12.62"/>
  </r>
  <r>
    <x v="1"/>
    <x v="0"/>
    <x v="2"/>
    <n v="182122"/>
    <n v="4.7"/>
    <n v="8559.7340000000004"/>
    <n v="166107.15"/>
    <n v="19.405643913701056"/>
    <n v="9682.59"/>
    <n v="40.81"/>
    <n v="5731.1250209999998"/>
    <n v="86.46"/>
    <n v="1.1000000000000001"/>
    <n v="6304.2375231000005"/>
    <x v="0"/>
    <n v="2491"/>
    <x v="59"/>
    <n v="7.94"/>
    <n v="400.96999999999997"/>
    <x v="60"/>
    <x v="60"/>
    <x v="55"/>
    <n v="10.94"/>
  </r>
  <r>
    <x v="1"/>
    <x v="0"/>
    <x v="4"/>
    <n v="123614"/>
    <n v="0.94"/>
    <n v="1161.9715999999999"/>
    <n v="156350.95000000001"/>
    <n v="134.55660189973665"/>
    <n v="48349.9"/>
    <n v="58.58"/>
    <n v="20026.528580000002"/>
    <n v="358.77"/>
    <n v="1.02"/>
    <n v="20427.059151600002"/>
    <x v="0"/>
    <n v="2928"/>
    <x v="60"/>
    <n v="10.66"/>
    <n v="82.401799999999994"/>
    <x v="61"/>
    <x v="61"/>
    <x v="56"/>
    <n v="16.940000000000001"/>
  </r>
  <r>
    <x v="1"/>
    <x v="0"/>
    <x v="0"/>
    <n v="27440"/>
    <n v="1.67"/>
    <n v="458.24799999999999"/>
    <n v="13694.9"/>
    <n v="29.885345926223355"/>
    <n v="5154.91"/>
    <n v="30.19"/>
    <n v="3598.6426709999996"/>
    <n v="48.26"/>
    <n v="1.04"/>
    <n v="3742.5883778399998"/>
    <x v="0"/>
    <n v="1564"/>
    <x v="61"/>
    <n v="20.72"/>
    <n v="50.349600000000002"/>
    <x v="62"/>
    <x v="62"/>
    <x v="57"/>
    <n v="7.48"/>
  </r>
  <r>
    <x v="1"/>
    <x v="0"/>
    <x v="2"/>
    <n v="187499"/>
    <n v="4.43"/>
    <n v="8306.2057000000004"/>
    <n v="494093.63"/>
    <n v="59.484877674050374"/>
    <n v="3466.92"/>
    <n v="10.31"/>
    <n v="3109.480548"/>
    <n v="350.68"/>
    <n v="1.06"/>
    <n v="3296.0493808800002"/>
    <x v="1"/>
    <n v="4453"/>
    <x v="62"/>
    <n v="6.25"/>
    <n v="598.25"/>
    <x v="63"/>
    <x v="63"/>
    <x v="58"/>
    <n v="14.44"/>
  </r>
  <r>
    <x v="1"/>
    <x v="0"/>
    <x v="1"/>
    <n v="195283"/>
    <n v="7.82"/>
    <n v="15271.1306"/>
    <n v="324323.24"/>
    <n v="21.237670510132364"/>
    <n v="22027.27"/>
    <n v="28.51"/>
    <n v="15747.295323"/>
    <n v="24.45"/>
    <n v="1.17"/>
    <n v="18424.33552791"/>
    <x v="1"/>
    <n v="2911"/>
    <x v="63"/>
    <n v="21.96"/>
    <n v="3194.0820000000003"/>
    <x v="64"/>
    <x v="64"/>
    <x v="59"/>
    <n v="16.47"/>
  </r>
  <r>
    <x v="1"/>
    <x v="0"/>
    <x v="4"/>
    <n v="99097"/>
    <n v="5.86"/>
    <n v="5807.0842000000002"/>
    <n v="323187.74"/>
    <n v="55.654047516652156"/>
    <n v="10167.68"/>
    <n v="50.86"/>
    <n v="4996.3979520000012"/>
    <n v="200.75"/>
    <n v="0.84"/>
    <n v="4196.974279680001"/>
    <x v="1"/>
    <n v="408"/>
    <x v="64"/>
    <n v="15.94"/>
    <n v="638.55639999999994"/>
    <x v="65"/>
    <x v="65"/>
    <x v="60"/>
    <n v="22.95"/>
  </r>
  <r>
    <x v="1"/>
    <x v="0"/>
    <x v="1"/>
    <n v="83910"/>
    <n v="4.16"/>
    <n v="3490.6559999999999"/>
    <n v="183931.78"/>
    <n v="52.692611360156945"/>
    <n v="35873"/>
    <n v="25.93"/>
    <n v="26571.131100000002"/>
    <n v="383.31"/>
    <n v="0.91"/>
    <n v="24179.729301000003"/>
    <x v="0"/>
    <n v="3609"/>
    <x v="65"/>
    <n v="17.149999999999999"/>
    <n v="369.92549999999994"/>
    <x v="66"/>
    <x v="66"/>
    <x v="33"/>
    <n v="9.65"/>
  </r>
  <r>
    <x v="1"/>
    <x v="0"/>
    <x v="4"/>
    <n v="63104"/>
    <n v="3.11"/>
    <n v="1962.5344"/>
    <n v="395772.01"/>
    <n v="201.66373134656902"/>
    <n v="4864.1400000000003"/>
    <n v="26.37"/>
    <n v="3581.4662819999999"/>
    <n v="347.73"/>
    <n v="0.81"/>
    <n v="2900.9876884200003"/>
    <x v="0"/>
    <n v="2749"/>
    <x v="66"/>
    <n v="8.4600000000000009"/>
    <n v="122.50080000000001"/>
    <x v="67"/>
    <x v="67"/>
    <x v="61"/>
    <n v="5.82"/>
  </r>
  <r>
    <x v="1"/>
    <x v="0"/>
    <x v="4"/>
    <n v="13467"/>
    <n v="2.12"/>
    <n v="285.50040000000001"/>
    <n v="149024.42000000001"/>
    <n v="521.97622139933958"/>
    <n v="15450.71"/>
    <n v="47.92"/>
    <n v="8046.7297679999983"/>
    <n v="459.9"/>
    <n v="0.91"/>
    <n v="7322.524088879999"/>
    <x v="0"/>
    <n v="679"/>
    <x v="67"/>
    <n v="6.91"/>
    <n v="13.267199999999999"/>
    <x v="68"/>
    <x v="68"/>
    <x v="62"/>
    <n v="13.34"/>
  </r>
  <r>
    <x v="1"/>
    <x v="0"/>
    <x v="3"/>
    <n v="105191"/>
    <n v="2.98"/>
    <n v="3134.6918000000001"/>
    <n v="79913.919999999998"/>
    <n v="25.49338981267632"/>
    <n v="18464.25"/>
    <n v="17.23"/>
    <n v="15282.859725"/>
    <n v="326.31"/>
    <n v="1.06"/>
    <n v="16199.831308500001"/>
    <x v="0"/>
    <n v="4294"/>
    <x v="68"/>
    <n v="5.67"/>
    <n v="168.45570000000001"/>
    <x v="69"/>
    <x v="69"/>
    <x v="63"/>
    <n v="6.45"/>
  </r>
  <r>
    <x v="1"/>
    <x v="0"/>
    <x v="1"/>
    <n v="88125"/>
    <n v="2.13"/>
    <n v="1877.0625"/>
    <n v="99405.04"/>
    <n v="52.957767788765686"/>
    <n v="36007.339999999997"/>
    <n v="35.840000000000003"/>
    <n v="23102.309343999998"/>
    <n v="25.35"/>
    <n v="1.08"/>
    <n v="24950.494091519999"/>
    <x v="0"/>
    <n v="2937"/>
    <x v="69"/>
    <n v="22.92"/>
    <n v="218.42760000000001"/>
    <x v="70"/>
    <x v="70"/>
    <x v="64"/>
    <n v="16.41"/>
  </r>
  <r>
    <x v="1"/>
    <x v="0"/>
    <x v="1"/>
    <n v="81201"/>
    <n v="6.08"/>
    <n v="4937.0208000000002"/>
    <n v="292785.52"/>
    <n v="59.304088814047532"/>
    <n v="8393.36"/>
    <n v="20.92"/>
    <n v="6637.4690879999998"/>
    <n v="461.08"/>
    <n v="0.88"/>
    <n v="5840.9727974400002"/>
    <x v="1"/>
    <n v="1936"/>
    <x v="70"/>
    <n v="1.99"/>
    <n v="119.36020000000001"/>
    <x v="71"/>
    <x v="71"/>
    <x v="65"/>
    <n v="17.079999999999998"/>
  </r>
  <r>
    <x v="1"/>
    <x v="0"/>
    <x v="3"/>
    <n v="58940"/>
    <n v="7.93"/>
    <n v="4673.942"/>
    <n v="420730.49"/>
    <n v="90.016198318250417"/>
    <n v="25277.79"/>
    <n v="5.51"/>
    <n v="23884.983770999999"/>
    <n v="266.75"/>
    <n v="0.84"/>
    <n v="20063.38636764"/>
    <x v="0"/>
    <n v="4320"/>
    <x v="71"/>
    <n v="7.05"/>
    <n v="295.18349999999998"/>
    <x v="72"/>
    <x v="72"/>
    <x v="9"/>
    <n v="8.0399999999999991"/>
  </r>
  <r>
    <x v="1"/>
    <x v="0"/>
    <x v="0"/>
    <n v="122185"/>
    <n v="1.21"/>
    <n v="1478.4385"/>
    <n v="355099.01"/>
    <n v="240.18517510197415"/>
    <n v="26584.49"/>
    <n v="51.53"/>
    <n v="12885.502303000001"/>
    <n v="308.54000000000002"/>
    <n v="0.86"/>
    <n v="11081.531980580001"/>
    <x v="1"/>
    <n v="2596"/>
    <x v="72"/>
    <n v="7.67"/>
    <n v="128.70260000000002"/>
    <x v="73"/>
    <x v="73"/>
    <x v="66"/>
    <n v="22.12"/>
  </r>
  <r>
    <x v="1"/>
    <x v="0"/>
    <x v="1"/>
    <n v="9272"/>
    <n v="2.0099999999999998"/>
    <n v="186.36719999999997"/>
    <n v="386392.23"/>
    <n v="2073.2845157302359"/>
    <n v="31662.39"/>
    <n v="45.3"/>
    <n v="17319.32733"/>
    <n v="156.96"/>
    <n v="0.82"/>
    <n v="14201.8484106"/>
    <x v="0"/>
    <n v="2882"/>
    <x v="73"/>
    <n v="5.17"/>
    <n v="5.5835999999999997"/>
    <x v="74"/>
    <x v="74"/>
    <x v="67"/>
    <n v="17.86"/>
  </r>
  <r>
    <x v="1"/>
    <x v="0"/>
    <x v="3"/>
    <n v="85671"/>
    <n v="7.78"/>
    <n v="6665.2038000000011"/>
    <n v="379518.24"/>
    <n v="56.94023039475551"/>
    <n v="39794.629999999997"/>
    <n v="49.92"/>
    <n v="19929.150703999996"/>
    <n v="30.98"/>
    <n v="0.85"/>
    <n v="16939.778098399995"/>
    <x v="0"/>
    <n v="3318"/>
    <x v="74"/>
    <n v="3.28"/>
    <n v="164.82"/>
    <x v="75"/>
    <x v="75"/>
    <x v="21"/>
    <n v="8.2799999999999994"/>
  </r>
  <r>
    <x v="1"/>
    <x v="0"/>
    <x v="0"/>
    <n v="149936"/>
    <n v="2.27"/>
    <n v="3403.5472000000004"/>
    <n v="232163.68"/>
    <n v="68.212269834248218"/>
    <n v="12201.61"/>
    <n v="5.44"/>
    <n v="11537.842416000001"/>
    <n v="475.64"/>
    <n v="0.82"/>
    <n v="9461.03078112"/>
    <x v="0"/>
    <n v="3595"/>
    <x v="75"/>
    <n v="17.43"/>
    <n v="362.89260000000002"/>
    <x v="76"/>
    <x v="76"/>
    <x v="36"/>
    <n v="10.53"/>
  </r>
  <r>
    <x v="1"/>
    <x v="0"/>
    <x v="0"/>
    <n v="97939"/>
    <n v="2.1800000000000002"/>
    <n v="2135.0702000000001"/>
    <n v="189371.14"/>
    <n v="88.69550987129135"/>
    <n v="23238.44"/>
    <n v="51.55"/>
    <n v="11259.02418"/>
    <n v="494.23"/>
    <n v="1.03"/>
    <n v="11596.7949054"/>
    <x v="0"/>
    <n v="339"/>
    <x v="76"/>
    <n v="21.51"/>
    <n v="361.79820000000001"/>
    <x v="77"/>
    <x v="77"/>
    <x v="68"/>
    <n v="10.210000000000001"/>
  </r>
  <r>
    <x v="1"/>
    <x v="0"/>
    <x v="3"/>
    <n v="53703"/>
    <n v="0.84"/>
    <n v="451.10519999999997"/>
    <n v="374401.7"/>
    <n v="829.96538279762694"/>
    <n v="6924.9"/>
    <n v="17.62"/>
    <n v="5704.7326199999998"/>
    <n v="330.99"/>
    <n v="1.1399999999999999"/>
    <n v="6503.3951867999995"/>
    <x v="0"/>
    <n v="2636"/>
    <x v="77"/>
    <n v="6.92"/>
    <n v="22.282399999999999"/>
    <x v="78"/>
    <x v="78"/>
    <x v="69"/>
    <n v="12.73"/>
  </r>
  <r>
    <x v="1"/>
    <x v="0"/>
    <x v="3"/>
    <n v="146485"/>
    <n v="1.1499999999999999"/>
    <n v="1684.5774999999999"/>
    <n v="201286.92"/>
    <n v="119.4880734190027"/>
    <n v="26121.919999999998"/>
    <n v="12.9"/>
    <n v="22752.192319999998"/>
    <n v="295.93"/>
    <n v="1.06"/>
    <n v="24117.323859199998"/>
    <x v="0"/>
    <n v="4923"/>
    <x v="78"/>
    <n v="23.76"/>
    <n v="312.91919999999999"/>
    <x v="79"/>
    <x v="79"/>
    <x v="70"/>
    <n v="8.1999999999999993"/>
  </r>
  <r>
    <x v="1"/>
    <x v="0"/>
    <x v="1"/>
    <n v="78391"/>
    <n v="6.02"/>
    <n v="4719.1381999999994"/>
    <n v="495504.15"/>
    <n v="104.99886398749672"/>
    <n v="32838.080000000002"/>
    <n v="39.369999999999997"/>
    <n v="19909.727904000003"/>
    <n v="243.83"/>
    <n v="1.1599999999999999"/>
    <n v="23095.284368640001"/>
    <x v="0"/>
    <n v="4145"/>
    <x v="79"/>
    <n v="1.24"/>
    <n v="48.793999999999997"/>
    <x v="80"/>
    <x v="80"/>
    <x v="71"/>
    <n v="12.21"/>
  </r>
  <r>
    <x v="1"/>
    <x v="0"/>
    <x v="0"/>
    <n v="108919"/>
    <n v="4.13"/>
    <n v="4498.3546999999999"/>
    <n v="343849.49"/>
    <n v="76.43894555491589"/>
    <n v="10336.07"/>
    <n v="59.93"/>
    <n v="4141.6632490000002"/>
    <n v="198.94"/>
    <n v="1.06"/>
    <n v="4390.1630439400005"/>
    <x v="1"/>
    <n v="3554"/>
    <x v="80"/>
    <n v="23.02"/>
    <n v="665.27800000000002"/>
    <x v="81"/>
    <x v="81"/>
    <x v="72"/>
    <n v="26.53"/>
  </r>
  <r>
    <x v="1"/>
    <x v="0"/>
    <x v="1"/>
    <n v="153945"/>
    <n v="6.97"/>
    <n v="10729.9665"/>
    <n v="438448.43"/>
    <n v="40.862050221685216"/>
    <n v="6969.45"/>
    <n v="8.67"/>
    <n v="6365.1986849999994"/>
    <n v="416.43"/>
    <n v="1.01"/>
    <n v="6428.8506718499993"/>
    <x v="1"/>
    <n v="3112"/>
    <x v="81"/>
    <n v="2.4500000000000002"/>
    <n v="215.55100000000002"/>
    <x v="82"/>
    <x v="82"/>
    <x v="73"/>
    <n v="15.45"/>
  </r>
  <r>
    <x v="1"/>
    <x v="0"/>
    <x v="2"/>
    <n v="126670"/>
    <n v="3.03"/>
    <n v="3838.1009999999997"/>
    <n v="466651.83"/>
    <n v="121.58404117036004"/>
    <n v="26366.51"/>
    <n v="4.5599999999999996"/>
    <n v="25164.197143999998"/>
    <n v="420.1"/>
    <n v="1.1200000000000001"/>
    <n v="28183.90080128"/>
    <x v="1"/>
    <n v="3549"/>
    <x v="82"/>
    <n v="5.86"/>
    <n v="244.01040000000003"/>
    <x v="83"/>
    <x v="83"/>
    <x v="48"/>
    <n v="8.33"/>
  </r>
  <r>
    <x v="1"/>
    <x v="0"/>
    <x v="0"/>
    <n v="69951"/>
    <n v="7.23"/>
    <n v="5057.4573"/>
    <n v="256303.49"/>
    <n v="50.678329997961619"/>
    <n v="32584.79"/>
    <n v="20.38"/>
    <n v="25944.009798000003"/>
    <n v="31.13"/>
    <n v="0.93"/>
    <n v="24127.929112140006"/>
    <x v="0"/>
    <n v="2625"/>
    <x v="83"/>
    <n v="3.45"/>
    <n v="95.599500000000006"/>
    <x v="84"/>
    <x v="84"/>
    <x v="74"/>
    <n v="12.74"/>
  </r>
  <r>
    <x v="1"/>
    <x v="0"/>
    <x v="3"/>
    <n v="110903"/>
    <n v="7.49"/>
    <n v="8306.6347000000005"/>
    <n v="119035.54"/>
    <n v="14.330176334827868"/>
    <n v="12248"/>
    <n v="53.2"/>
    <n v="5732.0639999999994"/>
    <n v="68.77"/>
    <n v="0.92"/>
    <n v="5273.4988800000001"/>
    <x v="1"/>
    <n v="4398"/>
    <x v="84"/>
    <n v="13.39"/>
    <n v="867.5381000000001"/>
    <x v="85"/>
    <x v="85"/>
    <x v="75"/>
    <n v="18.89"/>
  </r>
  <r>
    <x v="1"/>
    <x v="0"/>
    <x v="0"/>
    <n v="31736"/>
    <n v="2.5499999999999998"/>
    <n v="809.26799999999992"/>
    <n v="66427.95"/>
    <n v="82.083994424591111"/>
    <n v="32524.21"/>
    <n v="37.72"/>
    <n v="20256.077988000001"/>
    <n v="159.75"/>
    <n v="0.96"/>
    <n v="19445.83486848"/>
    <x v="0"/>
    <n v="3164"/>
    <x v="85"/>
    <n v="23.23"/>
    <n v="127.30040000000001"/>
    <x v="86"/>
    <x v="86"/>
    <x v="76"/>
    <n v="11.81"/>
  </r>
  <r>
    <x v="1"/>
    <x v="0"/>
    <x v="0"/>
    <n v="26261"/>
    <n v="2.35"/>
    <n v="617.13350000000003"/>
    <n v="153812.79999999999"/>
    <n v="249.23748265164664"/>
    <n v="28932.57"/>
    <n v="43.31"/>
    <n v="16401.873932999999"/>
    <n v="288.19"/>
    <n v="0.99"/>
    <n v="16237.855193669999"/>
    <x v="0"/>
    <n v="2392"/>
    <x v="86"/>
    <n v="20.68"/>
    <n v="119.94399999999999"/>
    <x v="87"/>
    <x v="87"/>
    <x v="1"/>
    <n v="8.2100000000000009"/>
  </r>
  <r>
    <x v="1"/>
    <x v="0"/>
    <x v="0"/>
    <n v="135352"/>
    <n v="6.59"/>
    <n v="8919.6967999999997"/>
    <n v="79238.63"/>
    <n v="8.8835564455509299"/>
    <n v="41239.910000000003"/>
    <n v="7.89"/>
    <n v="37986.081101000003"/>
    <n v="223.28"/>
    <n v="1.05"/>
    <n v="39885.385156050004"/>
    <x v="1"/>
    <n v="549"/>
    <x v="87"/>
    <n v="21.66"/>
    <n v="2168.5992000000001"/>
    <x v="88"/>
    <x v="88"/>
    <x v="25"/>
    <n v="7.17"/>
  </r>
  <r>
    <x v="1"/>
    <x v="0"/>
    <x v="3"/>
    <n v="47921"/>
    <n v="7.01"/>
    <n v="3359.2620999999999"/>
    <n v="428115.28"/>
    <n v="127.44325011138608"/>
    <n v="29467.18"/>
    <n v="56.81"/>
    <n v="12726.875041999998"/>
    <n v="57.5"/>
    <n v="1.2"/>
    <n v="15272.250050399996"/>
    <x v="1"/>
    <n v="1969"/>
    <x v="88"/>
    <n v="4.67"/>
    <n v="193.7116"/>
    <x v="89"/>
    <x v="89"/>
    <x v="77"/>
    <n v="22.24"/>
  </r>
  <r>
    <x v="1"/>
    <x v="0"/>
    <x v="1"/>
    <n v="71656"/>
    <n v="6.4"/>
    <n v="4585.9840000000004"/>
    <n v="231216.14"/>
    <n v="50.417999713910909"/>
    <n v="24496.25"/>
    <n v="8.2200000000000006"/>
    <n v="22482.65825"/>
    <n v="373.07"/>
    <n v="1.08"/>
    <n v="24281.270910000003"/>
    <x v="0"/>
    <n v="3283"/>
    <x v="89"/>
    <n v="2.73"/>
    <n v="110.1555"/>
    <x v="90"/>
    <x v="90"/>
    <x v="78"/>
    <n v="10.18"/>
  </r>
  <r>
    <x v="1"/>
    <x v="0"/>
    <x v="1"/>
    <n v="122432"/>
    <n v="5.72"/>
    <n v="7003.1104000000005"/>
    <n v="298461.74"/>
    <n v="42.618454222855028"/>
    <n v="25758.35"/>
    <n v="36.99"/>
    <n v="16230.336334999998"/>
    <n v="199.57"/>
    <n v="0.95"/>
    <n v="15418.819518249997"/>
    <x v="0"/>
    <n v="2174"/>
    <x v="90"/>
    <n v="21.31"/>
    <n v="1205.7197999999999"/>
    <x v="91"/>
    <x v="91"/>
    <x v="79"/>
    <n v="3.54"/>
  </r>
  <r>
    <x v="1"/>
    <x v="0"/>
    <x v="4"/>
    <n v="161036"/>
    <n v="5.25"/>
    <n v="8454.39"/>
    <n v="102009.47"/>
    <n v="12.065858092659553"/>
    <n v="8775.27"/>
    <n v="45.19"/>
    <n v="4809.7254870000006"/>
    <n v="273.05"/>
    <n v="0.87"/>
    <n v="4184.4611736900006"/>
    <x v="0"/>
    <n v="2273"/>
    <x v="91"/>
    <n v="24.02"/>
    <n v="1449.8471999999999"/>
    <x v="92"/>
    <x v="92"/>
    <x v="80"/>
    <n v="10.67"/>
  </r>
  <r>
    <x v="1"/>
    <x v="0"/>
    <x v="1"/>
    <n v="3039"/>
    <n v="4.42"/>
    <n v="134.32379999999998"/>
    <n v="206507.06"/>
    <n v="1537.3825040685272"/>
    <n v="14656.13"/>
    <n v="44.45"/>
    <n v="8141.4802149999996"/>
    <n v="134.61000000000001"/>
    <n v="0.94"/>
    <n v="7652.9914020999995"/>
    <x v="0"/>
    <n v="4394"/>
    <x v="92"/>
    <n v="3.1"/>
    <n v="3.0379999999999998"/>
    <x v="93"/>
    <x v="93"/>
    <x v="81"/>
    <n v="8.51"/>
  </r>
  <r>
    <x v="1"/>
    <x v="0"/>
    <x v="0"/>
    <n v="129684"/>
    <n v="7.92"/>
    <n v="10270.9728"/>
    <n v="361560.52"/>
    <n v="35.202168970791163"/>
    <n v="20590.509999999998"/>
    <n v="42.88"/>
    <n v="11761.299311999997"/>
    <n v="480.82"/>
    <n v="0.96"/>
    <n v="11290.847339519996"/>
    <x v="1"/>
    <n v="1465"/>
    <x v="93"/>
    <n v="7.18"/>
    <n v="908.84440000000006"/>
    <x v="94"/>
    <x v="94"/>
    <x v="82"/>
    <n v="23.63"/>
  </r>
  <r>
    <x v="1"/>
    <x v="0"/>
    <x v="4"/>
    <n v="129185"/>
    <n v="1.08"/>
    <n v="1395.1980000000001"/>
    <n v="381916.55"/>
    <n v="273.73645174376679"/>
    <n v="27786.3"/>
    <n v="31.28"/>
    <n v="19094.745360000001"/>
    <n v="394.32"/>
    <n v="0.8"/>
    <n v="15275.796288000001"/>
    <x v="0"/>
    <n v="4840"/>
    <x v="94"/>
    <n v="3.43"/>
    <n v="35.672000000000004"/>
    <x v="95"/>
    <x v="95"/>
    <x v="83"/>
    <n v="13.64"/>
  </r>
  <r>
    <x v="2"/>
    <x v="0"/>
    <x v="3"/>
    <n v="138477"/>
    <n v="6.29"/>
    <n v="8710.2032999999992"/>
    <n v="32467.91"/>
    <n v="3.7275720074180132"/>
    <n v="39818.11"/>
    <n v="46.64"/>
    <n v="21246.943496000004"/>
    <n v="99.38"/>
    <n v="1.05"/>
    <n v="22309.290670800005"/>
    <x v="0"/>
    <n v="4717"/>
    <x v="95"/>
    <n v="18.72"/>
    <n v="1307.5919999999999"/>
    <x v="96"/>
    <x v="96"/>
    <x v="84"/>
    <n v="14.07"/>
  </r>
  <r>
    <x v="2"/>
    <x v="0"/>
    <x v="3"/>
    <n v="123618"/>
    <n v="5.75"/>
    <n v="7108.0349999999999"/>
    <n v="441583.86"/>
    <n v="62.124604057239445"/>
    <n v="4329.1499999999996"/>
    <n v="31.01"/>
    <n v="2986.6805849999996"/>
    <n v="329.01"/>
    <n v="1.19"/>
    <n v="3554.1498961499992"/>
    <x v="0"/>
    <n v="4698"/>
    <x v="96"/>
    <n v="2.73"/>
    <n v="142.42410000000001"/>
    <x v="97"/>
    <x v="97"/>
    <x v="85"/>
    <n v="13.29"/>
  </r>
  <r>
    <x v="2"/>
    <x v="0"/>
    <x v="4"/>
    <n v="39634"/>
    <n v="7.57"/>
    <n v="3000.2937999999999"/>
    <n v="479382.55"/>
    <n v="159.77853568873823"/>
    <n v="42825.07"/>
    <n v="35.950000000000003"/>
    <n v="27429.457334999999"/>
    <n v="387.35"/>
    <n v="0.81"/>
    <n v="22217.86044135"/>
    <x v="1"/>
    <n v="3401"/>
    <x v="97"/>
    <n v="8.84"/>
    <n v="212.15999999999997"/>
    <x v="98"/>
    <x v="98"/>
    <x v="43"/>
    <n v="22.23"/>
  </r>
  <r>
    <x v="2"/>
    <x v="0"/>
    <x v="0"/>
    <n v="40211"/>
    <n v="4.18"/>
    <n v="1680.8198"/>
    <n v="87846.93"/>
    <n v="52.264335534362452"/>
    <n v="46514.27"/>
    <n v="48.71"/>
    <n v="23857.169082999993"/>
    <n v="332.02"/>
    <n v="1.07"/>
    <n v="25527.170918809996"/>
    <x v="0"/>
    <n v="4494"/>
    <x v="98"/>
    <n v="9.5299999999999994"/>
    <n v="155.339"/>
    <x v="99"/>
    <x v="99"/>
    <x v="31"/>
    <n v="7.55"/>
  </r>
  <r>
    <x v="2"/>
    <x v="0"/>
    <x v="4"/>
    <n v="101877"/>
    <n v="5.6"/>
    <n v="5705.1119999999992"/>
    <n v="445602.21"/>
    <n v="78.10577776562495"/>
    <n v="24256.7"/>
    <n v="1.83"/>
    <n v="23812.802390000001"/>
    <n v="57.34"/>
    <n v="0.96"/>
    <n v="22860.290294400002"/>
    <x v="0"/>
    <n v="404"/>
    <x v="99"/>
    <n v="19.57"/>
    <n v="694.34360000000004"/>
    <x v="100"/>
    <x v="100"/>
    <x v="86"/>
    <n v="6.62"/>
  </r>
  <r>
    <x v="2"/>
    <x v="0"/>
    <x v="1"/>
    <n v="55039"/>
    <n v="6.9"/>
    <n v="3797.6910000000003"/>
    <n v="379062.48"/>
    <n v="99.813934309031453"/>
    <n v="2538.83"/>
    <n v="39.68"/>
    <n v="1531.4222559999998"/>
    <n v="359.07"/>
    <n v="1.1299999999999999"/>
    <n v="1730.5071492799996"/>
    <x v="1"/>
    <n v="4087"/>
    <x v="100"/>
    <n v="23.59"/>
    <n v="718.78729999999996"/>
    <x v="101"/>
    <x v="101"/>
    <x v="87"/>
    <n v="14.95"/>
  </r>
  <r>
    <x v="2"/>
    <x v="0"/>
    <x v="2"/>
    <n v="45407"/>
    <n v="0.86"/>
    <n v="390.50020000000001"/>
    <n v="175260.5"/>
    <n v="448.81026949538051"/>
    <n v="42158.22"/>
    <n v="52.22"/>
    <n v="20143.197516"/>
    <n v="385.91"/>
    <n v="1.2"/>
    <n v="24171.8370192"/>
    <x v="0"/>
    <n v="4004"/>
    <x v="101"/>
    <n v="11.19"/>
    <n v="42.9696"/>
    <x v="102"/>
    <x v="102"/>
    <x v="88"/>
    <n v="7.49"/>
  </r>
  <r>
    <x v="2"/>
    <x v="0"/>
    <x v="4"/>
    <n v="84299"/>
    <n v="0.98"/>
    <n v="826.13019999999995"/>
    <n v="472713.44"/>
    <n v="572.20210567293145"/>
    <n v="21586.51"/>
    <n v="19.489999999999998"/>
    <n v="17379.299200999998"/>
    <n v="303.95"/>
    <n v="0.92"/>
    <n v="15988.95526492"/>
    <x v="0"/>
    <n v="539"/>
    <x v="102"/>
    <n v="7.12"/>
    <n v="36.810400000000001"/>
    <x v="103"/>
    <x v="103"/>
    <x v="89"/>
    <n v="9.16"/>
  </r>
  <r>
    <x v="2"/>
    <x v="0"/>
    <x v="1"/>
    <n v="156579"/>
    <n v="2.97"/>
    <n v="4650.3963000000003"/>
    <n v="213166.16"/>
    <n v="45.838278341998503"/>
    <n v="29371.759999999998"/>
    <n v="52.67"/>
    <n v="13901.654007999998"/>
    <n v="93.14"/>
    <n v="0.9"/>
    <n v="12511.488607199999"/>
    <x v="0"/>
    <n v="4922"/>
    <x v="103"/>
    <n v="16.87"/>
    <n v="440.81310000000002"/>
    <x v="104"/>
    <x v="104"/>
    <x v="90"/>
    <n v="9.16"/>
  </r>
  <r>
    <x v="2"/>
    <x v="0"/>
    <x v="3"/>
    <n v="38249"/>
    <n v="5.47"/>
    <n v="2092.2203"/>
    <n v="291713.91999999998"/>
    <n v="139.42791779622823"/>
    <n v="24293.09"/>
    <n v="24.59"/>
    <n v="18319.419169000001"/>
    <n v="484.22"/>
    <n v="1.18"/>
    <n v="21616.91461942"/>
    <x v="0"/>
    <n v="3178"/>
    <x v="104"/>
    <n v="1.79"/>
    <n v="23.2163"/>
    <x v="105"/>
    <x v="105"/>
    <x v="91"/>
    <n v="8.66"/>
  </r>
  <r>
    <x v="2"/>
    <x v="0"/>
    <x v="4"/>
    <n v="57042"/>
    <n v="2.85"/>
    <n v="1625.6970000000001"/>
    <n v="26481.360000000001"/>
    <n v="16.289234709789092"/>
    <n v="6299.57"/>
    <n v="14.96"/>
    <n v="5357.1543279999996"/>
    <n v="332.05"/>
    <n v="1.02"/>
    <n v="5464.2974145600001"/>
    <x v="1"/>
    <n v="3452"/>
    <x v="105"/>
    <n v="10.53"/>
    <n v="162.58319999999998"/>
    <x v="106"/>
    <x v="106"/>
    <x v="92"/>
    <n v="11.26"/>
  </r>
  <r>
    <x v="2"/>
    <x v="0"/>
    <x v="2"/>
    <n v="6493"/>
    <n v="2.21"/>
    <n v="143.49529999999999"/>
    <n v="5927.01"/>
    <n v="41.304558407139474"/>
    <n v="48125.79"/>
    <n v="16.809999999999999"/>
    <n v="40035.844701000002"/>
    <n v="244.3"/>
    <n v="1.1100000000000001"/>
    <n v="44439.787618110007"/>
    <x v="1"/>
    <n v="464"/>
    <x v="106"/>
    <n v="23.17"/>
    <n v="24.096800000000002"/>
    <x v="107"/>
    <x v="107"/>
    <x v="67"/>
    <n v="11.82"/>
  </r>
  <r>
    <x v="2"/>
    <x v="0"/>
    <x v="3"/>
    <n v="22912"/>
    <n v="7.64"/>
    <n v="1750.4767999999999"/>
    <n v="165305.57"/>
    <n v="94.434596333981702"/>
    <n v="8203.52"/>
    <n v="29.04"/>
    <n v="5821.2177920000004"/>
    <n v="393.02"/>
    <n v="0.83"/>
    <n v="4831.61076736"/>
    <x v="0"/>
    <n v="4801"/>
    <x v="107"/>
    <n v="1.76"/>
    <n v="19.6416"/>
    <x v="108"/>
    <x v="108"/>
    <x v="93"/>
    <n v="4.7300000000000004"/>
  </r>
  <r>
    <x v="2"/>
    <x v="0"/>
    <x v="1"/>
    <n v="108089"/>
    <n v="5.0599999999999996"/>
    <n v="5469.3033999999998"/>
    <n v="136440.12"/>
    <n v="24.946526096906602"/>
    <n v="16975.02"/>
    <n v="14.13"/>
    <n v="14576.449674000001"/>
    <n v="381.07"/>
    <n v="1"/>
    <n v="14576.449674000001"/>
    <x v="0"/>
    <n v="3779"/>
    <x v="108"/>
    <n v="5.01"/>
    <n v="139.72890000000001"/>
    <x v="109"/>
    <x v="109"/>
    <x v="94"/>
    <n v="6.38"/>
  </r>
  <r>
    <x v="2"/>
    <x v="0"/>
    <x v="4"/>
    <n v="57999"/>
    <n v="3.97"/>
    <n v="2302.5603000000001"/>
    <n v="355932.29"/>
    <n v="154.58109392401144"/>
    <n v="33503.910000000003"/>
    <n v="2.1"/>
    <n v="32800.32789"/>
    <n v="282.11"/>
    <n v="1.18"/>
    <n v="38704.386910199995"/>
    <x v="0"/>
    <n v="2613"/>
    <x v="109"/>
    <n v="14.45"/>
    <n v="321.94599999999997"/>
    <x v="110"/>
    <x v="110"/>
    <x v="95"/>
    <n v="8.1999999999999993"/>
  </r>
  <r>
    <x v="2"/>
    <x v="0"/>
    <x v="4"/>
    <n v="175039"/>
    <n v="7.26"/>
    <n v="12707.831399999999"/>
    <n v="416411.71"/>
    <n v="32.768117304420649"/>
    <n v="29351.7"/>
    <n v="34.950000000000003"/>
    <n v="19093.280849999999"/>
    <n v="182.63"/>
    <n v="0.92"/>
    <n v="17565.818382000001"/>
    <x v="0"/>
    <n v="2704"/>
    <x v="110"/>
    <n v="6.09"/>
    <n v="453.46139999999997"/>
    <x v="111"/>
    <x v="111"/>
    <x v="96"/>
    <n v="19.18"/>
  </r>
  <r>
    <x v="2"/>
    <x v="0"/>
    <x v="0"/>
    <n v="99505"/>
    <n v="5.91"/>
    <n v="5880.7455"/>
    <n v="47403.78"/>
    <n v="8.0608453469037222"/>
    <n v="33970.5"/>
    <n v="48.57"/>
    <n v="17471.028149999998"/>
    <n v="91.76"/>
    <n v="1.2"/>
    <n v="20965.233779999999"/>
    <x v="0"/>
    <n v="1514"/>
    <x v="111"/>
    <n v="2.73"/>
    <n v="146.0823"/>
    <x v="112"/>
    <x v="112"/>
    <x v="97"/>
    <n v="10.39"/>
  </r>
  <r>
    <x v="2"/>
    <x v="0"/>
    <x v="3"/>
    <n v="142923"/>
    <n v="2.4500000000000002"/>
    <n v="3501.6134999999999"/>
    <n v="393739.19"/>
    <n v="112.44507424934248"/>
    <n v="12006.11"/>
    <n v="56.41"/>
    <n v="5233.4633490000015"/>
    <n v="32.950000000000003"/>
    <n v="1.1200000000000001"/>
    <n v="5861.4789508800022"/>
    <x v="1"/>
    <n v="4153"/>
    <x v="112"/>
    <n v="2.59"/>
    <n v="76.405000000000001"/>
    <x v="113"/>
    <x v="113"/>
    <x v="98"/>
    <n v="17.86"/>
  </r>
  <r>
    <x v="2"/>
    <x v="0"/>
    <x v="3"/>
    <n v="81952"/>
    <n v="7.25"/>
    <n v="5941.5199999999995"/>
    <n v="234990.4"/>
    <n v="39.550552720515967"/>
    <n v="9982.7800000000007"/>
    <n v="42.59"/>
    <n v="5731.1139979999998"/>
    <n v="119.49"/>
    <n v="1.04"/>
    <n v="5960.3585579199998"/>
    <x v="0"/>
    <n v="4860"/>
    <x v="113"/>
    <n v="23.68"/>
    <n v="1395.4624000000001"/>
    <x v="114"/>
    <x v="114"/>
    <x v="26"/>
    <n v="12.34"/>
  </r>
  <r>
    <x v="2"/>
    <x v="0"/>
    <x v="3"/>
    <n v="36344"/>
    <n v="0.8"/>
    <n v="290.75200000000001"/>
    <n v="74186.97"/>
    <n v="255.15549334140437"/>
    <n v="15300.33"/>
    <n v="30.06"/>
    <n v="10701.050802"/>
    <n v="31.57"/>
    <n v="1.06"/>
    <n v="11343.11385012"/>
    <x v="0"/>
    <n v="1335"/>
    <x v="114"/>
    <n v="20.45"/>
    <n v="50.102499999999999"/>
    <x v="115"/>
    <x v="115"/>
    <x v="99"/>
    <n v="7.39"/>
  </r>
  <r>
    <x v="2"/>
    <x v="0"/>
    <x v="2"/>
    <n v="60261"/>
    <n v="3.93"/>
    <n v="2368.2573000000002"/>
    <n v="310064.44"/>
    <n v="130.92514905369444"/>
    <n v="13272.93"/>
    <n v="25.98"/>
    <n v="9824.6227859999999"/>
    <n v="116.22"/>
    <n v="1.19"/>
    <n v="11691.30111534"/>
    <x v="1"/>
    <n v="4932"/>
    <x v="115"/>
    <n v="15.17"/>
    <n v="258.64850000000001"/>
    <x v="116"/>
    <x v="116"/>
    <x v="100"/>
    <n v="13.79"/>
  </r>
  <r>
    <x v="2"/>
    <x v="0"/>
    <x v="0"/>
    <n v="163304"/>
    <n v="7.78"/>
    <n v="12705.051200000002"/>
    <n v="385769.45"/>
    <n v="30.36347071155447"/>
    <n v="29995.64"/>
    <n v="53.49"/>
    <n v="13950.972163999999"/>
    <n v="182.86"/>
    <n v="0.82"/>
    <n v="11439.797174479998"/>
    <x v="0"/>
    <n v="1608"/>
    <x v="116"/>
    <n v="13.01"/>
    <n v="1289.1608999999999"/>
    <x v="117"/>
    <x v="117"/>
    <x v="49"/>
    <n v="18.88"/>
  </r>
  <r>
    <x v="2"/>
    <x v="0"/>
    <x v="1"/>
    <n v="19368"/>
    <n v="1.02"/>
    <n v="197.55360000000002"/>
    <n v="94024.83"/>
    <n v="475.94592049955048"/>
    <n v="20859.37"/>
    <n v="54.7"/>
    <n v="9449.294609999999"/>
    <n v="415.93"/>
    <n v="0.92"/>
    <n v="8693.3510411999996"/>
    <x v="0"/>
    <n v="668"/>
    <x v="117"/>
    <n v="17.329999999999998"/>
    <n v="32.753699999999995"/>
    <x v="118"/>
    <x v="118"/>
    <x v="101"/>
    <n v="9.77"/>
  </r>
  <r>
    <x v="2"/>
    <x v="0"/>
    <x v="1"/>
    <n v="107680"/>
    <n v="1.39"/>
    <n v="1496.752"/>
    <n v="111305.9"/>
    <n v="74.364958256277589"/>
    <n v="5454.58"/>
    <n v="37.08"/>
    <n v="3432.0217359999997"/>
    <n v="370.35"/>
    <n v="1.01"/>
    <n v="3466.3419533599999"/>
    <x v="1"/>
    <n v="3629"/>
    <x v="118"/>
    <n v="15.28"/>
    <n v="165.78799999999998"/>
    <x v="119"/>
    <x v="119"/>
    <x v="102"/>
    <n v="18.55"/>
  </r>
  <r>
    <x v="2"/>
    <x v="0"/>
    <x v="4"/>
    <n v="18801"/>
    <n v="0.72"/>
    <n v="135.3672"/>
    <n v="188757.69"/>
    <n v="1394.4123096289204"/>
    <n v="31519.48"/>
    <n v="12.29"/>
    <n v="27645.735907999999"/>
    <n v="214.91"/>
    <n v="1.03"/>
    <n v="28475.10798524"/>
    <x v="0"/>
    <n v="4753"/>
    <x v="119"/>
    <n v="11.89"/>
    <n v="12.246700000000001"/>
    <x v="120"/>
    <x v="120"/>
    <x v="59"/>
    <n v="6.52"/>
  </r>
  <r>
    <x v="2"/>
    <x v="0"/>
    <x v="0"/>
    <n v="9348"/>
    <n v="5.99"/>
    <n v="559.9452"/>
    <n v="94756.3"/>
    <n v="169.22423837189783"/>
    <n v="10899.76"/>
    <n v="6.96"/>
    <n v="10141.136704"/>
    <n v="174.83"/>
    <n v="0.96"/>
    <n v="9735.4912358399997"/>
    <x v="0"/>
    <n v="4917"/>
    <x v="120"/>
    <n v="6.19"/>
    <n v="24.017200000000003"/>
    <x v="121"/>
    <x v="121"/>
    <x v="103"/>
    <n v="6.67"/>
  </r>
  <r>
    <x v="2"/>
    <x v="0"/>
    <x v="1"/>
    <n v="159747"/>
    <n v="6.84"/>
    <n v="10926.694800000001"/>
    <n v="51684.76"/>
    <n v="4.7301366923875277"/>
    <n v="10026.24"/>
    <n v="47.96"/>
    <n v="5217.6552959999999"/>
    <n v="30.25"/>
    <n v="0.97"/>
    <n v="5061.1256371199997"/>
    <x v="0"/>
    <n v="4736"/>
    <x v="121"/>
    <n v="22.73"/>
    <n v="1708.6141"/>
    <x v="122"/>
    <x v="122"/>
    <x v="29"/>
    <n v="14.88"/>
  </r>
  <r>
    <x v="2"/>
    <x v="0"/>
    <x v="0"/>
    <n v="132226"/>
    <n v="1.6"/>
    <n v="2115.616"/>
    <n v="475789.89"/>
    <n v="224.89425774809797"/>
    <n v="28677.07"/>
    <n v="42.25"/>
    <n v="16561.007925000002"/>
    <n v="459.36"/>
    <n v="0.89"/>
    <n v="14739.297053250002"/>
    <x v="0"/>
    <n v="1665"/>
    <x v="122"/>
    <n v="3.44"/>
    <n v="60.096800000000002"/>
    <x v="123"/>
    <x v="123"/>
    <x v="104"/>
    <n v="11.04"/>
  </r>
  <r>
    <x v="2"/>
    <x v="0"/>
    <x v="3"/>
    <n v="150710"/>
    <n v="2.63"/>
    <n v="3963.6730000000002"/>
    <n v="497948.93"/>
    <n v="125.62815600580572"/>
    <n v="10114.299999999999"/>
    <n v="11.57"/>
    <n v="8944.0754899999993"/>
    <n v="162.63"/>
    <n v="0.97"/>
    <n v="8675.753225299999"/>
    <x v="0"/>
    <n v="618"/>
    <x v="123"/>
    <n v="11.73"/>
    <n v="462.98309999999998"/>
    <x v="124"/>
    <x v="124"/>
    <x v="105"/>
    <n v="13.51"/>
  </r>
  <r>
    <x v="2"/>
    <x v="0"/>
    <x v="1"/>
    <n v="90299"/>
    <n v="4.41"/>
    <n v="3982.1858999999999"/>
    <n v="387842.01"/>
    <n v="97.394250228247756"/>
    <n v="45094"/>
    <n v="4.87"/>
    <n v="42897.922200000001"/>
    <n v="462.32"/>
    <n v="1.08"/>
    <n v="46329.755976"/>
    <x v="0"/>
    <n v="4520"/>
    <x v="124"/>
    <n v="22.37"/>
    <n v="755.21120000000008"/>
    <x v="125"/>
    <x v="125"/>
    <x v="106"/>
    <n v="13.74"/>
  </r>
  <r>
    <x v="2"/>
    <x v="0"/>
    <x v="4"/>
    <n v="192136"/>
    <n v="4.92"/>
    <n v="9453.0912000000008"/>
    <n v="275408.15999999997"/>
    <n v="29.134190517489131"/>
    <n v="10844.09"/>
    <n v="48.89"/>
    <n v="5542.4143990000002"/>
    <n v="421.75"/>
    <n v="1.19"/>
    <n v="6595.4731348100004"/>
    <x v="1"/>
    <n v="4159"/>
    <x v="125"/>
    <n v="24.76"/>
    <n v="2047.8996000000002"/>
    <x v="126"/>
    <x v="126"/>
    <x v="107"/>
    <n v="20.329999999999998"/>
  </r>
  <r>
    <x v="2"/>
    <x v="0"/>
    <x v="0"/>
    <n v="7829"/>
    <n v="6.77"/>
    <n v="530.02329999999995"/>
    <n v="272755.31"/>
    <n v="514.61003695497925"/>
    <n v="16284.34"/>
    <n v="6.4"/>
    <n v="15242.142239999999"/>
    <n v="232.78"/>
    <n v="0.82"/>
    <n v="12498.556636799998"/>
    <x v="0"/>
    <n v="529"/>
    <x v="126"/>
    <n v="5.67"/>
    <n v="17.4069"/>
    <x v="127"/>
    <x v="127"/>
    <x v="102"/>
    <n v="1.84"/>
  </r>
  <r>
    <x v="2"/>
    <x v="0"/>
    <x v="4"/>
    <n v="34464"/>
    <n v="1.41"/>
    <n v="485.94239999999996"/>
    <n v="426992.76"/>
    <n v="878.69006697090038"/>
    <n v="36276.230000000003"/>
    <n v="24.63"/>
    <n v="27341.394551000005"/>
    <n v="125.46"/>
    <n v="0.84"/>
    <n v="22966.771422840004"/>
    <x v="1"/>
    <n v="2316"/>
    <x v="127"/>
    <n v="22.48"/>
    <n v="105.65600000000001"/>
    <x v="128"/>
    <x v="128"/>
    <x v="41"/>
    <n v="14.73"/>
  </r>
  <r>
    <x v="2"/>
    <x v="0"/>
    <x v="1"/>
    <n v="101965"/>
    <n v="3.41"/>
    <n v="3477.0065"/>
    <n v="366287.64"/>
    <n v="105.3456874469461"/>
    <n v="23620.75"/>
    <n v="53.36"/>
    <n v="11016.7178"/>
    <n v="408.52"/>
    <n v="0.98"/>
    <n v="10796.383444000001"/>
    <x v="1"/>
    <n v="1826"/>
    <x v="128"/>
    <n v="22.15"/>
    <n v="573.68499999999995"/>
    <x v="129"/>
    <x v="129"/>
    <x v="108"/>
    <n v="22"/>
  </r>
  <r>
    <x v="2"/>
    <x v="0"/>
    <x v="1"/>
    <n v="182011"/>
    <n v="6.88"/>
    <n v="12522.3568"/>
    <n v="106521.41"/>
    <n v="8.5064985530519301"/>
    <n v="37820.78"/>
    <n v="25.05"/>
    <n v="28346.674610000002"/>
    <n v="114.54"/>
    <n v="0.97"/>
    <n v="27496.274371700001"/>
    <x v="0"/>
    <n v="4036"/>
    <x v="129"/>
    <n v="12.54"/>
    <n v="1341.0275999999999"/>
    <x v="130"/>
    <x v="130"/>
    <x v="109"/>
    <n v="5.62"/>
  </r>
  <r>
    <x v="2"/>
    <x v="0"/>
    <x v="2"/>
    <n v="172139"/>
    <n v="6.16"/>
    <n v="10603.7624"/>
    <n v="499143.14"/>
    <n v="47.072267481210254"/>
    <n v="43224"/>
    <n v="49.58"/>
    <n v="21793.540799999999"/>
    <n v="221.41"/>
    <n v="0.95"/>
    <n v="20703.863759999997"/>
    <x v="1"/>
    <n v="3722"/>
    <x v="130"/>
    <n v="18.559999999999999"/>
    <n v="1313.6768"/>
    <x v="131"/>
    <x v="131"/>
    <x v="110"/>
    <n v="19.78"/>
  </r>
  <r>
    <x v="2"/>
    <x v="0"/>
    <x v="1"/>
    <n v="73076"/>
    <n v="6.04"/>
    <n v="4413.7903999999999"/>
    <n v="133253.60999999999"/>
    <n v="30.190289507177322"/>
    <n v="37792.65"/>
    <n v="8.51"/>
    <n v="34576.495484999999"/>
    <n v="317.36"/>
    <n v="0.83"/>
    <n v="28698.491252549997"/>
    <x v="1"/>
    <n v="4585"/>
    <x v="131"/>
    <n v="18.68"/>
    <n v="935.68119999999999"/>
    <x v="132"/>
    <x v="132"/>
    <x v="66"/>
    <n v="10.029999999999999"/>
  </r>
  <r>
    <x v="2"/>
    <x v="0"/>
    <x v="4"/>
    <n v="73031"/>
    <n v="6.08"/>
    <n v="4440.2848000000004"/>
    <n v="74650.38"/>
    <n v="16.812070252790992"/>
    <n v="1718.73"/>
    <n v="51.81"/>
    <n v="828.255987"/>
    <n v="403.28"/>
    <n v="0.9"/>
    <n v="745.4303883"/>
    <x v="0"/>
    <n v="3201"/>
    <x v="132"/>
    <n v="11.43"/>
    <n v="289.17899999999997"/>
    <x v="133"/>
    <x v="133"/>
    <x v="111"/>
    <n v="6.51"/>
  </r>
  <r>
    <x v="2"/>
    <x v="0"/>
    <x v="0"/>
    <n v="60596"/>
    <n v="1.58"/>
    <n v="957.41680000000008"/>
    <n v="116624.04"/>
    <n v="121.81114849875205"/>
    <n v="37633.65"/>
    <n v="24.9"/>
    <n v="28262.871150000003"/>
    <n v="34.409999999999997"/>
    <n v="0.94"/>
    <n v="26567.098881000002"/>
    <x v="0"/>
    <n v="1401"/>
    <x v="133"/>
    <n v="15.12"/>
    <n v="113.4"/>
    <x v="134"/>
    <x v="134"/>
    <x v="112"/>
    <n v="10.18"/>
  </r>
  <r>
    <x v="2"/>
    <x v="0"/>
    <x v="2"/>
    <n v="181161"/>
    <n v="2.25"/>
    <n v="4076.1224999999999"/>
    <n v="28438.240000000002"/>
    <n v="6.976787375747417"/>
    <n v="42726.63"/>
    <n v="51.65"/>
    <n v="20658.325605000002"/>
    <n v="220.97"/>
    <n v="0.89"/>
    <n v="18385.909788450001"/>
    <x v="1"/>
    <n v="2336"/>
    <x v="134"/>
    <n v="21.53"/>
    <n v="840.1006000000001"/>
    <x v="135"/>
    <x v="135"/>
    <x v="113"/>
    <n v="13.44"/>
  </r>
  <r>
    <x v="2"/>
    <x v="0"/>
    <x v="0"/>
    <n v="181112"/>
    <n v="3.4"/>
    <n v="6157.808"/>
    <n v="235671.74"/>
    <n v="38.272018224666958"/>
    <n v="31737.52"/>
    <n v="5.99"/>
    <n v="29836.442552"/>
    <n v="323.47000000000003"/>
    <n v="0.96"/>
    <n v="28642.984849919998"/>
    <x v="0"/>
    <n v="4150"/>
    <x v="135"/>
    <n v="8.58"/>
    <n v="349.7208"/>
    <x v="136"/>
    <x v="136"/>
    <x v="10"/>
    <n v="3.62"/>
  </r>
  <r>
    <x v="2"/>
    <x v="0"/>
    <x v="4"/>
    <n v="193535"/>
    <n v="4.3099999999999996"/>
    <n v="8341.3585000000003"/>
    <n v="377393.93"/>
    <n v="45.243701011052337"/>
    <n v="19178.810000000001"/>
    <n v="42.43"/>
    <n v="11041.240917000001"/>
    <n v="356.67"/>
    <n v="0.96"/>
    <n v="10599.591280320001"/>
    <x v="0"/>
    <n v="755"/>
    <x v="136"/>
    <n v="16.32"/>
    <n v="1129.8336000000002"/>
    <x v="137"/>
    <x v="137"/>
    <x v="42"/>
    <n v="16.05"/>
  </r>
  <r>
    <x v="2"/>
    <x v="0"/>
    <x v="0"/>
    <n v="191862"/>
    <n v="2.14"/>
    <n v="4105.8468000000003"/>
    <n v="361316"/>
    <n v="88.000360851262144"/>
    <n v="3103.2"/>
    <n v="28.02"/>
    <n v="2233.68336"/>
    <n v="337.51"/>
    <n v="1.01"/>
    <n v="2256.0201935999999"/>
    <x v="0"/>
    <n v="2526"/>
    <x v="137"/>
    <n v="21.88"/>
    <n v="626.86199999999997"/>
    <x v="138"/>
    <x v="138"/>
    <x v="114"/>
    <n v="11.77"/>
  </r>
  <r>
    <x v="2"/>
    <x v="0"/>
    <x v="4"/>
    <n v="193922"/>
    <n v="0.98"/>
    <n v="1900.4356"/>
    <n v="33189.230000000003"/>
    <n v="17.464011934947969"/>
    <n v="23577.86"/>
    <n v="28.09"/>
    <n v="16954.839126000003"/>
    <n v="250.88"/>
    <n v="0.96"/>
    <n v="16276.645560960002"/>
    <x v="1"/>
    <n v="452"/>
    <x v="138"/>
    <n v="17.78"/>
    <n v="365.7346"/>
    <x v="139"/>
    <x v="139"/>
    <x v="115"/>
    <n v="16.93"/>
  </r>
  <r>
    <x v="2"/>
    <x v="0"/>
    <x v="0"/>
    <n v="55104"/>
    <n v="3"/>
    <n v="1653.12"/>
    <n v="156884.87"/>
    <n v="94.902287795199385"/>
    <n v="47323.97"/>
    <n v="8.07"/>
    <n v="43504.925621000002"/>
    <n v="169.82"/>
    <n v="1.17"/>
    <n v="50900.762976569997"/>
    <x v="0"/>
    <n v="146"/>
    <x v="139"/>
    <n v="2.0499999999999998"/>
    <n v="33.804499999999997"/>
    <x v="140"/>
    <x v="140"/>
    <x v="116"/>
    <n v="12.65"/>
  </r>
  <r>
    <x v="2"/>
    <x v="0"/>
    <x v="1"/>
    <n v="15866"/>
    <n v="5.55"/>
    <n v="880.56299999999999"/>
    <n v="307073.24"/>
    <n v="348.7237596855648"/>
    <n v="6566.92"/>
    <n v="38.32"/>
    <n v="4050.4762559999999"/>
    <n v="302.58"/>
    <n v="0.93"/>
    <n v="3766.9429180800003"/>
    <x v="0"/>
    <n v="2936"/>
    <x v="140"/>
    <n v="12.85"/>
    <n v="79.156000000000006"/>
    <x v="141"/>
    <x v="141"/>
    <x v="107"/>
    <n v="12.2"/>
  </r>
  <r>
    <x v="2"/>
    <x v="0"/>
    <x v="4"/>
    <n v="131388"/>
    <n v="4.5199999999999996"/>
    <n v="5938.7375999999995"/>
    <n v="135972.56"/>
    <n v="22.895869317411837"/>
    <n v="32754.19"/>
    <n v="49.24"/>
    <n v="16626.026844"/>
    <n v="60.51"/>
    <n v="1.1599999999999999"/>
    <n v="19286.191139039998"/>
    <x v="0"/>
    <n v="2890"/>
    <x v="141"/>
    <n v="13.08"/>
    <n v="595.00919999999996"/>
    <x v="142"/>
    <x v="142"/>
    <x v="113"/>
    <n v="16.670000000000002"/>
  </r>
  <r>
    <x v="2"/>
    <x v="0"/>
    <x v="2"/>
    <n v="27620"/>
    <n v="1.32"/>
    <n v="364.584"/>
    <n v="380750.03"/>
    <n v="1044.3410297764028"/>
    <n v="7091.25"/>
    <n v="13.07"/>
    <n v="6164.4236249999994"/>
    <n v="55.94"/>
    <n v="0.86"/>
    <n v="5301.4043174999997"/>
    <x v="1"/>
    <n v="3317"/>
    <x v="142"/>
    <n v="2.92"/>
    <n v="11.8552"/>
    <x v="143"/>
    <x v="143"/>
    <x v="117"/>
    <n v="20.11"/>
  </r>
  <r>
    <x v="3"/>
    <x v="0"/>
    <x v="0"/>
    <n v="173777"/>
    <n v="2.2599999999999998"/>
    <n v="3927.3601999999996"/>
    <n v="330027.86"/>
    <n v="84.033000079799152"/>
    <n v="7995.15"/>
    <n v="0.9"/>
    <n v="7923.1936499999993"/>
    <n v="265.36"/>
    <n v="1.1000000000000001"/>
    <n v="8715.5130150000005"/>
    <x v="0"/>
    <n v="2824"/>
    <x v="143"/>
    <n v="17.29"/>
    <n v="357.0385"/>
    <x v="144"/>
    <x v="144"/>
    <x v="118"/>
    <n v="1.67"/>
  </r>
  <r>
    <x v="3"/>
    <x v="0"/>
    <x v="0"/>
    <n v="83159"/>
    <n v="3.73"/>
    <n v="3101.8307"/>
    <n v="203294.71"/>
    <n v="65.540234030180955"/>
    <n v="31032.25"/>
    <n v="14.7"/>
    <n v="26470.509249999999"/>
    <n v="43.82"/>
    <n v="1.1100000000000001"/>
    <n v="29382.265267500003"/>
    <x v="0"/>
    <n v="541"/>
    <x v="144"/>
    <n v="6.81"/>
    <n v="159.62639999999999"/>
    <x v="145"/>
    <x v="145"/>
    <x v="119"/>
    <n v="6.24"/>
  </r>
  <r>
    <x v="3"/>
    <x v="0"/>
    <x v="0"/>
    <n v="92856"/>
    <n v="0.64"/>
    <n v="594.27840000000003"/>
    <n v="182391.98"/>
    <n v="306.91335912595849"/>
    <n v="2169.96"/>
    <n v="5.51"/>
    <n v="2050.3952039999999"/>
    <n v="435.12"/>
    <n v="1.1499999999999999"/>
    <n v="2357.9544845999999"/>
    <x v="1"/>
    <n v="2644"/>
    <x v="145"/>
    <n v="5.34"/>
    <n v="39.462599999999995"/>
    <x v="146"/>
    <x v="146"/>
    <x v="105"/>
    <n v="12.69"/>
  </r>
  <r>
    <x v="3"/>
    <x v="0"/>
    <x v="1"/>
    <n v="26649"/>
    <n v="7.54"/>
    <n v="2009.3345999999999"/>
    <n v="463475.98"/>
    <n v="230.66142393606322"/>
    <n v="30163.99"/>
    <n v="58.56"/>
    <n v="12499.957456"/>
    <n v="355.29"/>
    <n v="0.87"/>
    <n v="10874.96298672"/>
    <x v="0"/>
    <n v="2704"/>
    <x v="146"/>
    <n v="22.86"/>
    <n v="446.45580000000001"/>
    <x v="147"/>
    <x v="147"/>
    <x v="65"/>
    <n v="16.2"/>
  </r>
  <r>
    <x v="3"/>
    <x v="0"/>
    <x v="4"/>
    <n v="115496"/>
    <n v="6"/>
    <n v="6929.7599999999993"/>
    <n v="8033.68"/>
    <n v="1.15930133222507"/>
    <n v="23641.16"/>
    <n v="17.600000000000001"/>
    <n v="19480.315839999999"/>
    <n v="355.9"/>
    <n v="1.06"/>
    <n v="20649.134790399999"/>
    <x v="0"/>
    <n v="2369"/>
    <x v="147"/>
    <n v="24.93"/>
    <n v="1647.873"/>
    <x v="148"/>
    <x v="148"/>
    <x v="120"/>
    <n v="5.27"/>
  </r>
  <r>
    <x v="3"/>
    <x v="0"/>
    <x v="1"/>
    <n v="143675"/>
    <n v="4.04"/>
    <n v="5804.4699999999993"/>
    <n v="424288.22"/>
    <n v="73.096806426771096"/>
    <n v="12219.22"/>
    <n v="0.42"/>
    <n v="12167.899276"/>
    <n v="457.28"/>
    <n v="0.82"/>
    <n v="9977.6774063199991"/>
    <x v="1"/>
    <n v="4098"/>
    <x v="148"/>
    <n v="24.15"/>
    <n v="1566.3689999999999"/>
    <x v="149"/>
    <x v="149"/>
    <x v="121"/>
    <n v="16.54"/>
  </r>
  <r>
    <x v="3"/>
    <x v="0"/>
    <x v="3"/>
    <n v="144842"/>
    <n v="7.93"/>
    <n v="11485.970599999999"/>
    <n v="6737.87"/>
    <n v="0.5866173817300212"/>
    <n v="24768.41"/>
    <n v="9.1300000000000008"/>
    <n v="22507.054166999998"/>
    <n v="167.97"/>
    <n v="1.1299999999999999"/>
    <n v="25432.971208709994"/>
    <x v="1"/>
    <n v="818"/>
    <x v="149"/>
    <n v="22.5"/>
    <n v="2261.25"/>
    <x v="150"/>
    <x v="150"/>
    <x v="107"/>
    <n v="9.77"/>
  </r>
  <r>
    <x v="3"/>
    <x v="0"/>
    <x v="0"/>
    <n v="99453"/>
    <n v="7.98"/>
    <n v="7936.349400000001"/>
    <n v="328512.56"/>
    <n v="41.393409418189165"/>
    <n v="31942.75"/>
    <n v="26.53"/>
    <n v="23468.338424999998"/>
    <n v="282.92"/>
    <n v="1.0900000000000001"/>
    <n v="25580.48888325"/>
    <x v="0"/>
    <n v="1641"/>
    <x v="150"/>
    <n v="2.4500000000000002"/>
    <n v="134.16200000000001"/>
    <x v="151"/>
    <x v="151"/>
    <x v="122"/>
    <n v="10.039999999999999"/>
  </r>
  <r>
    <x v="3"/>
    <x v="0"/>
    <x v="2"/>
    <n v="158182"/>
    <n v="5.65"/>
    <n v="8937.2829999999994"/>
    <n v="476758.06"/>
    <n v="53.344854358981365"/>
    <n v="47299.67"/>
    <n v="1.91"/>
    <n v="46396.246303"/>
    <n v="291.39"/>
    <n v="0.97"/>
    <n v="45004.35891391"/>
    <x v="1"/>
    <n v="684"/>
    <x v="151"/>
    <n v="19.38"/>
    <n v="1450.3992000000001"/>
    <x v="152"/>
    <x v="152"/>
    <x v="123"/>
    <n v="15.68"/>
  </r>
  <r>
    <x v="3"/>
    <x v="0"/>
    <x v="1"/>
    <n v="164555"/>
    <n v="5.22"/>
    <n v="8589.7709999999988"/>
    <n v="274027.28000000003"/>
    <n v="31.901581543908453"/>
    <n v="31535.119999999999"/>
    <n v="28.46"/>
    <n v="22560.224848000002"/>
    <n v="444.19"/>
    <n v="0.85"/>
    <n v="19176.191120800002"/>
    <x v="0"/>
    <n v="259"/>
    <x v="152"/>
    <n v="13.56"/>
    <n v="1150.7016000000001"/>
    <x v="153"/>
    <x v="153"/>
    <x v="77"/>
    <n v="14.47"/>
  </r>
  <r>
    <x v="3"/>
    <x v="0"/>
    <x v="1"/>
    <n v="19070"/>
    <n v="7.18"/>
    <n v="1369.2260000000001"/>
    <n v="20946.599999999999"/>
    <n v="15.298131937313487"/>
    <n v="7543.21"/>
    <n v="54.38"/>
    <n v="3441.2124019999997"/>
    <n v="215.37"/>
    <n v="1.1200000000000001"/>
    <n v="3854.1578902400001"/>
    <x v="0"/>
    <n v="766"/>
    <x v="153"/>
    <n v="22.84"/>
    <n v="159.42320000000001"/>
    <x v="154"/>
    <x v="154"/>
    <x v="94"/>
    <n v="9.35"/>
  </r>
  <r>
    <x v="3"/>
    <x v="0"/>
    <x v="2"/>
    <n v="159721"/>
    <n v="0.6"/>
    <n v="958.32600000000002"/>
    <n v="331123.18"/>
    <n v="345.5224839981384"/>
    <n v="34592.639999999999"/>
    <n v="16.72"/>
    <n v="28808.750592"/>
    <n v="318.2"/>
    <n v="1.18"/>
    <n v="33994.325698560002"/>
    <x v="1"/>
    <n v="394"/>
    <x v="154"/>
    <n v="20.77"/>
    <n v="124.82769999999999"/>
    <x v="155"/>
    <x v="155"/>
    <x v="124"/>
    <n v="12.51"/>
  </r>
  <r>
    <x v="3"/>
    <x v="0"/>
    <x v="0"/>
    <n v="39079"/>
    <n v="1.37"/>
    <n v="535.38229999999999"/>
    <n v="473140.29"/>
    <n v="883.74286934775387"/>
    <n v="49775.08"/>
    <n v="33.36"/>
    <n v="33170.113312000001"/>
    <n v="186.99"/>
    <n v="1.19"/>
    <n v="39472.434841280003"/>
    <x v="0"/>
    <n v="4568"/>
    <x v="155"/>
    <n v="11.62"/>
    <n v="59.842999999999996"/>
    <x v="156"/>
    <x v="156"/>
    <x v="125"/>
    <n v="13.2"/>
  </r>
  <r>
    <x v="3"/>
    <x v="0"/>
    <x v="1"/>
    <n v="67224"/>
    <n v="5.0599999999999996"/>
    <n v="3401.5344"/>
    <n v="332413.21999999997"/>
    <n v="97.724491629424648"/>
    <n v="33434.089999999997"/>
    <n v="21.84"/>
    <n v="26132.084743999996"/>
    <n v="333.07"/>
    <n v="0.82"/>
    <n v="21428.309490079995"/>
    <x v="0"/>
    <n v="3448"/>
    <x v="156"/>
    <n v="15.03"/>
    <n v="280.1592"/>
    <x v="157"/>
    <x v="157"/>
    <x v="74"/>
    <n v="7.42"/>
  </r>
  <r>
    <x v="3"/>
    <x v="0"/>
    <x v="1"/>
    <n v="180795"/>
    <n v="6.4"/>
    <n v="11570.880000000001"/>
    <n v="448527.68"/>
    <n v="38.763489034541884"/>
    <n v="43574.19"/>
    <n v="42.28"/>
    <n v="25151.022467999999"/>
    <n v="47.89"/>
    <n v="1.03"/>
    <n v="25905.55314204"/>
    <x v="0"/>
    <n v="963"/>
    <x v="157"/>
    <n v="8.58"/>
    <n v="873.61559999999997"/>
    <x v="158"/>
    <x v="158"/>
    <x v="78"/>
    <n v="10.95"/>
  </r>
  <r>
    <x v="3"/>
    <x v="0"/>
    <x v="1"/>
    <n v="143145"/>
    <n v="4.29"/>
    <n v="6140.9205000000002"/>
    <n v="398204.4"/>
    <n v="64.844415425993546"/>
    <n v="41924.5"/>
    <n v="14.6"/>
    <n v="35803.523000000001"/>
    <n v="48.03"/>
    <n v="0.97"/>
    <n v="34729.417309999997"/>
    <x v="1"/>
    <n v="2785"/>
    <x v="158"/>
    <n v="15.56"/>
    <n v="1129.8116000000002"/>
    <x v="159"/>
    <x v="159"/>
    <x v="126"/>
    <n v="11.44"/>
  </r>
  <r>
    <x v="3"/>
    <x v="0"/>
    <x v="4"/>
    <n v="91888"/>
    <n v="3.23"/>
    <n v="2967.9824000000003"/>
    <n v="243432.75"/>
    <n v="82.019606989583224"/>
    <n v="4568.34"/>
    <n v="24.47"/>
    <n v="3450.4672019999998"/>
    <n v="418.77"/>
    <n v="1.1100000000000001"/>
    <n v="3830.0185942200001"/>
    <x v="0"/>
    <n v="1537"/>
    <x v="159"/>
    <n v="3.62"/>
    <n v="77.3232"/>
    <x v="160"/>
    <x v="160"/>
    <x v="14"/>
    <n v="10.199999999999999"/>
  </r>
  <r>
    <x v="3"/>
    <x v="0"/>
    <x v="4"/>
    <n v="99053"/>
    <n v="6.41"/>
    <n v="6349.2973000000002"/>
    <n v="350084.21"/>
    <n v="55.137473244480141"/>
    <n v="26007.27"/>
    <n v="12.15"/>
    <n v="22847.386695000001"/>
    <n v="353.86"/>
    <n v="1.1499999999999999"/>
    <n v="26274.494699250001"/>
    <x v="0"/>
    <n v="2651"/>
    <x v="160"/>
    <n v="23.51"/>
    <n v="1477.6034999999999"/>
    <x v="161"/>
    <x v="161"/>
    <x v="127"/>
    <n v="10.14"/>
  </r>
  <r>
    <x v="3"/>
    <x v="0"/>
    <x v="3"/>
    <n v="129383"/>
    <n v="1.62"/>
    <n v="2096.0046000000002"/>
    <n v="176256.38"/>
    <n v="84.091599798969895"/>
    <n v="19475.09"/>
    <n v="32.630000000000003"/>
    <n v="13120.368133"/>
    <n v="314.94"/>
    <n v="1.1000000000000001"/>
    <n v="14432.404946300001"/>
    <x v="1"/>
    <n v="3971"/>
    <x v="161"/>
    <n v="2.59"/>
    <n v="65.397499999999994"/>
    <x v="162"/>
    <x v="162"/>
    <x v="18"/>
    <n v="16.98"/>
  </r>
  <r>
    <x v="3"/>
    <x v="0"/>
    <x v="0"/>
    <n v="23098"/>
    <n v="3.99"/>
    <n v="921.61020000000008"/>
    <n v="281184.63"/>
    <n v="305.10147348629602"/>
    <n v="47031.77"/>
    <n v="45.01"/>
    <n v="25862.770323000001"/>
    <n v="400.82"/>
    <n v="1.05"/>
    <n v="27155.908839150001"/>
    <x v="1"/>
    <n v="2447"/>
    <x v="162"/>
    <n v="4.58"/>
    <n v="41.861200000000004"/>
    <x v="163"/>
    <x v="163"/>
    <x v="128"/>
    <n v="17.100000000000001"/>
  </r>
  <r>
    <x v="3"/>
    <x v="0"/>
    <x v="0"/>
    <n v="46765"/>
    <n v="6.95"/>
    <n v="3250.1675000000005"/>
    <n v="41221.67"/>
    <n v="12.682937110164319"/>
    <n v="36069.339999999997"/>
    <n v="31.98"/>
    <n v="24534.365067999996"/>
    <n v="291.77999999999997"/>
    <n v="1.0900000000000001"/>
    <n v="26742.457924119997"/>
    <x v="0"/>
    <n v="2390"/>
    <x v="163"/>
    <n v="5.07"/>
    <n v="157.82910000000001"/>
    <x v="164"/>
    <x v="164"/>
    <x v="129"/>
    <n v="9.2200000000000006"/>
  </r>
  <r>
    <x v="3"/>
    <x v="0"/>
    <x v="3"/>
    <n v="178695"/>
    <n v="1.65"/>
    <n v="2948.4675000000002"/>
    <n v="353887.96"/>
    <n v="120.02437198307256"/>
    <n v="34136.74"/>
    <n v="33.79"/>
    <n v="22601.935554"/>
    <n v="224.56"/>
    <n v="0.92"/>
    <n v="20793.780709679999"/>
    <x v="0"/>
    <n v="899"/>
    <x v="164"/>
    <n v="23.87"/>
    <n v="645.92220000000009"/>
    <x v="165"/>
    <x v="165"/>
    <x v="130"/>
    <n v="14.56"/>
  </r>
  <r>
    <x v="3"/>
    <x v="0"/>
    <x v="4"/>
    <n v="175504"/>
    <n v="1.44"/>
    <n v="2527.2575999999999"/>
    <n v="182282.7"/>
    <n v="72.126679923724438"/>
    <n v="29529.01"/>
    <n v="6.83"/>
    <n v="27512.178616999998"/>
    <n v="99.92"/>
    <n v="1.04"/>
    <n v="28612.66576168"/>
    <x v="1"/>
    <n v="782"/>
    <x v="165"/>
    <n v="2.73"/>
    <n v="76.0578"/>
    <x v="166"/>
    <x v="166"/>
    <x v="131"/>
    <n v="12.92"/>
  </r>
  <r>
    <x v="3"/>
    <x v="0"/>
    <x v="1"/>
    <n v="78027"/>
    <n v="7.12"/>
    <n v="5555.5223999999998"/>
    <n v="286640.17"/>
    <n v="51.595538522173896"/>
    <n v="1517.06"/>
    <n v="45.68"/>
    <n v="824.06699200000003"/>
    <n v="187.78"/>
    <n v="0.81"/>
    <n v="667.49426352000012"/>
    <x v="0"/>
    <n v="2088"/>
    <x v="166"/>
    <n v="23.86"/>
    <n v="1028.6046000000001"/>
    <x v="167"/>
    <x v="167"/>
    <x v="35"/>
    <n v="12.85"/>
  </r>
  <r>
    <x v="3"/>
    <x v="0"/>
    <x v="3"/>
    <n v="88738"/>
    <n v="2.15"/>
    <n v="1907.8669999999997"/>
    <n v="208367.37"/>
    <n v="109.21482996456253"/>
    <n v="6471.84"/>
    <n v="26.56"/>
    <n v="4752.919296"/>
    <n v="302.42"/>
    <n v="1.08"/>
    <n v="5133.1528396800004"/>
    <x v="0"/>
    <n v="2614"/>
    <x v="167"/>
    <n v="12.27"/>
    <n v="131.53439999999998"/>
    <x v="168"/>
    <x v="168"/>
    <x v="90"/>
    <n v="11.39"/>
  </r>
  <r>
    <x v="3"/>
    <x v="0"/>
    <x v="4"/>
    <n v="10574"/>
    <n v="4.32"/>
    <n v="456.79680000000002"/>
    <n v="354920.95"/>
    <n v="776.97775028196349"/>
    <n v="6020.56"/>
    <n v="6.01"/>
    <n v="5658.7243440000002"/>
    <n v="487.41"/>
    <n v="1.1299999999999999"/>
    <n v="6394.3585087199999"/>
    <x v="0"/>
    <n v="4719"/>
    <x v="168"/>
    <n v="10.45"/>
    <n v="45.039499999999997"/>
    <x v="169"/>
    <x v="169"/>
    <x v="132"/>
    <n v="8.08"/>
  </r>
  <r>
    <x v="3"/>
    <x v="0"/>
    <x v="0"/>
    <n v="105748"/>
    <n v="2.62"/>
    <n v="2770.5976000000001"/>
    <n v="110361.13"/>
    <n v="39.832969609155803"/>
    <n v="47819.81"/>
    <n v="49.73"/>
    <n v="24039.018487000001"/>
    <n v="124.54"/>
    <n v="1.1399999999999999"/>
    <n v="27404.48107518"/>
    <x v="1"/>
    <n v="630"/>
    <x v="169"/>
    <n v="14.34"/>
    <n v="253.24440000000001"/>
    <x v="170"/>
    <x v="170"/>
    <x v="94"/>
    <n v="13.53"/>
  </r>
  <r>
    <x v="3"/>
    <x v="0"/>
    <x v="1"/>
    <n v="167746"/>
    <n v="1.64"/>
    <n v="2751.0343999999996"/>
    <n v="435673.76"/>
    <n v="158.36725269593143"/>
    <n v="40553.1"/>
    <n v="56.42"/>
    <n v="17673.040979999998"/>
    <n v="243.14"/>
    <n v="0.84"/>
    <n v="14845.354423199999"/>
    <x v="0"/>
    <n v="3042"/>
    <x v="170"/>
    <n v="17.47"/>
    <n v="295.06829999999997"/>
    <x v="171"/>
    <x v="171"/>
    <x v="133"/>
    <n v="15.98"/>
  </r>
  <r>
    <x v="3"/>
    <x v="0"/>
    <x v="2"/>
    <n v="111164"/>
    <n v="7.45"/>
    <n v="8281.7179999999989"/>
    <n v="132218.07999999999"/>
    <n v="15.965054593744922"/>
    <n v="20399.849999999999"/>
    <n v="36.42"/>
    <n v="12970.224629999997"/>
    <n v="196.61"/>
    <n v="1.05"/>
    <n v="13618.735861499998"/>
    <x v="0"/>
    <n v="1493"/>
    <x v="171"/>
    <n v="10.74"/>
    <n v="832.45740000000001"/>
    <x v="172"/>
    <x v="172"/>
    <x v="134"/>
    <n v="15.25"/>
  </r>
  <r>
    <x v="3"/>
    <x v="0"/>
    <x v="2"/>
    <n v="90422"/>
    <n v="4.4800000000000004"/>
    <n v="4050.9056000000005"/>
    <n v="340645.89"/>
    <n v="84.091293067900665"/>
    <n v="26951.03"/>
    <n v="57.02"/>
    <n v="11583.552693999998"/>
    <n v="422.65"/>
    <n v="0.98"/>
    <n v="11351.881640119998"/>
    <x v="0"/>
    <n v="904"/>
    <x v="172"/>
    <n v="8.84"/>
    <n v="216.93359999999998"/>
    <x v="173"/>
    <x v="173"/>
    <x v="135"/>
    <n v="16.940000000000001"/>
  </r>
  <r>
    <x v="3"/>
    <x v="0"/>
    <x v="2"/>
    <n v="184847"/>
    <n v="5.01"/>
    <n v="9260.8346999999994"/>
    <n v="205537.41"/>
    <n v="22.194263979250167"/>
    <n v="26779.53"/>
    <n v="32.049999999999997"/>
    <n v="18196.690634999999"/>
    <n v="261.81"/>
    <n v="1.19"/>
    <n v="21654.061855649998"/>
    <x v="0"/>
    <n v="296"/>
    <x v="173"/>
    <n v="21.92"/>
    <n v="1875.6944000000001"/>
    <x v="174"/>
    <x v="174"/>
    <x v="136"/>
    <n v="17.850000000000001"/>
  </r>
  <r>
    <x v="3"/>
    <x v="0"/>
    <x v="1"/>
    <n v="112539"/>
    <n v="2.0299999999999998"/>
    <n v="2284.5416999999998"/>
    <n v="32734.42"/>
    <n v="14.32865944184779"/>
    <n v="36234.32"/>
    <n v="35.94"/>
    <n v="23211.705392000003"/>
    <n v="54.92"/>
    <n v="0.88"/>
    <n v="20426.300744960005"/>
    <x v="0"/>
    <n v="1771"/>
    <x v="174"/>
    <n v="12.47"/>
    <n v="269.97550000000001"/>
    <x v="175"/>
    <x v="175"/>
    <x v="63"/>
    <n v="11.99"/>
  </r>
  <r>
    <x v="3"/>
    <x v="0"/>
    <x v="4"/>
    <n v="164073"/>
    <n v="1.1399999999999999"/>
    <n v="1870.4321999999997"/>
    <n v="68157.66"/>
    <n v="36.439524512035248"/>
    <n v="6348.49"/>
    <n v="27.95"/>
    <n v="4574.0870450000002"/>
    <n v="204.33"/>
    <n v="1.2"/>
    <n v="5488.9044540000004"/>
    <x v="0"/>
    <n v="4496"/>
    <x v="175"/>
    <n v="11.72"/>
    <n v="184.47280000000001"/>
    <x v="176"/>
    <x v="176"/>
    <x v="137"/>
    <n v="9.8000000000000007"/>
  </r>
  <r>
    <x v="3"/>
    <x v="0"/>
    <x v="2"/>
    <n v="64436"/>
    <n v="7.27"/>
    <n v="4684.4971999999998"/>
    <n v="172189.1"/>
    <n v="36.757221244576691"/>
    <n v="33446.57"/>
    <n v="9.76"/>
    <n v="30182.184767999999"/>
    <n v="314.63"/>
    <n v="1.02"/>
    <n v="30785.828463360001"/>
    <x v="1"/>
    <n v="1838"/>
    <x v="176"/>
    <n v="23.98"/>
    <n v="1210.2706000000001"/>
    <x v="177"/>
    <x v="177"/>
    <x v="53"/>
    <n v="10.68"/>
  </r>
  <r>
    <x v="3"/>
    <x v="0"/>
    <x v="4"/>
    <n v="129379"/>
    <n v="3.04"/>
    <n v="3933.1215999999999"/>
    <n v="40467.050000000003"/>
    <n v="10.288786901477952"/>
    <n v="30550.38"/>
    <n v="23.28"/>
    <n v="23438.251536"/>
    <n v="235.07"/>
    <n v="0.97"/>
    <n v="22735.10398992"/>
    <x v="0"/>
    <n v="4650"/>
    <x v="177"/>
    <n v="2.14"/>
    <n v="76.911600000000007"/>
    <x v="178"/>
    <x v="178"/>
    <x v="138"/>
    <n v="8.32"/>
  </r>
  <r>
    <x v="3"/>
    <x v="0"/>
    <x v="0"/>
    <n v="23849"/>
    <n v="5.03"/>
    <n v="1199.6047000000001"/>
    <n v="218667.62"/>
    <n v="182.28306374591563"/>
    <n v="29677.34"/>
    <n v="52.67"/>
    <n v="14046.285021999998"/>
    <n v="242.72"/>
    <n v="0.87"/>
    <n v="12220.267969139999"/>
    <x v="0"/>
    <n v="1419"/>
    <x v="178"/>
    <n v="11.56"/>
    <n v="114.2128"/>
    <x v="179"/>
    <x v="179"/>
    <x v="139"/>
    <n v="13.17"/>
  </r>
  <r>
    <x v="3"/>
    <x v="0"/>
    <x v="3"/>
    <n v="19934"/>
    <n v="7.62"/>
    <n v="1518.9708000000001"/>
    <n v="46234.78"/>
    <n v="30.43822830563958"/>
    <n v="21915.21"/>
    <n v="46.42"/>
    <n v="11742.169518000001"/>
    <n v="132.66999999999999"/>
    <n v="0.83"/>
    <n v="9746.0006999399993"/>
    <x v="0"/>
    <n v="605"/>
    <x v="179"/>
    <n v="9.81"/>
    <n v="135.57420000000002"/>
    <x v="180"/>
    <x v="180"/>
    <x v="97"/>
    <n v="11.77"/>
  </r>
  <r>
    <x v="3"/>
    <x v="0"/>
    <x v="0"/>
    <n v="114084"/>
    <n v="2.42"/>
    <n v="2760.8328000000001"/>
    <n v="242022.24"/>
    <n v="87.662766104488469"/>
    <n v="24853.79"/>
    <n v="35.369999999999997"/>
    <n v="16063.004477000002"/>
    <n v="192.01"/>
    <n v="1.03"/>
    <n v="16544.894611310003"/>
    <x v="0"/>
    <n v="4686"/>
    <x v="180"/>
    <n v="18.16"/>
    <n v="367.92160000000001"/>
    <x v="181"/>
    <x v="181"/>
    <x v="85"/>
    <n v="17.57"/>
  </r>
  <r>
    <x v="3"/>
    <x v="0"/>
    <x v="4"/>
    <n v="104507"/>
    <n v="1.38"/>
    <n v="1442.1966"/>
    <n v="375206.67"/>
    <n v="260.1633300203315"/>
    <n v="8037.45"/>
    <n v="39.299999999999997"/>
    <n v="4878.7321499999998"/>
    <n v="225.24"/>
    <n v="0.94"/>
    <n v="4586.0082209999991"/>
    <x v="0"/>
    <n v="401"/>
    <x v="181"/>
    <n v="20.74"/>
    <n v="209.26659999999998"/>
    <x v="182"/>
    <x v="182"/>
    <x v="107"/>
    <n v="10.29"/>
  </r>
  <r>
    <x v="3"/>
    <x v="0"/>
    <x v="4"/>
    <n v="61690"/>
    <n v="3.55"/>
    <n v="2189.9949999999999"/>
    <n v="225433.21"/>
    <n v="102.93777383053386"/>
    <n v="15015.13"/>
    <n v="15.13"/>
    <n v="12743.340831"/>
    <n v="336.56"/>
    <n v="0.91"/>
    <n v="11596.440156209999"/>
    <x v="1"/>
    <n v="57"/>
    <x v="182"/>
    <n v="16.73"/>
    <n v="324.22739999999999"/>
    <x v="183"/>
    <x v="183"/>
    <x v="22"/>
    <n v="12.48"/>
  </r>
  <r>
    <x v="3"/>
    <x v="0"/>
    <x v="4"/>
    <n v="52588"/>
    <n v="1.74"/>
    <n v="915.0311999999999"/>
    <n v="494384.99"/>
    <n v="540.29304137388976"/>
    <n v="7489.38"/>
    <n v="0.92"/>
    <n v="7420.4777039999999"/>
    <n v="299.32"/>
    <n v="1.04"/>
    <n v="7717.2968121599997"/>
    <x v="1"/>
    <n v="1064"/>
    <x v="183"/>
    <n v="23.9"/>
    <n v="145.31199999999998"/>
    <x v="184"/>
    <x v="184"/>
    <x v="57"/>
    <n v="16.72"/>
  </r>
  <r>
    <x v="3"/>
    <x v="0"/>
    <x v="1"/>
    <n v="91404"/>
    <n v="5.89"/>
    <n v="5383.6955999999991"/>
    <n v="331891.28999999998"/>
    <n v="61.647484304276048"/>
    <n v="19965.02"/>
    <n v="25.55"/>
    <n v="14863.95739"/>
    <n v="256.58999999999997"/>
    <n v="0.98"/>
    <n v="14566.6782422"/>
    <x v="0"/>
    <n v="505"/>
    <x v="184"/>
    <n v="15.05"/>
    <n v="615.69549999999992"/>
    <x v="185"/>
    <x v="185"/>
    <x v="92"/>
    <n v="13.73"/>
  </r>
  <r>
    <x v="3"/>
    <x v="0"/>
    <x v="0"/>
    <n v="80258"/>
    <n v="4.37"/>
    <n v="3507.2746000000002"/>
    <n v="401572.02"/>
    <n v="114.49688598662905"/>
    <n v="2386.4499999999998"/>
    <n v="23.31"/>
    <n v="1830.1685049999999"/>
    <n v="483.91"/>
    <n v="0.84"/>
    <n v="1537.3415441999998"/>
    <x v="0"/>
    <n v="2062"/>
    <x v="185"/>
    <n v="4.3"/>
    <n v="100.70599999999999"/>
    <x v="186"/>
    <x v="186"/>
    <x v="140"/>
    <n v="14.4"/>
  </r>
  <r>
    <x v="3"/>
    <x v="0"/>
    <x v="1"/>
    <n v="164616"/>
    <n v="3.53"/>
    <n v="5810.9447999999993"/>
    <n v="283971.28000000003"/>
    <n v="48.868349257077796"/>
    <n v="35045.71"/>
    <n v="16.2"/>
    <n v="29368.304979999997"/>
    <n v="82.09"/>
    <n v="1"/>
    <n v="29368.304979999997"/>
    <x v="0"/>
    <n v="2103"/>
    <x v="186"/>
    <n v="24.23"/>
    <n v="706.78910000000008"/>
    <x v="187"/>
    <x v="187"/>
    <x v="124"/>
    <n v="5.89"/>
  </r>
  <r>
    <x v="3"/>
    <x v="0"/>
    <x v="4"/>
    <n v="93916"/>
    <n v="0.72"/>
    <n v="676.1952"/>
    <n v="377496.74"/>
    <n v="558.2659267619764"/>
    <n v="1277.02"/>
    <n v="44.79"/>
    <n v="705.04274200000009"/>
    <n v="204.18"/>
    <n v="0.88"/>
    <n v="620.43761296000014"/>
    <x v="1"/>
    <n v="484"/>
    <x v="187"/>
    <n v="2.04"/>
    <n v="14.484000000000002"/>
    <x v="188"/>
    <x v="188"/>
    <x v="141"/>
    <n v="22.1"/>
  </r>
  <r>
    <x v="4"/>
    <x v="0"/>
    <x v="2"/>
    <n v="162341"/>
    <n v="7.79"/>
    <n v="12646.3639"/>
    <n v="6251.14"/>
    <n v="0.49430334675091869"/>
    <n v="23961.89"/>
    <n v="57.43"/>
    <n v="10200.576572999998"/>
    <n v="395.03"/>
    <n v="0.92"/>
    <n v="9384.5304471599993"/>
    <x v="0"/>
    <n v="2873"/>
    <x v="188"/>
    <n v="18.82"/>
    <n v="1813.4952000000001"/>
    <x v="189"/>
    <x v="189"/>
    <x v="59"/>
    <n v="9.2200000000000006"/>
  </r>
  <r>
    <x v="4"/>
    <x v="0"/>
    <x v="1"/>
    <n v="48404"/>
    <n v="0.98"/>
    <n v="474.35919999999999"/>
    <n v="383459.04"/>
    <n v="808.37272682810828"/>
    <n v="10022.68"/>
    <n v="28.54"/>
    <n v="7162.207128"/>
    <n v="402.99"/>
    <n v="1"/>
    <n v="7162.207128"/>
    <x v="0"/>
    <n v="4394"/>
    <x v="189"/>
    <n v="21.65"/>
    <n v="51.527000000000001"/>
    <x v="190"/>
    <x v="190"/>
    <x v="124"/>
    <n v="6.83"/>
  </r>
  <r>
    <x v="4"/>
    <x v="0"/>
    <x v="2"/>
    <n v="6635"/>
    <n v="4.45"/>
    <n v="295.25750000000005"/>
    <n v="139384.69"/>
    <n v="472.07840613701592"/>
    <n v="10138.67"/>
    <n v="22.38"/>
    <n v="7869.6356539999997"/>
    <n v="307.10000000000002"/>
    <n v="0.85"/>
    <n v="6689.1903058999997"/>
    <x v="0"/>
    <n v="4331"/>
    <x v="190"/>
    <n v="12.4"/>
    <n v="21.823999999999998"/>
    <x v="191"/>
    <x v="191"/>
    <x v="142"/>
    <n v="7.3"/>
  </r>
  <r>
    <x v="4"/>
    <x v="0"/>
    <x v="3"/>
    <n v="170020"/>
    <n v="5.31"/>
    <n v="9028.0619999999999"/>
    <n v="454525.37"/>
    <n v="50.345840558028954"/>
    <n v="15299.77"/>
    <n v="33.49"/>
    <n v="10175.877027"/>
    <n v="120.08"/>
    <n v="1.01"/>
    <n v="10277.635797270001"/>
    <x v="0"/>
    <n v="4156"/>
    <x v="191"/>
    <n v="21.21"/>
    <n v="1619.8077000000001"/>
    <x v="192"/>
    <x v="192"/>
    <x v="99"/>
    <n v="14.11"/>
  </r>
  <r>
    <x v="4"/>
    <x v="0"/>
    <x v="3"/>
    <n v="107911"/>
    <n v="0.98"/>
    <n v="1057.5278000000001"/>
    <n v="349008.89"/>
    <n v="330.02337148961948"/>
    <n v="15630.39"/>
    <n v="45.44"/>
    <n v="8527.9407840000003"/>
    <n v="126.2"/>
    <n v="1.05"/>
    <n v="8954.3378232000014"/>
    <x v="0"/>
    <n v="1525"/>
    <x v="192"/>
    <n v="12.21"/>
    <n v="80.219700000000003"/>
    <x v="193"/>
    <x v="193"/>
    <x v="86"/>
    <n v="21.29"/>
  </r>
  <r>
    <x v="4"/>
    <x v="0"/>
    <x v="4"/>
    <n v="194313"/>
    <n v="0.9"/>
    <n v="1748.8170000000002"/>
    <n v="457864.8"/>
    <n v="261.81401484546404"/>
    <n v="15858.82"/>
    <n v="54.08"/>
    <n v="7282.3701440000004"/>
    <n v="278.39999999999998"/>
    <n v="0.86"/>
    <n v="6262.8383238400002"/>
    <x v="0"/>
    <n v="4964"/>
    <x v="193"/>
    <n v="18.260000000000002"/>
    <n v="256.0052"/>
    <x v="194"/>
    <x v="194"/>
    <x v="84"/>
    <n v="16.2"/>
  </r>
  <r>
    <x v="4"/>
    <x v="0"/>
    <x v="4"/>
    <n v="163884"/>
    <n v="5.53"/>
    <n v="9062.7852000000003"/>
    <n v="113587.19"/>
    <n v="12.53336446725009"/>
    <n v="5021.57"/>
    <n v="11.06"/>
    <n v="4466.1843579999995"/>
    <n v="209.52"/>
    <n v="1.2"/>
    <n v="5359.4212295999996"/>
    <x v="0"/>
    <n v="4505"/>
    <x v="194"/>
    <n v="1.21"/>
    <n v="58.334099999999999"/>
    <x v="195"/>
    <x v="195"/>
    <x v="57"/>
    <n v="7.97"/>
  </r>
  <r>
    <x v="4"/>
    <x v="0"/>
    <x v="2"/>
    <n v="96516"/>
    <n v="6.3"/>
    <n v="6080.5079999999998"/>
    <n v="54663.87"/>
    <n v="8.9900169525309401"/>
    <n v="45297.99"/>
    <n v="12.84"/>
    <n v="39481.728084000002"/>
    <n v="55.49"/>
    <n v="1.07"/>
    <n v="42245.449049880008"/>
    <x v="1"/>
    <n v="276"/>
    <x v="195"/>
    <n v="17.989999999999998"/>
    <n v="771.05139999999994"/>
    <x v="196"/>
    <x v="196"/>
    <x v="143"/>
    <n v="10.53"/>
  </r>
  <r>
    <x v="4"/>
    <x v="0"/>
    <x v="3"/>
    <n v="36547"/>
    <n v="4.95"/>
    <n v="1809.0765000000001"/>
    <n v="109677.81"/>
    <n v="60.626408004304956"/>
    <n v="16169.01"/>
    <n v="56.11"/>
    <n v="7096.5784889999995"/>
    <n v="20.059999999999999"/>
    <n v="0.98"/>
    <n v="6954.6469192199993"/>
    <x v="1"/>
    <n v="3756"/>
    <x v="196"/>
    <n v="23.97"/>
    <n v="497.3775"/>
    <x v="197"/>
    <x v="197"/>
    <x v="130"/>
    <n v="16.77"/>
  </r>
  <r>
    <x v="4"/>
    <x v="0"/>
    <x v="1"/>
    <n v="8197"/>
    <n v="2.79"/>
    <n v="228.69630000000001"/>
    <n v="302647.64"/>
    <n v="1323.3604566405315"/>
    <n v="1366.96"/>
    <n v="5.32"/>
    <n v="1294.2377280000001"/>
    <n v="186.17"/>
    <n v="0.84"/>
    <n v="1087.15969152"/>
    <x v="0"/>
    <n v="963"/>
    <x v="197"/>
    <n v="23.91"/>
    <n v="54.0366"/>
    <x v="198"/>
    <x v="198"/>
    <x v="127"/>
    <n v="7.57"/>
  </r>
  <r>
    <x v="4"/>
    <x v="0"/>
    <x v="0"/>
    <n v="75453"/>
    <n v="1.79"/>
    <n v="1350.6087"/>
    <n v="26951.7"/>
    <n v="19.955224633159848"/>
    <n v="19934.61"/>
    <n v="33.94"/>
    <n v="13168.803366000002"/>
    <n v="411.8"/>
    <n v="0.82"/>
    <n v="10798.418760120001"/>
    <x v="0"/>
    <n v="865"/>
    <x v="198"/>
    <n v="24.56"/>
    <n v="315.596"/>
    <x v="199"/>
    <x v="199"/>
    <x v="12"/>
    <n v="8.07"/>
  </r>
  <r>
    <x v="4"/>
    <x v="0"/>
    <x v="1"/>
    <n v="41533"/>
    <n v="2.9"/>
    <n v="1204.4569999999999"/>
    <n v="84554.21"/>
    <n v="70.201103069682034"/>
    <n v="8904.3799999999992"/>
    <n v="42.48"/>
    <n v="5121.7993759999999"/>
    <n v="471.94"/>
    <n v="1.0900000000000001"/>
    <n v="5582.7613198400004"/>
    <x v="1"/>
    <n v="2481"/>
    <x v="199"/>
    <n v="19.350000000000001"/>
    <n v="257.93549999999999"/>
    <x v="200"/>
    <x v="200"/>
    <x v="144"/>
    <n v="20.260000000000002"/>
  </r>
  <r>
    <x v="4"/>
    <x v="0"/>
    <x v="0"/>
    <n v="150720"/>
    <n v="6.13"/>
    <n v="9239.1360000000004"/>
    <n v="444712.33"/>
    <n v="48.133540841914218"/>
    <n v="35455.800000000003"/>
    <n v="42.97"/>
    <n v="20220.442740000002"/>
    <n v="332.05"/>
    <n v="0.98"/>
    <n v="19816.033885200002"/>
    <x v="1"/>
    <n v="3718"/>
    <x v="200"/>
    <n v="19.84"/>
    <n v="2153.6320000000001"/>
    <x v="201"/>
    <x v="201"/>
    <x v="1"/>
    <n v="15.36"/>
  </r>
  <r>
    <x v="4"/>
    <x v="0"/>
    <x v="3"/>
    <n v="188028"/>
    <n v="4.82"/>
    <n v="9062.9495999999999"/>
    <n v="221610.88"/>
    <n v="24.452401235906684"/>
    <n v="40412.400000000001"/>
    <n v="19.309999999999999"/>
    <n v="32608.76556"/>
    <n v="362.27"/>
    <n v="0.98"/>
    <n v="31956.590248799999"/>
    <x v="1"/>
    <n v="2124"/>
    <x v="201"/>
    <n v="19.989999999999998"/>
    <n v="1707.3459"/>
    <x v="202"/>
    <x v="202"/>
    <x v="21"/>
    <n v="14.26"/>
  </r>
  <r>
    <x v="4"/>
    <x v="0"/>
    <x v="1"/>
    <n v="69466"/>
    <n v="5.39"/>
    <n v="3744.2173999999995"/>
    <n v="106111.06"/>
    <n v="28.339983677229856"/>
    <n v="263.95999999999998"/>
    <n v="28.34"/>
    <n v="189.15373599999998"/>
    <n v="221.65"/>
    <n v="1.19"/>
    <n v="225.09294583999997"/>
    <x v="1"/>
    <n v="2523"/>
    <x v="202"/>
    <n v="15.2"/>
    <n v="525.00800000000004"/>
    <x v="203"/>
    <x v="203"/>
    <x v="61"/>
    <n v="12.22"/>
  </r>
  <r>
    <x v="4"/>
    <x v="0"/>
    <x v="3"/>
    <n v="182600"/>
    <n v="2.35"/>
    <n v="4291.1000000000004"/>
    <n v="387538.22"/>
    <n v="90.312092470462105"/>
    <n v="2110.41"/>
    <n v="28.23"/>
    <n v="1514.641257"/>
    <n v="205.93"/>
    <n v="1.0900000000000001"/>
    <n v="1650.9589701300001"/>
    <x v="0"/>
    <n v="333"/>
    <x v="203"/>
    <n v="6.44"/>
    <n v="255.2816"/>
    <x v="204"/>
    <x v="204"/>
    <x v="136"/>
    <n v="8.27"/>
  </r>
  <r>
    <x v="4"/>
    <x v="0"/>
    <x v="2"/>
    <n v="40821"/>
    <n v="7.93"/>
    <n v="3237.1052999999997"/>
    <n v="93779.91"/>
    <n v="28.970299483306896"/>
    <n v="38450.85"/>
    <n v="17.87"/>
    <n v="31579.683105"/>
    <n v="416.39"/>
    <n v="0.98"/>
    <n v="30948.0894429"/>
    <x v="0"/>
    <n v="3370"/>
    <x v="204"/>
    <n v="14.82"/>
    <n v="384.72719999999998"/>
    <x v="205"/>
    <x v="205"/>
    <x v="84"/>
    <n v="7.54"/>
  </r>
  <r>
    <x v="4"/>
    <x v="0"/>
    <x v="3"/>
    <n v="130797"/>
    <n v="4.01"/>
    <n v="5244.9596999999994"/>
    <n v="372122.14"/>
    <n v="70.948522254613323"/>
    <n v="32307.05"/>
    <n v="9.94"/>
    <n v="29095.729230000001"/>
    <n v="137.65"/>
    <n v="1.1100000000000001"/>
    <n v="32296.259445300002"/>
    <x v="1"/>
    <n v="860"/>
    <x v="205"/>
    <n v="1.44"/>
    <n v="77.975999999999999"/>
    <x v="206"/>
    <x v="206"/>
    <x v="104"/>
    <n v="19.38"/>
  </r>
  <r>
    <x v="4"/>
    <x v="0"/>
    <x v="1"/>
    <n v="157259"/>
    <n v="2.58"/>
    <n v="4057.2822000000001"/>
    <n v="142066.34"/>
    <n v="35.015148810698946"/>
    <n v="34468.26"/>
    <n v="36.369999999999997"/>
    <n v="21932.153838000006"/>
    <n v="282.35000000000002"/>
    <n v="1.01"/>
    <n v="22151.475376380007"/>
    <x v="0"/>
    <n v="2958"/>
    <x v="206"/>
    <n v="8.3800000000000008"/>
    <n v="281.48420000000004"/>
    <x v="207"/>
    <x v="207"/>
    <x v="145"/>
    <n v="9.83"/>
  </r>
  <r>
    <x v="4"/>
    <x v="0"/>
    <x v="4"/>
    <n v="152853"/>
    <n v="7.37"/>
    <n v="11265.266100000001"/>
    <n v="128204.7"/>
    <n v="11.380530105720272"/>
    <n v="6583.77"/>
    <n v="33.47"/>
    <n v="4380.1821810000001"/>
    <n v="233.33"/>
    <n v="1.19"/>
    <n v="5212.4167953899996"/>
    <x v="0"/>
    <n v="655"/>
    <x v="207"/>
    <n v="7.32"/>
    <n v="506.25119999999998"/>
    <x v="208"/>
    <x v="208"/>
    <x v="133"/>
    <n v="15.91"/>
  </r>
  <r>
    <x v="4"/>
    <x v="0"/>
    <x v="1"/>
    <n v="194766"/>
    <n v="4.8600000000000003"/>
    <n v="9465.6276000000016"/>
    <n v="66011.53"/>
    <n v="6.9738143934587065"/>
    <n v="1241.29"/>
    <n v="35.76"/>
    <n v="797.40469600000006"/>
    <n v="414.97"/>
    <n v="0.97"/>
    <n v="773.48255512000003"/>
    <x v="1"/>
    <n v="3364"/>
    <x v="208"/>
    <n v="22.41"/>
    <n v="2041.5509999999999"/>
    <x v="209"/>
    <x v="209"/>
    <x v="146"/>
    <n v="16.98"/>
  </r>
  <r>
    <x v="4"/>
    <x v="0"/>
    <x v="2"/>
    <n v="199759"/>
    <n v="0.67"/>
    <n v="1338.3853000000001"/>
    <n v="130485.56"/>
    <n v="97.494764773641776"/>
    <n v="5412.1"/>
    <n v="30.82"/>
    <n v="3744.09078"/>
    <n v="72.180000000000007"/>
    <n v="1.0900000000000001"/>
    <n v="4081.0589502000003"/>
    <x v="0"/>
    <n v="4567"/>
    <x v="209"/>
    <n v="14.81"/>
    <n v="158.17080000000001"/>
    <x v="210"/>
    <x v="210"/>
    <x v="15"/>
    <n v="3.88"/>
  </r>
  <r>
    <x v="4"/>
    <x v="0"/>
    <x v="2"/>
    <n v="42444"/>
    <n v="4.83"/>
    <n v="2050.0452"/>
    <n v="73902.320000000007"/>
    <n v="36.049117356046594"/>
    <n v="20762.98"/>
    <n v="39.08"/>
    <n v="12648.807416"/>
    <n v="163.66999999999999"/>
    <n v="1.02"/>
    <n v="12901.78356432"/>
    <x v="1"/>
    <n v="1737"/>
    <x v="210"/>
    <n v="1.54"/>
    <n v="20.512800000000002"/>
    <x v="211"/>
    <x v="211"/>
    <x v="147"/>
    <n v="13.73"/>
  </r>
  <r>
    <x v="4"/>
    <x v="0"/>
    <x v="1"/>
    <n v="184595"/>
    <n v="6.65"/>
    <n v="12275.567500000001"/>
    <n v="90697.09"/>
    <n v="7.3884233865358961"/>
    <n v="32462.28"/>
    <n v="43.01"/>
    <n v="18500.253372000003"/>
    <n v="71.099999999999994"/>
    <n v="1.2"/>
    <n v="22200.304046400004"/>
    <x v="0"/>
    <n v="998"/>
    <x v="211"/>
    <n v="6.03"/>
    <n v="488.49029999999999"/>
    <x v="212"/>
    <x v="212"/>
    <x v="148"/>
    <n v="10.61"/>
  </r>
  <r>
    <x v="4"/>
    <x v="0"/>
    <x v="4"/>
    <n v="122449"/>
    <n v="2.14"/>
    <n v="2620.4086000000002"/>
    <n v="268537.34999999998"/>
    <n v="102.47918969583597"/>
    <n v="46609.25"/>
    <n v="13.35"/>
    <n v="40386.915125"/>
    <n v="165.94"/>
    <n v="0.91"/>
    <n v="36752.092763749999"/>
    <x v="0"/>
    <n v="321"/>
    <x v="212"/>
    <n v="9.0500000000000007"/>
    <n v="209.59800000000001"/>
    <x v="213"/>
    <x v="213"/>
    <x v="149"/>
    <n v="6.16"/>
  </r>
  <r>
    <x v="4"/>
    <x v="0"/>
    <x v="4"/>
    <n v="78818"/>
    <n v="5.88"/>
    <n v="4634.4983999999995"/>
    <n v="290812.64"/>
    <n v="62.749539410780692"/>
    <n v="15883.67"/>
    <n v="31.42"/>
    <n v="10893.020886"/>
    <n v="150.4"/>
    <n v="1.17"/>
    <n v="12744.83443662"/>
    <x v="0"/>
    <n v="2223"/>
    <x v="213"/>
    <n v="2.92"/>
    <n v="105.00320000000001"/>
    <x v="214"/>
    <x v="214"/>
    <x v="35"/>
    <n v="6.92"/>
  </r>
  <r>
    <x v="4"/>
    <x v="0"/>
    <x v="3"/>
    <n v="12955"/>
    <n v="7.45"/>
    <n v="965.14749999999992"/>
    <n v="43545.68"/>
    <n v="45.118160695644967"/>
    <n v="35434.639999999999"/>
    <n v="2.42"/>
    <n v="34577.121712"/>
    <n v="252.48"/>
    <n v="1.05"/>
    <n v="36305.977797600004"/>
    <x v="0"/>
    <n v="4415"/>
    <x v="214"/>
    <n v="10.66"/>
    <n v="86.346000000000004"/>
    <x v="215"/>
    <x v="215"/>
    <x v="141"/>
    <n v="1.55"/>
  </r>
  <r>
    <x v="4"/>
    <x v="0"/>
    <x v="0"/>
    <n v="7714"/>
    <n v="3.58"/>
    <n v="276.16120000000001"/>
    <n v="486217.47"/>
    <n v="1760.6291904872949"/>
    <n v="10847.3"/>
    <n v="22.9"/>
    <n v="8363.2682999999997"/>
    <n v="302.69"/>
    <n v="1.1399999999999999"/>
    <n v="9534.125861999999"/>
    <x v="0"/>
    <n v="2910"/>
    <x v="215"/>
    <n v="10.17"/>
    <n v="26.950499999999998"/>
    <x v="216"/>
    <x v="216"/>
    <x v="101"/>
    <n v="13.1"/>
  </r>
  <r>
    <x v="4"/>
    <x v="0"/>
    <x v="0"/>
    <n v="99474"/>
    <n v="2.17"/>
    <n v="2158.5857999999998"/>
    <n v="128429.39"/>
    <n v="59.497004937213987"/>
    <n v="24842.46"/>
    <n v="31.94"/>
    <n v="16907.778275999997"/>
    <n v="78.55"/>
    <n v="0.88"/>
    <n v="14878.844882879997"/>
    <x v="0"/>
    <n v="4024"/>
    <x v="216"/>
    <n v="2.54"/>
    <n v="34.747199999999999"/>
    <x v="217"/>
    <x v="217"/>
    <x v="150"/>
    <n v="12.5"/>
  </r>
  <r>
    <x v="4"/>
    <x v="0"/>
    <x v="3"/>
    <n v="182631"/>
    <n v="4.55"/>
    <n v="8309.7104999999992"/>
    <n v="346823.56"/>
    <n v="41.73714114348509"/>
    <n v="6521.42"/>
    <n v="50.13"/>
    <n v="3252.2321539999994"/>
    <n v="346.92"/>
    <n v="0.94"/>
    <n v="3057.0982247599991"/>
    <x v="1"/>
    <n v="1330"/>
    <x v="217"/>
    <n v="15.21"/>
    <n v="1140.5979000000002"/>
    <x v="218"/>
    <x v="218"/>
    <x v="151"/>
    <n v="17.88"/>
  </r>
  <r>
    <x v="4"/>
    <x v="0"/>
    <x v="3"/>
    <n v="10825"/>
    <n v="7.85"/>
    <n v="849.76250000000005"/>
    <n v="34973.370000000003"/>
    <n v="41.156640826113183"/>
    <n v="48198.12"/>
    <n v="54"/>
    <n v="22171.135200000001"/>
    <n v="155.93"/>
    <n v="1.1499999999999999"/>
    <n v="25496.805479999999"/>
    <x v="0"/>
    <n v="4220"/>
    <x v="218"/>
    <n v="9.75"/>
    <n v="73.710000000000008"/>
    <x v="219"/>
    <x v="219"/>
    <x v="152"/>
    <n v="4.93"/>
  </r>
  <r>
    <x v="4"/>
    <x v="0"/>
    <x v="0"/>
    <n v="35173"/>
    <n v="6.72"/>
    <n v="2363.6255999999998"/>
    <n v="344976.5"/>
    <n v="145.95226079798763"/>
    <n v="27041.25"/>
    <n v="41.29"/>
    <n v="15875.917874999999"/>
    <n v="307.8"/>
    <n v="1.01"/>
    <n v="16034.67705375"/>
    <x v="0"/>
    <n v="2834"/>
    <x v="219"/>
    <n v="16.579999999999998"/>
    <n v="346.35619999999994"/>
    <x v="220"/>
    <x v="220"/>
    <x v="149"/>
    <n v="9.91"/>
  </r>
  <r>
    <x v="4"/>
    <x v="0"/>
    <x v="0"/>
    <n v="56619"/>
    <n v="4.97"/>
    <n v="2813.9642999999996"/>
    <n v="286073.92"/>
    <n v="101.66224212581518"/>
    <n v="14536.4"/>
    <n v="59.16"/>
    <n v="5936.6657599999999"/>
    <n v="226.49"/>
    <n v="1.1499999999999999"/>
    <n v="6827.1656239999993"/>
    <x v="0"/>
    <n v="385"/>
    <x v="220"/>
    <n v="15.68"/>
    <n v="238.17919999999998"/>
    <x v="221"/>
    <x v="221"/>
    <x v="153"/>
    <n v="15.04"/>
  </r>
  <r>
    <x v="4"/>
    <x v="0"/>
    <x v="1"/>
    <n v="37232"/>
    <n v="1.83"/>
    <n v="681.34559999999999"/>
    <n v="30519.66"/>
    <n v="44.793215073231558"/>
    <n v="8865.7199999999993"/>
    <n v="8.49"/>
    <n v="8113.020372"/>
    <n v="279.16000000000003"/>
    <n v="0.81"/>
    <n v="6571.5465013200001"/>
    <x v="0"/>
    <n v="168"/>
    <x v="221"/>
    <n v="20.2"/>
    <n v="76.759999999999991"/>
    <x v="222"/>
    <x v="222"/>
    <x v="154"/>
    <n v="5.25"/>
  </r>
  <r>
    <x v="4"/>
    <x v="0"/>
    <x v="1"/>
    <n v="93099"/>
    <n v="5.32"/>
    <n v="4952.8668000000007"/>
    <n v="261281.63"/>
    <n v="52.753615340513491"/>
    <n v="18105.25"/>
    <n v="42.16"/>
    <n v="10472.0766"/>
    <n v="77"/>
    <n v="0.9"/>
    <n v="9424.8689400000003"/>
    <x v="1"/>
    <n v="1085"/>
    <x v="222"/>
    <n v="17.149999999999999"/>
    <n v="602.99399999999991"/>
    <x v="223"/>
    <x v="223"/>
    <x v="5"/>
    <n v="14.57"/>
  </r>
  <r>
    <x v="4"/>
    <x v="0"/>
    <x v="4"/>
    <n v="58061"/>
    <n v="2.72"/>
    <n v="1579.2592000000002"/>
    <n v="257339.54"/>
    <n v="162.9495272213706"/>
    <n v="31530.06"/>
    <n v="27.75"/>
    <n v="22780.468349999999"/>
    <n v="135.37"/>
    <n v="1.04"/>
    <n v="23691.687084000001"/>
    <x v="1"/>
    <n v="4249"/>
    <x v="223"/>
    <n v="17.43"/>
    <n v="232.51620000000003"/>
    <x v="224"/>
    <x v="224"/>
    <x v="62"/>
    <n v="16.899999999999999"/>
  </r>
  <r>
    <x v="4"/>
    <x v="0"/>
    <x v="0"/>
    <n v="192289"/>
    <n v="5.26"/>
    <n v="10114.401400000001"/>
    <n v="81923.56"/>
    <n v="8.0996943625353843"/>
    <n v="39456.11"/>
    <n v="25.97"/>
    <n v="29209.358232999999"/>
    <n v="339.47"/>
    <n v="1.08"/>
    <n v="31546.10689164"/>
    <x v="0"/>
    <n v="2637"/>
    <x v="224"/>
    <n v="5.97"/>
    <n v="550.67279999999994"/>
    <x v="225"/>
    <x v="225"/>
    <x v="155"/>
    <n v="8.83"/>
  </r>
  <r>
    <x v="4"/>
    <x v="0"/>
    <x v="0"/>
    <n v="47969"/>
    <n v="4.92"/>
    <n v="2360.0747999999999"/>
    <n v="183599.38"/>
    <n v="77.793881787136584"/>
    <n v="39111.54"/>
    <n v="50.3"/>
    <n v="19438.435379999999"/>
    <n v="198.08"/>
    <n v="1.08"/>
    <n v="20993.5102104"/>
    <x v="0"/>
    <n v="3555"/>
    <x v="225"/>
    <n v="16.350000000000001"/>
    <n v="354.14100000000002"/>
    <x v="226"/>
    <x v="226"/>
    <x v="130"/>
    <n v="7.62"/>
  </r>
  <r>
    <x v="4"/>
    <x v="0"/>
    <x v="1"/>
    <n v="79563"/>
    <n v="2.14"/>
    <n v="1702.6482000000001"/>
    <n v="426136.29"/>
    <n v="250.27853082040082"/>
    <n v="20777.09"/>
    <n v="40.75"/>
    <n v="12310.425825"/>
    <n v="252.05"/>
    <n v="1.01"/>
    <n v="12433.53008325"/>
    <x v="1"/>
    <n v="3919"/>
    <x v="226"/>
    <n v="13.57"/>
    <n v="146.01320000000001"/>
    <x v="227"/>
    <x v="227"/>
    <x v="156"/>
    <n v="16.73"/>
  </r>
  <r>
    <x v="4"/>
    <x v="0"/>
    <x v="4"/>
    <n v="9806"/>
    <n v="5.71"/>
    <n v="559.92259999999999"/>
    <n v="96003.63"/>
    <n v="171.45875162031325"/>
    <n v="19779.89"/>
    <n v="16.559999999999999"/>
    <n v="16504.340216000001"/>
    <n v="287.86"/>
    <n v="0.98"/>
    <n v="16174.25341168"/>
    <x v="0"/>
    <n v="3421"/>
    <x v="227"/>
    <n v="16.66"/>
    <n v="47.481000000000002"/>
    <x v="228"/>
    <x v="228"/>
    <x v="94"/>
    <n v="14.18"/>
  </r>
  <r>
    <x v="4"/>
    <x v="0"/>
    <x v="1"/>
    <n v="28702"/>
    <n v="3.14"/>
    <n v="901.2428000000001"/>
    <n v="174337.03"/>
    <n v="193.44069101023607"/>
    <n v="43080.93"/>
    <n v="46.89"/>
    <n v="22880.281923000002"/>
    <n v="35.76"/>
    <n v="1.1100000000000001"/>
    <n v="25397.112934530003"/>
    <x v="1"/>
    <n v="4616"/>
    <x v="228"/>
    <n v="7.4"/>
    <n v="75.850000000000009"/>
    <x v="229"/>
    <x v="229"/>
    <x v="97"/>
    <n v="18.8"/>
  </r>
  <r>
    <x v="4"/>
    <x v="0"/>
    <x v="2"/>
    <n v="88893"/>
    <n v="5.48"/>
    <n v="4871.3364000000001"/>
    <n v="175995.96"/>
    <n v="36.128886520750235"/>
    <n v="15919.55"/>
    <n v="3.53"/>
    <n v="15357.589884999999"/>
    <n v="386.39"/>
    <n v="1.07"/>
    <n v="16432.621176950001"/>
    <x v="0"/>
    <n v="1600"/>
    <x v="229"/>
    <n v="12.93"/>
    <n v="404.3211"/>
    <x v="230"/>
    <x v="230"/>
    <x v="87"/>
    <n v="5.28"/>
  </r>
  <r>
    <x v="4"/>
    <x v="0"/>
    <x v="4"/>
    <n v="65372"/>
    <n v="7.42"/>
    <n v="4850.6023999999998"/>
    <n v="194568.67"/>
    <n v="40.11226935442081"/>
    <n v="29555.65"/>
    <n v="55.63"/>
    <n v="13113.841904999999"/>
    <n v="328.78"/>
    <n v="0.91"/>
    <n v="11933.59613355"/>
    <x v="0"/>
    <n v="4818"/>
    <x v="230"/>
    <n v="10.06"/>
    <n v="306.42760000000004"/>
    <x v="231"/>
    <x v="231"/>
    <x v="157"/>
    <n v="15.17"/>
  </r>
  <r>
    <x v="4"/>
    <x v="0"/>
    <x v="2"/>
    <n v="34756"/>
    <n v="0.9"/>
    <n v="312.80400000000003"/>
    <n v="298869.15999999997"/>
    <n v="955.45184844183564"/>
    <n v="21054.2"/>
    <n v="26.28"/>
    <n v="15521.15624"/>
    <n v="193.75"/>
    <n v="0.87"/>
    <n v="13503.405928800001"/>
    <x v="0"/>
    <n v="672"/>
    <x v="231"/>
    <n v="5.12"/>
    <n v="8.6528000000000009"/>
    <x v="232"/>
    <x v="232"/>
    <x v="158"/>
    <n v="12.42"/>
  </r>
  <r>
    <x v="4"/>
    <x v="0"/>
    <x v="1"/>
    <n v="17220"/>
    <n v="3.3"/>
    <n v="568.26"/>
    <n v="387086.61"/>
    <n v="681.17870341041066"/>
    <n v="42759.95"/>
    <n v="30.47"/>
    <n v="29730.993234999998"/>
    <n v="262.77"/>
    <n v="1.1599999999999999"/>
    <n v="34487.952152599995"/>
    <x v="1"/>
    <n v="3640"/>
    <x v="232"/>
    <n v="5.57"/>
    <n v="21.722999999999999"/>
    <x v="233"/>
    <x v="233"/>
    <x v="159"/>
    <n v="12.95"/>
  </r>
  <r>
    <x v="4"/>
    <x v="0"/>
    <x v="3"/>
    <n v="21914"/>
    <n v="4.4000000000000004"/>
    <n v="964.21600000000012"/>
    <n v="463410.27"/>
    <n v="480.60835953769691"/>
    <n v="33475.4"/>
    <n v="38.49"/>
    <n v="20590.718540000002"/>
    <n v="422.08"/>
    <n v="0.81"/>
    <n v="16678.482017400001"/>
    <x v="1"/>
    <n v="4219"/>
    <x v="233"/>
    <n v="17.2"/>
    <n v="197.28399999999999"/>
    <x v="234"/>
    <x v="234"/>
    <x v="12"/>
    <n v="16.78"/>
  </r>
  <r>
    <x v="4"/>
    <x v="0"/>
    <x v="2"/>
    <n v="89589"/>
    <n v="5.17"/>
    <n v="4631.7512999999999"/>
    <n v="338549.79"/>
    <n v="73.0932574035225"/>
    <n v="35888.269999999997"/>
    <n v="10.97"/>
    <n v="31951.326780999996"/>
    <n v="404.34"/>
    <n v="0.95"/>
    <n v="30353.760441949995"/>
    <x v="1"/>
    <n v="4520"/>
    <x v="234"/>
    <n v="12.44"/>
    <n v="615.03359999999998"/>
    <x v="235"/>
    <x v="235"/>
    <x v="109"/>
    <n v="14"/>
  </r>
  <r>
    <x v="4"/>
    <x v="0"/>
    <x v="1"/>
    <n v="123794"/>
    <n v="3.76"/>
    <n v="4654.6543999999994"/>
    <n v="42295.34"/>
    <n v="9.086676768096897"/>
    <n v="34966.22"/>
    <n v="17.87"/>
    <n v="28717.756486000002"/>
    <n v="82.17"/>
    <n v="1.1299999999999999"/>
    <n v="32451.064829179999"/>
    <x v="1"/>
    <n v="1955"/>
    <x v="235"/>
    <n v="8.61"/>
    <n v="424.73129999999998"/>
    <x v="236"/>
    <x v="236"/>
    <x v="106"/>
    <n v="14.21"/>
  </r>
  <r>
    <x v="4"/>
    <x v="0"/>
    <x v="1"/>
    <n v="126056"/>
    <n v="7.65"/>
    <n v="9643.2839999999997"/>
    <n v="245259.58"/>
    <n v="25.43320097178513"/>
    <n v="23225.599999999999"/>
    <n v="5.45"/>
    <n v="21959.804799999998"/>
    <n v="259.63"/>
    <n v="0.95"/>
    <n v="20861.814559999999"/>
    <x v="0"/>
    <n v="2592"/>
    <x v="236"/>
    <n v="19.55"/>
    <n v="1100.8605"/>
    <x v="237"/>
    <x v="237"/>
    <x v="44"/>
    <n v="3.67"/>
  </r>
  <r>
    <x v="4"/>
    <x v="0"/>
    <x v="3"/>
    <n v="12231"/>
    <n v="2.29"/>
    <n v="280.0899"/>
    <n v="29348.55"/>
    <n v="104.78260729858521"/>
    <n v="39119.85"/>
    <n v="20.04"/>
    <n v="31280.232059999998"/>
    <n v="314.7"/>
    <n v="0.85"/>
    <n v="26588.197250999998"/>
    <x v="0"/>
    <n v="2952"/>
    <x v="237"/>
    <n v="6.17"/>
    <n v="16.165399999999998"/>
    <x v="238"/>
    <x v="238"/>
    <x v="6"/>
    <n v="10.25"/>
  </r>
  <r>
    <x v="4"/>
    <x v="0"/>
    <x v="2"/>
    <n v="1093"/>
    <n v="7.22"/>
    <n v="78.914600000000007"/>
    <n v="129284.12"/>
    <n v="1638.2788482739568"/>
    <n v="46610.82"/>
    <n v="19.02"/>
    <n v="37745.442036"/>
    <n v="411.49"/>
    <n v="1.1000000000000001"/>
    <n v="41519.986239600003"/>
    <x v="0"/>
    <n v="3378"/>
    <x v="238"/>
    <n v="17.07"/>
    <n v="11.949"/>
    <x v="239"/>
    <x v="239"/>
    <x v="25"/>
    <n v="5.53"/>
  </r>
  <r>
    <x v="4"/>
    <x v="0"/>
    <x v="0"/>
    <n v="131904"/>
    <n v="4.75"/>
    <n v="6265.4400000000005"/>
    <n v="429716.76"/>
    <n v="68.585248601853976"/>
    <n v="35548.269999999997"/>
    <n v="40.22"/>
    <n v="21250.755805999997"/>
    <n v="160.68"/>
    <n v="0.83"/>
    <n v="17638.127318979998"/>
    <x v="0"/>
    <n v="1636"/>
    <x v="239"/>
    <n v="23.06"/>
    <n v="1410.1189999999999"/>
    <x v="240"/>
    <x v="240"/>
    <x v="160"/>
    <n v="15.59"/>
  </r>
  <r>
    <x v="4"/>
    <x v="0"/>
    <x v="4"/>
    <n v="147504"/>
    <n v="4.67"/>
    <n v="6888.4367999999995"/>
    <n v="140479.28"/>
    <n v="20.393491887738595"/>
    <n v="16280.47"/>
    <n v="36.479999999999997"/>
    <n v="10341.354544"/>
    <n v="473.71"/>
    <n v="0.96"/>
    <n v="9927.7003622399989"/>
    <x v="0"/>
    <n v="1943"/>
    <x v="240"/>
    <n v="11.27"/>
    <n v="467.25419999999997"/>
    <x v="241"/>
    <x v="241"/>
    <x v="161"/>
    <n v="11.47"/>
  </r>
  <r>
    <x v="4"/>
    <x v="0"/>
    <x v="4"/>
    <n v="92282"/>
    <n v="4.8"/>
    <n v="4429.5360000000001"/>
    <n v="184263.65"/>
    <n v="41.598860467552356"/>
    <n v="33252.480000000003"/>
    <n v="55.8"/>
    <n v="14697.596160000003"/>
    <n v="126.32"/>
    <n v="1.02"/>
    <n v="14991.548083200003"/>
    <x v="0"/>
    <n v="572"/>
    <x v="241"/>
    <n v="9.34"/>
    <n v="234.90099999999998"/>
    <x v="242"/>
    <x v="242"/>
    <x v="5"/>
    <n v="12.87"/>
  </r>
  <r>
    <x v="4"/>
    <x v="0"/>
    <x v="1"/>
    <n v="6391"/>
    <n v="4.74"/>
    <n v="302.93340000000001"/>
    <n v="460534.24"/>
    <n v="1520.2491372691159"/>
    <n v="19025.95"/>
    <n v="49.65"/>
    <n v="9579.5658250000015"/>
    <n v="339.12"/>
    <n v="0.89"/>
    <n v="8525.8135842500014"/>
    <x v="1"/>
    <n v="2249"/>
    <x v="242"/>
    <n v="17.79"/>
    <n v="62.0871"/>
    <x v="243"/>
    <x v="243"/>
    <x v="136"/>
    <n v="18.88"/>
  </r>
  <r>
    <x v="4"/>
    <x v="0"/>
    <x v="1"/>
    <n v="114268"/>
    <n v="5.17"/>
    <n v="5907.6555999999991"/>
    <n v="267094.03000000003"/>
    <n v="45.211509960059296"/>
    <n v="24519.08"/>
    <n v="32.130000000000003"/>
    <n v="16641.099596"/>
    <n v="284.79000000000002"/>
    <n v="0.88"/>
    <n v="14644.16764448"/>
    <x v="1"/>
    <n v="3086"/>
    <x v="243"/>
    <n v="17.54"/>
    <n v="1243.4105999999999"/>
    <x v="244"/>
    <x v="244"/>
    <x v="101"/>
    <n v="15.36"/>
  </r>
  <r>
    <x v="4"/>
    <x v="0"/>
    <x v="4"/>
    <n v="63233"/>
    <n v="5.07"/>
    <n v="3205.9131000000002"/>
    <n v="221870.56"/>
    <n v="69.206666893123199"/>
    <n v="16295.06"/>
    <n v="41.7"/>
    <n v="9500.0199799999991"/>
    <n v="118.52"/>
    <n v="1.1499999999999999"/>
    <n v="10925.022976999999"/>
    <x v="0"/>
    <n v="4247"/>
    <x v="244"/>
    <n v="7.65"/>
    <n v="173.57849999999999"/>
    <x v="245"/>
    <x v="245"/>
    <x v="22"/>
    <n v="11.53"/>
  </r>
  <r>
    <x v="4"/>
    <x v="0"/>
    <x v="1"/>
    <n v="181357"/>
    <n v="2.13"/>
    <n v="3862.9040999999997"/>
    <n v="341379.29"/>
    <n v="88.373741921265918"/>
    <n v="33224.76"/>
    <n v="25.49"/>
    <n v="24755.768676000003"/>
    <n v="388.82"/>
    <n v="1.18"/>
    <n v="29211.807037680002"/>
    <x v="1"/>
    <n v="1605"/>
    <x v="245"/>
    <n v="22.98"/>
    <n v="1029.5039999999999"/>
    <x v="246"/>
    <x v="246"/>
    <x v="19"/>
    <n v="17.670000000000002"/>
  </r>
  <r>
    <x v="4"/>
    <x v="0"/>
    <x v="3"/>
    <n v="182772"/>
    <n v="5.84"/>
    <n v="10673.8848"/>
    <n v="306514.71000000002"/>
    <n v="28.716321727586944"/>
    <n v="19895.36"/>
    <n v="36.24"/>
    <n v="12685.281535999999"/>
    <n v="193.29"/>
    <n v="0.83"/>
    <n v="10528.783674879998"/>
    <x v="0"/>
    <n v="4221"/>
    <x v="246"/>
    <n v="8.4700000000000006"/>
    <n v="544.1975000000001"/>
    <x v="247"/>
    <x v="247"/>
    <x v="161"/>
    <n v="13.35"/>
  </r>
  <r>
    <x v="4"/>
    <x v="0"/>
    <x v="3"/>
    <n v="87891"/>
    <n v="7.73"/>
    <n v="6793.9743000000008"/>
    <n v="275423.24"/>
    <n v="40.539340868569369"/>
    <n v="34457.35"/>
    <n v="4.9000000000000004"/>
    <n v="32768.939849999995"/>
    <n v="190.73"/>
    <n v="1.19"/>
    <n v="38995.038421499994"/>
    <x v="0"/>
    <n v="1377"/>
    <x v="247"/>
    <n v="4.18"/>
    <n v="181.16119999999998"/>
    <x v="248"/>
    <x v="248"/>
    <x v="93"/>
    <n v="10.97"/>
  </r>
  <r>
    <x v="4"/>
    <x v="0"/>
    <x v="1"/>
    <n v="29063"/>
    <n v="3.13"/>
    <n v="909.67190000000005"/>
    <n v="129694.59"/>
    <n v="142.57293206484667"/>
    <n v="28221.9"/>
    <n v="14.01"/>
    <n v="24268.01181"/>
    <n v="456.23"/>
    <n v="1.04"/>
    <n v="25238.7322824"/>
    <x v="1"/>
    <n v="562"/>
    <x v="248"/>
    <n v="1.2"/>
    <n v="9.9"/>
    <x v="249"/>
    <x v="249"/>
    <x v="162"/>
    <n v="19.91"/>
  </r>
  <r>
    <x v="4"/>
    <x v="0"/>
    <x v="1"/>
    <n v="19405"/>
    <n v="2.37"/>
    <n v="459.89850000000007"/>
    <n v="102894.98"/>
    <n v="223.73410654742293"/>
    <n v="19520.02"/>
    <n v="34.97"/>
    <n v="12693.869006000001"/>
    <n v="201.75"/>
    <n v="1.1499999999999999"/>
    <n v="14597.949356900001"/>
    <x v="0"/>
    <n v="3059"/>
    <x v="249"/>
    <n v="5.59"/>
    <n v="23.030799999999999"/>
    <x v="250"/>
    <x v="250"/>
    <x v="9"/>
    <n v="9.4499999999999993"/>
  </r>
  <r>
    <x v="0"/>
    <x v="1"/>
    <x v="3"/>
    <n v="66316"/>
    <n v="4.84"/>
    <n v="3209.6943999999999"/>
    <n v="392893.26"/>
    <n v="122.40830778157573"/>
    <n v="25597.26"/>
    <n v="17.760000000000002"/>
    <n v="21051.186623999998"/>
    <n v="306.54000000000002"/>
    <n v="1.03"/>
    <n v="21682.72222272"/>
    <x v="0"/>
    <n v="3539"/>
    <x v="250"/>
    <n v="24.46"/>
    <n v="519.53039999999999"/>
    <x v="251"/>
    <x v="251"/>
    <x v="10"/>
    <n v="9.14"/>
  </r>
  <r>
    <x v="0"/>
    <x v="1"/>
    <x v="3"/>
    <n v="99972"/>
    <n v="2.52"/>
    <n v="2519.2944000000002"/>
    <n v="269191.73"/>
    <n v="106.85203364878673"/>
    <n v="21470.2"/>
    <n v="13.65"/>
    <n v="18539.5177"/>
    <n v="408.6"/>
    <n v="0.89"/>
    <n v="16500.170753000002"/>
    <x v="0"/>
    <n v="1903"/>
    <x v="251"/>
    <n v="14.71"/>
    <n v="289.05150000000003"/>
    <x v="252"/>
    <x v="252"/>
    <x v="49"/>
    <n v="6.03"/>
  </r>
  <r>
    <x v="0"/>
    <x v="1"/>
    <x v="3"/>
    <n v="113092"/>
    <n v="6.66"/>
    <n v="7531.927200000001"/>
    <n v="94619.93"/>
    <n v="12.562512553228075"/>
    <n v="9737.76"/>
    <n v="19.96"/>
    <n v="7794.1031039999998"/>
    <n v="68.459999999999994"/>
    <n v="1.05"/>
    <n v="8183.8082592000001"/>
    <x v="0"/>
    <n v="524"/>
    <x v="252"/>
    <n v="7.18"/>
    <n v="386.0686"/>
    <x v="253"/>
    <x v="253"/>
    <x v="80"/>
    <n v="9"/>
  </r>
  <r>
    <x v="0"/>
    <x v="1"/>
    <x v="0"/>
    <n v="9436"/>
    <n v="2.52"/>
    <n v="237.78720000000001"/>
    <n v="338602.5"/>
    <n v="1423.9727790225882"/>
    <n v="41838.71"/>
    <n v="20.69"/>
    <n v="33182.280900999998"/>
    <n v="371.56"/>
    <n v="0.96"/>
    <n v="31854.989664959998"/>
    <x v="0"/>
    <n v="683"/>
    <x v="253"/>
    <n v="11.47"/>
    <n v="23.284100000000002"/>
    <x v="254"/>
    <x v="254"/>
    <x v="163"/>
    <n v="7.68"/>
  </r>
  <r>
    <x v="0"/>
    <x v="1"/>
    <x v="2"/>
    <n v="77524"/>
    <n v="5.76"/>
    <n v="4465.3823999999995"/>
    <n v="206630.79"/>
    <n v="46.273929417556722"/>
    <n v="26457.31"/>
    <n v="27.61"/>
    <n v="19152.446709"/>
    <n v="123.7"/>
    <n v="0.82"/>
    <n v="15705.006301379999"/>
    <x v="0"/>
    <n v="3826"/>
    <x v="254"/>
    <n v="4.49"/>
    <n v="120.69120000000001"/>
    <x v="255"/>
    <x v="255"/>
    <x v="161"/>
    <n v="8.61"/>
  </r>
  <r>
    <x v="0"/>
    <x v="1"/>
    <x v="0"/>
    <n v="4841"/>
    <n v="1.54"/>
    <n v="74.551400000000001"/>
    <n v="147667.70000000001"/>
    <n v="1980.7501938260048"/>
    <n v="26107.48"/>
    <n v="2.2599999999999998"/>
    <n v="25517.450951999999"/>
    <n v="209"/>
    <n v="1"/>
    <n v="25517.450951999999"/>
    <x v="0"/>
    <n v="4453"/>
    <x v="255"/>
    <n v="19.399999999999999"/>
    <n v="12.61"/>
    <x v="256"/>
    <x v="256"/>
    <x v="16"/>
    <n v="10.1"/>
  </r>
  <r>
    <x v="0"/>
    <x v="1"/>
    <x v="0"/>
    <n v="11270"/>
    <n v="4.8499999999999996"/>
    <n v="546.59499999999991"/>
    <n v="263426.42"/>
    <n v="481.94077882161383"/>
    <n v="45422.57"/>
    <n v="10.3"/>
    <n v="40744.045290000002"/>
    <n v="151.97999999999999"/>
    <n v="1.05"/>
    <n v="42781.247554500005"/>
    <x v="0"/>
    <n v="3749"/>
    <x v="256"/>
    <n v="5.49"/>
    <n v="15.866100000000001"/>
    <x v="257"/>
    <x v="257"/>
    <x v="32"/>
    <n v="11.01"/>
  </r>
  <r>
    <x v="0"/>
    <x v="1"/>
    <x v="3"/>
    <n v="14859"/>
    <n v="5.64"/>
    <n v="838.04759999999999"/>
    <n v="149299.35999999999"/>
    <n v="178.15140810617439"/>
    <n v="47431.57"/>
    <n v="37.15"/>
    <n v="29810.741745000003"/>
    <n v="166.95"/>
    <n v="0.97"/>
    <n v="28916.419492650002"/>
    <x v="1"/>
    <n v="1100"/>
    <x v="257"/>
    <n v="10.8"/>
    <n v="93.420000000000016"/>
    <x v="258"/>
    <x v="258"/>
    <x v="104"/>
    <n v="13.63"/>
  </r>
  <r>
    <x v="0"/>
    <x v="1"/>
    <x v="3"/>
    <n v="102733"/>
    <n v="1.58"/>
    <n v="1623.1814000000002"/>
    <n v="427101.33"/>
    <n v="263.12606218873623"/>
    <n v="33774.51"/>
    <n v="21.9"/>
    <n v="26377.892310000003"/>
    <n v="342.89"/>
    <n v="1.0900000000000001"/>
    <n v="28751.902617900007"/>
    <x v="0"/>
    <n v="2311"/>
    <x v="258"/>
    <n v="10.72"/>
    <n v="150.9376"/>
    <x v="259"/>
    <x v="259"/>
    <x v="48"/>
    <n v="6.95"/>
  </r>
  <r>
    <x v="0"/>
    <x v="1"/>
    <x v="0"/>
    <n v="10402"/>
    <n v="3.75"/>
    <n v="390.07499999999999"/>
    <n v="342975.85"/>
    <n v="879.25616868550912"/>
    <n v="48078.6"/>
    <n v="56.23"/>
    <n v="21044.003219999999"/>
    <n v="296.99"/>
    <n v="0.87"/>
    <n v="18308.282801399997"/>
    <x v="0"/>
    <n v="4630"/>
    <x v="259"/>
    <n v="4.17"/>
    <n v="15.9711"/>
    <x v="260"/>
    <x v="260"/>
    <x v="164"/>
    <n v="12.7"/>
  </r>
  <r>
    <x v="0"/>
    <x v="1"/>
    <x v="2"/>
    <n v="169862"/>
    <n v="7.12"/>
    <n v="12094.1744"/>
    <n v="64902.78"/>
    <n v="5.3664498173600013"/>
    <n v="27929.55"/>
    <n v="47.78"/>
    <n v="14584.811009999999"/>
    <n v="267.77999999999997"/>
    <n v="1.04"/>
    <n v="15168.2034504"/>
    <x v="0"/>
    <n v="4502"/>
    <x v="260"/>
    <n v="4.9000000000000004"/>
    <n v="494.214"/>
    <x v="261"/>
    <x v="261"/>
    <x v="71"/>
    <n v="14.07"/>
  </r>
  <r>
    <x v="0"/>
    <x v="1"/>
    <x v="3"/>
    <n v="188471"/>
    <n v="5.69"/>
    <n v="10723.999900000001"/>
    <n v="345447.65"/>
    <n v="32.212574899408565"/>
    <n v="25117.85"/>
    <n v="26.66"/>
    <n v="18421.431189999999"/>
    <n v="375.2"/>
    <n v="0.85"/>
    <n v="15658.216511499999"/>
    <x v="0"/>
    <n v="3922"/>
    <x v="261"/>
    <n v="2.79"/>
    <n v="257.29380000000003"/>
    <x v="262"/>
    <x v="262"/>
    <x v="165"/>
    <n v="12.08"/>
  </r>
  <r>
    <x v="0"/>
    <x v="1"/>
    <x v="1"/>
    <n v="15772"/>
    <n v="3.73"/>
    <n v="588.29560000000004"/>
    <n v="205732.97"/>
    <n v="349.71019671063323"/>
    <n v="17184.18"/>
    <n v="18.059999999999999"/>
    <n v="14080.717092000001"/>
    <n v="185.84"/>
    <n v="0.91"/>
    <n v="12813.452553720001"/>
    <x v="0"/>
    <n v="2340"/>
    <x v="262"/>
    <n v="19.63"/>
    <n v="88.1387"/>
    <x v="263"/>
    <x v="263"/>
    <x v="166"/>
    <n v="6.67"/>
  </r>
  <r>
    <x v="0"/>
    <x v="1"/>
    <x v="2"/>
    <n v="32748"/>
    <n v="6.33"/>
    <n v="2072.9483999999998"/>
    <n v="67966.039999999994"/>
    <n v="32.787135463670971"/>
    <n v="5528.16"/>
    <n v="5.31"/>
    <n v="5234.6147039999996"/>
    <n v="451.5"/>
    <n v="0.89"/>
    <n v="4658.8070865599993"/>
    <x v="0"/>
    <n v="595"/>
    <x v="263"/>
    <n v="20.66"/>
    <n v="239.65600000000001"/>
    <x v="264"/>
    <x v="264"/>
    <x v="167"/>
    <n v="4.8499999999999996"/>
  </r>
  <r>
    <x v="0"/>
    <x v="1"/>
    <x v="0"/>
    <n v="195900"/>
    <n v="5.32"/>
    <n v="10421.880000000001"/>
    <n v="84776.03"/>
    <n v="8.1344277615938765"/>
    <n v="23341.54"/>
    <n v="17.489999999999998"/>
    <n v="19259.104654000002"/>
    <n v="104.72"/>
    <n v="1"/>
    <n v="19259.104654000002"/>
    <x v="0"/>
    <n v="4867"/>
    <x v="264"/>
    <n v="14.47"/>
    <n v="937.94539999999995"/>
    <x v="265"/>
    <x v="265"/>
    <x v="86"/>
    <n v="10.8"/>
  </r>
  <r>
    <x v="0"/>
    <x v="1"/>
    <x v="0"/>
    <n v="99902"/>
    <n v="5.62"/>
    <n v="5614.4924000000001"/>
    <n v="341139.20000000001"/>
    <n v="60.760470528021379"/>
    <n v="25585.9"/>
    <n v="54.27"/>
    <n v="11700.432069999999"/>
    <n v="428.2"/>
    <n v="0.84"/>
    <n v="9828.362938799999"/>
    <x v="0"/>
    <n v="4510"/>
    <x v="265"/>
    <n v="13.63"/>
    <n v="558.55740000000003"/>
    <x v="266"/>
    <x v="266"/>
    <x v="81"/>
    <n v="16.7"/>
  </r>
  <r>
    <x v="0"/>
    <x v="1"/>
    <x v="4"/>
    <n v="50830"/>
    <n v="3.15"/>
    <n v="1601.145"/>
    <n v="431508.14"/>
    <n v="269.49972675803878"/>
    <n v="23872.880000000001"/>
    <n v="1.22"/>
    <n v="23581.630864000002"/>
    <n v="123.71"/>
    <n v="1.02"/>
    <n v="24053.263481280002"/>
    <x v="0"/>
    <n v="1974"/>
    <x v="266"/>
    <n v="16.77"/>
    <n v="173.40179999999998"/>
    <x v="267"/>
    <x v="267"/>
    <x v="168"/>
    <n v="9.36"/>
  </r>
  <r>
    <x v="0"/>
    <x v="1"/>
    <x v="2"/>
    <n v="117128"/>
    <n v="2.0299999999999998"/>
    <n v="2377.6983999999998"/>
    <n v="108327.55"/>
    <n v="45.55983635266778"/>
    <n v="38657.57"/>
    <n v="55.44"/>
    <n v="17225.813192000001"/>
    <n v="145.79"/>
    <n v="0.82"/>
    <n v="14125.16681744"/>
    <x v="0"/>
    <n v="2004"/>
    <x v="267"/>
    <n v="2.0099999999999998"/>
    <n v="24.079799999999995"/>
    <x v="268"/>
    <x v="268"/>
    <x v="169"/>
    <n v="6.86"/>
  </r>
  <r>
    <x v="0"/>
    <x v="1"/>
    <x v="0"/>
    <n v="105302"/>
    <n v="6.82"/>
    <n v="7181.5963999999994"/>
    <n v="318038.44"/>
    <n v="44.285200989573852"/>
    <n v="12647.96"/>
    <n v="31.87"/>
    <n v="8617.0551479999995"/>
    <n v="78.87"/>
    <n v="0.97"/>
    <n v="8358.5434935599988"/>
    <x v="1"/>
    <n v="2845"/>
    <x v="268"/>
    <n v="24.08"/>
    <n v="1491.5151999999998"/>
    <x v="269"/>
    <x v="269"/>
    <x v="122"/>
    <n v="17.489999999999998"/>
  </r>
  <r>
    <x v="0"/>
    <x v="1"/>
    <x v="0"/>
    <n v="115742"/>
    <n v="1.24"/>
    <n v="1435.2007999999998"/>
    <n v="212966.6"/>
    <n v="148.38801650612237"/>
    <n v="29375.98"/>
    <n v="2.4"/>
    <n v="28670.956480000001"/>
    <n v="61.99"/>
    <n v="0.94"/>
    <n v="26950.6990912"/>
    <x v="0"/>
    <n v="4592"/>
    <x v="269"/>
    <n v="18.149999999999999"/>
    <n v="240.66899999999998"/>
    <x v="270"/>
    <x v="270"/>
    <x v="136"/>
    <n v="6.8"/>
  </r>
  <r>
    <x v="0"/>
    <x v="1"/>
    <x v="2"/>
    <n v="24519"/>
    <n v="4.9800000000000004"/>
    <n v="1221.0462"/>
    <n v="179006.38"/>
    <n v="146.60082476813736"/>
    <n v="36608.93"/>
    <n v="55.69"/>
    <n v="16221.416883000002"/>
    <n v="205.77"/>
    <n v="1.04"/>
    <n v="16870.273558320001"/>
    <x v="1"/>
    <n v="3160"/>
    <x v="270"/>
    <n v="12.45"/>
    <n v="107.07"/>
    <x v="271"/>
    <x v="271"/>
    <x v="143"/>
    <n v="23.78"/>
  </r>
  <r>
    <x v="0"/>
    <x v="1"/>
    <x v="2"/>
    <n v="83049"/>
    <n v="3.16"/>
    <n v="2624.3484000000003"/>
    <n v="332935.95"/>
    <n v="126.86423418475991"/>
    <n v="14641.37"/>
    <n v="44.76"/>
    <n v="8087.8927880000001"/>
    <n v="229.52"/>
    <n v="0.83"/>
    <n v="6712.9510140399998"/>
    <x v="1"/>
    <n v="237"/>
    <x v="271"/>
    <n v="24.58"/>
    <n v="428.92099999999999"/>
    <x v="272"/>
    <x v="272"/>
    <x v="57"/>
    <n v="20.5"/>
  </r>
  <r>
    <x v="0"/>
    <x v="1"/>
    <x v="1"/>
    <n v="104488"/>
    <n v="1.33"/>
    <n v="1389.6904000000002"/>
    <n v="158798.24"/>
    <n v="114.26878965271688"/>
    <n v="2802.98"/>
    <n v="3.7"/>
    <n v="2699.2697399999997"/>
    <n v="156.44999999999999"/>
    <n v="1.1399999999999999"/>
    <n v="3077.1675035999992"/>
    <x v="1"/>
    <n v="681"/>
    <x v="272"/>
    <n v="12.58"/>
    <n v="214.11159999999998"/>
    <x v="273"/>
    <x v="273"/>
    <x v="170"/>
    <n v="4.78"/>
  </r>
  <r>
    <x v="0"/>
    <x v="1"/>
    <x v="3"/>
    <n v="156154"/>
    <n v="1.88"/>
    <n v="2935.6951999999997"/>
    <n v="151596.46"/>
    <n v="51.639032553515776"/>
    <n v="26103.98"/>
    <n v="17"/>
    <n v="21666.303399999997"/>
    <n v="132.80000000000001"/>
    <n v="1.05"/>
    <n v="22749.618569999999"/>
    <x v="0"/>
    <n v="2562"/>
    <x v="273"/>
    <n v="3.33"/>
    <n v="86.979600000000005"/>
    <x v="274"/>
    <x v="274"/>
    <x v="152"/>
    <n v="7.94"/>
  </r>
  <r>
    <x v="0"/>
    <x v="1"/>
    <x v="3"/>
    <n v="12721"/>
    <n v="3.05"/>
    <n v="387.9905"/>
    <n v="155767.07"/>
    <n v="401.47135045832312"/>
    <n v="28859.95"/>
    <n v="13.67"/>
    <n v="24914.794835000001"/>
    <n v="22.84"/>
    <n v="1.1000000000000001"/>
    <n v="27406.274318500004"/>
    <x v="1"/>
    <n v="4768"/>
    <x v="142"/>
    <n v="8.5"/>
    <n v="34.510000000000005"/>
    <x v="275"/>
    <x v="275"/>
    <x v="171"/>
    <n v="15.85"/>
  </r>
  <r>
    <x v="0"/>
    <x v="1"/>
    <x v="2"/>
    <n v="42168"/>
    <n v="5.92"/>
    <n v="2496.3456000000001"/>
    <n v="324315.93"/>
    <n v="129.91627841914195"/>
    <n v="16795.439999999999"/>
    <n v="49.05"/>
    <n v="8557.2766800000009"/>
    <n v="179.61"/>
    <n v="1.04"/>
    <n v="8899.5677472000007"/>
    <x v="0"/>
    <n v="2984"/>
    <x v="274"/>
    <n v="3.51"/>
    <n v="81.818100000000001"/>
    <x v="276"/>
    <x v="276"/>
    <x v="39"/>
    <n v="11.15"/>
  </r>
  <r>
    <x v="0"/>
    <x v="1"/>
    <x v="4"/>
    <n v="67520"/>
    <n v="5.05"/>
    <n v="3409.7599999999998"/>
    <n v="167886.09"/>
    <n v="49.236922833278591"/>
    <n v="29375.439999999999"/>
    <n v="49.97"/>
    <n v="14696.532631999999"/>
    <n v="115.48"/>
    <n v="0.89"/>
    <n v="13079.914042479999"/>
    <x v="0"/>
    <n v="3068"/>
    <x v="275"/>
    <n v="22.35"/>
    <n v="632.505"/>
    <x v="277"/>
    <x v="277"/>
    <x v="42"/>
    <n v="17.489999999999998"/>
  </r>
  <r>
    <x v="0"/>
    <x v="1"/>
    <x v="0"/>
    <n v="132101"/>
    <n v="7.1"/>
    <n v="9379.1709999999985"/>
    <n v="492591.75"/>
    <n v="52.519753611486564"/>
    <n v="45968.11"/>
    <n v="0.24"/>
    <n v="45857.786536"/>
    <n v="105.02"/>
    <n v="1.1599999999999999"/>
    <n v="53195.032381759993"/>
    <x v="1"/>
    <n v="2051"/>
    <x v="276"/>
    <n v="3.29"/>
    <n v="336.33670000000001"/>
    <x v="278"/>
    <x v="278"/>
    <x v="172"/>
    <n v="15.39"/>
  </r>
  <r>
    <x v="0"/>
    <x v="1"/>
    <x v="0"/>
    <n v="84162"/>
    <n v="1.06"/>
    <n v="892.11720000000003"/>
    <n v="497403.08"/>
    <n v="557.5535142692014"/>
    <n v="675.04"/>
    <n v="53.99"/>
    <n v="310.58590399999997"/>
    <n v="413.83"/>
    <n v="0.83"/>
    <n v="257.78630031999995"/>
    <x v="0"/>
    <n v="1529"/>
    <x v="277"/>
    <n v="12.01"/>
    <n v="91.035799999999995"/>
    <x v="279"/>
    <x v="279"/>
    <x v="173"/>
    <n v="10.98"/>
  </r>
  <r>
    <x v="0"/>
    <x v="1"/>
    <x v="3"/>
    <n v="81312"/>
    <n v="3.55"/>
    <n v="2886.5759999999996"/>
    <n v="412069.94"/>
    <n v="142.7538855723875"/>
    <n v="35986.47"/>
    <n v="0.99"/>
    <n v="35630.203947000002"/>
    <n v="84.43"/>
    <n v="1.02"/>
    <n v="36342.808025940001"/>
    <x v="0"/>
    <n v="1584"/>
    <x v="278"/>
    <n v="23.79"/>
    <n v="465.57029999999997"/>
    <x v="280"/>
    <x v="280"/>
    <x v="76"/>
    <n v="6.31"/>
  </r>
  <r>
    <x v="0"/>
    <x v="1"/>
    <x v="1"/>
    <n v="43044"/>
    <n v="4.25"/>
    <n v="1829.3700000000001"/>
    <n v="495743.92"/>
    <n v="270.99160913319884"/>
    <n v="5231.21"/>
    <n v="6.86"/>
    <n v="4872.3489939999999"/>
    <n v="159.9"/>
    <n v="0.92"/>
    <n v="4482.5610744800006"/>
    <x v="0"/>
    <n v="677"/>
    <x v="279"/>
    <n v="20.92"/>
    <n v="196.64800000000002"/>
    <x v="281"/>
    <x v="281"/>
    <x v="72"/>
    <n v="3.02"/>
  </r>
  <r>
    <x v="0"/>
    <x v="1"/>
    <x v="1"/>
    <n v="110822"/>
    <n v="5.05"/>
    <n v="5596.5109999999995"/>
    <n v="337634"/>
    <n v="60.329373068327754"/>
    <n v="2217.36"/>
    <n v="1.81"/>
    <n v="2177.2257840000002"/>
    <n v="329.62"/>
    <n v="0.94"/>
    <n v="2046.59223696"/>
    <x v="0"/>
    <n v="2911"/>
    <x v="280"/>
    <n v="5.26"/>
    <n v="271.99459999999999"/>
    <x v="282"/>
    <x v="282"/>
    <x v="136"/>
    <n v="10.54"/>
  </r>
  <r>
    <x v="0"/>
    <x v="1"/>
    <x v="4"/>
    <n v="144770"/>
    <n v="2.5299999999999998"/>
    <n v="3662.681"/>
    <n v="394373.47"/>
    <n v="107.6734419404802"/>
    <n v="36676.239999999998"/>
    <n v="3.78"/>
    <n v="35289.878127999997"/>
    <n v="197.02"/>
    <n v="1.07"/>
    <n v="37760.169596959997"/>
    <x v="0"/>
    <n v="1180"/>
    <x v="281"/>
    <n v="7.57"/>
    <n v="193.48920000000001"/>
    <x v="283"/>
    <x v="283"/>
    <x v="114"/>
    <n v="6.37"/>
  </r>
  <r>
    <x v="0"/>
    <x v="1"/>
    <x v="0"/>
    <n v="143121"/>
    <n v="2.95"/>
    <n v="4222.0695000000005"/>
    <n v="195018.1"/>
    <n v="46.190168115423013"/>
    <n v="5551.17"/>
    <n v="14.3"/>
    <n v="4757.3526899999997"/>
    <n v="137.13999999999999"/>
    <n v="0.81"/>
    <n v="3853.4556788999998"/>
    <x v="0"/>
    <n v="4652"/>
    <x v="282"/>
    <n v="1.61"/>
    <n v="43.357300000000002"/>
    <x v="284"/>
    <x v="284"/>
    <x v="93"/>
    <n v="8.8000000000000007"/>
  </r>
  <r>
    <x v="0"/>
    <x v="1"/>
    <x v="3"/>
    <n v="135212"/>
    <n v="5.96"/>
    <n v="8058.6351999999997"/>
    <n v="39622.29"/>
    <n v="4.9167494267515677"/>
    <n v="7406.59"/>
    <n v="45.54"/>
    <n v="4033.6289139999999"/>
    <n v="224.39"/>
    <n v="1.01"/>
    <n v="4073.9652031400001"/>
    <x v="1"/>
    <n v="2755"/>
    <x v="283"/>
    <n v="23.1"/>
    <n v="1703.163"/>
    <x v="285"/>
    <x v="285"/>
    <x v="37"/>
    <n v="15.95"/>
  </r>
  <r>
    <x v="0"/>
    <x v="1"/>
    <x v="4"/>
    <n v="94531"/>
    <n v="2.31"/>
    <n v="2183.6660999999999"/>
    <n v="78065.38"/>
    <n v="35.74968718889761"/>
    <n v="20250.05"/>
    <n v="20.13"/>
    <n v="16173.714934999998"/>
    <n v="447.61"/>
    <n v="0.93"/>
    <n v="15041.55488955"/>
    <x v="0"/>
    <n v="1595"/>
    <x v="284"/>
    <n v="13.24"/>
    <n v="229.44919999999999"/>
    <x v="286"/>
    <x v="286"/>
    <x v="128"/>
    <n v="16.559999999999999"/>
  </r>
  <r>
    <x v="0"/>
    <x v="1"/>
    <x v="3"/>
    <n v="123475"/>
    <n v="6.63"/>
    <n v="8186.3924999999999"/>
    <n v="290940.71000000002"/>
    <n v="35.539550540729635"/>
    <n v="5206.41"/>
    <n v="53.89"/>
    <n v="2400.6756509999996"/>
    <n v="63.8"/>
    <n v="1.0900000000000001"/>
    <n v="2616.7364595899999"/>
    <x v="1"/>
    <n v="3152"/>
    <x v="285"/>
    <n v="6.56"/>
    <n v="409.47519999999997"/>
    <x v="287"/>
    <x v="287"/>
    <x v="0"/>
    <n v="17.62"/>
  </r>
  <r>
    <x v="0"/>
    <x v="1"/>
    <x v="3"/>
    <n v="140784"/>
    <n v="6.45"/>
    <n v="9080.5680000000011"/>
    <n v="462183.32"/>
    <n v="50.898062764355707"/>
    <n v="16495.61"/>
    <n v="35.75"/>
    <n v="10598.429425000002"/>
    <n v="92.02"/>
    <n v="1.04"/>
    <n v="11022.366602000002"/>
    <x v="0"/>
    <n v="3108"/>
    <x v="286"/>
    <n v="12.4"/>
    <n v="794.84"/>
    <x v="288"/>
    <x v="288"/>
    <x v="174"/>
    <n v="16.079999999999998"/>
  </r>
  <r>
    <x v="0"/>
    <x v="1"/>
    <x v="2"/>
    <n v="164380"/>
    <n v="7.2"/>
    <n v="11835.36"/>
    <n v="494826.32"/>
    <n v="41.809148179692038"/>
    <n v="13403.14"/>
    <n v="56.65"/>
    <n v="5810.2611899999993"/>
    <n v="412.18"/>
    <n v="0.93"/>
    <n v="5403.5429066999995"/>
    <x v="0"/>
    <n v="2745"/>
    <x v="287"/>
    <n v="1.25"/>
    <n v="83.137500000000003"/>
    <x v="289"/>
    <x v="289"/>
    <x v="90"/>
    <n v="16.64"/>
  </r>
  <r>
    <x v="0"/>
    <x v="1"/>
    <x v="1"/>
    <n v="82344"/>
    <n v="5.07"/>
    <n v="4174.8407999999999"/>
    <n v="6672.53"/>
    <n v="1.5982717233193657"/>
    <n v="38134.79"/>
    <n v="39.72"/>
    <n v="22987.651411999999"/>
    <n v="269.87"/>
    <n v="0.89"/>
    <n v="20459.00975668"/>
    <x v="1"/>
    <n v="3616"/>
    <x v="288"/>
    <n v="15.35"/>
    <n v="568.71749999999997"/>
    <x v="290"/>
    <x v="290"/>
    <x v="175"/>
    <n v="10.95"/>
  </r>
  <r>
    <x v="0"/>
    <x v="1"/>
    <x v="1"/>
    <n v="153963"/>
    <n v="0.75"/>
    <n v="1154.7224999999999"/>
    <n v="246878.73"/>
    <n v="213.79918551859865"/>
    <n v="17517.34"/>
    <n v="51.3"/>
    <n v="8530.9445799999994"/>
    <n v="197.31"/>
    <n v="0.89"/>
    <n v="7592.5406761999993"/>
    <x v="0"/>
    <n v="4879"/>
    <x v="289"/>
    <n v="20.71"/>
    <n v="217.45500000000001"/>
    <x v="291"/>
    <x v="291"/>
    <x v="97"/>
    <n v="9.34"/>
  </r>
  <r>
    <x v="0"/>
    <x v="1"/>
    <x v="2"/>
    <n v="155301"/>
    <n v="3.54"/>
    <n v="5497.6554000000006"/>
    <n v="149546.98000000001"/>
    <n v="27.201955946529495"/>
    <n v="27317.66"/>
    <n v="19.28"/>
    <n v="22050.815151999999"/>
    <n v="157.66999999999999"/>
    <n v="0.95"/>
    <n v="20948.274394399999"/>
    <x v="0"/>
    <n v="3386"/>
    <x v="290"/>
    <n v="7.68"/>
    <n v="362.18879999999996"/>
    <x v="292"/>
    <x v="292"/>
    <x v="176"/>
    <n v="7.3"/>
  </r>
  <r>
    <x v="0"/>
    <x v="1"/>
    <x v="3"/>
    <n v="68967"/>
    <n v="6.41"/>
    <n v="4420.7847000000002"/>
    <n v="265976.25"/>
    <n v="60.164940853147627"/>
    <n v="41672.400000000001"/>
    <n v="46.72"/>
    <n v="22203.05472"/>
    <n v="123.02"/>
    <n v="1.17"/>
    <n v="25977.5740224"/>
    <x v="1"/>
    <n v="634"/>
    <x v="291"/>
    <n v="17.7"/>
    <n v="768.71100000000001"/>
    <x v="293"/>
    <x v="293"/>
    <x v="177"/>
    <n v="21.74"/>
  </r>
  <r>
    <x v="0"/>
    <x v="1"/>
    <x v="2"/>
    <n v="174861"/>
    <n v="4.2300000000000004"/>
    <n v="7396.6203000000005"/>
    <n v="355637.67"/>
    <n v="48.081104014491586"/>
    <n v="37001.800000000003"/>
    <n v="23.26"/>
    <n v="28395.18132"/>
    <n v="51.22"/>
    <n v="1.1100000000000001"/>
    <n v="31518.651265200002"/>
    <x v="0"/>
    <n v="4465"/>
    <x v="292"/>
    <n v="11.99"/>
    <n v="728.99200000000008"/>
    <x v="294"/>
    <x v="294"/>
    <x v="178"/>
    <n v="10.34"/>
  </r>
  <r>
    <x v="0"/>
    <x v="1"/>
    <x v="0"/>
    <n v="35890"/>
    <n v="3.13"/>
    <n v="1123.357"/>
    <n v="122335.55"/>
    <n v="108.90175607576221"/>
    <n v="8262.4"/>
    <n v="10.79"/>
    <n v="7370.8870399999996"/>
    <n v="93.99"/>
    <n v="0.8"/>
    <n v="5896.7096320000001"/>
    <x v="0"/>
    <n v="3536"/>
    <x v="293"/>
    <n v="17.55"/>
    <n v="152.1585"/>
    <x v="295"/>
    <x v="295"/>
    <x v="179"/>
    <n v="8.0399999999999991"/>
  </r>
  <r>
    <x v="0"/>
    <x v="1"/>
    <x v="3"/>
    <n v="60269"/>
    <n v="2.65"/>
    <n v="1597.1285"/>
    <n v="63363.62"/>
    <n v="39.673463969868422"/>
    <n v="15042.52"/>
    <n v="10.38"/>
    <n v="13481.106424"/>
    <n v="418.54"/>
    <n v="1.1100000000000001"/>
    <n v="14964.028130640001"/>
    <x v="1"/>
    <n v="2774"/>
    <x v="294"/>
    <n v="6.19"/>
    <n v="122.8096"/>
    <x v="296"/>
    <x v="296"/>
    <x v="180"/>
    <n v="13.37"/>
  </r>
  <r>
    <x v="1"/>
    <x v="1"/>
    <x v="4"/>
    <n v="192309"/>
    <n v="1.36"/>
    <n v="2615.4024000000004"/>
    <n v="100209.86"/>
    <n v="38.315274162018042"/>
    <n v="8137.87"/>
    <n v="43.78"/>
    <n v="4575.110514"/>
    <n v="409.32"/>
    <n v="0.81"/>
    <n v="3705.83951634"/>
    <x v="1"/>
    <n v="1909"/>
    <x v="295"/>
    <n v="1.43"/>
    <n v="37.866399999999999"/>
    <x v="297"/>
    <x v="297"/>
    <x v="181"/>
    <n v="15.73"/>
  </r>
  <r>
    <x v="1"/>
    <x v="1"/>
    <x v="4"/>
    <n v="97428"/>
    <n v="7.03"/>
    <n v="6849.1884"/>
    <n v="346132.83"/>
    <n v="50.53632777863141"/>
    <n v="18965.169999999998"/>
    <n v="51.94"/>
    <n v="9114.6607019999992"/>
    <n v="34.65"/>
    <n v="0.96"/>
    <n v="8750.0742739199995"/>
    <x v="1"/>
    <n v="1450"/>
    <x v="296"/>
    <n v="19.649999999999999"/>
    <n v="871.28099999999995"/>
    <x v="298"/>
    <x v="298"/>
    <x v="182"/>
    <n v="17.84"/>
  </r>
  <r>
    <x v="1"/>
    <x v="1"/>
    <x v="0"/>
    <n v="40732"/>
    <n v="7.15"/>
    <n v="2912.3380000000002"/>
    <n v="414701.31"/>
    <n v="142.39463619950706"/>
    <n v="33248.51"/>
    <n v="5.98"/>
    <n v="31260.249102000002"/>
    <n v="486.27"/>
    <n v="1.01"/>
    <n v="31572.851593020001"/>
    <x v="0"/>
    <n v="1032"/>
    <x v="297"/>
    <n v="12.41"/>
    <n v="328.86500000000001"/>
    <x v="299"/>
    <x v="299"/>
    <x v="97"/>
    <n v="10"/>
  </r>
  <r>
    <x v="1"/>
    <x v="1"/>
    <x v="0"/>
    <n v="187793"/>
    <n v="3.88"/>
    <n v="7286.3684000000003"/>
    <n v="233521.29"/>
    <n v="32.049064387136944"/>
    <n v="44509.5"/>
    <n v="10.09"/>
    <n v="40018.491450000001"/>
    <n v="135.56"/>
    <n v="0.84"/>
    <n v="33615.532818"/>
    <x v="0"/>
    <n v="2753"/>
    <x v="298"/>
    <n v="4"/>
    <n v="156.20000000000002"/>
    <x v="300"/>
    <x v="300"/>
    <x v="51"/>
    <n v="6.48"/>
  </r>
  <r>
    <x v="1"/>
    <x v="1"/>
    <x v="3"/>
    <n v="53723"/>
    <n v="4.3"/>
    <n v="2310.0889999999999"/>
    <n v="56944.89"/>
    <n v="24.65051779390318"/>
    <n v="20619.18"/>
    <n v="4.38"/>
    <n v="19716.059916000002"/>
    <n v="470.38"/>
    <n v="1.1000000000000001"/>
    <n v="21687.665907600003"/>
    <x v="0"/>
    <n v="4905"/>
    <x v="299"/>
    <n v="2.06"/>
    <n v="45.4848"/>
    <x v="301"/>
    <x v="301"/>
    <x v="17"/>
    <n v="5.32"/>
  </r>
  <r>
    <x v="1"/>
    <x v="1"/>
    <x v="1"/>
    <n v="82141"/>
    <n v="3.68"/>
    <n v="3022.7887999999998"/>
    <n v="335788.42"/>
    <n v="111.08563721024771"/>
    <n v="14276.83"/>
    <n v="59.61"/>
    <n v="5766.4116370000002"/>
    <n v="432.6"/>
    <n v="0.88"/>
    <n v="5074.4422405599998"/>
    <x v="0"/>
    <n v="669"/>
    <x v="300"/>
    <n v="5.7"/>
    <n v="122.664"/>
    <x v="302"/>
    <x v="302"/>
    <x v="183"/>
    <n v="18.329999999999998"/>
  </r>
  <r>
    <x v="1"/>
    <x v="1"/>
    <x v="2"/>
    <n v="65578"/>
    <n v="6.12"/>
    <n v="4013.3736000000004"/>
    <n v="382175.02"/>
    <n v="95.225378469624658"/>
    <n v="30967.1"/>
    <n v="23.48"/>
    <n v="23696.02492"/>
    <n v="464.63"/>
    <n v="0.91"/>
    <n v="21563.382677199999"/>
    <x v="1"/>
    <n v="293"/>
    <x v="301"/>
    <n v="7.54"/>
    <n v="222.35459999999998"/>
    <x v="303"/>
    <x v="303"/>
    <x v="184"/>
    <n v="14.53"/>
  </r>
  <r>
    <x v="1"/>
    <x v="1"/>
    <x v="3"/>
    <n v="5476"/>
    <n v="0.78"/>
    <n v="42.712800000000001"/>
    <n v="498015.57"/>
    <n v="11659.632943754565"/>
    <n v="6727.78"/>
    <n v="43.05"/>
    <n v="3831.4707100000001"/>
    <n v="48.23"/>
    <n v="0.98"/>
    <n v="3754.8412957999999"/>
    <x v="0"/>
    <n v="4912"/>
    <x v="302"/>
    <n v="5.2"/>
    <n v="1.1440000000000001"/>
    <x v="304"/>
    <x v="304"/>
    <x v="57"/>
    <n v="17.32"/>
  </r>
  <r>
    <x v="1"/>
    <x v="1"/>
    <x v="4"/>
    <n v="154481"/>
    <n v="5.96"/>
    <n v="9207.0676000000003"/>
    <n v="172819.13"/>
    <n v="18.770268396856345"/>
    <n v="26697.919999999998"/>
    <n v="15.19"/>
    <n v="22642.505951999996"/>
    <n v="456.73"/>
    <n v="1.01"/>
    <n v="22868.931011519995"/>
    <x v="0"/>
    <n v="4297"/>
    <x v="303"/>
    <n v="24.97"/>
    <n v="1291.9477999999999"/>
    <x v="305"/>
    <x v="305"/>
    <x v="90"/>
    <n v="11.53"/>
  </r>
  <r>
    <x v="1"/>
    <x v="1"/>
    <x v="1"/>
    <n v="103880"/>
    <n v="5.99"/>
    <n v="6222.4120000000003"/>
    <n v="237863.96"/>
    <n v="38.226970505970996"/>
    <n v="20345.07"/>
    <n v="11.74"/>
    <n v="17956.558782"/>
    <n v="135.35"/>
    <n v="1.18"/>
    <n v="21188.739362759999"/>
    <x v="0"/>
    <n v="3118"/>
    <x v="304"/>
    <n v="23.18"/>
    <n v="876.89940000000001"/>
    <x v="306"/>
    <x v="306"/>
    <x v="185"/>
    <n v="9.65"/>
  </r>
  <r>
    <x v="1"/>
    <x v="1"/>
    <x v="0"/>
    <n v="134556"/>
    <n v="1.47"/>
    <n v="1977.9731999999999"/>
    <n v="375049.44"/>
    <n v="189.61300385667511"/>
    <n v="1323.92"/>
    <n v="19.62"/>
    <n v="1064.166896"/>
    <n v="491.05"/>
    <n v="1.05"/>
    <n v="1117.3752408"/>
    <x v="0"/>
    <n v="4542"/>
    <x v="305"/>
    <n v="10.050000000000001"/>
    <n v="117.2835"/>
    <x v="307"/>
    <x v="307"/>
    <x v="55"/>
    <n v="8.91"/>
  </r>
  <r>
    <x v="1"/>
    <x v="1"/>
    <x v="3"/>
    <n v="37104"/>
    <n v="7.72"/>
    <n v="2864.4287999999997"/>
    <n v="202821.05"/>
    <n v="70.806804484021384"/>
    <n v="22590.03"/>
    <n v="30.59"/>
    <n v="15679.739822999998"/>
    <n v="365.43"/>
    <n v="1.1299999999999999"/>
    <n v="17718.105999989995"/>
    <x v="0"/>
    <n v="3084"/>
    <x v="306"/>
    <n v="16.420000000000002"/>
    <n v="349.91020000000003"/>
    <x v="308"/>
    <x v="308"/>
    <x v="186"/>
    <n v="8.5399999999999991"/>
  </r>
  <r>
    <x v="1"/>
    <x v="1"/>
    <x v="3"/>
    <n v="38232"/>
    <n v="6.35"/>
    <n v="2427.732"/>
    <n v="271229.71999999997"/>
    <n v="111.72144207021202"/>
    <n v="616.05999999999995"/>
    <n v="54.36"/>
    <n v="281.16978399999999"/>
    <n v="37.46"/>
    <n v="1.03"/>
    <n v="289.60487752"/>
    <x v="0"/>
    <n v="2249"/>
    <x v="307"/>
    <n v="11.06"/>
    <n v="234.58260000000001"/>
    <x v="309"/>
    <x v="309"/>
    <x v="187"/>
    <n v="12.84"/>
  </r>
  <r>
    <x v="1"/>
    <x v="1"/>
    <x v="2"/>
    <n v="84275"/>
    <n v="1.33"/>
    <n v="1120.8575000000001"/>
    <n v="258804.55"/>
    <n v="230.89870924716118"/>
    <n v="22611.21"/>
    <n v="34.31"/>
    <n v="14853.303849"/>
    <n v="220.63"/>
    <n v="0.99"/>
    <n v="14704.770810509999"/>
    <x v="0"/>
    <n v="3271"/>
    <x v="308"/>
    <n v="15.49"/>
    <n v="158.61760000000001"/>
    <x v="310"/>
    <x v="310"/>
    <x v="138"/>
    <n v="5.75"/>
  </r>
  <r>
    <x v="1"/>
    <x v="1"/>
    <x v="2"/>
    <n v="74086"/>
    <n v="3.67"/>
    <n v="2718.9561999999996"/>
    <n v="246727.38"/>
    <n v="90.743418375036725"/>
    <n v="47038.76"/>
    <n v="42.02"/>
    <n v="27273.073048000002"/>
    <n v="133.57"/>
    <n v="1.2"/>
    <n v="32727.6876576"/>
    <x v="0"/>
    <n v="3194"/>
    <x v="309"/>
    <n v="12.3"/>
    <n v="315.61800000000005"/>
    <x v="311"/>
    <x v="311"/>
    <x v="132"/>
    <n v="13.63"/>
  </r>
  <r>
    <x v="1"/>
    <x v="1"/>
    <x v="0"/>
    <n v="155822"/>
    <n v="7.89"/>
    <n v="12294.355799999999"/>
    <n v="91878.17"/>
    <n v="7.4731992057688785"/>
    <n v="17850.310000000001"/>
    <n v="29.64"/>
    <n v="12559.478116"/>
    <n v="174.39"/>
    <n v="1.02"/>
    <n v="12810.66767832"/>
    <x v="0"/>
    <n v="205"/>
    <x v="310"/>
    <n v="16.09"/>
    <n v="992.9138999999999"/>
    <x v="312"/>
    <x v="312"/>
    <x v="124"/>
    <n v="10.65"/>
  </r>
  <r>
    <x v="1"/>
    <x v="1"/>
    <x v="1"/>
    <n v="26583"/>
    <n v="3.42"/>
    <n v="909.1386"/>
    <n v="383849.24"/>
    <n v="422.21201475770579"/>
    <n v="8249.56"/>
    <n v="14.8"/>
    <n v="7028.6251199999997"/>
    <n v="224.08"/>
    <n v="1.04"/>
    <n v="7309.7701248000003"/>
    <x v="1"/>
    <n v="664"/>
    <x v="311"/>
    <n v="17.16"/>
    <n v="165.59399999999999"/>
    <x v="313"/>
    <x v="313"/>
    <x v="173"/>
    <n v="17.149999999999999"/>
  </r>
  <r>
    <x v="1"/>
    <x v="1"/>
    <x v="3"/>
    <n v="167974"/>
    <n v="5.78"/>
    <n v="9708.8972000000012"/>
    <n v="145503.84"/>
    <n v="14.986649565101995"/>
    <n v="22772.44"/>
    <n v="2.58"/>
    <n v="22184.911047999998"/>
    <n v="462.46"/>
    <n v="0.83"/>
    <n v="18413.476169839996"/>
    <x v="0"/>
    <n v="4092"/>
    <x v="312"/>
    <n v="4.6399999999999997"/>
    <n v="447.76"/>
    <x v="314"/>
    <x v="314"/>
    <x v="180"/>
    <n v="6.35"/>
  </r>
  <r>
    <x v="1"/>
    <x v="1"/>
    <x v="3"/>
    <n v="4991"/>
    <n v="1.71"/>
    <n v="85.346100000000007"/>
    <n v="165116.32999999999"/>
    <n v="1934.6675477848428"/>
    <n v="14167.07"/>
    <n v="52.6"/>
    <n v="6715.1911799999998"/>
    <n v="276.73"/>
    <n v="1.1599999999999999"/>
    <n v="7789.6217687999988"/>
    <x v="0"/>
    <n v="1706"/>
    <x v="313"/>
    <n v="20.260000000000002"/>
    <n v="15.600200000000001"/>
    <x v="315"/>
    <x v="315"/>
    <x v="188"/>
    <n v="6.75"/>
  </r>
  <r>
    <x v="1"/>
    <x v="1"/>
    <x v="4"/>
    <n v="81096"/>
    <n v="2.25"/>
    <n v="1824.6599999999999"/>
    <n v="409116.87"/>
    <n v="224.21539903324455"/>
    <n v="15062.84"/>
    <n v="41.61"/>
    <n v="8795.1922760000016"/>
    <n v="86.14"/>
    <n v="1.07"/>
    <n v="9410.8557353200031"/>
    <x v="0"/>
    <n v="2967"/>
    <x v="314"/>
    <n v="14.44"/>
    <n v="223.82"/>
    <x v="316"/>
    <x v="316"/>
    <x v="173"/>
    <n v="8.8000000000000007"/>
  </r>
  <r>
    <x v="1"/>
    <x v="1"/>
    <x v="2"/>
    <n v="155059"/>
    <n v="3.92"/>
    <n v="6078.3127999999997"/>
    <n v="438766.84"/>
    <n v="72.185630196590083"/>
    <n v="14549.98"/>
    <n v="33.270000000000003"/>
    <n v="9709.2016540000004"/>
    <n v="405.33"/>
    <n v="1.07"/>
    <n v="10388.84576978"/>
    <x v="1"/>
    <n v="1035"/>
    <x v="315"/>
    <n v="16.52"/>
    <n v="707.88199999999995"/>
    <x v="317"/>
    <x v="317"/>
    <x v="143"/>
    <n v="19.05"/>
  </r>
  <r>
    <x v="1"/>
    <x v="1"/>
    <x v="0"/>
    <n v="66633"/>
    <n v="7.85"/>
    <n v="5230.6904999999997"/>
    <n v="16783.990000000002"/>
    <n v="3.2087522670286077"/>
    <n v="8051.52"/>
    <n v="23.03"/>
    <n v="6197.2549440000012"/>
    <n v="161.91"/>
    <n v="0.97"/>
    <n v="6011.3372956800013"/>
    <x v="1"/>
    <n v="1285"/>
    <x v="316"/>
    <n v="19.87"/>
    <n v="1078.1462000000001"/>
    <x v="318"/>
    <x v="318"/>
    <x v="42"/>
    <n v="10.01"/>
  </r>
  <r>
    <x v="1"/>
    <x v="1"/>
    <x v="0"/>
    <n v="125501"/>
    <n v="7.97"/>
    <n v="10002.429699999999"/>
    <n v="45574.54"/>
    <n v="4.5563469443829243"/>
    <n v="39718.160000000003"/>
    <n v="16.48"/>
    <n v="33172.607232000002"/>
    <n v="493.06"/>
    <n v="0.9"/>
    <n v="29855.346508800001"/>
    <x v="0"/>
    <n v="3330"/>
    <x v="317"/>
    <n v="16.82"/>
    <n v="911.81220000000008"/>
    <x v="319"/>
    <x v="319"/>
    <x v="158"/>
    <n v="6.96"/>
  </r>
  <r>
    <x v="1"/>
    <x v="1"/>
    <x v="1"/>
    <n v="136786"/>
    <n v="1.63"/>
    <n v="2229.6117999999997"/>
    <n v="90058.11"/>
    <n v="40.391834130049013"/>
    <n v="3668.36"/>
    <n v="33.799999999999997"/>
    <n v="2428.4543200000003"/>
    <n v="238.41"/>
    <n v="0.82"/>
    <n v="1991.3325424000002"/>
    <x v="0"/>
    <n v="1170"/>
    <x v="318"/>
    <n v="9.64"/>
    <n v="119.054"/>
    <x v="320"/>
    <x v="320"/>
    <x v="189"/>
    <n v="8.8699999999999992"/>
  </r>
  <r>
    <x v="1"/>
    <x v="1"/>
    <x v="3"/>
    <n v="135872"/>
    <n v="4.59"/>
    <n v="6236.5247999999992"/>
    <n v="20649.43"/>
    <n v="3.3110475244161623"/>
    <n v="22605.66"/>
    <n v="41.28"/>
    <n v="13274.043551999999"/>
    <n v="480.35"/>
    <n v="0.91"/>
    <n v="12079.37963232"/>
    <x v="0"/>
    <n v="1655"/>
    <x v="319"/>
    <n v="4.12"/>
    <n v="252.8032"/>
    <x v="321"/>
    <x v="321"/>
    <x v="88"/>
    <n v="6.09"/>
  </r>
  <r>
    <x v="1"/>
    <x v="1"/>
    <x v="0"/>
    <n v="27866"/>
    <n v="4.3099999999999996"/>
    <n v="1201.0246"/>
    <n v="217759.76"/>
    <n v="181.31165673042835"/>
    <n v="46590.45"/>
    <n v="27.15"/>
    <n v="33941.142825000003"/>
    <n v="118.76"/>
    <n v="0.99"/>
    <n v="33601.731396750001"/>
    <x v="0"/>
    <n v="1960"/>
    <x v="320"/>
    <n v="15.46"/>
    <n v="115.48620000000001"/>
    <x v="322"/>
    <x v="322"/>
    <x v="86"/>
    <n v="9.27"/>
  </r>
  <r>
    <x v="1"/>
    <x v="1"/>
    <x v="2"/>
    <n v="138366"/>
    <n v="0.9"/>
    <n v="1245.2940000000001"/>
    <n v="385842.68"/>
    <n v="309.84063201139645"/>
    <n v="15601.55"/>
    <n v="21.9"/>
    <n v="12184.81055"/>
    <n v="73.55"/>
    <n v="0.97"/>
    <n v="11819.2662335"/>
    <x v="0"/>
    <n v="3240"/>
    <x v="321"/>
    <n v="6.65"/>
    <n v="44.688000000000002"/>
    <x v="323"/>
    <x v="323"/>
    <x v="153"/>
    <n v="13.96"/>
  </r>
  <r>
    <x v="1"/>
    <x v="1"/>
    <x v="1"/>
    <n v="36183"/>
    <n v="3.26"/>
    <n v="1179.5657999999999"/>
    <n v="24869"/>
    <n v="21.083181624967427"/>
    <n v="49295.75"/>
    <n v="40.42"/>
    <n v="29370.40785"/>
    <n v="352.81"/>
    <n v="0.96"/>
    <n v="28195.591536"/>
    <x v="1"/>
    <n v="1870"/>
    <x v="322"/>
    <n v="9.9499999999999993"/>
    <n v="115.81799999999998"/>
    <x v="324"/>
    <x v="324"/>
    <x v="190"/>
    <n v="9.89"/>
  </r>
  <r>
    <x v="1"/>
    <x v="1"/>
    <x v="1"/>
    <n v="149373"/>
    <n v="7.21"/>
    <n v="10769.793299999999"/>
    <n v="388160.54"/>
    <n v="36.041596081514399"/>
    <n v="27158.5"/>
    <n v="23.58"/>
    <n v="20754.525699999998"/>
    <n v="341.26"/>
    <n v="1.01"/>
    <n v="20962.070957"/>
    <x v="0"/>
    <n v="3400"/>
    <x v="323"/>
    <n v="17.93"/>
    <n v="1405.712"/>
    <x v="325"/>
    <x v="325"/>
    <x v="191"/>
    <n v="8.43"/>
  </r>
  <r>
    <x v="1"/>
    <x v="1"/>
    <x v="4"/>
    <n v="97683"/>
    <n v="5.93"/>
    <n v="5792.6018999999997"/>
    <n v="26023.1"/>
    <n v="4.492471681853365"/>
    <n v="38467.370000000003"/>
    <n v="15.04"/>
    <n v="32681.877552000002"/>
    <n v="218.3"/>
    <n v="0.98"/>
    <n v="32028.240000960002"/>
    <x v="0"/>
    <n v="874"/>
    <x v="324"/>
    <n v="16.649999999999999"/>
    <n v="495.67049999999995"/>
    <x v="326"/>
    <x v="326"/>
    <x v="72"/>
    <n v="7.33"/>
  </r>
  <r>
    <x v="1"/>
    <x v="1"/>
    <x v="1"/>
    <n v="197553"/>
    <n v="3.36"/>
    <n v="6637.7807999999995"/>
    <n v="383696.38"/>
    <n v="57.804918776468185"/>
    <n v="35554.67"/>
    <n v="37.01"/>
    <n v="22395.886632999998"/>
    <n v="403.34"/>
    <n v="0.92"/>
    <n v="20604.215702359998"/>
    <x v="0"/>
    <n v="2068"/>
    <x v="325"/>
    <n v="19.7"/>
    <n v="1101.0329999999999"/>
    <x v="327"/>
    <x v="327"/>
    <x v="137"/>
    <n v="19.25"/>
  </r>
  <r>
    <x v="1"/>
    <x v="1"/>
    <x v="1"/>
    <n v="22643"/>
    <n v="1.44"/>
    <n v="326.05919999999998"/>
    <n v="16013.92"/>
    <n v="49.113535210783816"/>
    <n v="40446.22"/>
    <n v="14.21"/>
    <n v="34698.812138000001"/>
    <n v="484.96"/>
    <n v="0.99"/>
    <n v="34351.824016619998"/>
    <x v="1"/>
    <n v="1417"/>
    <x v="259"/>
    <n v="23.88"/>
    <n v="91.460399999999993"/>
    <x v="328"/>
    <x v="328"/>
    <x v="1"/>
    <n v="10.25"/>
  </r>
  <r>
    <x v="1"/>
    <x v="1"/>
    <x v="0"/>
    <n v="105056"/>
    <n v="5.82"/>
    <n v="6114.2592000000004"/>
    <n v="442676.26"/>
    <n v="72.400636858836464"/>
    <n v="33634.129999999997"/>
    <n v="6.71"/>
    <n v="31377.279877000001"/>
    <n v="209.18"/>
    <n v="1.1200000000000001"/>
    <n v="35142.553462240001"/>
    <x v="0"/>
    <n v="2732"/>
    <x v="326"/>
    <n v="4.28"/>
    <n v="162.76840000000001"/>
    <x v="329"/>
    <x v="329"/>
    <x v="86"/>
    <n v="5.64"/>
  </r>
  <r>
    <x v="1"/>
    <x v="1"/>
    <x v="3"/>
    <n v="38459"/>
    <n v="6.54"/>
    <n v="2515.2186000000002"/>
    <n v="216712.08"/>
    <n v="86.160336123468539"/>
    <n v="25674.5"/>
    <n v="55.17"/>
    <n v="11509.878350000001"/>
    <n v="236.31"/>
    <n v="1.02"/>
    <n v="11740.075917000002"/>
    <x v="0"/>
    <n v="3027"/>
    <x v="327"/>
    <n v="5.5"/>
    <n v="131.94499999999999"/>
    <x v="330"/>
    <x v="330"/>
    <x v="120"/>
    <n v="7.49"/>
  </r>
  <r>
    <x v="1"/>
    <x v="1"/>
    <x v="3"/>
    <n v="83246"/>
    <n v="5.15"/>
    <n v="4287.1690000000008"/>
    <n v="235984.01"/>
    <n v="55.044251812793"/>
    <n v="16118.67"/>
    <n v="0.01"/>
    <n v="16117.058133"/>
    <n v="492.7"/>
    <n v="1.18"/>
    <n v="19018.128596939998"/>
    <x v="0"/>
    <n v="2893"/>
    <x v="328"/>
    <n v="20.260000000000002"/>
    <n v="489.68420000000003"/>
    <x v="331"/>
    <x v="331"/>
    <x v="143"/>
    <n v="12.85"/>
  </r>
  <r>
    <x v="1"/>
    <x v="1"/>
    <x v="1"/>
    <n v="42541"/>
    <n v="4.82"/>
    <n v="2050.4762000000001"/>
    <n v="43070.77"/>
    <n v="21.00525234089525"/>
    <n v="39069.99"/>
    <n v="40.869999999999997"/>
    <n v="23102.085086999999"/>
    <n v="446.23"/>
    <n v="0.85"/>
    <n v="19636.772323949997"/>
    <x v="0"/>
    <n v="3024"/>
    <x v="329"/>
    <n v="9.92"/>
    <n v="175.6832"/>
    <x v="332"/>
    <x v="332"/>
    <x v="192"/>
    <n v="0.9"/>
  </r>
  <r>
    <x v="1"/>
    <x v="1"/>
    <x v="3"/>
    <n v="73321"/>
    <n v="5.55"/>
    <n v="4069.3155000000002"/>
    <n v="238562.27"/>
    <n v="58.624667957055671"/>
    <n v="42336.74"/>
    <n v="51.07"/>
    <n v="20715.366881999998"/>
    <n v="374.18"/>
    <n v="0.84"/>
    <n v="17400.908180879997"/>
    <x v="0"/>
    <n v="1784"/>
    <x v="330"/>
    <n v="19.78"/>
    <n v="490.93959999999998"/>
    <x v="333"/>
    <x v="333"/>
    <x v="0"/>
    <n v="11.63"/>
  </r>
  <r>
    <x v="1"/>
    <x v="1"/>
    <x v="3"/>
    <n v="129061"/>
    <n v="3.6"/>
    <n v="4646.1960000000008"/>
    <n v="203072.01"/>
    <n v="43.707155272829638"/>
    <n v="35167.78"/>
    <n v="50.94"/>
    <n v="17253.312868000001"/>
    <n v="481.61"/>
    <n v="1.17"/>
    <n v="20186.376055559998"/>
    <x v="0"/>
    <n v="1585"/>
    <x v="331"/>
    <n v="14.59"/>
    <n v="544.93650000000002"/>
    <x v="334"/>
    <x v="334"/>
    <x v="193"/>
    <n v="13.53"/>
  </r>
  <r>
    <x v="1"/>
    <x v="1"/>
    <x v="1"/>
    <n v="89627"/>
    <n v="1.89"/>
    <n v="1693.9503"/>
    <n v="410562.79"/>
    <n v="242.37003293426022"/>
    <n v="30944.240000000002"/>
    <n v="51.13"/>
    <n v="15122.450088000001"/>
    <n v="470.52"/>
    <n v="0.83"/>
    <n v="12551.633573040001"/>
    <x v="1"/>
    <n v="558"/>
    <x v="332"/>
    <n v="21.67"/>
    <n v="310.09770000000003"/>
    <x v="335"/>
    <x v="335"/>
    <x v="62"/>
    <n v="21.1"/>
  </r>
  <r>
    <x v="1"/>
    <x v="1"/>
    <x v="2"/>
    <n v="155220"/>
    <n v="7.62"/>
    <n v="11827.764000000001"/>
    <n v="88470.96"/>
    <n v="7.4799395726867735"/>
    <n v="10559.62"/>
    <n v="6.76"/>
    <n v="9845.7896880000008"/>
    <n v="195.51"/>
    <n v="0.92"/>
    <n v="9058.1265129600015"/>
    <x v="0"/>
    <n v="792"/>
    <x v="333"/>
    <n v="22.65"/>
    <n v="1526.8364999999999"/>
    <x v="336"/>
    <x v="336"/>
    <x v="111"/>
    <n v="10.93"/>
  </r>
  <r>
    <x v="1"/>
    <x v="1"/>
    <x v="2"/>
    <n v="85661"/>
    <n v="7.77"/>
    <n v="6655.8596999999991"/>
    <n v="459504.93"/>
    <n v="69.037652641626451"/>
    <n v="10242.43"/>
    <n v="19.63"/>
    <n v="8231.8409909999991"/>
    <n v="374.36"/>
    <n v="1.1399999999999999"/>
    <n v="9384.2987297399977"/>
    <x v="0"/>
    <n v="645"/>
    <x v="334"/>
    <n v="6.09"/>
    <n v="306.3879"/>
    <x v="337"/>
    <x v="337"/>
    <x v="119"/>
    <n v="7.84"/>
  </r>
  <r>
    <x v="1"/>
    <x v="1"/>
    <x v="2"/>
    <n v="113780"/>
    <n v="7.4"/>
    <n v="8419.7200000000012"/>
    <n v="423171.23"/>
    <n v="50.259537134251488"/>
    <n v="28082.68"/>
    <n v="24.67"/>
    <n v="21154.682843999999"/>
    <n v="278.33999999999997"/>
    <n v="1.19"/>
    <n v="25174.072584359998"/>
    <x v="0"/>
    <n v="3717"/>
    <x v="335"/>
    <n v="24.58"/>
    <n v="1539.6912"/>
    <x v="338"/>
    <x v="338"/>
    <x v="186"/>
    <n v="11.35"/>
  </r>
  <r>
    <x v="1"/>
    <x v="1"/>
    <x v="2"/>
    <n v="166189"/>
    <n v="5"/>
    <n v="8309.4500000000007"/>
    <n v="411209.67"/>
    <n v="49.486990113665762"/>
    <n v="26631.38"/>
    <n v="12.24"/>
    <n v="23371.699087999998"/>
    <n v="314.20999999999998"/>
    <n v="1.07"/>
    <n v="25007.71802416"/>
    <x v="0"/>
    <n v="831"/>
    <x v="336"/>
    <n v="5.0999999999999996"/>
    <n v="327.11399999999998"/>
    <x v="339"/>
    <x v="339"/>
    <x v="179"/>
    <n v="14.14"/>
  </r>
  <r>
    <x v="1"/>
    <x v="1"/>
    <x v="2"/>
    <n v="100134"/>
    <n v="2.97"/>
    <n v="2973.9798000000001"/>
    <n v="441729.14"/>
    <n v="148.53131820195955"/>
    <n v="25042.78"/>
    <n v="6.76"/>
    <n v="23349.888071999998"/>
    <n v="319.13"/>
    <n v="0.85"/>
    <n v="19847.404861199997"/>
    <x v="0"/>
    <n v="4786"/>
    <x v="337"/>
    <n v="12.13"/>
    <n v="234.47290000000001"/>
    <x v="340"/>
    <x v="340"/>
    <x v="194"/>
    <n v="13.61"/>
  </r>
  <r>
    <x v="2"/>
    <x v="1"/>
    <x v="1"/>
    <n v="76103"/>
    <n v="1.89"/>
    <n v="1438.3467000000001"/>
    <n v="492088.98"/>
    <n v="342.12125630072359"/>
    <n v="40293.65"/>
    <n v="12.67"/>
    <n v="35188.444544999998"/>
    <n v="332.97"/>
    <n v="0.95"/>
    <n v="33429.022317749994"/>
    <x v="1"/>
    <n v="1436"/>
    <x v="338"/>
    <n v="12.95"/>
    <n v="129.88849999999999"/>
    <x v="341"/>
    <x v="341"/>
    <x v="154"/>
    <n v="16.41"/>
  </r>
  <r>
    <x v="2"/>
    <x v="1"/>
    <x v="0"/>
    <n v="36120"/>
    <n v="4"/>
    <n v="1444.8"/>
    <n v="413348.73"/>
    <n v="286.09408222591361"/>
    <n v="40024.65"/>
    <n v="47.38"/>
    <n v="21060.970830000002"/>
    <n v="332.39"/>
    <n v="0.97"/>
    <n v="20429.141705100003"/>
    <x v="0"/>
    <n v="4631"/>
    <x v="339"/>
    <n v="8.27"/>
    <n v="106.51759999999999"/>
    <x v="342"/>
    <x v="342"/>
    <x v="117"/>
    <n v="13.98"/>
  </r>
  <r>
    <x v="2"/>
    <x v="1"/>
    <x v="0"/>
    <n v="128422"/>
    <n v="1.18"/>
    <n v="1515.3796"/>
    <n v="294543.38"/>
    <n v="194.36937121233518"/>
    <n v="28987.99"/>
    <n v="54.65"/>
    <n v="13146.053465000001"/>
    <n v="120.72"/>
    <n v="0.86"/>
    <n v="11305.605979900001"/>
    <x v="1"/>
    <n v="4744"/>
    <x v="340"/>
    <n v="7.28"/>
    <n v="132.35040000000001"/>
    <x v="343"/>
    <x v="343"/>
    <x v="101"/>
    <n v="19.23"/>
  </r>
  <r>
    <x v="2"/>
    <x v="1"/>
    <x v="2"/>
    <n v="31580"/>
    <n v="0.56999999999999995"/>
    <n v="180.00599999999997"/>
    <n v="355767.1"/>
    <n v="1976.4180082886128"/>
    <n v="21915.14"/>
    <n v="11.17"/>
    <n v="19467.218861999998"/>
    <n v="291.51"/>
    <n v="0.9"/>
    <n v="17520.496975799997"/>
    <x v="1"/>
    <n v="4053"/>
    <x v="341"/>
    <n v="2.96"/>
    <n v="3.8184"/>
    <x v="344"/>
    <x v="344"/>
    <x v="195"/>
    <n v="10"/>
  </r>
  <r>
    <x v="2"/>
    <x v="1"/>
    <x v="4"/>
    <n v="95203"/>
    <n v="6.69"/>
    <n v="6369.0807000000004"/>
    <n v="168216.9"/>
    <n v="26.411488238797158"/>
    <n v="11984.33"/>
    <n v="14.47"/>
    <n v="10250.197448999999"/>
    <n v="47.08"/>
    <n v="1.19"/>
    <n v="12197.734964309999"/>
    <x v="0"/>
    <n v="3499"/>
    <x v="342"/>
    <n v="13.1"/>
    <n v="553.99900000000002"/>
    <x v="345"/>
    <x v="345"/>
    <x v="196"/>
    <n v="5.48"/>
  </r>
  <r>
    <x v="2"/>
    <x v="1"/>
    <x v="1"/>
    <n v="108318"/>
    <n v="4.5"/>
    <n v="4874.3099999999995"/>
    <n v="90951.46"/>
    <n v="18.659350759389536"/>
    <n v="20912.5"/>
    <n v="10.06"/>
    <n v="18808.702499999999"/>
    <n v="267.95"/>
    <n v="1.1000000000000001"/>
    <n v="20689.572749999999"/>
    <x v="1"/>
    <n v="3097"/>
    <x v="343"/>
    <n v="23.04"/>
    <n v="707.32799999999997"/>
    <x v="346"/>
    <x v="346"/>
    <x v="169"/>
    <n v="15.39"/>
  </r>
  <r>
    <x v="2"/>
    <x v="1"/>
    <x v="2"/>
    <n v="7855"/>
    <n v="7.35"/>
    <n v="577.34249999999997"/>
    <n v="413344.55"/>
    <n v="715.94339581790712"/>
    <n v="5807.94"/>
    <n v="19.29"/>
    <n v="4687.5883739999999"/>
    <n v="451.26"/>
    <n v="1.06"/>
    <n v="4968.8436764400003"/>
    <x v="0"/>
    <n v="4030"/>
    <x v="344"/>
    <n v="15.77"/>
    <n v="87.83890000000001"/>
    <x v="347"/>
    <x v="347"/>
    <x v="197"/>
    <n v="12.62"/>
  </r>
  <r>
    <x v="2"/>
    <x v="1"/>
    <x v="2"/>
    <n v="14193"/>
    <n v="5.47"/>
    <n v="776.35709999999995"/>
    <n v="119414.47"/>
    <n v="153.81384417042108"/>
    <n v="40550.9"/>
    <n v="38.78"/>
    <n v="24825.260979999999"/>
    <n v="424.66"/>
    <n v="0.81"/>
    <n v="20108.4613938"/>
    <x v="1"/>
    <n v="4551"/>
    <x v="345"/>
    <n v="11.31"/>
    <n v="90.366900000000001"/>
    <x v="348"/>
    <x v="348"/>
    <x v="139"/>
    <n v="18.07"/>
  </r>
  <r>
    <x v="2"/>
    <x v="1"/>
    <x v="2"/>
    <n v="35341"/>
    <n v="2.15"/>
    <n v="759.83149999999989"/>
    <n v="428431"/>
    <n v="563.85001148280912"/>
    <n v="14124.15"/>
    <n v="27.36"/>
    <n v="10259.78256"/>
    <n v="285.08999999999997"/>
    <n v="1.04"/>
    <n v="10670.173862400001"/>
    <x v="0"/>
    <n v="1764"/>
    <x v="346"/>
    <n v="20.73"/>
    <n v="91.212000000000003"/>
    <x v="349"/>
    <x v="349"/>
    <x v="102"/>
    <n v="12.15"/>
  </r>
  <r>
    <x v="2"/>
    <x v="1"/>
    <x v="2"/>
    <n v="195609"/>
    <n v="6.12"/>
    <n v="11971.2708"/>
    <n v="81103.789999999994"/>
    <n v="6.7748688802528791"/>
    <n v="33654.61"/>
    <n v="24.59"/>
    <n v="25378.941401"/>
    <n v="268.99"/>
    <n v="0.94"/>
    <n v="23856.204916939998"/>
    <x v="1"/>
    <n v="985"/>
    <x v="347"/>
    <n v="24.06"/>
    <n v="2894.6585999999998"/>
    <x v="350"/>
    <x v="350"/>
    <x v="193"/>
    <n v="16.309999999999999"/>
  </r>
  <r>
    <x v="2"/>
    <x v="1"/>
    <x v="0"/>
    <n v="101330"/>
    <n v="2.94"/>
    <n v="2979.1019999999999"/>
    <n v="13803.64"/>
    <n v="4.6334902262493864"/>
    <n v="48566.75"/>
    <n v="8.07"/>
    <n v="44647.413274999999"/>
    <n v="457.56"/>
    <n v="1.1599999999999999"/>
    <n v="51790.999398999993"/>
    <x v="0"/>
    <n v="3512"/>
    <x v="348"/>
    <n v="2.5499999999999998"/>
    <n v="39.805499999999995"/>
    <x v="351"/>
    <x v="351"/>
    <x v="198"/>
    <n v="7.43"/>
  </r>
  <r>
    <x v="2"/>
    <x v="1"/>
    <x v="1"/>
    <n v="170248"/>
    <n v="3.18"/>
    <n v="5413.8864000000003"/>
    <n v="252205.26"/>
    <n v="46.584882165240849"/>
    <n v="17893.419999999998"/>
    <n v="58.92"/>
    <n v="7350.6169359999985"/>
    <n v="175.64"/>
    <n v="1.1399999999999999"/>
    <n v="8379.7033070399975"/>
    <x v="1"/>
    <n v="200"/>
    <x v="349"/>
    <n v="18.96"/>
    <n v="831.39600000000007"/>
    <x v="352"/>
    <x v="352"/>
    <x v="199"/>
    <n v="21.77"/>
  </r>
  <r>
    <x v="2"/>
    <x v="1"/>
    <x v="0"/>
    <n v="195958"/>
    <n v="4.28"/>
    <n v="8387.0024000000012"/>
    <n v="328633.31"/>
    <n v="39.183643252564224"/>
    <n v="15201.32"/>
    <n v="31.6"/>
    <n v="10397.702879999999"/>
    <n v="189.62"/>
    <n v="0.87"/>
    <n v="9046.0015055999993"/>
    <x v="0"/>
    <n v="4984"/>
    <x v="350"/>
    <n v="14.17"/>
    <n v="620.36259999999993"/>
    <x v="353"/>
    <x v="353"/>
    <x v="200"/>
    <n v="11.51"/>
  </r>
  <r>
    <x v="2"/>
    <x v="1"/>
    <x v="3"/>
    <n v="169702"/>
    <n v="2.1800000000000002"/>
    <n v="3699.5036"/>
    <n v="286263.13"/>
    <n v="77.378794819932054"/>
    <n v="25293.66"/>
    <n v="28.35"/>
    <n v="18122.907389999997"/>
    <n v="178.86"/>
    <n v="0.88"/>
    <n v="15948.158503199997"/>
    <x v="1"/>
    <n v="3628"/>
    <x v="351"/>
    <n v="19.45"/>
    <n v="827.40300000000002"/>
    <x v="354"/>
    <x v="354"/>
    <x v="8"/>
    <n v="16.52"/>
  </r>
  <r>
    <x v="2"/>
    <x v="1"/>
    <x v="1"/>
    <n v="174155"/>
    <n v="2.0499999999999998"/>
    <n v="3570.1774999999993"/>
    <n v="129148.05"/>
    <n v="36.174125796266438"/>
    <n v="27536.84"/>
    <n v="47.2"/>
    <n v="14539.451520000001"/>
    <n v="97.4"/>
    <n v="1.0900000000000001"/>
    <n v="15848.002156800001"/>
    <x v="0"/>
    <n v="461"/>
    <x v="352"/>
    <n v="4.41"/>
    <n v="156.15809999999999"/>
    <x v="355"/>
    <x v="355"/>
    <x v="26"/>
    <n v="10.24"/>
  </r>
  <r>
    <x v="2"/>
    <x v="1"/>
    <x v="3"/>
    <n v="97550"/>
    <n v="4.7300000000000004"/>
    <n v="4614.1149999999998"/>
    <n v="438563.43"/>
    <n v="95.048222681922752"/>
    <n v="11721.17"/>
    <n v="8.07"/>
    <n v="10775.271581000001"/>
    <n v="358.8"/>
    <n v="1.05"/>
    <n v="11314.035160050002"/>
    <x v="1"/>
    <n v="4864"/>
    <x v="353"/>
    <n v="3.65"/>
    <n v="136.40049999999999"/>
    <x v="356"/>
    <x v="356"/>
    <x v="199"/>
    <n v="11.13"/>
  </r>
  <r>
    <x v="2"/>
    <x v="1"/>
    <x v="3"/>
    <n v="24039"/>
    <n v="3.72"/>
    <n v="894.25080000000014"/>
    <n v="441695.14"/>
    <n v="493.92758720484227"/>
    <n v="44625.3"/>
    <n v="16.850000000000001"/>
    <n v="37105.936950000003"/>
    <n v="77.89"/>
    <n v="1.05"/>
    <n v="38961.233797500005"/>
    <x v="0"/>
    <n v="4781"/>
    <x v="354"/>
    <n v="13.89"/>
    <n v="69.033299999999997"/>
    <x v="357"/>
    <x v="357"/>
    <x v="11"/>
    <n v="15.39"/>
  </r>
  <r>
    <x v="2"/>
    <x v="1"/>
    <x v="4"/>
    <n v="155154"/>
    <n v="1.1299999999999999"/>
    <n v="1753.2402"/>
    <n v="465859.16"/>
    <n v="265.71325480672868"/>
    <n v="22188.39"/>
    <n v="21.65"/>
    <n v="17384.603564999998"/>
    <n v="286.82"/>
    <n v="0.8"/>
    <n v="13907.682851999998"/>
    <x v="0"/>
    <n v="439"/>
    <x v="355"/>
    <n v="19.39"/>
    <n v="195.06340000000003"/>
    <x v="358"/>
    <x v="358"/>
    <x v="195"/>
    <n v="10.76"/>
  </r>
  <r>
    <x v="2"/>
    <x v="1"/>
    <x v="2"/>
    <n v="177976"/>
    <n v="7.41"/>
    <n v="13188.0216"/>
    <n v="403312.45"/>
    <n v="30.581725010216847"/>
    <n v="34093.040000000001"/>
    <n v="6.38"/>
    <n v="31917.904048"/>
    <n v="90.08"/>
    <n v="0.83"/>
    <n v="26491.86035984"/>
    <x v="1"/>
    <n v="4378"/>
    <x v="356"/>
    <n v="15.02"/>
    <n v="2302.7161999999998"/>
    <x v="359"/>
    <x v="359"/>
    <x v="201"/>
    <n v="15.55"/>
  </r>
  <r>
    <x v="2"/>
    <x v="1"/>
    <x v="4"/>
    <n v="9117"/>
    <n v="6.6"/>
    <n v="601.72199999999998"/>
    <n v="447642.88"/>
    <n v="743.93636928681349"/>
    <n v="38508.68"/>
    <n v="22.29"/>
    <n v="29925.095228000002"/>
    <n v="341.21"/>
    <n v="1.1499999999999999"/>
    <n v="34413.859512199997"/>
    <x v="0"/>
    <n v="2332"/>
    <x v="86"/>
    <n v="10.199999999999999"/>
    <n v="59.16"/>
    <x v="360"/>
    <x v="360"/>
    <x v="18"/>
    <n v="14.33"/>
  </r>
  <r>
    <x v="2"/>
    <x v="1"/>
    <x v="3"/>
    <n v="81868"/>
    <n v="2.09"/>
    <n v="1711.0411999999999"/>
    <n v="422145.97"/>
    <n v="246.71876399001965"/>
    <n v="10708.13"/>
    <n v="35.53"/>
    <n v="6903.5314109999999"/>
    <n v="215.93"/>
    <n v="0.9"/>
    <n v="6213.1782699000005"/>
    <x v="0"/>
    <n v="3557"/>
    <x v="357"/>
    <n v="9.5299999999999994"/>
    <n v="145.71369999999999"/>
    <x v="361"/>
    <x v="361"/>
    <x v="121"/>
    <n v="12.38"/>
  </r>
  <r>
    <x v="2"/>
    <x v="1"/>
    <x v="3"/>
    <n v="143511"/>
    <n v="5.64"/>
    <n v="8094.0203999999994"/>
    <n v="9744.89"/>
    <n v="1.2039616307366856"/>
    <n v="39240.839999999997"/>
    <n v="2.27"/>
    <n v="38350.072931999995"/>
    <n v="381.46"/>
    <n v="1.1299999999999999"/>
    <n v="43335.582413159987"/>
    <x v="0"/>
    <n v="1667"/>
    <x v="358"/>
    <n v="11.78"/>
    <n v="938.15919999999994"/>
    <x v="362"/>
    <x v="362"/>
    <x v="88"/>
    <n v="7.47"/>
  </r>
  <r>
    <x v="2"/>
    <x v="1"/>
    <x v="1"/>
    <n v="27321"/>
    <n v="3.92"/>
    <n v="1070.9831999999999"/>
    <n v="484938.17"/>
    <n v="452.79717739736725"/>
    <n v="46819.05"/>
    <n v="40.03"/>
    <n v="28077.384285000004"/>
    <n v="493.25"/>
    <n v="0.96"/>
    <n v="26954.288913600001"/>
    <x v="1"/>
    <n v="2315"/>
    <x v="359"/>
    <n v="9.9499999999999993"/>
    <n v="70.047999999999988"/>
    <x v="363"/>
    <x v="363"/>
    <x v="118"/>
    <n v="17.850000000000001"/>
  </r>
  <r>
    <x v="2"/>
    <x v="1"/>
    <x v="2"/>
    <n v="192312"/>
    <n v="2.97"/>
    <n v="5711.6664000000001"/>
    <n v="328625.88"/>
    <n v="57.535902306899438"/>
    <n v="1652.7"/>
    <n v="27.89"/>
    <n v="1191.7619700000002"/>
    <n v="89.61"/>
    <n v="0.93"/>
    <n v="1108.3386321000003"/>
    <x v="0"/>
    <n v="1050"/>
    <x v="360"/>
    <n v="10.19"/>
    <n v="350.33219999999994"/>
    <x v="364"/>
    <x v="364"/>
    <x v="161"/>
    <n v="6.96"/>
  </r>
  <r>
    <x v="2"/>
    <x v="1"/>
    <x v="2"/>
    <n v="78664"/>
    <n v="7.22"/>
    <n v="5679.5407999999998"/>
    <n v="316026.5"/>
    <n v="55.642966769426152"/>
    <n v="10462.469999999999"/>
    <n v="13.91"/>
    <n v="9007.1404229999989"/>
    <n v="353.58"/>
    <n v="0.98"/>
    <n v="8826.9976145399996"/>
    <x v="0"/>
    <n v="3066"/>
    <x v="361"/>
    <n v="15.65"/>
    <n v="878.12149999999997"/>
    <x v="365"/>
    <x v="365"/>
    <x v="77"/>
    <n v="6.59"/>
  </r>
  <r>
    <x v="2"/>
    <x v="1"/>
    <x v="1"/>
    <n v="172266"/>
    <n v="4.97"/>
    <n v="8561.6201999999994"/>
    <n v="293273.43"/>
    <n v="34.254431188152914"/>
    <n v="22173.24"/>
    <n v="2.8"/>
    <n v="21552.389279999999"/>
    <n v="396.34"/>
    <n v="1.0900000000000001"/>
    <n v="23492.104315200002"/>
    <x v="0"/>
    <n v="2580"/>
    <x v="362"/>
    <n v="12.83"/>
    <n v="905.02819999999997"/>
    <x v="366"/>
    <x v="366"/>
    <x v="139"/>
    <n v="11.68"/>
  </r>
  <r>
    <x v="2"/>
    <x v="1"/>
    <x v="0"/>
    <n v="167812"/>
    <n v="3.83"/>
    <n v="6427.1995999999999"/>
    <n v="250828.79"/>
    <n v="39.02613978255787"/>
    <n v="42961.87"/>
    <n v="24.88"/>
    <n v="32272.956744000003"/>
    <n v="446.92"/>
    <n v="0.98"/>
    <n v="31627.497609120001"/>
    <x v="0"/>
    <n v="3281"/>
    <x v="363"/>
    <n v="1.87"/>
    <n v="77.156200000000013"/>
    <x v="367"/>
    <x v="367"/>
    <x v="87"/>
    <n v="9.41"/>
  </r>
  <r>
    <x v="2"/>
    <x v="1"/>
    <x v="0"/>
    <n v="143189"/>
    <n v="1.43"/>
    <n v="2047.6027000000001"/>
    <n v="198397.76"/>
    <n v="96.892702866625442"/>
    <n v="48904.07"/>
    <n v="32.82"/>
    <n v="32853.754225999997"/>
    <n v="483.32"/>
    <n v="0.84"/>
    <n v="27597.153549839997"/>
    <x v="0"/>
    <n v="3295"/>
    <x v="364"/>
    <n v="23.78"/>
    <n v="339.81620000000004"/>
    <x v="368"/>
    <x v="368"/>
    <x v="114"/>
    <n v="10.35"/>
  </r>
  <r>
    <x v="2"/>
    <x v="1"/>
    <x v="4"/>
    <n v="4665"/>
    <n v="5.34"/>
    <n v="249.11099999999999"/>
    <n v="384209.6"/>
    <n v="1542.3229002332293"/>
    <n v="49715.54"/>
    <n v="3.2"/>
    <n v="48124.642719999996"/>
    <n v="92.87"/>
    <n v="0.84"/>
    <n v="40424.699884799993"/>
    <x v="1"/>
    <n v="1866"/>
    <x v="365"/>
    <n v="18.34"/>
    <n v="51.168600000000005"/>
    <x v="369"/>
    <x v="369"/>
    <x v="25"/>
    <n v="13.62"/>
  </r>
  <r>
    <x v="2"/>
    <x v="1"/>
    <x v="1"/>
    <n v="180338"/>
    <n v="7.79"/>
    <n v="14048.3302"/>
    <n v="375536.7"/>
    <n v="26.731767737065294"/>
    <n v="21339.74"/>
    <n v="18.5"/>
    <n v="17391.8881"/>
    <n v="107.1"/>
    <n v="1.01"/>
    <n v="17565.806981000002"/>
    <x v="0"/>
    <n v="1186"/>
    <x v="366"/>
    <n v="13.47"/>
    <n v="1835.4222000000002"/>
    <x v="370"/>
    <x v="370"/>
    <x v="31"/>
    <n v="10.66"/>
  </r>
  <r>
    <x v="2"/>
    <x v="1"/>
    <x v="2"/>
    <n v="86478"/>
    <n v="5.67"/>
    <n v="4903.3026"/>
    <n v="187818.43"/>
    <n v="38.304474620840246"/>
    <n v="25226.87"/>
    <n v="3.91"/>
    <n v="24240.499382999998"/>
    <n v="295.45999999999998"/>
    <n v="1.1100000000000001"/>
    <n v="26906.954315130002"/>
    <x v="1"/>
    <n v="4786"/>
    <x v="367"/>
    <n v="10.76"/>
    <n v="523.58159999999998"/>
    <x v="371"/>
    <x v="371"/>
    <x v="128"/>
    <n v="12.33"/>
  </r>
  <r>
    <x v="2"/>
    <x v="1"/>
    <x v="2"/>
    <n v="39941"/>
    <n v="0.82"/>
    <n v="327.51619999999997"/>
    <n v="274132.2"/>
    <n v="837.0034825758238"/>
    <n v="37253.660000000003"/>
    <n v="56.97"/>
    <n v="16030.249898000002"/>
    <n v="80.39"/>
    <n v="1.19"/>
    <n v="19075.997378620003"/>
    <x v="0"/>
    <n v="4062"/>
    <x v="368"/>
    <n v="8.15"/>
    <n v="23.798000000000002"/>
    <x v="372"/>
    <x v="372"/>
    <x v="121"/>
    <n v="17.72"/>
  </r>
  <r>
    <x v="2"/>
    <x v="1"/>
    <x v="2"/>
    <n v="10615"/>
    <n v="4.3899999999999997"/>
    <n v="465.99849999999992"/>
    <n v="184850.22"/>
    <n v="396.67556869818259"/>
    <n v="3077.85"/>
    <n v="0.34"/>
    <n v="3067.3853100000001"/>
    <n v="129.12"/>
    <n v="0.96"/>
    <n v="2944.6898976000002"/>
    <x v="1"/>
    <n v="4300"/>
    <x v="369"/>
    <n v="5.49"/>
    <n v="23.112900000000003"/>
    <x v="373"/>
    <x v="373"/>
    <x v="202"/>
    <n v="11.85"/>
  </r>
  <r>
    <x v="2"/>
    <x v="1"/>
    <x v="2"/>
    <n v="140933"/>
    <n v="6"/>
    <n v="8455.98"/>
    <n v="388236.7"/>
    <n v="45.912679547491841"/>
    <n v="46247.63"/>
    <n v="49.54"/>
    <n v="23336.554097999997"/>
    <n v="156.06"/>
    <n v="0.98"/>
    <n v="22869.823016039998"/>
    <x v="1"/>
    <n v="806"/>
    <x v="370"/>
    <n v="13.65"/>
    <n v="1047.3645000000001"/>
    <x v="374"/>
    <x v="374"/>
    <x v="162"/>
    <n v="11.15"/>
  </r>
  <r>
    <x v="2"/>
    <x v="1"/>
    <x v="2"/>
    <n v="24138"/>
    <n v="3.18"/>
    <n v="767.58840000000009"/>
    <n v="19351.41"/>
    <n v="25.210659775473413"/>
    <n v="13574.15"/>
    <n v="6.81"/>
    <n v="12649.750384999999"/>
    <n v="355.58"/>
    <n v="0.91"/>
    <n v="11511.27285035"/>
    <x v="0"/>
    <n v="508"/>
    <x v="371"/>
    <n v="9.36"/>
    <n v="58.967999999999996"/>
    <x v="375"/>
    <x v="375"/>
    <x v="178"/>
    <n v="8.1300000000000008"/>
  </r>
  <r>
    <x v="2"/>
    <x v="1"/>
    <x v="4"/>
    <n v="23211"/>
    <n v="2.17"/>
    <n v="503.67869999999999"/>
    <n v="263304.59999999998"/>
    <n v="522.76302333213607"/>
    <n v="22258.27"/>
    <n v="47.55"/>
    <n v="11674.462615"/>
    <n v="340.86"/>
    <n v="0.9"/>
    <n v="10507.016353500001"/>
    <x v="1"/>
    <n v="1665"/>
    <x v="372"/>
    <n v="23.12"/>
    <n v="74.21520000000001"/>
    <x v="376"/>
    <x v="376"/>
    <x v="94"/>
    <n v="18.989999999999998"/>
  </r>
  <r>
    <x v="2"/>
    <x v="1"/>
    <x v="1"/>
    <n v="35635"/>
    <n v="3.09"/>
    <n v="1101.1215"/>
    <n v="177686.74"/>
    <n v="161.36887709485285"/>
    <n v="44537.07"/>
    <n v="4.9400000000000004"/>
    <n v="42336.938741999998"/>
    <n v="497.12"/>
    <n v="0.81"/>
    <n v="34292.920381019998"/>
    <x v="0"/>
    <n v="3695"/>
    <x v="373"/>
    <n v="11.93"/>
    <n v="86.611800000000002"/>
    <x v="377"/>
    <x v="377"/>
    <x v="148"/>
    <n v="5.88"/>
  </r>
  <r>
    <x v="2"/>
    <x v="1"/>
    <x v="2"/>
    <n v="9577"/>
    <n v="2.64"/>
    <n v="252.83279999999999"/>
    <n v="322393.82"/>
    <n v="1275.1265658569616"/>
    <n v="38586.559999999998"/>
    <n v="47.85"/>
    <n v="20122.891039999999"/>
    <n v="260.39999999999998"/>
    <n v="0.91"/>
    <n v="18311.8308464"/>
    <x v="0"/>
    <n v="4804"/>
    <x v="374"/>
    <n v="16.850000000000001"/>
    <n v="35.216500000000003"/>
    <x v="378"/>
    <x v="378"/>
    <x v="42"/>
    <n v="15.15"/>
  </r>
  <r>
    <x v="2"/>
    <x v="1"/>
    <x v="3"/>
    <n v="30756"/>
    <n v="2.48"/>
    <n v="762.74879999999996"/>
    <n v="177510.37"/>
    <n v="232.72454837031538"/>
    <n v="25698.76"/>
    <n v="25.65"/>
    <n v="19107.028060000001"/>
    <n v="143.71"/>
    <n v="1.0900000000000001"/>
    <n v="20826.660585400001"/>
    <x v="0"/>
    <n v="4439"/>
    <x v="375"/>
    <n v="16.8"/>
    <n v="76.103999999999999"/>
    <x v="379"/>
    <x v="379"/>
    <x v="203"/>
    <n v="9.57"/>
  </r>
  <r>
    <x v="2"/>
    <x v="1"/>
    <x v="1"/>
    <n v="20965"/>
    <n v="3.13"/>
    <n v="656.20450000000005"/>
    <n v="10250.67"/>
    <n v="15.621151637942134"/>
    <n v="25357.17"/>
    <n v="9.16"/>
    <n v="23034.453227999998"/>
    <n v="383.3"/>
    <n v="1.03"/>
    <n v="23725.486824839998"/>
    <x v="0"/>
    <n v="4448"/>
    <x v="376"/>
    <n v="19.399999999999999"/>
    <n v="99.133999999999986"/>
    <x v="380"/>
    <x v="380"/>
    <x v="49"/>
    <n v="7.36"/>
  </r>
  <r>
    <x v="2"/>
    <x v="1"/>
    <x v="2"/>
    <n v="163673"/>
    <n v="7.52"/>
    <n v="12308.209599999998"/>
    <n v="444999.53"/>
    <n v="36.15469223078555"/>
    <n v="791.19"/>
    <n v="18.78"/>
    <n v="642.6045180000001"/>
    <n v="41.17"/>
    <n v="1.1399999999999999"/>
    <n v="732.56915051999999"/>
    <x v="0"/>
    <n v="4312"/>
    <x v="377"/>
    <n v="12.85"/>
    <n v="977.37099999999998"/>
    <x v="381"/>
    <x v="381"/>
    <x v="33"/>
    <n v="7.64"/>
  </r>
  <r>
    <x v="2"/>
    <x v="1"/>
    <x v="4"/>
    <n v="32716"/>
    <n v="0.9"/>
    <n v="294.44400000000002"/>
    <n v="252930.63"/>
    <n v="859.0109834128051"/>
    <n v="9608.7000000000007"/>
    <n v="49.01"/>
    <n v="4899.4761300000009"/>
    <n v="172.89"/>
    <n v="1.08"/>
    <n v="5291.4342204000013"/>
    <x v="1"/>
    <n v="3151"/>
    <x v="378"/>
    <n v="6.45"/>
    <n v="19.608000000000001"/>
    <x v="382"/>
    <x v="382"/>
    <x v="104"/>
    <n v="16.68"/>
  </r>
  <r>
    <x v="2"/>
    <x v="1"/>
    <x v="1"/>
    <n v="64177"/>
    <n v="5.9"/>
    <n v="3786.4430000000002"/>
    <n v="311366.57"/>
    <n v="82.23194433403593"/>
    <n v="35370.379999999997"/>
    <n v="19.28"/>
    <n v="28550.970735999999"/>
    <n v="261.7"/>
    <n v="1.07"/>
    <n v="30549.538687520002"/>
    <x v="0"/>
    <n v="276"/>
    <x v="379"/>
    <n v="1.71"/>
    <n v="49.077000000000005"/>
    <x v="383"/>
    <x v="383"/>
    <x v="20"/>
    <n v="10.38"/>
  </r>
  <r>
    <x v="2"/>
    <x v="1"/>
    <x v="3"/>
    <n v="98383"/>
    <n v="0.8"/>
    <n v="787.06399999999996"/>
    <n v="46180.87"/>
    <n v="58.674859985973193"/>
    <n v="42358.23"/>
    <n v="48.84"/>
    <n v="21670.470468"/>
    <n v="273.47000000000003"/>
    <n v="0.95"/>
    <n v="20586.9469446"/>
    <x v="0"/>
    <n v="292"/>
    <x v="380"/>
    <n v="13.1"/>
    <n v="53.71"/>
    <x v="384"/>
    <x v="384"/>
    <x v="200"/>
    <n v="9.84"/>
  </r>
  <r>
    <x v="2"/>
    <x v="1"/>
    <x v="0"/>
    <n v="154525"/>
    <n v="4.58"/>
    <n v="7077.2449999999999"/>
    <n v="355231.55"/>
    <n v="50.193479242275771"/>
    <n v="37226.43"/>
    <n v="50.16"/>
    <n v="18553.652712000003"/>
    <n v="299.93"/>
    <n v="1.06"/>
    <n v="19666.871874720004"/>
    <x v="0"/>
    <n v="3719"/>
    <x v="381"/>
    <n v="6.24"/>
    <n v="294.09120000000001"/>
    <x v="385"/>
    <x v="385"/>
    <x v="56"/>
    <n v="10.1"/>
  </r>
  <r>
    <x v="3"/>
    <x v="1"/>
    <x v="1"/>
    <n v="145574"/>
    <n v="3.94"/>
    <n v="5735.6156000000001"/>
    <n v="258778.56"/>
    <n v="45.117835302630809"/>
    <n v="35547.300000000003"/>
    <n v="21.18"/>
    <n v="28018.381860000001"/>
    <n v="479.62"/>
    <n v="1.0900000000000001"/>
    <n v="30540.036227400004"/>
    <x v="0"/>
    <n v="1073"/>
    <x v="382"/>
    <n v="21.45"/>
    <n v="725.86799999999994"/>
    <x v="386"/>
    <x v="386"/>
    <x v="55"/>
    <n v="8.41"/>
  </r>
  <r>
    <x v="3"/>
    <x v="1"/>
    <x v="1"/>
    <n v="32152"/>
    <n v="4.04"/>
    <n v="1298.9407999999999"/>
    <n v="179475.34"/>
    <n v="138.17053094336555"/>
    <n v="46590.91"/>
    <n v="24.56"/>
    <n v="35148.182504000004"/>
    <n v="335.28"/>
    <n v="0.94"/>
    <n v="33039.291553759998"/>
    <x v="0"/>
    <n v="1073"/>
    <x v="383"/>
    <n v="5.42"/>
    <n v="52.086199999999998"/>
    <x v="387"/>
    <x v="387"/>
    <x v="204"/>
    <n v="14.83"/>
  </r>
  <r>
    <x v="3"/>
    <x v="1"/>
    <x v="4"/>
    <n v="39368"/>
    <n v="2.74"/>
    <n v="1078.6831999999999"/>
    <n v="402857.23"/>
    <n v="373.47131205899933"/>
    <n v="10453.19"/>
    <n v="33.950000000000003"/>
    <n v="6904.3319950000005"/>
    <n v="56.76"/>
    <n v="0.97"/>
    <n v="6697.2020351500005"/>
    <x v="1"/>
    <n v="3496"/>
    <x v="384"/>
    <n v="15.8"/>
    <n v="201.92400000000001"/>
    <x v="388"/>
    <x v="388"/>
    <x v="63"/>
    <n v="14.48"/>
  </r>
  <r>
    <x v="3"/>
    <x v="1"/>
    <x v="4"/>
    <n v="139156"/>
    <n v="1.62"/>
    <n v="2254.3272000000002"/>
    <n v="470415.93"/>
    <n v="208.67242785341895"/>
    <n v="29070.91"/>
    <n v="51.46"/>
    <n v="14111.019713999998"/>
    <n v="158.34"/>
    <n v="0.94"/>
    <n v="13264.358531159998"/>
    <x v="0"/>
    <n v="105"/>
    <x v="385"/>
    <n v="10.31"/>
    <n v="209.60230000000001"/>
    <x v="389"/>
    <x v="389"/>
    <x v="205"/>
    <n v="13.87"/>
  </r>
  <r>
    <x v="3"/>
    <x v="1"/>
    <x v="4"/>
    <n v="112713"/>
    <n v="6.57"/>
    <n v="7405.2441000000008"/>
    <n v="302681.21999999997"/>
    <n v="40.873901779956171"/>
    <n v="30127.67"/>
    <n v="39.229999999999997"/>
    <n v="18308.585059000001"/>
    <n v="45.11"/>
    <n v="0.92"/>
    <n v="16843.89825428"/>
    <x v="0"/>
    <n v="3641"/>
    <x v="386"/>
    <n v="24.59"/>
    <n v="1107.0418"/>
    <x v="390"/>
    <x v="390"/>
    <x v="185"/>
    <n v="13.05"/>
  </r>
  <r>
    <x v="3"/>
    <x v="1"/>
    <x v="0"/>
    <n v="24652"/>
    <n v="0.62"/>
    <n v="152.8424"/>
    <n v="221041.96"/>
    <n v="1446.2083819673076"/>
    <n v="9725.61"/>
    <n v="29.53"/>
    <n v="6853.6373670000003"/>
    <n v="242.79"/>
    <n v="0.9"/>
    <n v="6168.2736303000001"/>
    <x v="0"/>
    <n v="1185"/>
    <x v="387"/>
    <n v="16.79"/>
    <n v="20.987500000000001"/>
    <x v="391"/>
    <x v="391"/>
    <x v="40"/>
    <n v="2.41"/>
  </r>
  <r>
    <x v="3"/>
    <x v="1"/>
    <x v="1"/>
    <n v="43591"/>
    <n v="3.74"/>
    <n v="1630.3034"/>
    <n v="364736.58"/>
    <n v="223.72313030813774"/>
    <n v="36053.99"/>
    <n v="46.79"/>
    <n v="19184.328078999999"/>
    <n v="299.3"/>
    <n v="1.19"/>
    <n v="22829.350414009998"/>
    <x v="0"/>
    <n v="2623"/>
    <x v="388"/>
    <n v="2.08"/>
    <n v="17.139199999999999"/>
    <x v="392"/>
    <x v="392"/>
    <x v="156"/>
    <n v="14.97"/>
  </r>
  <r>
    <x v="3"/>
    <x v="1"/>
    <x v="4"/>
    <n v="62134"/>
    <n v="6.65"/>
    <n v="4131.9110000000001"/>
    <n v="334213.33"/>
    <n v="80.885897590727396"/>
    <n v="35792.18"/>
    <n v="18.899999999999999"/>
    <n v="29027.457980000003"/>
    <n v="261.54000000000002"/>
    <n v="1.0900000000000001"/>
    <n v="31639.929198200007"/>
    <x v="1"/>
    <n v="2282"/>
    <x v="389"/>
    <n v="15.92"/>
    <n v="651.12800000000004"/>
    <x v="393"/>
    <x v="393"/>
    <x v="206"/>
    <n v="17.75"/>
  </r>
  <r>
    <x v="3"/>
    <x v="1"/>
    <x v="2"/>
    <n v="30854"/>
    <n v="4.09"/>
    <n v="1261.9286"/>
    <n v="287848.64"/>
    <n v="228.10216045503685"/>
    <n v="24221.34"/>
    <n v="57.34"/>
    <n v="10332.823644"/>
    <n v="451.19"/>
    <n v="1.1000000000000001"/>
    <n v="11366.106008400002"/>
    <x v="1"/>
    <n v="1178"/>
    <x v="390"/>
    <n v="10.210000000000001"/>
    <n v="156.82560000000001"/>
    <x v="394"/>
    <x v="394"/>
    <x v="207"/>
    <n v="19.53"/>
  </r>
  <r>
    <x v="3"/>
    <x v="1"/>
    <x v="1"/>
    <n v="53443"/>
    <n v="1.46"/>
    <n v="780.26779999999997"/>
    <n v="311507.92"/>
    <n v="399.23205853169901"/>
    <n v="30287.86"/>
    <n v="27.89"/>
    <n v="21840.575846000003"/>
    <n v="330.2"/>
    <n v="1.01"/>
    <n v="22058.981604460005"/>
    <x v="0"/>
    <n v="1158"/>
    <x v="391"/>
    <n v="6.09"/>
    <n v="44.517899999999997"/>
    <x v="395"/>
    <x v="395"/>
    <x v="6"/>
    <n v="4.72"/>
  </r>
  <r>
    <x v="3"/>
    <x v="1"/>
    <x v="2"/>
    <n v="100826"/>
    <n v="3"/>
    <n v="3024.7799999999997"/>
    <n v="367936.38"/>
    <n v="121.64070775395237"/>
    <n v="49357.58"/>
    <n v="15.25"/>
    <n v="41830.549050000001"/>
    <n v="317.17"/>
    <n v="0.81"/>
    <n v="33882.744730500002"/>
    <x v="0"/>
    <n v="2944"/>
    <x v="392"/>
    <n v="19.48"/>
    <n v="493.6232"/>
    <x v="396"/>
    <x v="396"/>
    <x v="171"/>
    <n v="12.3"/>
  </r>
  <r>
    <x v="3"/>
    <x v="1"/>
    <x v="2"/>
    <n v="68275"/>
    <n v="5.83"/>
    <n v="3980.4324999999999"/>
    <n v="157760.79999999999"/>
    <n v="39.634084989508047"/>
    <n v="16405.830000000002"/>
    <n v="11.65"/>
    <n v="14494.550805000001"/>
    <n v="302.70999999999998"/>
    <n v="0.95"/>
    <n v="13769.823264750001"/>
    <x v="1"/>
    <n v="1980"/>
    <x v="393"/>
    <n v="11.09"/>
    <n v="507.58929999999998"/>
    <x v="397"/>
    <x v="397"/>
    <x v="8"/>
    <n v="11.55"/>
  </r>
  <r>
    <x v="3"/>
    <x v="1"/>
    <x v="2"/>
    <n v="86017"/>
    <n v="3.9"/>
    <n v="3354.663"/>
    <n v="447204.11"/>
    <n v="133.30820711350142"/>
    <n v="13540.1"/>
    <n v="50.1"/>
    <n v="6756.5099"/>
    <n v="329.49"/>
    <n v="0.82"/>
    <n v="5540.3381179999997"/>
    <x v="0"/>
    <n v="3300"/>
    <x v="394"/>
    <n v="2.15"/>
    <n v="47.3"/>
    <x v="398"/>
    <x v="398"/>
    <x v="73"/>
    <n v="16.559999999999999"/>
  </r>
  <r>
    <x v="3"/>
    <x v="1"/>
    <x v="3"/>
    <n v="117839"/>
    <n v="3.31"/>
    <n v="3900.4708999999998"/>
    <n v="46192.76"/>
    <n v="11.842867485564373"/>
    <n v="13120.57"/>
    <n v="1.85"/>
    <n v="12877.839454999999"/>
    <n v="233.64"/>
    <n v="0.89"/>
    <n v="11461.27711495"/>
    <x v="0"/>
    <n v="2754"/>
    <x v="395"/>
    <n v="9.33"/>
    <n v="270.0102"/>
    <x v="399"/>
    <x v="399"/>
    <x v="208"/>
    <n v="4.71"/>
  </r>
  <r>
    <x v="3"/>
    <x v="1"/>
    <x v="1"/>
    <n v="153499"/>
    <n v="7.46"/>
    <n v="11451.0254"/>
    <n v="340821.2"/>
    <n v="29.763378221132928"/>
    <n v="37133.56"/>
    <n v="52.06"/>
    <n v="17801.828663999997"/>
    <n v="98.23"/>
    <n v="0.85"/>
    <n v="15131.554364399997"/>
    <x v="1"/>
    <n v="2903"/>
    <x v="396"/>
    <n v="12.95"/>
    <n v="1823.8780000000002"/>
    <x v="400"/>
    <x v="400"/>
    <x v="88"/>
    <n v="22.14"/>
  </r>
  <r>
    <x v="3"/>
    <x v="1"/>
    <x v="0"/>
    <n v="66651"/>
    <n v="7.15"/>
    <n v="4765.5465000000004"/>
    <n v="454784.5"/>
    <n v="95.431762128435835"/>
    <n v="11832.31"/>
    <n v="45.82"/>
    <n v="6410.7455580000005"/>
    <n v="308.22000000000003"/>
    <n v="0.91"/>
    <n v="5833.7784577800003"/>
    <x v="0"/>
    <n v="359"/>
    <x v="397"/>
    <n v="15.86"/>
    <n v="652.95619999999997"/>
    <x v="401"/>
    <x v="401"/>
    <x v="192"/>
    <n v="14.11"/>
  </r>
  <r>
    <x v="3"/>
    <x v="1"/>
    <x v="3"/>
    <n v="15202"/>
    <n v="6.72"/>
    <n v="1021.5744"/>
    <n v="258491.41"/>
    <n v="253.03238804731208"/>
    <n v="22087.49"/>
    <n v="28.28"/>
    <n v="15841.147828000003"/>
    <n v="162.97"/>
    <n v="0.82"/>
    <n v="12989.741218960002"/>
    <x v="0"/>
    <n v="4300"/>
    <x v="398"/>
    <n v="23.74"/>
    <n v="201.07779999999997"/>
    <x v="402"/>
    <x v="402"/>
    <x v="42"/>
    <n v="14.5"/>
  </r>
  <r>
    <x v="3"/>
    <x v="1"/>
    <x v="3"/>
    <n v="76516"/>
    <n v="5.71"/>
    <n v="4369.0635999999995"/>
    <n v="416626.9"/>
    <n v="95.358396705417633"/>
    <n v="38671.629999999997"/>
    <n v="34.619999999999997"/>
    <n v="25283.511694000001"/>
    <n v="414.91"/>
    <n v="1.08"/>
    <n v="27306.192629520003"/>
    <x v="0"/>
    <n v="236"/>
    <x v="399"/>
    <n v="14.24"/>
    <n v="528.73119999999994"/>
    <x v="403"/>
    <x v="403"/>
    <x v="173"/>
    <n v="8.8699999999999992"/>
  </r>
  <r>
    <x v="3"/>
    <x v="1"/>
    <x v="3"/>
    <n v="30461"/>
    <n v="2.44"/>
    <n v="743.24839999999995"/>
    <n v="382305.12"/>
    <n v="514.37059265785172"/>
    <n v="21132.7"/>
    <n v="39.450000000000003"/>
    <n v="12795.849849999999"/>
    <n v="392.84"/>
    <n v="1"/>
    <n v="12795.849849999999"/>
    <x v="0"/>
    <n v="3583"/>
    <x v="400"/>
    <n v="12.66"/>
    <n v="74.440799999999996"/>
    <x v="404"/>
    <x v="404"/>
    <x v="206"/>
    <n v="15.19"/>
  </r>
  <r>
    <x v="3"/>
    <x v="1"/>
    <x v="3"/>
    <n v="146084"/>
    <n v="3.42"/>
    <n v="4996.0727999999999"/>
    <n v="396255.55"/>
    <n v="79.313405921547016"/>
    <n v="28509.919999999998"/>
    <n v="3.14"/>
    <n v="27614.708511999997"/>
    <n v="169.43"/>
    <n v="1.01"/>
    <n v="27890.855597119997"/>
    <x v="0"/>
    <n v="3573"/>
    <x v="401"/>
    <n v="5.69"/>
    <n v="236.47640000000001"/>
    <x v="405"/>
    <x v="405"/>
    <x v="209"/>
    <n v="11.55"/>
  </r>
  <r>
    <x v="3"/>
    <x v="1"/>
    <x v="0"/>
    <n v="140380"/>
    <n v="2.9"/>
    <n v="4071.0199999999995"/>
    <n v="474696.4"/>
    <n v="116.60379953918185"/>
    <n v="32924.519999999997"/>
    <n v="40.450000000000003"/>
    <n v="19606.551659999994"/>
    <n v="237.31"/>
    <n v="0.93"/>
    <n v="18234.093043799996"/>
    <x v="0"/>
    <n v="3710"/>
    <x v="402"/>
    <n v="17.18"/>
    <n v="565.05020000000002"/>
    <x v="406"/>
    <x v="406"/>
    <x v="79"/>
    <n v="12.82"/>
  </r>
  <r>
    <x v="3"/>
    <x v="1"/>
    <x v="4"/>
    <n v="28446"/>
    <n v="6.83"/>
    <n v="1942.8617999999999"/>
    <n v="390919.01"/>
    <n v="201.20783166358001"/>
    <n v="5832.37"/>
    <n v="55.3"/>
    <n v="2607.0693900000001"/>
    <n v="118.02"/>
    <n v="0.83"/>
    <n v="2163.8675936999998"/>
    <x v="0"/>
    <n v="4502"/>
    <x v="226"/>
    <n v="22.19"/>
    <n v="238.76440000000002"/>
    <x v="407"/>
    <x v="407"/>
    <x v="189"/>
    <n v="15.76"/>
  </r>
  <r>
    <x v="3"/>
    <x v="1"/>
    <x v="3"/>
    <n v="67606"/>
    <n v="3.67"/>
    <n v="2481.1401999999998"/>
    <n v="48697.71"/>
    <n v="19.627149646763211"/>
    <n v="6690.13"/>
    <n v="28.52"/>
    <n v="4782.1049240000002"/>
    <n v="238.9"/>
    <n v="0.88"/>
    <n v="4208.25233312"/>
    <x v="0"/>
    <n v="153"/>
    <x v="403"/>
    <n v="13.11"/>
    <n v="186.68639999999999"/>
    <x v="408"/>
    <x v="408"/>
    <x v="195"/>
    <n v="3.82"/>
  </r>
  <r>
    <x v="3"/>
    <x v="1"/>
    <x v="0"/>
    <n v="194126"/>
    <n v="5.52"/>
    <n v="10715.7552"/>
    <n v="416413.79"/>
    <n v="38.859957345796772"/>
    <n v="20927.61"/>
    <n v="26.64"/>
    <n v="15352.494696000002"/>
    <n v="363.87"/>
    <n v="1.05"/>
    <n v="16120.119430800003"/>
    <x v="0"/>
    <n v="1910"/>
    <x v="404"/>
    <n v="7.01"/>
    <n v="491.26079999999996"/>
    <x v="409"/>
    <x v="409"/>
    <x v="210"/>
    <n v="7.11"/>
  </r>
  <r>
    <x v="3"/>
    <x v="1"/>
    <x v="4"/>
    <n v="106021"/>
    <n v="4.54"/>
    <n v="4813.3534"/>
    <n v="273010.07"/>
    <n v="56.719307167431339"/>
    <n v="19415.8"/>
    <n v="26.96"/>
    <n v="14181.300319999998"/>
    <n v="79.349999999999994"/>
    <n v="0.82"/>
    <n v="11628.666262399998"/>
    <x v="0"/>
    <n v="670"/>
    <x v="405"/>
    <n v="8.16"/>
    <n v="311.79360000000003"/>
    <x v="410"/>
    <x v="410"/>
    <x v="128"/>
    <n v="9.2100000000000009"/>
  </r>
  <r>
    <x v="3"/>
    <x v="1"/>
    <x v="4"/>
    <n v="128767"/>
    <n v="0.63"/>
    <n v="811.23210000000006"/>
    <n v="97408.54"/>
    <n v="120.07480966298053"/>
    <n v="25437.15"/>
    <n v="28.61"/>
    <n v="18159.581385000001"/>
    <n v="260.69"/>
    <n v="1.18"/>
    <n v="21428.3060343"/>
    <x v="0"/>
    <n v="2843"/>
    <x v="406"/>
    <n v="5.25"/>
    <n v="24.0975"/>
    <x v="411"/>
    <x v="411"/>
    <x v="211"/>
    <n v="6.2"/>
  </r>
  <r>
    <x v="3"/>
    <x v="1"/>
    <x v="3"/>
    <n v="85985"/>
    <n v="3.47"/>
    <n v="2983.6795000000002"/>
    <n v="220128.17"/>
    <n v="73.77741811746202"/>
    <n v="2285.64"/>
    <n v="6"/>
    <n v="2148.5015999999996"/>
    <n v="458.55"/>
    <n v="1"/>
    <n v="2148.5015999999996"/>
    <x v="0"/>
    <n v="885"/>
    <x v="407"/>
    <n v="20.76"/>
    <n v="522.73680000000002"/>
    <x v="412"/>
    <x v="412"/>
    <x v="212"/>
    <n v="5.53"/>
  </r>
  <r>
    <x v="3"/>
    <x v="1"/>
    <x v="3"/>
    <n v="112972"/>
    <n v="7.97"/>
    <n v="9003.8683999999994"/>
    <n v="303408.15000000002"/>
    <n v="33.697532718270296"/>
    <n v="3524.16"/>
    <n v="45.11"/>
    <n v="1934.4114239999997"/>
    <n v="45.82"/>
    <n v="0.9"/>
    <n v="1740.9702815999997"/>
    <x v="0"/>
    <n v="1702"/>
    <x v="408"/>
    <n v="11.65"/>
    <n v="774.02600000000007"/>
    <x v="413"/>
    <x v="413"/>
    <x v="61"/>
    <n v="15.32"/>
  </r>
  <r>
    <x v="3"/>
    <x v="1"/>
    <x v="0"/>
    <n v="2119"/>
    <n v="7.27"/>
    <n v="154.0513"/>
    <n v="106590.79"/>
    <n v="691.91749761280812"/>
    <n v="36077.599999999999"/>
    <n v="55.02"/>
    <n v="16227.704479999999"/>
    <n v="459.56"/>
    <n v="0.94"/>
    <n v="15254.042211199998"/>
    <x v="1"/>
    <n v="845"/>
    <x v="409"/>
    <n v="12.19"/>
    <n v="20.966799999999999"/>
    <x v="414"/>
    <x v="414"/>
    <x v="121"/>
    <n v="18.739999999999998"/>
  </r>
  <r>
    <x v="3"/>
    <x v="1"/>
    <x v="3"/>
    <n v="27207"/>
    <n v="3.1"/>
    <n v="843.41700000000003"/>
    <n v="258202.18"/>
    <n v="306.13822106976738"/>
    <n v="5367.98"/>
    <n v="4.3600000000000003"/>
    <n v="5133.9360719999995"/>
    <n v="182.97"/>
    <n v="1"/>
    <n v="5133.9360719999995"/>
    <x v="0"/>
    <n v="132"/>
    <x v="410"/>
    <n v="6.39"/>
    <n v="34.442099999999996"/>
    <x v="415"/>
    <x v="415"/>
    <x v="43"/>
    <n v="8.1"/>
  </r>
  <r>
    <x v="3"/>
    <x v="1"/>
    <x v="1"/>
    <n v="69972"/>
    <n v="2.14"/>
    <n v="1497.4008000000001"/>
    <n v="83506.009999999995"/>
    <n v="55.767306922769102"/>
    <n v="48808.32"/>
    <n v="50.66"/>
    <n v="24082.025088000002"/>
    <n v="185.97"/>
    <n v="0.95"/>
    <n v="22877.923833600002"/>
    <x v="1"/>
    <n v="884"/>
    <x v="411"/>
    <n v="21.19"/>
    <n v="199.82169999999999"/>
    <x v="416"/>
    <x v="416"/>
    <x v="169"/>
    <n v="17.399999999999999"/>
  </r>
  <r>
    <x v="3"/>
    <x v="1"/>
    <x v="4"/>
    <n v="58487"/>
    <n v="5.2"/>
    <n v="3041.3240000000001"/>
    <n v="33303.93"/>
    <n v="10.950470913325907"/>
    <n v="46900.68"/>
    <n v="47.34"/>
    <n v="24697.898087999998"/>
    <n v="436.13"/>
    <n v="1.02"/>
    <n v="25191.856049759997"/>
    <x v="1"/>
    <n v="3447"/>
    <x v="412"/>
    <n v="2.39"/>
    <n v="63.406700000000001"/>
    <x v="417"/>
    <x v="417"/>
    <x v="114"/>
    <n v="1.67"/>
  </r>
  <r>
    <x v="3"/>
    <x v="1"/>
    <x v="4"/>
    <n v="115049"/>
    <n v="2.2599999999999998"/>
    <n v="2600.1073999999999"/>
    <n v="273760.21999999997"/>
    <n v="105.28804310160419"/>
    <n v="28613.96"/>
    <n v="40.770000000000003"/>
    <n v="16948.048508"/>
    <n v="77.53"/>
    <n v="0.91"/>
    <n v="15422.72414228"/>
    <x v="0"/>
    <n v="3439"/>
    <x v="413"/>
    <n v="10.4"/>
    <n v="219.02400000000003"/>
    <x v="418"/>
    <x v="418"/>
    <x v="181"/>
    <n v="12.56"/>
  </r>
  <r>
    <x v="3"/>
    <x v="1"/>
    <x v="2"/>
    <n v="63546"/>
    <n v="5.49"/>
    <n v="3488.6754000000001"/>
    <n v="382984.16"/>
    <n v="109.77924744732627"/>
    <n v="34410.230000000003"/>
    <n v="34.880000000000003"/>
    <n v="22407.941776000003"/>
    <n v="404.69"/>
    <n v="1.0900000000000001"/>
    <n v="24424.656535840004"/>
    <x v="0"/>
    <n v="4738"/>
    <x v="414"/>
    <n v="15.33"/>
    <n v="329.44169999999997"/>
    <x v="419"/>
    <x v="419"/>
    <x v="213"/>
    <n v="13.69"/>
  </r>
  <r>
    <x v="3"/>
    <x v="1"/>
    <x v="1"/>
    <n v="95535"/>
    <n v="1.39"/>
    <n v="1327.9365"/>
    <n v="21427.88"/>
    <n v="16.13622338116318"/>
    <n v="2308.2600000000002"/>
    <n v="40.07"/>
    <n v="1383.340218"/>
    <n v="268.42"/>
    <n v="0.8"/>
    <n v="1106.6721744000001"/>
    <x v="1"/>
    <n v="2193"/>
    <x v="415"/>
    <n v="3.6"/>
    <n v="43.596000000000004"/>
    <x v="420"/>
    <x v="420"/>
    <x v="81"/>
    <n v="9.7899999999999991"/>
  </r>
  <r>
    <x v="3"/>
    <x v="1"/>
    <x v="0"/>
    <n v="81977"/>
    <n v="3.16"/>
    <n v="2590.4732000000004"/>
    <n v="424773.81"/>
    <n v="163.97537330245299"/>
    <n v="47157.05"/>
    <n v="59.39"/>
    <n v="19150.478005000001"/>
    <n v="163.18"/>
    <n v="1.02"/>
    <n v="19533.4875651"/>
    <x v="1"/>
    <n v="1153"/>
    <x v="416"/>
    <n v="15.69"/>
    <n v="303.75839999999999"/>
    <x v="421"/>
    <x v="421"/>
    <x v="142"/>
    <n v="20.170000000000002"/>
  </r>
  <r>
    <x v="3"/>
    <x v="1"/>
    <x v="0"/>
    <n v="103793"/>
    <n v="6.75"/>
    <n v="7006.0275000000001"/>
    <n v="446793.15"/>
    <n v="63.772680024450374"/>
    <n v="21550.51"/>
    <n v="35.24"/>
    <n v="13956.110275999998"/>
    <n v="127.55"/>
    <n v="1.07"/>
    <n v="14933.037995319999"/>
    <x v="0"/>
    <n v="2285"/>
    <x v="417"/>
    <n v="18.100000000000001"/>
    <n v="1044.7320000000002"/>
    <x v="422"/>
    <x v="422"/>
    <x v="139"/>
    <n v="17.62"/>
  </r>
  <r>
    <x v="3"/>
    <x v="1"/>
    <x v="0"/>
    <n v="58942"/>
    <n v="4.4800000000000004"/>
    <n v="2640.6016000000004"/>
    <n v="45790.2"/>
    <n v="17.340821121974624"/>
    <n v="9860.9"/>
    <n v="3.01"/>
    <n v="9564.08691"/>
    <n v="330.85"/>
    <n v="0.82"/>
    <n v="7842.5512661999992"/>
    <x v="0"/>
    <n v="2905"/>
    <x v="418"/>
    <n v="8.89"/>
    <n v="185.44540000000001"/>
    <x v="423"/>
    <x v="423"/>
    <x v="190"/>
    <n v="2.16"/>
  </r>
  <r>
    <x v="3"/>
    <x v="1"/>
    <x v="4"/>
    <n v="135346"/>
    <n v="7.84"/>
    <n v="10611.126399999999"/>
    <n v="235037.37"/>
    <n v="22.150086724063527"/>
    <n v="34828.639999999999"/>
    <n v="1.73"/>
    <n v="34226.104528000003"/>
    <n v="283.45"/>
    <n v="0.82"/>
    <n v="28065.405712960001"/>
    <x v="0"/>
    <n v="2471"/>
    <x v="419"/>
    <n v="4.8"/>
    <n v="371.80799999999999"/>
    <x v="424"/>
    <x v="424"/>
    <x v="81"/>
    <n v="8.43"/>
  </r>
  <r>
    <x v="3"/>
    <x v="1"/>
    <x v="2"/>
    <n v="77015"/>
    <n v="3.34"/>
    <n v="2572.3009999999999"/>
    <n v="277093.71000000002"/>
    <n v="107.72211727943193"/>
    <n v="27834.51"/>
    <n v="19.7"/>
    <n v="22351.111529999998"/>
    <n v="299.69"/>
    <n v="0.84"/>
    <n v="18774.933685199998"/>
    <x v="0"/>
    <n v="4434"/>
    <x v="420"/>
    <n v="10.41"/>
    <n v="199.66380000000001"/>
    <x v="425"/>
    <x v="425"/>
    <x v="83"/>
    <n v="7.76"/>
  </r>
  <r>
    <x v="4"/>
    <x v="1"/>
    <x v="2"/>
    <n v="35121"/>
    <n v="5.86"/>
    <n v="2058.0906"/>
    <n v="266119.69"/>
    <n v="129.30416668731687"/>
    <n v="39108.269999999997"/>
    <n v="34.44"/>
    <n v="25639.381811999996"/>
    <n v="394.77"/>
    <n v="0.97"/>
    <n v="24870.200357639995"/>
    <x v="0"/>
    <n v="1143"/>
    <x v="98"/>
    <n v="19.41"/>
    <n v="316.38299999999998"/>
    <x v="426"/>
    <x v="426"/>
    <x v="206"/>
    <n v="11.47"/>
  </r>
  <r>
    <x v="4"/>
    <x v="1"/>
    <x v="4"/>
    <n v="151694"/>
    <n v="5.71"/>
    <n v="8661.7273999999998"/>
    <n v="300134.38"/>
    <n v="34.650637931643985"/>
    <n v="2806.89"/>
    <n v="23.49"/>
    <n v="2147.551539"/>
    <n v="456.62"/>
    <n v="0.97"/>
    <n v="2083.1249928299999"/>
    <x v="0"/>
    <n v="1615"/>
    <x v="421"/>
    <n v="14.08"/>
    <n v="1019.5328000000001"/>
    <x v="427"/>
    <x v="427"/>
    <x v="214"/>
    <n v="9.0500000000000007"/>
  </r>
  <r>
    <x v="4"/>
    <x v="1"/>
    <x v="3"/>
    <n v="143475"/>
    <n v="4.37"/>
    <n v="6269.8575000000001"/>
    <n v="498092.68"/>
    <n v="79.442424329420561"/>
    <n v="10188.120000000001"/>
    <n v="5.82"/>
    <n v="9595.171416000001"/>
    <n v="188.12"/>
    <n v="1.03"/>
    <n v="9883.0265584800018"/>
    <x v="1"/>
    <n v="4563"/>
    <x v="422"/>
    <n v="15.39"/>
    <n v="738.10440000000006"/>
    <x v="428"/>
    <x v="428"/>
    <x v="36"/>
    <n v="19.489999999999998"/>
  </r>
  <r>
    <x v="4"/>
    <x v="1"/>
    <x v="3"/>
    <n v="8131"/>
    <n v="2.92"/>
    <n v="237.42519999999999"/>
    <n v="254118.87"/>
    <n v="1070.311281195088"/>
    <n v="10106.700000000001"/>
    <n v="4"/>
    <n v="9702.4320000000007"/>
    <n v="260.87"/>
    <n v="1.04"/>
    <n v="10090.529280000001"/>
    <x v="1"/>
    <n v="1706"/>
    <x v="423"/>
    <n v="1.52"/>
    <n v="3.8151999999999999"/>
    <x v="429"/>
    <x v="429"/>
    <x v="106"/>
    <n v="13.59"/>
  </r>
  <r>
    <x v="4"/>
    <x v="1"/>
    <x v="3"/>
    <n v="167107"/>
    <n v="2.4"/>
    <n v="4010.5680000000002"/>
    <n v="282458.48"/>
    <n v="70.428547776773755"/>
    <n v="1212.99"/>
    <n v="0.06"/>
    <n v="1212.2622059999999"/>
    <n v="341.43"/>
    <n v="0.97"/>
    <n v="1175.8943398199999"/>
    <x v="0"/>
    <n v="1480"/>
    <x v="424"/>
    <n v="16.18"/>
    <n v="329.58659999999998"/>
    <x v="430"/>
    <x v="430"/>
    <x v="64"/>
    <n v="7.12"/>
  </r>
  <r>
    <x v="4"/>
    <x v="1"/>
    <x v="2"/>
    <n v="30076"/>
    <n v="7.11"/>
    <n v="2138.4036000000001"/>
    <n v="295443.62"/>
    <n v="138.16083175318261"/>
    <n v="6163.39"/>
    <n v="28.63"/>
    <n v="4398.8114430000005"/>
    <n v="122.44"/>
    <n v="0.94"/>
    <n v="4134.8827564200001"/>
    <x v="0"/>
    <n v="3051"/>
    <x v="170"/>
    <n v="2.99"/>
    <n v="50.501100000000008"/>
    <x v="431"/>
    <x v="431"/>
    <x v="190"/>
    <n v="14.77"/>
  </r>
  <r>
    <x v="4"/>
    <x v="1"/>
    <x v="3"/>
    <n v="72035"/>
    <n v="6.87"/>
    <n v="4948.8045000000002"/>
    <n v="399291.53"/>
    <n v="80.684442070807208"/>
    <n v="47176.84"/>
    <n v="15.49"/>
    <n v="39869.147483999994"/>
    <n v="37.68"/>
    <n v="0.88"/>
    <n v="35084.849785919992"/>
    <x v="1"/>
    <n v="3442"/>
    <x v="425"/>
    <n v="4.91"/>
    <n v="210.78630000000001"/>
    <x v="432"/>
    <x v="432"/>
    <x v="103"/>
    <n v="17.37"/>
  </r>
  <r>
    <x v="4"/>
    <x v="1"/>
    <x v="2"/>
    <n v="39977"/>
    <n v="2.57"/>
    <n v="1027.4088999999999"/>
    <n v="50169.03"/>
    <n v="48.83063598144809"/>
    <n v="20520.41"/>
    <n v="42.27"/>
    <n v="11846.432692999999"/>
    <n v="420.34"/>
    <n v="0.91"/>
    <n v="10780.25375063"/>
    <x v="0"/>
    <n v="4203"/>
    <x v="426"/>
    <n v="21.93"/>
    <n v="166.66800000000001"/>
    <x v="433"/>
    <x v="433"/>
    <x v="204"/>
    <n v="7.9"/>
  </r>
  <r>
    <x v="4"/>
    <x v="1"/>
    <x v="2"/>
    <n v="133156"/>
    <n v="2.19"/>
    <n v="2916.1163999999999"/>
    <n v="315901.32"/>
    <n v="108.32946174576571"/>
    <n v="12787.74"/>
    <n v="47.31"/>
    <n v="6737.8602059999985"/>
    <n v="474.62"/>
    <n v="0.97"/>
    <n v="6535.7243998199983"/>
    <x v="0"/>
    <n v="3923"/>
    <x v="427"/>
    <n v="16.16"/>
    <n v="346.79359999999997"/>
    <x v="434"/>
    <x v="434"/>
    <x v="215"/>
    <n v="11.94"/>
  </r>
  <r>
    <x v="4"/>
    <x v="1"/>
    <x v="0"/>
    <n v="80019"/>
    <n v="6.4"/>
    <n v="5121.2160000000003"/>
    <n v="449116.04"/>
    <n v="87.697148489733678"/>
    <n v="15253.38"/>
    <n v="15.62"/>
    <n v="12870.802044"/>
    <n v="369.76"/>
    <n v="1.02"/>
    <n v="13128.21808488"/>
    <x v="1"/>
    <n v="4317"/>
    <x v="428"/>
    <n v="16.88"/>
    <n v="555.35199999999998"/>
    <x v="435"/>
    <x v="435"/>
    <x v="72"/>
    <n v="22.71"/>
  </r>
  <r>
    <x v="4"/>
    <x v="1"/>
    <x v="0"/>
    <n v="177885"/>
    <n v="1.61"/>
    <n v="2863.9485"/>
    <n v="172626.65"/>
    <n v="60.275752165236213"/>
    <n v="13411.2"/>
    <n v="2.4300000000000002"/>
    <n v="13085.307840000001"/>
    <n v="258.20999999999998"/>
    <n v="1.18"/>
    <n v="15440.663251200001"/>
    <x v="0"/>
    <n v="1953"/>
    <x v="429"/>
    <n v="1.47"/>
    <n v="27.444900000000001"/>
    <x v="436"/>
    <x v="436"/>
    <x v="54"/>
    <n v="13.42"/>
  </r>
  <r>
    <x v="4"/>
    <x v="1"/>
    <x v="1"/>
    <n v="28429"/>
    <n v="6.35"/>
    <n v="1805.2415000000001"/>
    <n v="428905.18"/>
    <n v="237.58881013980675"/>
    <n v="2679.09"/>
    <n v="15"/>
    <n v="2277.2265000000002"/>
    <n v="444.56"/>
    <n v="0.86"/>
    <n v="1958.4147900000003"/>
    <x v="0"/>
    <n v="2054"/>
    <x v="430"/>
    <n v="16.84"/>
    <n v="206.6268"/>
    <x v="437"/>
    <x v="437"/>
    <x v="2"/>
    <n v="9.0299999999999994"/>
  </r>
  <r>
    <x v="4"/>
    <x v="1"/>
    <x v="2"/>
    <n v="88986"/>
    <n v="7.12"/>
    <n v="6335.8032000000003"/>
    <n v="467069.03"/>
    <n v="73.71899272376389"/>
    <n v="9972.4699999999993"/>
    <n v="11.24"/>
    <n v="8851.5643719999989"/>
    <n v="288.18"/>
    <n v="1.2"/>
    <n v="10621.877246399998"/>
    <x v="0"/>
    <n v="3158"/>
    <x v="431"/>
    <n v="6.12"/>
    <n v="359.79480000000001"/>
    <x v="438"/>
    <x v="438"/>
    <x v="19"/>
    <n v="14.36"/>
  </r>
  <r>
    <x v="4"/>
    <x v="1"/>
    <x v="3"/>
    <n v="128099"/>
    <n v="7.62"/>
    <n v="9761.1437999999998"/>
    <n v="176515.06"/>
    <n v="18.083440180442789"/>
    <n v="5210.87"/>
    <n v="19.420000000000002"/>
    <n v="4198.919046"/>
    <n v="312.7"/>
    <n v="1.1200000000000001"/>
    <n v="4702.7893315200008"/>
    <x v="0"/>
    <n v="110"/>
    <x v="432"/>
    <n v="19.350000000000001"/>
    <n v="1635.6555000000001"/>
    <x v="439"/>
    <x v="439"/>
    <x v="115"/>
    <n v="7.81"/>
  </r>
  <r>
    <x v="4"/>
    <x v="1"/>
    <x v="4"/>
    <n v="149971"/>
    <n v="7.72"/>
    <n v="11577.761199999999"/>
    <n v="262708.12"/>
    <n v="22.690753027450594"/>
    <n v="10676.53"/>
    <n v="28.32"/>
    <n v="7652.9367040000006"/>
    <n v="483.38"/>
    <n v="0.91"/>
    <n v="6964.1724006400009"/>
    <x v="0"/>
    <n v="4666"/>
    <x v="433"/>
    <n v="18.27"/>
    <n v="1632.9726000000001"/>
    <x v="440"/>
    <x v="440"/>
    <x v="179"/>
    <n v="12.81"/>
  </r>
  <r>
    <x v="4"/>
    <x v="1"/>
    <x v="1"/>
    <n v="6597"/>
    <n v="3.46"/>
    <n v="228.25619999999998"/>
    <n v="220625.22"/>
    <n v="966.5683560840846"/>
    <n v="6544.92"/>
    <n v="20.67"/>
    <n v="5192.0850360000004"/>
    <n v="62.94"/>
    <n v="0.9"/>
    <n v="4672.8765324000005"/>
    <x v="1"/>
    <n v="2100"/>
    <x v="434"/>
    <n v="14.97"/>
    <n v="37.874099999999999"/>
    <x v="441"/>
    <x v="441"/>
    <x v="152"/>
    <n v="8.75"/>
  </r>
  <r>
    <x v="4"/>
    <x v="1"/>
    <x v="4"/>
    <n v="190001"/>
    <n v="2.19"/>
    <n v="4161.0218999999997"/>
    <n v="81948.88"/>
    <n v="19.694412086607862"/>
    <n v="40931.629999999997"/>
    <n v="34.33"/>
    <n v="26879.801421"/>
    <n v="262.02999999999997"/>
    <n v="1.05"/>
    <n v="28223.791492050001"/>
    <x v="0"/>
    <n v="1552"/>
    <x v="435"/>
    <n v="9.36"/>
    <n v="220.42799999999997"/>
    <x v="442"/>
    <x v="442"/>
    <x v="211"/>
    <n v="8.09"/>
  </r>
  <r>
    <x v="4"/>
    <x v="1"/>
    <x v="3"/>
    <n v="60938"/>
    <n v="7.17"/>
    <n v="4369.2546000000002"/>
    <n v="298366.03000000003"/>
    <n v="68.287627367835242"/>
    <n v="46536.34"/>
    <n v="16.41"/>
    <n v="38899.726605999997"/>
    <n v="413.34"/>
    <n v="1.1100000000000001"/>
    <n v="43178.696532659997"/>
    <x v="0"/>
    <n v="1256"/>
    <x v="436"/>
    <n v="9.18"/>
    <n v="339.2928"/>
    <x v="443"/>
    <x v="443"/>
    <x v="99"/>
    <n v="3.44"/>
  </r>
  <r>
    <x v="4"/>
    <x v="1"/>
    <x v="1"/>
    <n v="123660"/>
    <n v="1.94"/>
    <n v="2399.0039999999999"/>
    <n v="486268.6"/>
    <n v="202.69603552140805"/>
    <n v="25977.97"/>
    <n v="0.84"/>
    <n v="25759.755052"/>
    <n v="157.91999999999999"/>
    <n v="1.03"/>
    <n v="26532.547703560002"/>
    <x v="0"/>
    <n v="2213"/>
    <x v="437"/>
    <n v="23.76"/>
    <n v="330.5016"/>
    <x v="444"/>
    <x v="444"/>
    <x v="102"/>
    <n v="9.41"/>
  </r>
  <r>
    <x v="4"/>
    <x v="1"/>
    <x v="1"/>
    <n v="16688"/>
    <n v="1.82"/>
    <n v="303.72160000000002"/>
    <n v="317579.42"/>
    <n v="1045.6267186792113"/>
    <n v="46812.51"/>
    <n v="52.96"/>
    <n v="22020.604704000001"/>
    <n v="119.1"/>
    <n v="0.94"/>
    <n v="20699.368421759998"/>
    <x v="0"/>
    <n v="2948"/>
    <x v="438"/>
    <n v="19.84"/>
    <n v="51.187199999999997"/>
    <x v="445"/>
    <x v="445"/>
    <x v="216"/>
    <n v="11.9"/>
  </r>
  <r>
    <x v="4"/>
    <x v="1"/>
    <x v="3"/>
    <n v="143009"/>
    <n v="2.38"/>
    <n v="3403.6141999999995"/>
    <n v="478481.24"/>
    <n v="140.58033956962575"/>
    <n v="239.32"/>
    <n v="45.39"/>
    <n v="130.69265200000001"/>
    <n v="69.36"/>
    <n v="1.02"/>
    <n v="133.30650504000002"/>
    <x v="0"/>
    <n v="3527"/>
    <x v="439"/>
    <n v="23.82"/>
    <n v="586.9248"/>
    <x v="446"/>
    <x v="446"/>
    <x v="202"/>
    <n v="18.88"/>
  </r>
  <r>
    <x v="4"/>
    <x v="1"/>
    <x v="2"/>
    <n v="63395"/>
    <n v="5.22"/>
    <n v="3309.2189999999996"/>
    <n v="300385.74"/>
    <n v="90.772396749807143"/>
    <n v="35361.69"/>
    <n v="3.97"/>
    <n v="33957.830907000003"/>
    <n v="469.97"/>
    <n v="0.85"/>
    <n v="28864.156270950003"/>
    <x v="0"/>
    <n v="2321"/>
    <x v="440"/>
    <n v="14.12"/>
    <n v="449.43959999999998"/>
    <x v="447"/>
    <x v="447"/>
    <x v="125"/>
    <n v="6.66"/>
  </r>
  <r>
    <x v="4"/>
    <x v="1"/>
    <x v="1"/>
    <n v="94787"/>
    <n v="1.91"/>
    <n v="1810.4316999999999"/>
    <n v="283675.84000000003"/>
    <n v="156.6896116545021"/>
    <n v="24405.67"/>
    <n v="49.15"/>
    <n v="12410.283194999998"/>
    <n v="40.590000000000003"/>
    <n v="0.91"/>
    <n v="11293.357707449999"/>
    <x v="1"/>
    <n v="557"/>
    <x v="441"/>
    <n v="24.74"/>
    <n v="356.9982"/>
    <x v="448"/>
    <x v="448"/>
    <x v="93"/>
    <n v="18.850000000000001"/>
  </r>
  <r>
    <x v="4"/>
    <x v="1"/>
    <x v="2"/>
    <n v="17092"/>
    <n v="0.67"/>
    <n v="114.5164"/>
    <n v="197453.58"/>
    <n v="1724.2384496893019"/>
    <n v="19097.18"/>
    <n v="50.2"/>
    <n v="9510.3956400000006"/>
    <n v="207.08"/>
    <n v="1"/>
    <n v="9510.3956400000006"/>
    <x v="0"/>
    <n v="2199"/>
    <x v="442"/>
    <n v="16.7"/>
    <n v="10.02"/>
    <x v="449"/>
    <x v="449"/>
    <x v="57"/>
    <n v="10.23"/>
  </r>
  <r>
    <x v="4"/>
    <x v="1"/>
    <x v="0"/>
    <n v="44441"/>
    <n v="3.97"/>
    <n v="1764.3077000000001"/>
    <n v="35086.68"/>
    <n v="19.886939222676407"/>
    <n v="18381.68"/>
    <n v="12.27"/>
    <n v="16126.247863999999"/>
    <n v="80.38"/>
    <n v="1.08"/>
    <n v="17416.347693119998"/>
    <x v="0"/>
    <n v="1018"/>
    <x v="443"/>
    <n v="11.1"/>
    <n v="165.61199999999999"/>
    <x v="450"/>
    <x v="450"/>
    <x v="99"/>
    <n v="8.91"/>
  </r>
  <r>
    <x v="4"/>
    <x v="1"/>
    <x v="0"/>
    <n v="58223"/>
    <n v="4.13"/>
    <n v="2404.6098999999999"/>
    <n v="179193"/>
    <n v="74.520611430569261"/>
    <n v="27510.37"/>
    <n v="35.86"/>
    <n v="17645.151318"/>
    <n v="213.14"/>
    <n v="1.17"/>
    <n v="20644.827042059998"/>
    <x v="1"/>
    <n v="1143"/>
    <x v="444"/>
    <n v="8.14"/>
    <n v="229.95500000000001"/>
    <x v="451"/>
    <x v="451"/>
    <x v="1"/>
    <n v="14.31"/>
  </r>
  <r>
    <x v="4"/>
    <x v="1"/>
    <x v="4"/>
    <n v="95319"/>
    <n v="2.2999999999999998"/>
    <n v="2192.337"/>
    <n v="264435.21000000002"/>
    <n v="120.61795700204851"/>
    <n v="48617.04"/>
    <n v="20.45"/>
    <n v="38674.855320000002"/>
    <n v="237.33"/>
    <n v="1.08"/>
    <n v="41768.843745600003"/>
    <x v="0"/>
    <n v="1556"/>
    <x v="445"/>
    <n v="7.41"/>
    <n v="154.64670000000001"/>
    <x v="452"/>
    <x v="452"/>
    <x v="12"/>
    <n v="10.94"/>
  </r>
  <r>
    <x v="4"/>
    <x v="1"/>
    <x v="4"/>
    <n v="61109"/>
    <n v="7.14"/>
    <n v="4363.1825999999992"/>
    <n v="236802.84"/>
    <n v="54.272961209553785"/>
    <n v="32876.080000000002"/>
    <n v="52.19"/>
    <n v="15718.053848"/>
    <n v="393.81"/>
    <n v="1.1000000000000001"/>
    <n v="17289.859232800001"/>
    <x v="0"/>
    <n v="2636"/>
    <x v="446"/>
    <n v="21.75"/>
    <n v="785.61"/>
    <x v="453"/>
    <x v="453"/>
    <x v="145"/>
    <n v="17.96"/>
  </r>
  <r>
    <x v="4"/>
    <x v="1"/>
    <x v="1"/>
    <n v="177026"/>
    <n v="6.75"/>
    <n v="11949.255000000001"/>
    <n v="395557.42"/>
    <n v="33.103103080484928"/>
    <n v="20722.259999999998"/>
    <n v="59.92"/>
    <n v="8305.4818079999986"/>
    <n v="274.77"/>
    <n v="0.87"/>
    <n v="7225.7691729599992"/>
    <x v="0"/>
    <n v="1965"/>
    <x v="447"/>
    <n v="17.82"/>
    <n v="1298.8997999999999"/>
    <x v="454"/>
    <x v="454"/>
    <x v="0"/>
    <n v="11.56"/>
  </r>
  <r>
    <x v="4"/>
    <x v="1"/>
    <x v="2"/>
    <n v="108716"/>
    <n v="1.07"/>
    <n v="1163.2612000000001"/>
    <n v="23170.45"/>
    <n v="19.918527326450842"/>
    <n v="16410.07"/>
    <n v="13.19"/>
    <n v="14245.581767"/>
    <n v="68.540000000000006"/>
    <n v="0.84"/>
    <n v="11966.28868428"/>
    <x v="0"/>
    <n v="4555"/>
    <x v="448"/>
    <n v="11.23"/>
    <n v="98.936300000000003"/>
    <x v="455"/>
    <x v="455"/>
    <x v="20"/>
    <n v="6.62"/>
  </r>
  <r>
    <x v="4"/>
    <x v="1"/>
    <x v="1"/>
    <n v="148078"/>
    <n v="4.07"/>
    <n v="6026.7745999999997"/>
    <n v="264730.23"/>
    <n v="43.92568953881235"/>
    <n v="660.23"/>
    <n v="9.85"/>
    <n v="595.19734500000004"/>
    <n v="214.61"/>
    <n v="0.87"/>
    <n v="517.82169014999999"/>
    <x v="0"/>
    <n v="2908"/>
    <x v="449"/>
    <n v="13.27"/>
    <n v="700.52329999999995"/>
    <x v="456"/>
    <x v="456"/>
    <x v="16"/>
    <n v="5.08"/>
  </r>
  <r>
    <x v="4"/>
    <x v="1"/>
    <x v="3"/>
    <n v="136230"/>
    <n v="6.39"/>
    <n v="8705.0969999999998"/>
    <n v="269877.86"/>
    <n v="31.002280617895469"/>
    <n v="41436.559999999998"/>
    <n v="58.77"/>
    <n v="17084.293687999998"/>
    <n v="249.9"/>
    <n v="0.89"/>
    <n v="15205.021382319999"/>
    <x v="0"/>
    <n v="562"/>
    <x v="450"/>
    <n v="7.42"/>
    <n v="346.14300000000003"/>
    <x v="457"/>
    <x v="457"/>
    <x v="51"/>
    <n v="17.28"/>
  </r>
  <r>
    <x v="4"/>
    <x v="1"/>
    <x v="1"/>
    <n v="14351"/>
    <n v="1.73"/>
    <n v="248.2723"/>
    <n v="349188.06"/>
    <n v="1406.4720873009192"/>
    <n v="32259.78"/>
    <n v="28.07"/>
    <n v="23204.459754"/>
    <n v="187.49"/>
    <n v="0.82"/>
    <n v="19027.656998279999"/>
    <x v="1"/>
    <n v="2859"/>
    <x v="451"/>
    <n v="19.18"/>
    <n v="30.879799999999999"/>
    <x v="458"/>
    <x v="458"/>
    <x v="200"/>
    <n v="14.42"/>
  </r>
  <r>
    <x v="4"/>
    <x v="1"/>
    <x v="3"/>
    <n v="17472"/>
    <n v="2.27"/>
    <n v="396.61440000000005"/>
    <n v="283520.06"/>
    <n v="714.85064586661497"/>
    <n v="36300.53"/>
    <n v="14.54"/>
    <n v="31022.432938000002"/>
    <n v="29.26"/>
    <n v="1.2"/>
    <n v="37226.919525600002"/>
    <x v="0"/>
    <n v="4905"/>
    <x v="452"/>
    <n v="13.47"/>
    <n v="37.311900000000001"/>
    <x v="459"/>
    <x v="459"/>
    <x v="107"/>
    <n v="11.65"/>
  </r>
  <r>
    <x v="4"/>
    <x v="1"/>
    <x v="0"/>
    <n v="158873"/>
    <n v="3.61"/>
    <n v="5735.3153000000002"/>
    <n v="54468.77"/>
    <n v="9.4970837958987175"/>
    <n v="25978.42"/>
    <n v="26.37"/>
    <n v="19127.910645999997"/>
    <n v="487.55"/>
    <n v="0.96"/>
    <n v="18362.794220159994"/>
    <x v="0"/>
    <n v="4260"/>
    <x v="453"/>
    <n v="2.37"/>
    <n v="135.37440000000001"/>
    <x v="460"/>
    <x v="460"/>
    <x v="105"/>
    <n v="7.61"/>
  </r>
  <r>
    <x v="4"/>
    <x v="1"/>
    <x v="2"/>
    <n v="25838"/>
    <n v="2.0099999999999998"/>
    <n v="519.34379999999987"/>
    <n v="238524.74"/>
    <n v="459.2810003700825"/>
    <n v="28862.37"/>
    <n v="44.97"/>
    <n v="15882.962211"/>
    <n v="394.43"/>
    <n v="0.92"/>
    <n v="14612.32523412"/>
    <x v="1"/>
    <n v="1987"/>
    <x v="454"/>
    <n v="2.61"/>
    <n v="16.625699999999998"/>
    <x v="461"/>
    <x v="461"/>
    <x v="164"/>
    <n v="12.98"/>
  </r>
  <r>
    <x v="4"/>
    <x v="1"/>
    <x v="0"/>
    <n v="71270"/>
    <n v="4.91"/>
    <n v="3499.3570000000004"/>
    <n v="174478.97"/>
    <n v="49.860294334073366"/>
    <n v="47539.48"/>
    <n v="27.81"/>
    <n v="34318.750612000003"/>
    <n v="35.409999999999997"/>
    <n v="0.82"/>
    <n v="28141.375501840001"/>
    <x v="0"/>
    <n v="3700"/>
    <x v="455"/>
    <n v="20.21"/>
    <n v="380.35219999999998"/>
    <x v="462"/>
    <x v="462"/>
    <x v="3"/>
    <n v="9.6"/>
  </r>
  <r>
    <x v="4"/>
    <x v="1"/>
    <x v="1"/>
    <n v="103756"/>
    <n v="6.54"/>
    <n v="6785.6423999999997"/>
    <n v="254444.86"/>
    <n v="37.497534500197062"/>
    <n v="8621.3700000000008"/>
    <n v="35.770000000000003"/>
    <n v="5537.5059510000001"/>
    <n v="439.89"/>
    <n v="0.97"/>
    <n v="5371.38077247"/>
    <x v="0"/>
    <n v="610"/>
    <x v="456"/>
    <n v="17.68"/>
    <n v="755.64319999999998"/>
    <x v="463"/>
    <x v="463"/>
    <x v="217"/>
    <n v="5.63"/>
  </r>
  <r>
    <x v="4"/>
    <x v="1"/>
    <x v="0"/>
    <n v="160634"/>
    <n v="1.03"/>
    <n v="1654.5301999999999"/>
    <n v="5274.32"/>
    <n v="3.1878052150392904"/>
    <n v="15626.31"/>
    <n v="55.44"/>
    <n v="6963.0837359999996"/>
    <n v="33.32"/>
    <n v="1.19"/>
    <n v="8286.0696458399998"/>
    <x v="0"/>
    <n v="4770"/>
    <x v="457"/>
    <n v="18.73"/>
    <n v="193.85550000000001"/>
    <x v="464"/>
    <x v="464"/>
    <x v="89"/>
    <n v="9.5299999999999994"/>
  </r>
  <r>
    <x v="4"/>
    <x v="1"/>
    <x v="4"/>
    <n v="29333"/>
    <n v="3.65"/>
    <n v="1070.6544999999999"/>
    <n v="118018.49"/>
    <n v="110.23022833229582"/>
    <n v="42357.42"/>
    <n v="20.67"/>
    <n v="33602.141285999998"/>
    <n v="333.65"/>
    <n v="0.9"/>
    <n v="30241.927157399998"/>
    <x v="0"/>
    <n v="1366"/>
    <x v="458"/>
    <n v="12.27"/>
    <n v="127.85339999999999"/>
    <x v="465"/>
    <x v="465"/>
    <x v="207"/>
    <n v="7.54"/>
  </r>
  <r>
    <x v="4"/>
    <x v="1"/>
    <x v="2"/>
    <n v="129802"/>
    <n v="6.36"/>
    <n v="8255.4071999999996"/>
    <n v="33533.129999999997"/>
    <n v="4.0619595360480822"/>
    <n v="34844.75"/>
    <n v="36.78"/>
    <n v="22028.85095"/>
    <n v="197.55"/>
    <n v="1.04"/>
    <n v="22910.004988000001"/>
    <x v="1"/>
    <n v="1310"/>
    <x v="459"/>
    <n v="4.21"/>
    <n v="365.76479999999998"/>
    <x v="466"/>
    <x v="466"/>
    <x v="137"/>
    <n v="17.29"/>
  </r>
  <r>
    <x v="4"/>
    <x v="1"/>
    <x v="0"/>
    <n v="160412"/>
    <n v="2.64"/>
    <n v="4234.8768"/>
    <n v="42918.79"/>
    <n v="10.134601790540872"/>
    <n v="23156.29"/>
    <n v="9.01"/>
    <n v="21069.908271"/>
    <n v="194.33"/>
    <n v="0.97"/>
    <n v="20437.811022869999"/>
    <x v="0"/>
    <n v="4017"/>
    <x v="460"/>
    <n v="15.93"/>
    <n v="401.91390000000001"/>
    <x v="467"/>
    <x v="467"/>
    <x v="108"/>
    <n v="12.47"/>
  </r>
  <r>
    <x v="4"/>
    <x v="1"/>
    <x v="0"/>
    <n v="68824"/>
    <n v="4.26"/>
    <n v="2931.9023999999999"/>
    <n v="39121.69"/>
    <n v="13.343448949733116"/>
    <n v="42241.64"/>
    <n v="35.619999999999997"/>
    <n v="27195.167832000003"/>
    <n v="377.04"/>
    <n v="0.81"/>
    <n v="22028.085943920003"/>
    <x v="0"/>
    <n v="1556"/>
    <x v="461"/>
    <n v="21.65"/>
    <n v="606.63300000000004"/>
    <x v="468"/>
    <x v="468"/>
    <x v="17"/>
    <n v="10.96"/>
  </r>
  <r>
    <x v="4"/>
    <x v="1"/>
    <x v="1"/>
    <n v="102243"/>
    <n v="7.14"/>
    <n v="7300.1501999999991"/>
    <n v="104755.87"/>
    <n v="14.349823925540601"/>
    <n v="20045.400000000001"/>
    <n v="33.46"/>
    <n v="13338.20916"/>
    <n v="439.85"/>
    <n v="0.92"/>
    <n v="12271.152427200001"/>
    <x v="1"/>
    <n v="853"/>
    <x v="462"/>
    <n v="7.89"/>
    <n v="391.65960000000001"/>
    <x v="469"/>
    <x v="469"/>
    <x v="218"/>
    <n v="16.690000000000001"/>
  </r>
  <r>
    <x v="4"/>
    <x v="1"/>
    <x v="2"/>
    <n v="84583"/>
    <n v="1.1399999999999999"/>
    <n v="964.24619999999993"/>
    <n v="342084.07"/>
    <n v="354.76838799053604"/>
    <n v="10427.34"/>
    <n v="51.97"/>
    <n v="5008.2514020000008"/>
    <n v="496.04"/>
    <n v="0.8"/>
    <n v="4006.6011216000006"/>
    <x v="0"/>
    <n v="2695"/>
    <x v="463"/>
    <n v="5.74"/>
    <n v="41.615000000000002"/>
    <x v="470"/>
    <x v="470"/>
    <x v="219"/>
    <n v="16.78"/>
  </r>
  <r>
    <x v="4"/>
    <x v="1"/>
    <x v="0"/>
    <n v="102154"/>
    <n v="3.45"/>
    <n v="3524.3130000000001"/>
    <n v="499962.79"/>
    <n v="141.86106341860099"/>
    <n v="36171.1"/>
    <n v="9.34"/>
    <n v="32792.719259999998"/>
    <n v="431.24"/>
    <n v="1.1299999999999999"/>
    <n v="37055.772763799992"/>
    <x v="0"/>
    <n v="1298"/>
    <x v="464"/>
    <n v="21.74"/>
    <n v="438.06099999999998"/>
    <x v="471"/>
    <x v="471"/>
    <x v="220"/>
    <n v="10.39"/>
  </r>
  <r>
    <x v="4"/>
    <x v="1"/>
    <x v="2"/>
    <n v="34617"/>
    <n v="4.25"/>
    <n v="1471.2225000000001"/>
    <n v="165349.85999999999"/>
    <n v="112.3894312383069"/>
    <n v="16648.650000000001"/>
    <n v="14.42"/>
    <n v="14247.914670000002"/>
    <n v="264.95999999999998"/>
    <n v="0.82"/>
    <n v="11683.290029400001"/>
    <x v="0"/>
    <n v="3723"/>
    <x v="465"/>
    <n v="17.190000000000001"/>
    <n v="208.34280000000004"/>
    <x v="472"/>
    <x v="472"/>
    <x v="139"/>
    <n v="9.81"/>
  </r>
  <r>
    <x v="4"/>
    <x v="1"/>
    <x v="3"/>
    <n v="155161"/>
    <n v="7.86"/>
    <n v="12195.6546"/>
    <n v="54194.48"/>
    <n v="4.4437532692997062"/>
    <n v="13036.21"/>
    <n v="39.71"/>
    <n v="7859.5310089999994"/>
    <n v="450.64"/>
    <n v="0.82"/>
    <n v="6444.8154273799992"/>
    <x v="1"/>
    <n v="3872"/>
    <x v="466"/>
    <n v="9.68"/>
    <n v="1395.9528"/>
    <x v="473"/>
    <x v="473"/>
    <x v="126"/>
    <n v="16.61"/>
  </r>
  <r>
    <x v="4"/>
    <x v="1"/>
    <x v="4"/>
    <n v="15674"/>
    <n v="1.1499999999999999"/>
    <n v="180.251"/>
    <n v="325591.49"/>
    <n v="1806.3227943256902"/>
    <n v="23349.52"/>
    <n v="25.16"/>
    <n v="17474.780768000001"/>
    <n v="238.89"/>
    <n v="0.98"/>
    <n v="17125.285152640001"/>
    <x v="0"/>
    <n v="286"/>
    <x v="467"/>
    <n v="15.63"/>
    <n v="17.661899999999999"/>
    <x v="474"/>
    <x v="474"/>
    <x v="221"/>
    <n v="14.17"/>
  </r>
  <r>
    <x v="0"/>
    <x v="2"/>
    <x v="0"/>
    <n v="48918"/>
    <n v="6.1"/>
    <n v="2983.998"/>
    <n v="263103.90999999997"/>
    <n v="88.171610704832901"/>
    <n v="26711.54"/>
    <n v="41.58"/>
    <n v="15604.881668000002"/>
    <n v="250.73"/>
    <n v="1.04"/>
    <n v="16229.076934720002"/>
    <x v="0"/>
    <n v="3782"/>
    <x v="468"/>
    <n v="9.81"/>
    <n v="184.32990000000001"/>
    <x v="475"/>
    <x v="475"/>
    <x v="217"/>
    <n v="9.85"/>
  </r>
  <r>
    <x v="0"/>
    <x v="2"/>
    <x v="0"/>
    <n v="16227"/>
    <n v="2.08"/>
    <n v="337.52159999999998"/>
    <n v="401342.94"/>
    <n v="1189.0881650241051"/>
    <n v="31979.37"/>
    <n v="53.61"/>
    <n v="14835.229742999998"/>
    <n v="397.08"/>
    <n v="0.87"/>
    <n v="12906.649876409998"/>
    <x v="0"/>
    <n v="1761"/>
    <x v="469"/>
    <n v="9.25"/>
    <n v="25.16"/>
    <x v="476"/>
    <x v="476"/>
    <x v="79"/>
    <n v="16.86"/>
  </r>
  <r>
    <x v="0"/>
    <x v="2"/>
    <x v="1"/>
    <n v="150874"/>
    <n v="3.07"/>
    <n v="4631.8317999999999"/>
    <n v="293150.08000000002"/>
    <n v="63.290312053214024"/>
    <n v="27624.39"/>
    <n v="10.62"/>
    <n v="24690.679781999999"/>
    <n v="453.08"/>
    <n v="1.05"/>
    <n v="25925.2137711"/>
    <x v="0"/>
    <n v="4635"/>
    <x v="470"/>
    <n v="20.81"/>
    <n v="938.73909999999989"/>
    <x v="477"/>
    <x v="477"/>
    <x v="207"/>
    <n v="11.05"/>
  </r>
  <r>
    <x v="0"/>
    <x v="2"/>
    <x v="2"/>
    <n v="67445"/>
    <n v="7.44"/>
    <n v="5017.9080000000004"/>
    <n v="425322.63"/>
    <n v="84.760946195107593"/>
    <n v="46126.720000000001"/>
    <n v="29.69"/>
    <n v="32431.696832000005"/>
    <n v="261.39"/>
    <n v="1.01"/>
    <n v="32756.013800320005"/>
    <x v="0"/>
    <n v="3395"/>
    <x v="471"/>
    <n v="23.59"/>
    <n v="932.74860000000001"/>
    <x v="478"/>
    <x v="478"/>
    <x v="68"/>
    <n v="14.25"/>
  </r>
  <r>
    <x v="0"/>
    <x v="2"/>
    <x v="4"/>
    <n v="22071"/>
    <n v="4.1500000000000004"/>
    <n v="915.94650000000001"/>
    <n v="481327.64"/>
    <n v="525.49754816465804"/>
    <n v="21815.63"/>
    <n v="16.47"/>
    <n v="18222.595739"/>
    <n v="26.46"/>
    <n v="0.87"/>
    <n v="15853.65829293"/>
    <x v="1"/>
    <n v="1665"/>
    <x v="472"/>
    <n v="8.77"/>
    <n v="97.960899999999995"/>
    <x v="479"/>
    <x v="479"/>
    <x v="160"/>
    <n v="11.19"/>
  </r>
  <r>
    <x v="0"/>
    <x v="2"/>
    <x v="4"/>
    <n v="68258"/>
    <n v="5.45"/>
    <n v="3720.0610000000001"/>
    <n v="97274.85"/>
    <n v="26.148724442959402"/>
    <n v="22335.1"/>
    <n v="5.04"/>
    <n v="21209.410959999997"/>
    <n v="310.33999999999997"/>
    <n v="1.01"/>
    <n v="21421.505069599996"/>
    <x v="0"/>
    <n v="2783"/>
    <x v="473"/>
    <n v="22.16"/>
    <n v="802.85680000000002"/>
    <x v="480"/>
    <x v="480"/>
    <x v="207"/>
    <n v="7.54"/>
  </r>
  <r>
    <x v="0"/>
    <x v="2"/>
    <x v="0"/>
    <n v="111848"/>
    <n v="3.29"/>
    <n v="3679.7991999999999"/>
    <n v="272809.99"/>
    <n v="74.137194768671066"/>
    <n v="41683.11"/>
    <n v="54.48"/>
    <n v="18974.151672000004"/>
    <n v="493.44"/>
    <n v="1.05"/>
    <n v="19922.859255600004"/>
    <x v="1"/>
    <n v="1127"/>
    <x v="474"/>
    <n v="5.01"/>
    <n v="153.00540000000001"/>
    <x v="481"/>
    <x v="481"/>
    <x v="196"/>
    <n v="18.02"/>
  </r>
  <r>
    <x v="0"/>
    <x v="2"/>
    <x v="0"/>
    <n v="163142"/>
    <n v="5.41"/>
    <n v="8825.9822000000004"/>
    <n v="285363.40999999997"/>
    <n v="32.332198675859551"/>
    <n v="47456.03"/>
    <n v="11.45"/>
    <n v="42022.314564999993"/>
    <n v="470.28"/>
    <n v="0.89"/>
    <n v="37399.859962849994"/>
    <x v="0"/>
    <n v="1242"/>
    <x v="475"/>
    <n v="9.94"/>
    <n v="789.53419999999994"/>
    <x v="482"/>
    <x v="482"/>
    <x v="24"/>
    <n v="11.41"/>
  </r>
  <r>
    <x v="0"/>
    <x v="2"/>
    <x v="1"/>
    <n v="47716"/>
    <n v="3.32"/>
    <n v="1584.1712"/>
    <n v="65170.53"/>
    <n v="41.138565074279853"/>
    <n v="21324.42"/>
    <n v="47.62"/>
    <n v="11169.731196000001"/>
    <n v="28.99"/>
    <n v="0.85"/>
    <n v="9494.2715165999998"/>
    <x v="1"/>
    <n v="499"/>
    <x v="476"/>
    <n v="21.06"/>
    <n v="340.11899999999997"/>
    <x v="483"/>
    <x v="483"/>
    <x v="222"/>
    <n v="14.26"/>
  </r>
  <r>
    <x v="0"/>
    <x v="2"/>
    <x v="1"/>
    <n v="92861"/>
    <n v="7.29"/>
    <n v="6769.5669000000007"/>
    <n v="122470.51"/>
    <n v="18.091336094189419"/>
    <n v="30044.02"/>
    <n v="37.659999999999997"/>
    <n v="18729.442068"/>
    <n v="22.57"/>
    <n v="1.1599999999999999"/>
    <n v="21726.152798879997"/>
    <x v="0"/>
    <n v="3454"/>
    <x v="477"/>
    <n v="12.36"/>
    <n v="649.27079999999989"/>
    <x v="484"/>
    <x v="484"/>
    <x v="35"/>
    <n v="11.47"/>
  </r>
  <r>
    <x v="0"/>
    <x v="2"/>
    <x v="4"/>
    <n v="61047"/>
    <n v="5.74"/>
    <n v="3504.0978"/>
    <n v="166404.9"/>
    <n v="47.488657422746591"/>
    <n v="45115.42"/>
    <n v="8.4"/>
    <n v="41325.724719999998"/>
    <n v="481.22"/>
    <n v="1"/>
    <n v="41325.724719999998"/>
    <x v="0"/>
    <n v="3917"/>
    <x v="478"/>
    <n v="8.5"/>
    <n v="294.27000000000004"/>
    <x v="485"/>
    <x v="485"/>
    <x v="77"/>
    <n v="13.04"/>
  </r>
  <r>
    <x v="0"/>
    <x v="2"/>
    <x v="4"/>
    <n v="114219"/>
    <n v="7.48"/>
    <n v="8543.5812000000005"/>
    <n v="423328.11"/>
    <n v="49.549258102679467"/>
    <n v="8030.34"/>
    <n v="36.89"/>
    <n v="5067.9475739999998"/>
    <n v="152.66"/>
    <n v="1.01"/>
    <n v="5118.6270497400001"/>
    <x v="0"/>
    <n v="4280"/>
    <x v="479"/>
    <n v="11.2"/>
    <n v="627.64799999999991"/>
    <x v="486"/>
    <x v="486"/>
    <x v="73"/>
    <n v="16.399999999999999"/>
  </r>
  <r>
    <x v="0"/>
    <x v="2"/>
    <x v="1"/>
    <n v="51650"/>
    <n v="5.14"/>
    <n v="2654.8099999999995"/>
    <n v="473699.36"/>
    <n v="178.43060708675952"/>
    <n v="20838.599999999999"/>
    <n v="58.07"/>
    <n v="8737.6249799999987"/>
    <n v="264.41000000000003"/>
    <n v="1.1399999999999999"/>
    <n v="9960.8924771999973"/>
    <x v="0"/>
    <n v="1357"/>
    <x v="480"/>
    <n v="24.03"/>
    <n v="529.3809"/>
    <x v="487"/>
    <x v="487"/>
    <x v="42"/>
    <n v="17.170000000000002"/>
  </r>
  <r>
    <x v="0"/>
    <x v="2"/>
    <x v="4"/>
    <n v="174753"/>
    <n v="3.2"/>
    <n v="5592.0960000000005"/>
    <n v="98720.21"/>
    <n v="17.653525619016555"/>
    <n v="3804.34"/>
    <n v="58.35"/>
    <n v="1584.5076099999999"/>
    <n v="234.63"/>
    <n v="1.1100000000000001"/>
    <n v="1758.8034471000001"/>
    <x v="1"/>
    <n v="4614"/>
    <x v="481"/>
    <n v="21.38"/>
    <n v="785.92879999999991"/>
    <x v="488"/>
    <x v="488"/>
    <x v="118"/>
    <n v="16.739999999999998"/>
  </r>
  <r>
    <x v="0"/>
    <x v="2"/>
    <x v="3"/>
    <n v="199405"/>
    <n v="6.96"/>
    <n v="13878.588"/>
    <n v="162831.65"/>
    <n v="11.732580432533915"/>
    <n v="30051.64"/>
    <n v="34.78"/>
    <n v="19599.679607999999"/>
    <n v="148.82"/>
    <n v="0.82"/>
    <n v="16071.737278559998"/>
    <x v="0"/>
    <n v="1159"/>
    <x v="482"/>
    <n v="2.89"/>
    <n v="398.67550000000006"/>
    <x v="489"/>
    <x v="489"/>
    <x v="180"/>
    <n v="14.27"/>
  </r>
  <r>
    <x v="0"/>
    <x v="2"/>
    <x v="3"/>
    <n v="178011"/>
    <n v="5.79"/>
    <n v="10306.8369"/>
    <n v="68426.84"/>
    <n v="6.6389757268789218"/>
    <n v="28502.29"/>
    <n v="51.28"/>
    <n v="13886.315687999999"/>
    <n v="391.57"/>
    <n v="0.97"/>
    <n v="13469.726217359999"/>
    <x v="0"/>
    <n v="2265"/>
    <x v="483"/>
    <n v="8.2100000000000009"/>
    <n v="644.73130000000003"/>
    <x v="490"/>
    <x v="490"/>
    <x v="59"/>
    <n v="11.01"/>
  </r>
  <r>
    <x v="0"/>
    <x v="2"/>
    <x v="4"/>
    <n v="26979"/>
    <n v="4.21"/>
    <n v="1135.8159000000001"/>
    <n v="39747.32"/>
    <n v="34.994509233406575"/>
    <n v="29916.799999999999"/>
    <n v="12.53"/>
    <n v="26168.22496"/>
    <n v="378.04"/>
    <n v="1.1000000000000001"/>
    <n v="28785.047456"/>
    <x v="1"/>
    <n v="327"/>
    <x v="484"/>
    <n v="8.69"/>
    <n v="108.01669999999999"/>
    <x v="491"/>
    <x v="491"/>
    <x v="16"/>
    <n v="17.239999999999998"/>
  </r>
  <r>
    <x v="0"/>
    <x v="2"/>
    <x v="2"/>
    <n v="190814"/>
    <n v="1.1000000000000001"/>
    <n v="2098.9540000000002"/>
    <n v="14555.69"/>
    <n v="6.9347351109171518"/>
    <n v="30962.799999999999"/>
    <n v="55.88"/>
    <n v="13660.787359999997"/>
    <n v="355.62"/>
    <n v="1.19"/>
    <n v="16256.336958399996"/>
    <x v="1"/>
    <n v="398"/>
    <x v="485"/>
    <n v="14.76"/>
    <n v="346.86"/>
    <x v="492"/>
    <x v="492"/>
    <x v="9"/>
    <n v="13.73"/>
  </r>
  <r>
    <x v="0"/>
    <x v="2"/>
    <x v="2"/>
    <n v="78125"/>
    <n v="3.84"/>
    <n v="2999.9999999999995"/>
    <n v="78884.639999999999"/>
    <n v="26.294880000000003"/>
    <n v="44725.75"/>
    <n v="57.18"/>
    <n v="19151.566150000002"/>
    <n v="247.96"/>
    <n v="0.82"/>
    <n v="15704.284243000002"/>
    <x v="1"/>
    <n v="210"/>
    <x v="486"/>
    <n v="2.81"/>
    <n v="77.752700000000004"/>
    <x v="493"/>
    <x v="493"/>
    <x v="61"/>
    <n v="15.52"/>
  </r>
  <r>
    <x v="0"/>
    <x v="2"/>
    <x v="1"/>
    <n v="97626"/>
    <n v="4.74"/>
    <n v="4627.4724000000006"/>
    <n v="195282.42"/>
    <n v="42.200666610134725"/>
    <n v="8948.48"/>
    <n v="8"/>
    <n v="8232.6016"/>
    <n v="311.20999999999998"/>
    <n v="0.98"/>
    <n v="8067.949568"/>
    <x v="0"/>
    <n v="1775"/>
    <x v="487"/>
    <n v="9.5399999999999991"/>
    <n v="255.95819999999995"/>
    <x v="494"/>
    <x v="494"/>
    <x v="102"/>
    <n v="5.7"/>
  </r>
  <r>
    <x v="0"/>
    <x v="2"/>
    <x v="4"/>
    <n v="53299"/>
    <n v="3.05"/>
    <n v="1625.6195"/>
    <n v="375143.81"/>
    <n v="230.76975270043204"/>
    <n v="47540.2"/>
    <n v="54.3"/>
    <n v="21725.871400000004"/>
    <n v="477.51"/>
    <n v="1.18"/>
    <n v="25636.528252000004"/>
    <x v="0"/>
    <n v="975"/>
    <x v="488"/>
    <n v="4.8099999999999996"/>
    <n v="46.897499999999994"/>
    <x v="495"/>
    <x v="495"/>
    <x v="223"/>
    <n v="10.75"/>
  </r>
  <r>
    <x v="0"/>
    <x v="2"/>
    <x v="1"/>
    <n v="79027"/>
    <n v="1.85"/>
    <n v="1461.9995000000001"/>
    <n v="210341.18"/>
    <n v="143.87226534619197"/>
    <n v="30506.87"/>
    <n v="17.29"/>
    <n v="25232.232176999998"/>
    <n v="468.34"/>
    <n v="0.92"/>
    <n v="23213.653602840001"/>
    <x v="0"/>
    <n v="640"/>
    <x v="383"/>
    <n v="20.329999999999998"/>
    <n v="195.37129999999999"/>
    <x v="496"/>
    <x v="496"/>
    <x v="34"/>
    <n v="2.96"/>
  </r>
  <r>
    <x v="0"/>
    <x v="2"/>
    <x v="0"/>
    <n v="124311"/>
    <n v="2.67"/>
    <n v="3319.1036999999997"/>
    <n v="58081.72"/>
    <n v="17.49921823774292"/>
    <n v="48146.68"/>
    <n v="15.13"/>
    <n v="40862.087315999997"/>
    <n v="459.35"/>
    <n v="0.89"/>
    <n v="36367.257711239996"/>
    <x v="1"/>
    <n v="2215"/>
    <x v="489"/>
    <n v="23.23"/>
    <n v="622.56399999999996"/>
    <x v="497"/>
    <x v="497"/>
    <x v="168"/>
    <n v="8.1"/>
  </r>
  <r>
    <x v="0"/>
    <x v="2"/>
    <x v="4"/>
    <n v="13863"/>
    <n v="5.87"/>
    <n v="813.75810000000001"/>
    <n v="238989.91"/>
    <n v="293.68667420944871"/>
    <n v="18286.82"/>
    <n v="32.04"/>
    <n v="12427.722872"/>
    <n v="235.99"/>
    <n v="1.01"/>
    <n v="12552.000100720001"/>
    <x v="0"/>
    <n v="1498"/>
    <x v="153"/>
    <n v="1.72"/>
    <n v="12.005599999999999"/>
    <x v="498"/>
    <x v="498"/>
    <x v="176"/>
    <n v="14.87"/>
  </r>
  <r>
    <x v="0"/>
    <x v="2"/>
    <x v="4"/>
    <n v="84605"/>
    <n v="4.57"/>
    <n v="3866.4485000000004"/>
    <n v="407604.95"/>
    <n v="105.4210213843531"/>
    <n v="10522.67"/>
    <n v="37.299999999999997"/>
    <n v="6597.7140900000004"/>
    <n v="25.38"/>
    <n v="1.0900000000000001"/>
    <n v="7191.5083581000008"/>
    <x v="0"/>
    <n v="458"/>
    <x v="490"/>
    <n v="18.43"/>
    <n v="416.14939999999996"/>
    <x v="499"/>
    <x v="499"/>
    <x v="44"/>
    <n v="14.88"/>
  </r>
  <r>
    <x v="0"/>
    <x v="2"/>
    <x v="3"/>
    <n v="27865"/>
    <n v="2.54"/>
    <n v="707.77099999999996"/>
    <n v="39447.96"/>
    <n v="55.73548506508461"/>
    <n v="15970.88"/>
    <n v="15.91"/>
    <n v="13429.912992"/>
    <n v="451.73"/>
    <n v="0.99"/>
    <n v="13295.613862079999"/>
    <x v="0"/>
    <n v="2582"/>
    <x v="491"/>
    <n v="15.28"/>
    <n v="79.914400000000001"/>
    <x v="500"/>
    <x v="500"/>
    <x v="204"/>
    <n v="7.43"/>
  </r>
  <r>
    <x v="0"/>
    <x v="2"/>
    <x v="1"/>
    <n v="65046"/>
    <n v="2.37"/>
    <n v="1541.5902000000001"/>
    <n v="9343.5"/>
    <n v="6.0609492717325262"/>
    <n v="6464.96"/>
    <n v="56.57"/>
    <n v="2807.7321280000001"/>
    <n v="168.96"/>
    <n v="1.05"/>
    <n v="2948.1187344000004"/>
    <x v="1"/>
    <n v="3094"/>
    <x v="54"/>
    <n v="3.83"/>
    <n v="64.343999999999994"/>
    <x v="501"/>
    <x v="501"/>
    <x v="172"/>
    <n v="17.27"/>
  </r>
  <r>
    <x v="0"/>
    <x v="2"/>
    <x v="2"/>
    <n v="189944"/>
    <n v="0.7"/>
    <n v="1329.6079999999999"/>
    <n v="493859.91"/>
    <n v="371.43271550712689"/>
    <n v="24421.33"/>
    <n v="10.69"/>
    <n v="21810.689823000001"/>
    <n v="50.95"/>
    <n v="0.99"/>
    <n v="21592.582924770002"/>
    <x v="1"/>
    <n v="4914"/>
    <x v="492"/>
    <n v="4.78"/>
    <n v="64.9602"/>
    <x v="502"/>
    <x v="502"/>
    <x v="40"/>
    <n v="16.82"/>
  </r>
  <r>
    <x v="0"/>
    <x v="2"/>
    <x v="0"/>
    <n v="154231"/>
    <n v="1.1599999999999999"/>
    <n v="1789.0795999999998"/>
    <n v="493471.29"/>
    <n v="275.82411090037584"/>
    <n v="48410.01"/>
    <n v="21.79"/>
    <n v="37861.468821000002"/>
    <n v="421.04"/>
    <n v="0.82"/>
    <n v="31046.404433219999"/>
    <x v="1"/>
    <n v="2024"/>
    <x v="493"/>
    <n v="18.84"/>
    <n v="385.08960000000002"/>
    <x v="503"/>
    <x v="503"/>
    <x v="138"/>
    <n v="14.3"/>
  </r>
  <r>
    <x v="0"/>
    <x v="2"/>
    <x v="4"/>
    <n v="80837"/>
    <n v="0.79"/>
    <n v="638.61230000000012"/>
    <n v="415613.97"/>
    <n v="650.80796282815083"/>
    <n v="13045.39"/>
    <n v="16.940000000000001"/>
    <n v="10835.500934"/>
    <n v="158.03"/>
    <n v="1.03"/>
    <n v="11160.56596202"/>
    <x v="0"/>
    <n v="4614"/>
    <x v="494"/>
    <n v="13.37"/>
    <n v="44.388399999999997"/>
    <x v="504"/>
    <x v="504"/>
    <x v="147"/>
    <n v="1.61"/>
  </r>
  <r>
    <x v="0"/>
    <x v="2"/>
    <x v="4"/>
    <n v="24238"/>
    <n v="7.99"/>
    <n v="1936.6161999999999"/>
    <n v="389933.07"/>
    <n v="201.34762375735576"/>
    <n v="946.93"/>
    <n v="55.07"/>
    <n v="425.45564899999999"/>
    <n v="430.36"/>
    <n v="1.0900000000000001"/>
    <n v="463.74665741000001"/>
    <x v="0"/>
    <n v="3610"/>
    <x v="357"/>
    <n v="22.06"/>
    <n v="337.29739999999998"/>
    <x v="505"/>
    <x v="505"/>
    <x v="190"/>
    <n v="11.36"/>
  </r>
  <r>
    <x v="0"/>
    <x v="2"/>
    <x v="1"/>
    <n v="183050"/>
    <n v="7.22"/>
    <n v="13216.210000000001"/>
    <n v="445160.94"/>
    <n v="33.682949953125743"/>
    <n v="49801.440000000002"/>
    <n v="33.11"/>
    <n v="33312.183216000005"/>
    <n v="135.85"/>
    <n v="1.17"/>
    <n v="38975.254362720007"/>
    <x v="0"/>
    <n v="1213"/>
    <x v="495"/>
    <n v="10.09"/>
    <n v="1218.7710999999999"/>
    <x v="506"/>
    <x v="506"/>
    <x v="138"/>
    <n v="14.61"/>
  </r>
  <r>
    <x v="0"/>
    <x v="2"/>
    <x v="0"/>
    <n v="156790"/>
    <n v="5.04"/>
    <n v="7902.2160000000003"/>
    <n v="440239.96"/>
    <n v="55.710949941130437"/>
    <n v="33776.14"/>
    <n v="55.74"/>
    <n v="14949.319563999999"/>
    <n v="96.77"/>
    <n v="0.84"/>
    <n v="12557.428433759998"/>
    <x v="0"/>
    <n v="871"/>
    <x v="496"/>
    <n v="12.3"/>
    <n v="911.67600000000004"/>
    <x v="507"/>
    <x v="507"/>
    <x v="6"/>
    <n v="12.17"/>
  </r>
  <r>
    <x v="0"/>
    <x v="2"/>
    <x v="0"/>
    <n v="88862"/>
    <n v="6.48"/>
    <n v="5758.2576000000008"/>
    <n v="99420.39"/>
    <n v="17.265707251443558"/>
    <n v="1933"/>
    <n v="42.94"/>
    <n v="1102.9698000000001"/>
    <n v="220.31"/>
    <n v="0.99"/>
    <n v="1091.940102"/>
    <x v="1"/>
    <n v="2495"/>
    <x v="497"/>
    <n v="11.87"/>
    <n v="712.43739999999991"/>
    <x v="508"/>
    <x v="508"/>
    <x v="71"/>
    <n v="14.67"/>
  </r>
  <r>
    <x v="0"/>
    <x v="2"/>
    <x v="0"/>
    <n v="51603"/>
    <n v="3.44"/>
    <n v="1775.1432"/>
    <n v="308678.92"/>
    <n v="173.88958817519622"/>
    <n v="15799.89"/>
    <n v="7.26"/>
    <n v="14652.817986"/>
    <n v="105.62"/>
    <n v="1.04"/>
    <n v="15238.93070544"/>
    <x v="0"/>
    <n v="1066"/>
    <x v="498"/>
    <n v="1.82"/>
    <n v="25.1342"/>
    <x v="509"/>
    <x v="509"/>
    <x v="224"/>
    <n v="8.59"/>
  </r>
  <r>
    <x v="0"/>
    <x v="2"/>
    <x v="2"/>
    <n v="3594"/>
    <n v="6.56"/>
    <n v="235.76639999999998"/>
    <n v="485510.44"/>
    <n v="2059.2859711986102"/>
    <n v="6320.98"/>
    <n v="6.32"/>
    <n v="5921.4940639999995"/>
    <n v="126.39"/>
    <n v="0.94"/>
    <n v="5566.2044201599992"/>
    <x v="0"/>
    <n v="1094"/>
    <x v="499"/>
    <n v="21.6"/>
    <n v="48.384000000000007"/>
    <x v="510"/>
    <x v="510"/>
    <x v="12"/>
    <n v="10.1"/>
  </r>
  <r>
    <x v="0"/>
    <x v="2"/>
    <x v="2"/>
    <n v="159025"/>
    <n v="7.96"/>
    <n v="12658.390000000001"/>
    <n v="465856.03"/>
    <n v="36.80215493439529"/>
    <n v="16783.78"/>
    <n v="25.6"/>
    <n v="12487.132319999999"/>
    <n v="174.18"/>
    <n v="0.85"/>
    <n v="10614.062471999998"/>
    <x v="0"/>
    <n v="2951"/>
    <x v="500"/>
    <n v="8.83"/>
    <n v="728.73990000000003"/>
    <x v="511"/>
    <x v="511"/>
    <x v="54"/>
    <n v="13.07"/>
  </r>
  <r>
    <x v="0"/>
    <x v="2"/>
    <x v="3"/>
    <n v="145438"/>
    <n v="2.6"/>
    <n v="3781.3880000000004"/>
    <n v="254086.31"/>
    <n v="67.193927203450158"/>
    <n v="13376.94"/>
    <n v="58.07"/>
    <n v="5608.9509420000004"/>
    <n v="288.44"/>
    <n v="1.0900000000000001"/>
    <n v="6113.756526780001"/>
    <x v="0"/>
    <n v="1095"/>
    <x v="501"/>
    <n v="14.62"/>
    <n v="451.02699999999999"/>
    <x v="512"/>
    <x v="512"/>
    <x v="222"/>
    <n v="9.32"/>
  </r>
  <r>
    <x v="0"/>
    <x v="2"/>
    <x v="0"/>
    <n v="175846"/>
    <n v="4.8099999999999996"/>
    <n v="8458.1926000000003"/>
    <n v="96862.22"/>
    <n v="11.451881575739952"/>
    <n v="31575.72"/>
    <n v="31.72"/>
    <n v="21559.901616000003"/>
    <n v="302.13"/>
    <n v="1.1399999999999999"/>
    <n v="24578.287842240003"/>
    <x v="0"/>
    <n v="3429"/>
    <x v="502"/>
    <n v="17.37"/>
    <n v="828.54900000000009"/>
    <x v="513"/>
    <x v="513"/>
    <x v="143"/>
    <n v="17.95"/>
  </r>
  <r>
    <x v="0"/>
    <x v="2"/>
    <x v="1"/>
    <n v="30968"/>
    <n v="7.25"/>
    <n v="2245.1799999999998"/>
    <n v="186320.06"/>
    <n v="82.986691490214596"/>
    <n v="21392.68"/>
    <n v="18.559999999999999"/>
    <n v="17422.198592000001"/>
    <n v="111.49"/>
    <n v="0.89"/>
    <n v="15505.756746880001"/>
    <x v="1"/>
    <n v="4955"/>
    <x v="503"/>
    <n v="8.4"/>
    <n v="147.50400000000002"/>
    <x v="514"/>
    <x v="514"/>
    <x v="89"/>
    <n v="11.33"/>
  </r>
  <r>
    <x v="0"/>
    <x v="2"/>
    <x v="2"/>
    <n v="188023"/>
    <n v="7.12"/>
    <n v="13387.2376"/>
    <n v="286678.05"/>
    <n v="21.41427967185702"/>
    <n v="44478.7"/>
    <n v="20.94"/>
    <n v="35164.860219999995"/>
    <n v="311.39"/>
    <n v="0.8"/>
    <n v="28131.888175999997"/>
    <x v="1"/>
    <n v="2142"/>
    <x v="504"/>
    <n v="4.6900000000000004"/>
    <n v="717.28860000000009"/>
    <x v="515"/>
    <x v="515"/>
    <x v="138"/>
    <n v="15.97"/>
  </r>
  <r>
    <x v="0"/>
    <x v="2"/>
    <x v="2"/>
    <n v="165599"/>
    <n v="1.04"/>
    <n v="1722.2295999999999"/>
    <n v="338390.68"/>
    <n v="196.48406925534204"/>
    <n v="36100.480000000003"/>
    <n v="42.85"/>
    <n v="20631.424320000002"/>
    <n v="242.88"/>
    <n v="0.87"/>
    <n v="17949.339158400002"/>
    <x v="0"/>
    <n v="457"/>
    <x v="505"/>
    <n v="8.9700000000000006"/>
    <n v="98.221500000000006"/>
    <x v="516"/>
    <x v="516"/>
    <x v="225"/>
    <n v="13.74"/>
  </r>
  <r>
    <x v="0"/>
    <x v="2"/>
    <x v="0"/>
    <n v="109945"/>
    <n v="2.96"/>
    <n v="3254.3720000000003"/>
    <n v="98672.61"/>
    <n v="30.320015658935116"/>
    <n v="45761.33"/>
    <n v="6.81"/>
    <n v="42644.983426999999"/>
    <n v="232.69"/>
    <n v="1.03"/>
    <n v="43924.33292981"/>
    <x v="0"/>
    <n v="927"/>
    <x v="337"/>
    <n v="9.85"/>
    <n v="190.40049999999999"/>
    <x v="517"/>
    <x v="517"/>
    <x v="203"/>
    <n v="4.5"/>
  </r>
  <r>
    <x v="0"/>
    <x v="2"/>
    <x v="2"/>
    <n v="91251"/>
    <n v="2.61"/>
    <n v="2381.6511"/>
    <n v="400617.42"/>
    <n v="168.2099531707226"/>
    <n v="10129.16"/>
    <n v="12.57"/>
    <n v="8855.9245879999999"/>
    <n v="295.48"/>
    <n v="1.18"/>
    <n v="10449.991013839999"/>
    <x v="0"/>
    <n v="4654"/>
    <x v="506"/>
    <n v="5.93"/>
    <n v="127.3764"/>
    <x v="518"/>
    <x v="518"/>
    <x v="205"/>
    <n v="10.65"/>
  </r>
  <r>
    <x v="0"/>
    <x v="2"/>
    <x v="4"/>
    <n v="136121"/>
    <n v="1.37"/>
    <n v="1864.8577"/>
    <n v="408461.63"/>
    <n v="219.03099094370577"/>
    <n v="31262.92"/>
    <n v="12.69"/>
    <n v="27295.655451999999"/>
    <n v="400.55"/>
    <n v="1.06"/>
    <n v="28933.394779120001"/>
    <x v="0"/>
    <n v="2863"/>
    <x v="357"/>
    <n v="7.9"/>
    <n v="120.791"/>
    <x v="519"/>
    <x v="519"/>
    <x v="226"/>
    <n v="13.31"/>
  </r>
  <r>
    <x v="0"/>
    <x v="2"/>
    <x v="1"/>
    <n v="159681"/>
    <n v="3.31"/>
    <n v="5285.4411"/>
    <n v="274403.61"/>
    <n v="51.916879747274074"/>
    <n v="2566.38"/>
    <n v="50.16"/>
    <n v="1279.0837920000001"/>
    <n v="225.3"/>
    <n v="0.88"/>
    <n v="1125.5937369600001"/>
    <x v="0"/>
    <n v="1356"/>
    <x v="507"/>
    <n v="12.45"/>
    <n v="480.32100000000003"/>
    <x v="520"/>
    <x v="520"/>
    <x v="81"/>
    <n v="11.43"/>
  </r>
  <r>
    <x v="0"/>
    <x v="2"/>
    <x v="2"/>
    <n v="55235"/>
    <n v="3.89"/>
    <n v="2148.6415000000002"/>
    <n v="231124.08"/>
    <n v="107.56753976873293"/>
    <n v="17389.96"/>
    <n v="1.7"/>
    <n v="17094.330679999999"/>
    <n v="68.63"/>
    <n v="1.19"/>
    <n v="20342.2535092"/>
    <x v="1"/>
    <n v="3956"/>
    <x v="508"/>
    <n v="10.039999999999999"/>
    <n v="263.14839999999998"/>
    <x v="521"/>
    <x v="521"/>
    <x v="160"/>
    <n v="12.67"/>
  </r>
  <r>
    <x v="0"/>
    <x v="2"/>
    <x v="4"/>
    <n v="15852"/>
    <n v="3.52"/>
    <n v="557.99040000000002"/>
    <n v="278136.08"/>
    <n v="498.4603319340261"/>
    <n v="48548.54"/>
    <n v="25.19"/>
    <n v="36319.162773999997"/>
    <n v="412.57"/>
    <n v="0.92"/>
    <n v="33413.62975208"/>
    <x v="0"/>
    <n v="4699"/>
    <x v="410"/>
    <n v="9.82"/>
    <n v="52.929800000000007"/>
    <x v="522"/>
    <x v="522"/>
    <x v="197"/>
    <n v="14.99"/>
  </r>
  <r>
    <x v="1"/>
    <x v="2"/>
    <x v="2"/>
    <n v="192931"/>
    <n v="5.4"/>
    <n v="10418.274000000001"/>
    <n v="79070.179999999993"/>
    <n v="7.5895661795802241"/>
    <n v="4453.34"/>
    <n v="42.61"/>
    <n v="2555.7718260000006"/>
    <n v="106.49"/>
    <n v="1.19"/>
    <n v="3041.3684729400006"/>
    <x v="0"/>
    <n v="997"/>
    <x v="509"/>
    <n v="10.88"/>
    <n v="1128.9088000000002"/>
    <x v="523"/>
    <x v="523"/>
    <x v="105"/>
    <n v="8.65"/>
  </r>
  <r>
    <x v="1"/>
    <x v="2"/>
    <x v="0"/>
    <n v="31339"/>
    <n v="6.41"/>
    <n v="2008.8299000000002"/>
    <n v="439039.76"/>
    <n v="218.55497073196688"/>
    <n v="45438.82"/>
    <n v="3.34"/>
    <n v="43921.163412000002"/>
    <n v="390.51"/>
    <n v="1.1299999999999999"/>
    <n v="49630.914655559995"/>
    <x v="0"/>
    <n v="150"/>
    <x v="510"/>
    <n v="21.74"/>
    <n v="384.14579999999995"/>
    <x v="524"/>
    <x v="524"/>
    <x v="78"/>
    <n v="9.11"/>
  </r>
  <r>
    <x v="1"/>
    <x v="2"/>
    <x v="2"/>
    <n v="124761"/>
    <n v="4"/>
    <n v="4990.4400000000005"/>
    <n v="425464.02"/>
    <n v="85.255813114675249"/>
    <n v="23793.91"/>
    <n v="40.36"/>
    <n v="14190.687924000002"/>
    <n v="410.71"/>
    <n v="0.96"/>
    <n v="13623.06040704"/>
    <x v="1"/>
    <n v="1694"/>
    <x v="511"/>
    <n v="22.24"/>
    <n v="801.75199999999995"/>
    <x v="525"/>
    <x v="525"/>
    <x v="227"/>
    <n v="20.18"/>
  </r>
  <r>
    <x v="1"/>
    <x v="2"/>
    <x v="2"/>
    <n v="55086"/>
    <n v="6.16"/>
    <n v="3393.2976000000003"/>
    <n v="122622.5"/>
    <n v="36.136677195657697"/>
    <n v="23646.66"/>
    <n v="8.15"/>
    <n v="21719.45721"/>
    <n v="409.26"/>
    <n v="1"/>
    <n v="21719.45721"/>
    <x v="1"/>
    <n v="1029"/>
    <x v="512"/>
    <n v="17.55"/>
    <n v="733.94100000000003"/>
    <x v="526"/>
    <x v="526"/>
    <x v="82"/>
    <n v="8.25"/>
  </r>
  <r>
    <x v="1"/>
    <x v="2"/>
    <x v="3"/>
    <n v="136171"/>
    <n v="1.07"/>
    <n v="1457.0297"/>
    <n v="408428.85"/>
    <n v="280.31607729066877"/>
    <n v="3222.02"/>
    <n v="57.42"/>
    <n v="1371.9361159999999"/>
    <n v="237.32"/>
    <n v="1.06"/>
    <n v="1454.25228296"/>
    <x v="0"/>
    <n v="1501"/>
    <x v="513"/>
    <n v="6.17"/>
    <n v="59.108599999999996"/>
    <x v="527"/>
    <x v="527"/>
    <x v="34"/>
    <n v="18.11"/>
  </r>
  <r>
    <x v="1"/>
    <x v="2"/>
    <x v="0"/>
    <n v="134727"/>
    <n v="4.0999999999999996"/>
    <n v="5523.8069999999989"/>
    <n v="26390.78"/>
    <n v="4.777643389785343"/>
    <n v="31151.06"/>
    <n v="13.03"/>
    <n v="27092.076882000001"/>
    <n v="425.94"/>
    <n v="0.94"/>
    <n v="25466.552269079999"/>
    <x v="0"/>
    <n v="3898"/>
    <x v="514"/>
    <n v="15.58"/>
    <n v="464.59559999999999"/>
    <x v="528"/>
    <x v="528"/>
    <x v="153"/>
    <n v="10.92"/>
  </r>
  <r>
    <x v="1"/>
    <x v="2"/>
    <x v="1"/>
    <n v="151193"/>
    <n v="7.12"/>
    <n v="10764.9416"/>
    <n v="27388.67"/>
    <n v="2.5442469655385773"/>
    <n v="5377.18"/>
    <n v="14.41"/>
    <n v="4602.3283620000002"/>
    <n v="342.33"/>
    <n v="1.04"/>
    <n v="4786.4214964800003"/>
    <x v="0"/>
    <n v="3267"/>
    <x v="515"/>
    <n v="22.69"/>
    <n v="1973.5762000000002"/>
    <x v="529"/>
    <x v="529"/>
    <x v="79"/>
    <n v="8.02"/>
  </r>
  <r>
    <x v="1"/>
    <x v="2"/>
    <x v="3"/>
    <n v="2431"/>
    <n v="5.95"/>
    <n v="144.64450000000002"/>
    <n v="93866.5"/>
    <n v="648.94620949984267"/>
    <n v="26012.53"/>
    <n v="13.75"/>
    <n v="22435.807124999999"/>
    <n v="238.26"/>
    <n v="0.98"/>
    <n v="21987.090982499998"/>
    <x v="0"/>
    <n v="2936"/>
    <x v="516"/>
    <n v="8.7899999999999991"/>
    <n v="7.2077999999999998"/>
    <x v="530"/>
    <x v="530"/>
    <x v="111"/>
    <n v="7.54"/>
  </r>
  <r>
    <x v="1"/>
    <x v="2"/>
    <x v="2"/>
    <n v="30652"/>
    <n v="1.31"/>
    <n v="401.5412"/>
    <n v="425738"/>
    <n v="1060.2598189177102"/>
    <n v="27179.66"/>
    <n v="55.76"/>
    <n v="12024.281584"/>
    <n v="297.64999999999998"/>
    <n v="1.06"/>
    <n v="12745.738479040001"/>
    <x v="0"/>
    <n v="4884"/>
    <x v="517"/>
    <n v="20.13"/>
    <n v="74.279699999999991"/>
    <x v="531"/>
    <x v="531"/>
    <x v="8"/>
    <n v="17.11"/>
  </r>
  <r>
    <x v="1"/>
    <x v="2"/>
    <x v="1"/>
    <n v="144573"/>
    <n v="3.3"/>
    <n v="4770.9090000000006"/>
    <n v="217340.14"/>
    <n v="45.55528935890414"/>
    <n v="43603.28"/>
    <n v="29.23"/>
    <n v="30858.041256"/>
    <n v="335.64"/>
    <n v="0.95"/>
    <n v="29315.139193200001"/>
    <x v="0"/>
    <n v="4916"/>
    <x v="518"/>
    <n v="18.489999999999998"/>
    <n v="555.6244999999999"/>
    <x v="532"/>
    <x v="532"/>
    <x v="217"/>
    <n v="9.2100000000000009"/>
  </r>
  <r>
    <x v="1"/>
    <x v="2"/>
    <x v="3"/>
    <n v="198464"/>
    <n v="6.12"/>
    <n v="12145.996800000001"/>
    <n v="51756.24"/>
    <n v="4.2611768183571392"/>
    <n v="42545.82"/>
    <n v="35.409999999999997"/>
    <n v="27480.345138000001"/>
    <n v="320.48"/>
    <n v="0.94"/>
    <n v="25831.524429720001"/>
    <x v="0"/>
    <n v="2503"/>
    <x v="519"/>
    <n v="20.9"/>
    <n v="2177.989"/>
    <x v="533"/>
    <x v="533"/>
    <x v="176"/>
    <n v="10.26"/>
  </r>
  <r>
    <x v="1"/>
    <x v="2"/>
    <x v="1"/>
    <n v="6988"/>
    <n v="4.53"/>
    <n v="316.5564"/>
    <n v="188548.08"/>
    <n v="595.62239146009995"/>
    <n v="10799.93"/>
    <n v="17.88"/>
    <n v="8868.9025160000001"/>
    <n v="400.84"/>
    <n v="1.1399999999999999"/>
    <n v="10110.548868239999"/>
    <x v="0"/>
    <n v="3502"/>
    <x v="520"/>
    <n v="12.34"/>
    <n v="37.019999999999996"/>
    <x v="534"/>
    <x v="534"/>
    <x v="63"/>
    <n v="8.09"/>
  </r>
  <r>
    <x v="1"/>
    <x v="2"/>
    <x v="0"/>
    <n v="106217"/>
    <n v="3.96"/>
    <n v="4206.1931999999997"/>
    <n v="190551.88"/>
    <n v="45.302693181093062"/>
    <n v="39494.22"/>
    <n v="19.84"/>
    <n v="31658.566751999999"/>
    <n v="123.44"/>
    <n v="1.1200000000000001"/>
    <n v="35457.594762240005"/>
    <x v="0"/>
    <n v="2737"/>
    <x v="460"/>
    <n v="17.97"/>
    <n v="453.38310000000001"/>
    <x v="535"/>
    <x v="535"/>
    <x v="223"/>
    <n v="11.14"/>
  </r>
  <r>
    <x v="1"/>
    <x v="2"/>
    <x v="1"/>
    <n v="139721"/>
    <n v="2.85"/>
    <n v="3982.0485000000003"/>
    <n v="417956.47"/>
    <n v="104.96016560320648"/>
    <n v="20351.759999999998"/>
    <n v="33.76"/>
    <n v="13481.005824000002"/>
    <n v="84.51"/>
    <n v="1.18"/>
    <n v="15907.586872320002"/>
    <x v="0"/>
    <n v="4549"/>
    <x v="521"/>
    <n v="12.88"/>
    <n v="404.04559999999998"/>
    <x v="536"/>
    <x v="536"/>
    <x v="68"/>
    <n v="10.71"/>
  </r>
  <r>
    <x v="1"/>
    <x v="2"/>
    <x v="1"/>
    <n v="184517"/>
    <n v="5.59"/>
    <n v="10314.5003"/>
    <n v="259809.85"/>
    <n v="25.188796591532409"/>
    <n v="40568.07"/>
    <n v="58.28"/>
    <n v="16924.998803999999"/>
    <n v="166.06"/>
    <n v="1.1200000000000001"/>
    <n v="18955.99866048"/>
    <x v="0"/>
    <n v="2752"/>
    <x v="522"/>
    <n v="10.08"/>
    <n v="960.62400000000002"/>
    <x v="537"/>
    <x v="537"/>
    <x v="136"/>
    <n v="13.44"/>
  </r>
  <r>
    <x v="1"/>
    <x v="2"/>
    <x v="4"/>
    <n v="9299"/>
    <n v="2.27"/>
    <n v="211.08730000000003"/>
    <n v="78237.600000000006"/>
    <n v="370.64096229379976"/>
    <n v="33578.65"/>
    <n v="12.46"/>
    <n v="29394.750209999998"/>
    <n v="107.65"/>
    <n v="1.05"/>
    <n v="30864.487720500001"/>
    <x v="0"/>
    <n v="4228"/>
    <x v="523"/>
    <n v="6.61"/>
    <n v="7.3371000000000004"/>
    <x v="538"/>
    <x v="538"/>
    <x v="47"/>
    <n v="14.63"/>
  </r>
  <r>
    <x v="1"/>
    <x v="2"/>
    <x v="2"/>
    <n v="129969"/>
    <n v="4.9000000000000004"/>
    <n v="6368.4810000000007"/>
    <n v="385282.65"/>
    <n v="60.498359027843527"/>
    <n v="12597.39"/>
    <n v="26.02"/>
    <n v="9319.5491220000004"/>
    <n v="417.43"/>
    <n v="0.83"/>
    <n v="7735.2257712600003"/>
    <x v="0"/>
    <n v="3627"/>
    <x v="524"/>
    <n v="12.43"/>
    <n v="421.1284"/>
    <x v="539"/>
    <x v="539"/>
    <x v="57"/>
    <n v="13.84"/>
  </r>
  <r>
    <x v="1"/>
    <x v="2"/>
    <x v="3"/>
    <n v="61896"/>
    <n v="6.38"/>
    <n v="3948.9647999999997"/>
    <n v="115152.24"/>
    <n v="29.160107985768832"/>
    <n v="24562.97"/>
    <n v="5.0999999999999996"/>
    <n v="23310.258529999999"/>
    <n v="267.01"/>
    <n v="0.8"/>
    <n v="18648.206824000001"/>
    <x v="0"/>
    <n v="4153"/>
    <x v="525"/>
    <n v="17.149999999999999"/>
    <n v="671.76549999999997"/>
    <x v="540"/>
    <x v="540"/>
    <x v="26"/>
    <n v="3.45"/>
  </r>
  <r>
    <x v="1"/>
    <x v="2"/>
    <x v="2"/>
    <n v="56122"/>
    <n v="6.73"/>
    <n v="3777.0106000000001"/>
    <n v="130854.94"/>
    <n v="34.645107959188678"/>
    <n v="25894.1"/>
    <n v="34.64"/>
    <n v="16924.383759999997"/>
    <n v="385.78"/>
    <n v="1.17"/>
    <n v="19801.528999199996"/>
    <x v="1"/>
    <n v="4882"/>
    <x v="526"/>
    <n v="1.64"/>
    <n v="55.267999999999994"/>
    <x v="541"/>
    <x v="541"/>
    <x v="80"/>
    <n v="17.41"/>
  </r>
  <r>
    <x v="1"/>
    <x v="2"/>
    <x v="0"/>
    <n v="77089"/>
    <n v="2.75"/>
    <n v="2119.9475000000002"/>
    <n v="428784.46"/>
    <n v="202.2618295971952"/>
    <n v="19859.810000000001"/>
    <n v="50.53"/>
    <n v="9824.6480070000016"/>
    <n v="158.32"/>
    <n v="0.85"/>
    <n v="8350.9508059500004"/>
    <x v="0"/>
    <n v="1519"/>
    <x v="527"/>
    <n v="17.329999999999998"/>
    <n v="304.83469999999994"/>
    <x v="542"/>
    <x v="542"/>
    <x v="42"/>
    <n v="12.75"/>
  </r>
  <r>
    <x v="1"/>
    <x v="2"/>
    <x v="2"/>
    <n v="65459"/>
    <n v="1.44"/>
    <n v="942.6096"/>
    <n v="431060.64"/>
    <n v="457.30559077692402"/>
    <n v="20234.27"/>
    <n v="39.76"/>
    <n v="12189.124248000002"/>
    <n v="396.33"/>
    <n v="0.8"/>
    <n v="9751.2993984000022"/>
    <x v="0"/>
    <n v="4486"/>
    <x v="528"/>
    <n v="18.71"/>
    <n v="173.81590000000003"/>
    <x v="543"/>
    <x v="543"/>
    <x v="82"/>
    <n v="15.33"/>
  </r>
  <r>
    <x v="1"/>
    <x v="2"/>
    <x v="1"/>
    <n v="105565"/>
    <n v="7.64"/>
    <n v="8065.1659999999993"/>
    <n v="106200.95"/>
    <n v="13.167856681437184"/>
    <n v="21038.78"/>
    <n v="42.51"/>
    <n v="12095.194621999999"/>
    <n v="284.98"/>
    <n v="0.88"/>
    <n v="10643.77126736"/>
    <x v="0"/>
    <n v="3844"/>
    <x v="529"/>
    <n v="1.1299999999999999"/>
    <n v="50.849999999999994"/>
    <x v="544"/>
    <x v="544"/>
    <x v="154"/>
    <n v="10.56"/>
  </r>
  <r>
    <x v="1"/>
    <x v="2"/>
    <x v="3"/>
    <n v="33143"/>
    <n v="3.93"/>
    <n v="1302.5199"/>
    <n v="173457.12"/>
    <n v="133.17041835598826"/>
    <n v="20813.52"/>
    <n v="47.15"/>
    <n v="10999.945319999999"/>
    <n v="380.78"/>
    <n v="0.85"/>
    <n v="9349.953521999998"/>
    <x v="0"/>
    <n v="630"/>
    <x v="530"/>
    <n v="6.32"/>
    <n v="43.292000000000002"/>
    <x v="545"/>
    <x v="545"/>
    <x v="118"/>
    <n v="13.78"/>
  </r>
  <r>
    <x v="1"/>
    <x v="2"/>
    <x v="3"/>
    <n v="168248"/>
    <n v="7.18"/>
    <n v="12080.206400000001"/>
    <n v="467406.9"/>
    <n v="38.691963077716949"/>
    <n v="9439.19"/>
    <n v="2.52"/>
    <n v="9201.3224120000013"/>
    <n v="127.91"/>
    <n v="1.06"/>
    <n v="9753.4017567200026"/>
    <x v="0"/>
    <n v="414"/>
    <x v="531"/>
    <n v="12.61"/>
    <n v="1422.6601999999998"/>
    <x v="546"/>
    <x v="546"/>
    <x v="39"/>
    <n v="11.79"/>
  </r>
  <r>
    <x v="1"/>
    <x v="2"/>
    <x v="0"/>
    <n v="101649"/>
    <n v="3.45"/>
    <n v="3506.8905000000004"/>
    <n v="57263.44"/>
    <n v="16.328836044353253"/>
    <n v="6353.91"/>
    <n v="14.64"/>
    <n v="5423.6975760000005"/>
    <n v="188.77"/>
    <n v="0.9"/>
    <n v="4881.327818400001"/>
    <x v="0"/>
    <n v="942"/>
    <x v="532"/>
    <n v="21.25"/>
    <n v="648.125"/>
    <x v="547"/>
    <x v="547"/>
    <x v="23"/>
    <n v="6.65"/>
  </r>
  <r>
    <x v="1"/>
    <x v="2"/>
    <x v="2"/>
    <n v="193460"/>
    <n v="5.69"/>
    <n v="11007.874000000002"/>
    <n v="103283.44"/>
    <n v="9.3826873381726568"/>
    <n v="9984.84"/>
    <n v="51.48"/>
    <n v="4844.6443680000011"/>
    <n v="417.5"/>
    <n v="0.86"/>
    <n v="4166.3941564800007"/>
    <x v="0"/>
    <n v="3071"/>
    <x v="533"/>
    <n v="11.97"/>
    <n v="769.4316"/>
    <x v="548"/>
    <x v="548"/>
    <x v="44"/>
    <n v="2.52"/>
  </r>
  <r>
    <x v="1"/>
    <x v="2"/>
    <x v="4"/>
    <n v="33696"/>
    <n v="3.9"/>
    <n v="1314.144"/>
    <n v="306799.25"/>
    <n v="233.45938496846617"/>
    <n v="16512.8"/>
    <n v="50.35"/>
    <n v="8198.6051999999981"/>
    <n v="448.93"/>
    <n v="0.94"/>
    <n v="7706.6888879999979"/>
    <x v="0"/>
    <n v="2135"/>
    <x v="534"/>
    <n v="23.22"/>
    <n v="245.8998"/>
    <x v="549"/>
    <x v="549"/>
    <x v="228"/>
    <n v="9.91"/>
  </r>
  <r>
    <x v="1"/>
    <x v="2"/>
    <x v="0"/>
    <n v="8799"/>
    <n v="1.25"/>
    <n v="109.98750000000001"/>
    <n v="478331.97"/>
    <n v="4348.9666553017378"/>
    <n v="42922.879999999997"/>
    <n v="33.700000000000003"/>
    <n v="28457.869439999999"/>
    <n v="179.67"/>
    <n v="1.1599999999999999"/>
    <n v="33011.128550399997"/>
    <x v="0"/>
    <n v="2749"/>
    <x v="535"/>
    <n v="1.63"/>
    <n v="0.89649999999999996"/>
    <x v="550"/>
    <x v="550"/>
    <x v="156"/>
    <n v="10.82"/>
  </r>
  <r>
    <x v="1"/>
    <x v="2"/>
    <x v="1"/>
    <n v="84762"/>
    <n v="4.59"/>
    <n v="3890.5757999999996"/>
    <n v="104131.75"/>
    <n v="26.765125614568419"/>
    <n v="22257.119999999999"/>
    <n v="13"/>
    <n v="19363.6944"/>
    <n v="473.48"/>
    <n v="1.1200000000000001"/>
    <n v="21687.337728000002"/>
    <x v="0"/>
    <n v="2402"/>
    <x v="536"/>
    <n v="12.57"/>
    <n v="385.27050000000003"/>
    <x v="551"/>
    <x v="551"/>
    <x v="68"/>
    <n v="7.95"/>
  </r>
  <r>
    <x v="1"/>
    <x v="2"/>
    <x v="0"/>
    <n v="156022"/>
    <n v="5.68"/>
    <n v="8862.0496000000003"/>
    <n v="229004.15"/>
    <n v="25.840991682104779"/>
    <n v="31972.560000000001"/>
    <n v="46.8"/>
    <n v="17009.40192"/>
    <n v="327.33"/>
    <n v="1.01"/>
    <n v="17179.495939200002"/>
    <x v="1"/>
    <n v="4837"/>
    <x v="537"/>
    <n v="11.46"/>
    <n v="1048.5900000000001"/>
    <x v="552"/>
    <x v="552"/>
    <x v="104"/>
    <n v="18.55"/>
  </r>
  <r>
    <x v="1"/>
    <x v="2"/>
    <x v="1"/>
    <n v="4590"/>
    <n v="1.76"/>
    <n v="80.784000000000006"/>
    <n v="169561.62"/>
    <n v="2098.9505347593581"/>
    <n v="28327.99"/>
    <n v="41.66"/>
    <n v="16526.549366000003"/>
    <n v="97.66"/>
    <n v="0.87"/>
    <n v="14378.097948420002"/>
    <x v="0"/>
    <n v="894"/>
    <x v="538"/>
    <n v="18.850000000000001"/>
    <n v="10.556000000000001"/>
    <x v="553"/>
    <x v="553"/>
    <x v="229"/>
    <n v="10.220000000000001"/>
  </r>
  <r>
    <x v="1"/>
    <x v="2"/>
    <x v="0"/>
    <n v="120567"/>
    <n v="6.61"/>
    <n v="7969.4787000000006"/>
    <n v="229099.09"/>
    <n v="28.747060958955821"/>
    <n v="34886.06"/>
    <n v="35.36"/>
    <n v="22550.349184000002"/>
    <n v="386.72"/>
    <n v="1.1299999999999999"/>
    <n v="25481.89457792"/>
    <x v="0"/>
    <n v="3918"/>
    <x v="539"/>
    <n v="3.43"/>
    <n v="252.00210000000004"/>
    <x v="554"/>
    <x v="554"/>
    <x v="58"/>
    <n v="14.64"/>
  </r>
  <r>
    <x v="1"/>
    <x v="2"/>
    <x v="1"/>
    <n v="123448"/>
    <n v="0.65"/>
    <n v="802.41200000000003"/>
    <n v="469913.15"/>
    <n v="585.62577578600519"/>
    <n v="12758.66"/>
    <n v="6.03"/>
    <n v="11989.312802"/>
    <n v="53.45"/>
    <n v="1.01"/>
    <n v="12109.20593002"/>
    <x v="1"/>
    <n v="2982"/>
    <x v="540"/>
    <n v="12.33"/>
    <n v="111.7098"/>
    <x v="555"/>
    <x v="555"/>
    <x v="230"/>
    <n v="14.94"/>
  </r>
  <r>
    <x v="1"/>
    <x v="2"/>
    <x v="1"/>
    <n v="50354"/>
    <n v="5.47"/>
    <n v="2754.3638000000001"/>
    <n v="354810.42"/>
    <n v="128.81755852295183"/>
    <n v="40683.83"/>
    <n v="50.2"/>
    <n v="20260.547340000001"/>
    <n v="110.16"/>
    <n v="0.95"/>
    <n v="19247.519972999999"/>
    <x v="0"/>
    <n v="4045"/>
    <x v="445"/>
    <n v="20.18"/>
    <n v="421.15660000000003"/>
    <x v="556"/>
    <x v="556"/>
    <x v="20"/>
    <n v="13.6"/>
  </r>
  <r>
    <x v="1"/>
    <x v="2"/>
    <x v="2"/>
    <n v="130282"/>
    <n v="2.31"/>
    <n v="3009.5142000000001"/>
    <n v="459832.16"/>
    <n v="152.7928195188446"/>
    <n v="41697.06"/>
    <n v="32.630000000000003"/>
    <n v="28091.309321999997"/>
    <n v="87.78"/>
    <n v="0.86"/>
    <n v="24158.526016919997"/>
    <x v="0"/>
    <n v="2545"/>
    <x v="541"/>
    <n v="1.01"/>
    <n v="25.098499999999998"/>
    <x v="557"/>
    <x v="557"/>
    <x v="104"/>
    <n v="12.17"/>
  </r>
  <r>
    <x v="1"/>
    <x v="2"/>
    <x v="3"/>
    <n v="155075"/>
    <n v="7.4"/>
    <n v="11475.550000000001"/>
    <n v="43040.480000000003"/>
    <n v="3.7506245887996652"/>
    <n v="36186.06"/>
    <n v="1.44"/>
    <n v="35664.980735999998"/>
    <n v="208.73"/>
    <n v="1.1399999999999999"/>
    <n v="40658.078039039996"/>
    <x v="0"/>
    <n v="3664"/>
    <x v="542"/>
    <n v="2.36"/>
    <n v="144.59719999999999"/>
    <x v="558"/>
    <x v="558"/>
    <x v="110"/>
    <n v="7"/>
  </r>
  <r>
    <x v="1"/>
    <x v="2"/>
    <x v="2"/>
    <n v="44819"/>
    <n v="5.05"/>
    <n v="2263.3595"/>
    <n v="138326.21"/>
    <n v="61.115439239767255"/>
    <n v="24167.439999999999"/>
    <n v="6.16"/>
    <n v="22678.725695999998"/>
    <n v="204.92"/>
    <n v="0.87"/>
    <n v="19730.491355519996"/>
    <x v="0"/>
    <n v="2165"/>
    <x v="543"/>
    <n v="12.25"/>
    <n v="140.26249999999999"/>
    <x v="559"/>
    <x v="559"/>
    <x v="156"/>
    <n v="8.68"/>
  </r>
  <r>
    <x v="1"/>
    <x v="2"/>
    <x v="0"/>
    <n v="172361"/>
    <n v="1.6"/>
    <n v="2757.7759999999998"/>
    <n v="53316.95"/>
    <n v="19.333314235819007"/>
    <n v="45557.59"/>
    <n v="40.950000000000003"/>
    <n v="26901.756894999999"/>
    <n v="189.09"/>
    <n v="0.98"/>
    <n v="26363.721757099996"/>
    <x v="0"/>
    <n v="3126"/>
    <x v="544"/>
    <n v="5.77"/>
    <n v="102.47519999999999"/>
    <x v="560"/>
    <x v="560"/>
    <x v="50"/>
    <n v="12.9"/>
  </r>
  <r>
    <x v="1"/>
    <x v="2"/>
    <x v="4"/>
    <n v="19256"/>
    <n v="3.12"/>
    <n v="600.78719999999998"/>
    <n v="377709.56"/>
    <n v="628.69109062243672"/>
    <n v="3729.41"/>
    <n v="6.07"/>
    <n v="3503.0348129999998"/>
    <n v="264.73"/>
    <n v="0.98"/>
    <n v="3432.9741167399998"/>
    <x v="1"/>
    <n v="2574"/>
    <x v="545"/>
    <n v="18.809999999999999"/>
    <n v="106.6527"/>
    <x v="561"/>
    <x v="561"/>
    <x v="119"/>
    <n v="14.31"/>
  </r>
  <r>
    <x v="1"/>
    <x v="2"/>
    <x v="2"/>
    <n v="122921"/>
    <n v="5.57"/>
    <n v="6846.6997000000001"/>
    <n v="276244.06"/>
    <n v="40.347039026700706"/>
    <n v="17217.25"/>
    <n v="17.329999999999998"/>
    <n v="14233.500575"/>
    <n v="178.01"/>
    <n v="1.19"/>
    <n v="16937.865684249999"/>
    <x v="1"/>
    <n v="70"/>
    <x v="546"/>
    <n v="6.68"/>
    <n v="450.43239999999997"/>
    <x v="562"/>
    <x v="562"/>
    <x v="68"/>
    <n v="8.66"/>
  </r>
  <r>
    <x v="1"/>
    <x v="2"/>
    <x v="2"/>
    <n v="83445"/>
    <n v="3.82"/>
    <n v="3187.5989999999997"/>
    <n v="39406.36"/>
    <n v="12.362395646378356"/>
    <n v="10507.92"/>
    <n v="19.82"/>
    <n v="8425.2502559999994"/>
    <n v="194.04"/>
    <n v="1.04"/>
    <n v="8762.2602662400004"/>
    <x v="0"/>
    <n v="3174"/>
    <x v="547"/>
    <n v="2.79"/>
    <n v="78.789600000000007"/>
    <x v="563"/>
    <x v="563"/>
    <x v="144"/>
    <n v="11.59"/>
  </r>
  <r>
    <x v="1"/>
    <x v="2"/>
    <x v="2"/>
    <n v="83071"/>
    <n v="2.89"/>
    <n v="2400.7519000000002"/>
    <n v="428840.8"/>
    <n v="178.62770409553772"/>
    <n v="10893.81"/>
    <n v="50.4"/>
    <n v="5403.3297599999996"/>
    <n v="48.81"/>
    <n v="0.91"/>
    <n v="4917.0300815999999"/>
    <x v="1"/>
    <n v="1111"/>
    <x v="548"/>
    <n v="19.5"/>
    <n v="374.40000000000003"/>
    <x v="564"/>
    <x v="564"/>
    <x v="43"/>
    <n v="16.62"/>
  </r>
  <r>
    <x v="1"/>
    <x v="2"/>
    <x v="0"/>
    <n v="131792"/>
    <n v="5.34"/>
    <n v="7037.6927999999998"/>
    <n v="8212.31"/>
    <n v="1.1669037329961318"/>
    <n v="16252.46"/>
    <n v="3.27"/>
    <n v="15721.004558000001"/>
    <n v="247.95"/>
    <n v="1.01"/>
    <n v="15878.214603580001"/>
    <x v="1"/>
    <n v="3200"/>
    <x v="549"/>
    <n v="3.13"/>
    <n v="272.0283"/>
    <x v="565"/>
    <x v="565"/>
    <x v="77"/>
    <n v="8.44"/>
  </r>
  <r>
    <x v="1"/>
    <x v="2"/>
    <x v="2"/>
    <n v="191680"/>
    <n v="5.34"/>
    <n v="10235.712"/>
    <n v="366882.56"/>
    <n v="35.843384417224712"/>
    <n v="37131.83"/>
    <n v="12.1"/>
    <n v="32638.878570000001"/>
    <n v="379.64"/>
    <n v="1.05"/>
    <n v="34270.822498500005"/>
    <x v="1"/>
    <n v="4693"/>
    <x v="550"/>
    <n v="24.45"/>
    <n v="2239.62"/>
    <x v="566"/>
    <x v="566"/>
    <x v="69"/>
    <n v="18.57"/>
  </r>
  <r>
    <x v="1"/>
    <x v="2"/>
    <x v="1"/>
    <n v="110928"/>
    <n v="1.23"/>
    <n v="1364.4144000000001"/>
    <n v="199657"/>
    <n v="146.33164235147328"/>
    <n v="9471.02"/>
    <n v="34.18"/>
    <n v="6233.8253640000003"/>
    <n v="470.32"/>
    <n v="0.89"/>
    <n v="5548.1045739600004"/>
    <x v="0"/>
    <n v="4490"/>
    <x v="551"/>
    <n v="14.7"/>
    <n v="170.07899999999998"/>
    <x v="567"/>
    <x v="567"/>
    <x v="106"/>
    <n v="11.5"/>
  </r>
  <r>
    <x v="1"/>
    <x v="2"/>
    <x v="3"/>
    <n v="56277"/>
    <n v="3.87"/>
    <n v="2177.9198999999999"/>
    <n v="35002.129999999997"/>
    <n v="16.071357812562344"/>
    <n v="15478.36"/>
    <n v="45"/>
    <n v="8513.0980000000018"/>
    <n v="84.45"/>
    <n v="1.1200000000000001"/>
    <n v="9534.6697600000025"/>
    <x v="1"/>
    <n v="1066"/>
    <x v="552"/>
    <n v="19.18"/>
    <n v="465.69040000000001"/>
    <x v="568"/>
    <x v="568"/>
    <x v="117"/>
    <n v="15.16"/>
  </r>
  <r>
    <x v="2"/>
    <x v="2"/>
    <x v="0"/>
    <n v="88762"/>
    <n v="2.6"/>
    <n v="2307.8120000000004"/>
    <n v="158868.85"/>
    <n v="68.83959785285802"/>
    <n v="18039.310000000001"/>
    <n v="48.23"/>
    <n v="9338.9507870000016"/>
    <n v="416.63"/>
    <n v="0.98"/>
    <n v="9152.1717712600021"/>
    <x v="1"/>
    <n v="1005"/>
    <x v="553"/>
    <n v="16.170000000000002"/>
    <n v="372.23340000000002"/>
    <x v="569"/>
    <x v="569"/>
    <x v="15"/>
    <n v="13.85"/>
  </r>
  <r>
    <x v="2"/>
    <x v="2"/>
    <x v="1"/>
    <n v="71856"/>
    <n v="2.2799999999999998"/>
    <n v="1638.3167999999998"/>
    <n v="331662.53000000003"/>
    <n v="202.44102361643368"/>
    <n v="23137.01"/>
    <n v="43.02"/>
    <n v="13183.468297999998"/>
    <n v="328.72"/>
    <n v="0.94"/>
    <n v="12392.460200119998"/>
    <x v="1"/>
    <n v="367"/>
    <x v="554"/>
    <n v="19.86"/>
    <n v="392.83080000000001"/>
    <x v="570"/>
    <x v="570"/>
    <x v="197"/>
    <n v="20.9"/>
  </r>
  <r>
    <x v="2"/>
    <x v="2"/>
    <x v="1"/>
    <n v="66179"/>
    <n v="6.82"/>
    <n v="4513.4078"/>
    <n v="95950.77"/>
    <n v="21.259051752425297"/>
    <n v="9867.61"/>
    <n v="21.23"/>
    <n v="7772.7163970000001"/>
    <n v="468.05"/>
    <n v="0.89"/>
    <n v="6917.7175933300005"/>
    <x v="0"/>
    <n v="868"/>
    <x v="555"/>
    <n v="7.97"/>
    <n v="308.59839999999997"/>
    <x v="571"/>
    <x v="571"/>
    <x v="176"/>
    <n v="4.4400000000000004"/>
  </r>
  <r>
    <x v="2"/>
    <x v="2"/>
    <x v="1"/>
    <n v="189439"/>
    <n v="1.99"/>
    <n v="3769.8361"/>
    <n v="17204.75"/>
    <n v="4.5637925744304901"/>
    <n v="1747.19"/>
    <n v="48.95"/>
    <n v="891.94049499999994"/>
    <n v="359.08"/>
    <n v="1.1299999999999999"/>
    <n v="1007.8927593499999"/>
    <x v="0"/>
    <n v="3213"/>
    <x v="556"/>
    <n v="10.27"/>
    <n v="265.5822"/>
    <x v="572"/>
    <x v="572"/>
    <x v="13"/>
    <n v="12.36"/>
  </r>
  <r>
    <x v="2"/>
    <x v="2"/>
    <x v="4"/>
    <n v="136724"/>
    <n v="1.87"/>
    <n v="2556.7388000000001"/>
    <n v="261611.73"/>
    <n v="102.32243121589111"/>
    <n v="12187.49"/>
    <n v="19.510000000000002"/>
    <n v="9809.710701"/>
    <n v="483.11"/>
    <n v="1.2"/>
    <n v="11771.652841199999"/>
    <x v="1"/>
    <n v="1196"/>
    <x v="557"/>
    <n v="17.32"/>
    <n v="525.83519999999999"/>
    <x v="573"/>
    <x v="573"/>
    <x v="30"/>
    <n v="14.5"/>
  </r>
  <r>
    <x v="2"/>
    <x v="2"/>
    <x v="1"/>
    <n v="71509"/>
    <n v="4.07"/>
    <n v="2910.4162999999999"/>
    <n v="25969.16"/>
    <n v="8.9228334791830299"/>
    <n v="22397.35"/>
    <n v="39.549999999999997"/>
    <n v="13539.198075"/>
    <n v="221.94"/>
    <n v="0.95"/>
    <n v="12862.238171249999"/>
    <x v="1"/>
    <n v="2709"/>
    <x v="558"/>
    <n v="23.83"/>
    <n v="580.73709999999994"/>
    <x v="574"/>
    <x v="574"/>
    <x v="123"/>
    <n v="17.420000000000002"/>
  </r>
  <r>
    <x v="2"/>
    <x v="2"/>
    <x v="1"/>
    <n v="198273"/>
    <n v="5.82"/>
    <n v="11539.488600000001"/>
    <n v="282434.37"/>
    <n v="24.475466789750108"/>
    <n v="24978.79"/>
    <n v="45.13"/>
    <n v="13705.862073"/>
    <n v="55.63"/>
    <n v="0.82"/>
    <n v="11238.806899859999"/>
    <x v="0"/>
    <n v="802"/>
    <x v="559"/>
    <n v="24.36"/>
    <n v="2063.0483999999997"/>
    <x v="575"/>
    <x v="575"/>
    <x v="85"/>
    <n v="13.41"/>
  </r>
  <r>
    <x v="2"/>
    <x v="2"/>
    <x v="2"/>
    <n v="171551"/>
    <n v="3.38"/>
    <n v="5798.4237999999996"/>
    <n v="434575.11"/>
    <n v="74.947110626856912"/>
    <n v="24915.5"/>
    <n v="6.41"/>
    <n v="23318.416450000001"/>
    <n v="252.91"/>
    <n v="1.05"/>
    <n v="24484.337272500001"/>
    <x v="0"/>
    <n v="2709"/>
    <x v="560"/>
    <n v="12.02"/>
    <n v="367.93220000000002"/>
    <x v="576"/>
    <x v="576"/>
    <x v="47"/>
    <n v="12.44"/>
  </r>
  <r>
    <x v="2"/>
    <x v="2"/>
    <x v="2"/>
    <n v="65042"/>
    <n v="0.94"/>
    <n v="611.39479999999992"/>
    <n v="32201.96"/>
    <n v="52.669666146980646"/>
    <n v="14055.22"/>
    <n v="3.07"/>
    <n v="13623.724746"/>
    <n v="419.19"/>
    <n v="0.89"/>
    <n v="12125.115023939999"/>
    <x v="0"/>
    <n v="3345"/>
    <x v="561"/>
    <n v="3.86"/>
    <n v="13.780199999999999"/>
    <x v="577"/>
    <x v="577"/>
    <x v="44"/>
    <n v="3.27"/>
  </r>
  <r>
    <x v="2"/>
    <x v="2"/>
    <x v="0"/>
    <n v="36423"/>
    <n v="6.73"/>
    <n v="2451.2678999999998"/>
    <n v="467862.92"/>
    <n v="190.86568220470721"/>
    <n v="23113.11"/>
    <n v="4.9800000000000004"/>
    <n v="21962.077122000002"/>
    <n v="270.02"/>
    <n v="1.03"/>
    <n v="22620.939435660002"/>
    <x v="1"/>
    <n v="3656"/>
    <x v="562"/>
    <n v="20.309999999999999"/>
    <n v="620.87669999999991"/>
    <x v="578"/>
    <x v="578"/>
    <x v="116"/>
    <n v="11.38"/>
  </r>
  <r>
    <x v="2"/>
    <x v="2"/>
    <x v="3"/>
    <n v="27000"/>
    <n v="4.82"/>
    <n v="1301.4000000000001"/>
    <n v="225489.67"/>
    <n v="173.26699708006763"/>
    <n v="28560.22"/>
    <n v="8.26"/>
    <n v="26201.145828000001"/>
    <n v="409.11"/>
    <n v="0.96"/>
    <n v="25153.099994879998"/>
    <x v="1"/>
    <n v="4378"/>
    <x v="266"/>
    <n v="17.39"/>
    <n v="179.8126"/>
    <x v="579"/>
    <x v="579"/>
    <x v="225"/>
    <n v="10.58"/>
  </r>
  <r>
    <x v="2"/>
    <x v="2"/>
    <x v="4"/>
    <n v="91680"/>
    <n v="7.96"/>
    <n v="7297.7280000000001"/>
    <n v="425974.19"/>
    <n v="58.370795677778069"/>
    <n v="2077.33"/>
    <n v="35.42"/>
    <n v="1341.5397139999998"/>
    <n v="68.989999999999995"/>
    <n v="0.82"/>
    <n v="1100.0625654799996"/>
    <x v="0"/>
    <n v="4079"/>
    <x v="563"/>
    <n v="12.92"/>
    <n v="603.36400000000003"/>
    <x v="580"/>
    <x v="580"/>
    <x v="43"/>
    <n v="12.48"/>
  </r>
  <r>
    <x v="2"/>
    <x v="2"/>
    <x v="3"/>
    <n v="145818"/>
    <n v="7.11"/>
    <n v="10367.659799999999"/>
    <n v="337713.6"/>
    <n v="32.573754011488688"/>
    <n v="35333.730000000003"/>
    <n v="49.42"/>
    <n v="17871.800634000003"/>
    <n v="144.21"/>
    <n v="0.88"/>
    <n v="15727.184557920003"/>
    <x v="0"/>
    <n v="2305"/>
    <x v="564"/>
    <n v="11.38"/>
    <n v="953.3026000000001"/>
    <x v="581"/>
    <x v="581"/>
    <x v="79"/>
    <n v="10.130000000000001"/>
  </r>
  <r>
    <x v="2"/>
    <x v="2"/>
    <x v="1"/>
    <n v="131177"/>
    <n v="6.74"/>
    <n v="8841.3297999999995"/>
    <n v="104890.79"/>
    <n v="11.863689328725188"/>
    <n v="23954.2"/>
    <n v="26.77"/>
    <n v="17541.660659999998"/>
    <n v="76.209999999999994"/>
    <n v="0.94"/>
    <n v="16489.161020399995"/>
    <x v="0"/>
    <n v="3471"/>
    <x v="565"/>
    <n v="16.52"/>
    <n v="890.92359999999996"/>
    <x v="582"/>
    <x v="582"/>
    <x v="0"/>
    <n v="12.55"/>
  </r>
  <r>
    <x v="2"/>
    <x v="2"/>
    <x v="4"/>
    <n v="8691"/>
    <n v="7.75"/>
    <n v="673.55250000000001"/>
    <n v="247786.81"/>
    <n v="367.88046959962287"/>
    <n v="3803.39"/>
    <n v="43.52"/>
    <n v="2148.1546719999997"/>
    <n v="100.39"/>
    <n v="0.99"/>
    <n v="2126.6731252799996"/>
    <x v="1"/>
    <n v="2567"/>
    <x v="566"/>
    <n v="24.64"/>
    <n v="111.8656"/>
    <x v="583"/>
    <x v="583"/>
    <x v="153"/>
    <n v="16.87"/>
  </r>
  <r>
    <x v="2"/>
    <x v="2"/>
    <x v="1"/>
    <n v="3590"/>
    <n v="1.31"/>
    <n v="47.029000000000003"/>
    <n v="68922.52"/>
    <n v="1465.5323311148441"/>
    <n v="14007.47"/>
    <n v="22.24"/>
    <n v="10892.208672000001"/>
    <n v="40.81"/>
    <n v="0.93"/>
    <n v="10129.754064960001"/>
    <x v="1"/>
    <n v="203"/>
    <x v="567"/>
    <n v="24.38"/>
    <n v="9.5082000000000004"/>
    <x v="584"/>
    <x v="584"/>
    <x v="231"/>
    <n v="14.3"/>
  </r>
  <r>
    <x v="2"/>
    <x v="2"/>
    <x v="2"/>
    <n v="144463"/>
    <n v="6.63"/>
    <n v="9577.8968999999997"/>
    <n v="375314.57"/>
    <n v="39.185488622246503"/>
    <n v="46555.48"/>
    <n v="13.87"/>
    <n v="40098.234924000004"/>
    <n v="355.4"/>
    <n v="1.0900000000000001"/>
    <n v="43707.076067160007"/>
    <x v="1"/>
    <n v="4232"/>
    <x v="568"/>
    <n v="14.41"/>
    <n v="1128.1589000000001"/>
    <x v="585"/>
    <x v="585"/>
    <x v="210"/>
    <n v="17.04"/>
  </r>
  <r>
    <x v="2"/>
    <x v="2"/>
    <x v="4"/>
    <n v="42970"/>
    <n v="7.75"/>
    <n v="3330.1750000000002"/>
    <n v="114723.6"/>
    <n v="34.449721110752435"/>
    <n v="466.38"/>
    <n v="30.54"/>
    <n v="323.94754799999998"/>
    <n v="282.75"/>
    <n v="1.05"/>
    <n v="340.14492539999998"/>
    <x v="1"/>
    <n v="4015"/>
    <x v="100"/>
    <n v="14.33"/>
    <n v="436.63510000000002"/>
    <x v="586"/>
    <x v="586"/>
    <x v="37"/>
    <n v="15.93"/>
  </r>
  <r>
    <x v="2"/>
    <x v="2"/>
    <x v="0"/>
    <n v="19459"/>
    <n v="6.64"/>
    <n v="1292.0776000000001"/>
    <n v="65045.83"/>
    <n v="50.342046019526997"/>
    <n v="28426.94"/>
    <n v="25.78"/>
    <n v="21098.474867999998"/>
    <n v="170.99"/>
    <n v="1.1100000000000001"/>
    <n v="23419.307103479998"/>
    <x v="0"/>
    <n v="1891"/>
    <x v="569"/>
    <n v="9.2100000000000009"/>
    <n v="65.667300000000012"/>
    <x v="587"/>
    <x v="587"/>
    <x v="60"/>
    <n v="8.24"/>
  </r>
  <r>
    <x v="2"/>
    <x v="2"/>
    <x v="2"/>
    <n v="117810"/>
    <n v="6.32"/>
    <n v="7445.5920000000006"/>
    <n v="158291.88"/>
    <n v="21.259811174181984"/>
    <n v="2955.55"/>
    <n v="56.97"/>
    <n v="1271.7731650000001"/>
    <n v="30.3"/>
    <n v="1.1399999999999999"/>
    <n v="1449.8214080999999"/>
    <x v="0"/>
    <n v="77"/>
    <x v="570"/>
    <n v="14.81"/>
    <n v="782.85660000000007"/>
    <x v="588"/>
    <x v="588"/>
    <x v="175"/>
    <n v="12.06"/>
  </r>
  <r>
    <x v="2"/>
    <x v="2"/>
    <x v="1"/>
    <n v="174703"/>
    <n v="3.78"/>
    <n v="6603.7734"/>
    <n v="56231.26"/>
    <n v="8.5150196098491211"/>
    <n v="44413.32"/>
    <n v="36.01"/>
    <n v="28420.083468000001"/>
    <n v="466.08"/>
    <n v="1.19"/>
    <n v="33819.89932692"/>
    <x v="0"/>
    <n v="1063"/>
    <x v="571"/>
    <n v="4.17"/>
    <n v="163.00530000000001"/>
    <x v="589"/>
    <x v="589"/>
    <x v="232"/>
    <n v="11.92"/>
  </r>
  <r>
    <x v="2"/>
    <x v="2"/>
    <x v="1"/>
    <n v="9922"/>
    <n v="4.21"/>
    <n v="417.71619999999996"/>
    <n v="143024.6"/>
    <n v="342.39658409226172"/>
    <n v="32122.1"/>
    <n v="39.700000000000003"/>
    <n v="19369.6263"/>
    <n v="201.69"/>
    <n v="1"/>
    <n v="19369.6263"/>
    <x v="1"/>
    <n v="3849"/>
    <x v="354"/>
    <n v="12.04"/>
    <n v="59.838799999999999"/>
    <x v="590"/>
    <x v="590"/>
    <x v="12"/>
    <n v="13.71"/>
  </r>
  <r>
    <x v="2"/>
    <x v="2"/>
    <x v="2"/>
    <n v="115794"/>
    <n v="3.72"/>
    <n v="4307.5368000000008"/>
    <n v="327726.99"/>
    <n v="76.082226389801221"/>
    <n v="4968.5600000000004"/>
    <n v="35.47"/>
    <n v="3206.2117680000001"/>
    <n v="239.37"/>
    <n v="1.1399999999999999"/>
    <n v="3655.0814155199996"/>
    <x v="0"/>
    <n v="4311"/>
    <x v="572"/>
    <n v="10.94"/>
    <n v="338.26479999999998"/>
    <x v="591"/>
    <x v="591"/>
    <x v="233"/>
    <n v="7.5"/>
  </r>
  <r>
    <x v="2"/>
    <x v="2"/>
    <x v="1"/>
    <n v="126673"/>
    <n v="1.29"/>
    <n v="1634.0817"/>
    <n v="351192.54"/>
    <n v="214.91736918662022"/>
    <n v="40848.15"/>
    <n v="16.350000000000001"/>
    <n v="34169.477475"/>
    <n v="73.19"/>
    <n v="1.1399999999999999"/>
    <n v="38953.204321499994"/>
    <x v="1"/>
    <n v="2466"/>
    <x v="573"/>
    <n v="24.21"/>
    <n v="357.82380000000001"/>
    <x v="592"/>
    <x v="592"/>
    <x v="202"/>
    <n v="17.899999999999999"/>
  </r>
  <r>
    <x v="2"/>
    <x v="2"/>
    <x v="1"/>
    <n v="166481"/>
    <n v="5.32"/>
    <n v="8856.7892000000011"/>
    <n v="466472.58"/>
    <n v="52.668362028984497"/>
    <n v="31977.02"/>
    <n v="56.42"/>
    <n v="13935.585315999999"/>
    <n v="259.73"/>
    <n v="0.97"/>
    <n v="13517.517756519999"/>
    <x v="1"/>
    <n v="818"/>
    <x v="574"/>
    <n v="6.6"/>
    <n v="509.98200000000003"/>
    <x v="593"/>
    <x v="593"/>
    <x v="114"/>
    <n v="23.7"/>
  </r>
  <r>
    <x v="2"/>
    <x v="2"/>
    <x v="2"/>
    <n v="35851"/>
    <n v="6.72"/>
    <n v="2409.1871999999998"/>
    <n v="53882.720000000001"/>
    <n v="22.365518129931957"/>
    <n v="19014.28"/>
    <n v="7.69"/>
    <n v="17552.081868000001"/>
    <n v="217.74"/>
    <n v="1.1399999999999999"/>
    <n v="20009.37332952"/>
    <x v="0"/>
    <n v="570"/>
    <x v="575"/>
    <n v="5.83"/>
    <n v="135.66409999999999"/>
    <x v="594"/>
    <x v="594"/>
    <x v="197"/>
    <n v="4.18"/>
  </r>
  <r>
    <x v="2"/>
    <x v="2"/>
    <x v="1"/>
    <n v="81865"/>
    <n v="3.18"/>
    <n v="2603.3070000000002"/>
    <n v="155699.51"/>
    <n v="59.8083552957834"/>
    <n v="34862.36"/>
    <n v="15.87"/>
    <n v="29329.703468000003"/>
    <n v="148.81"/>
    <n v="1.17"/>
    <n v="34315.753057560003"/>
    <x v="0"/>
    <n v="2789"/>
    <x v="576"/>
    <n v="2.14"/>
    <n v="29.189600000000002"/>
    <x v="595"/>
    <x v="595"/>
    <x v="198"/>
    <n v="6.85"/>
  </r>
  <r>
    <x v="2"/>
    <x v="2"/>
    <x v="2"/>
    <n v="179480"/>
    <n v="7.73"/>
    <n v="13873.804000000002"/>
    <n v="480981.59"/>
    <n v="34.668328167242379"/>
    <n v="23230.35"/>
    <n v="33.950000000000003"/>
    <n v="15343.646174999998"/>
    <n v="487.47"/>
    <n v="0.89"/>
    <n v="13655.845095749999"/>
    <x v="0"/>
    <n v="3930"/>
    <x v="577"/>
    <n v="4.54"/>
    <n v="623.56900000000007"/>
    <x v="596"/>
    <x v="596"/>
    <x v="127"/>
    <n v="13.59"/>
  </r>
  <r>
    <x v="2"/>
    <x v="2"/>
    <x v="1"/>
    <n v="177001"/>
    <n v="6.85"/>
    <n v="12124.568499999998"/>
    <n v="491361.64"/>
    <n v="40.526113568495248"/>
    <n v="43704.05"/>
    <n v="24.85"/>
    <n v="32843.593574999999"/>
    <n v="318.88"/>
    <n v="0.88"/>
    <n v="28902.362345999998"/>
    <x v="1"/>
    <n v="4806"/>
    <x v="578"/>
    <n v="23.96"/>
    <n v="2803.32"/>
    <x v="597"/>
    <x v="597"/>
    <x v="179"/>
    <n v="18.170000000000002"/>
  </r>
  <r>
    <x v="2"/>
    <x v="2"/>
    <x v="4"/>
    <n v="191715"/>
    <n v="5.2"/>
    <n v="9969.18"/>
    <n v="170947.68"/>
    <n v="17.147616955456716"/>
    <n v="4376.91"/>
    <n v="55.33"/>
    <n v="1955.1656969999999"/>
    <n v="290.81"/>
    <n v="1.2"/>
    <n v="2346.1988363999999"/>
    <x v="0"/>
    <n v="2598"/>
    <x v="579"/>
    <n v="12.19"/>
    <n v="913.76239999999996"/>
    <x v="598"/>
    <x v="598"/>
    <x v="219"/>
    <n v="11.02"/>
  </r>
  <r>
    <x v="2"/>
    <x v="2"/>
    <x v="2"/>
    <n v="78903"/>
    <n v="4.1900000000000004"/>
    <n v="3306.0357000000004"/>
    <n v="142921.01999999999"/>
    <n v="43.23033172327812"/>
    <n v="3802.95"/>
    <n v="47.39"/>
    <n v="2000.7319949999999"/>
    <n v="485.26"/>
    <n v="1.1499999999999999"/>
    <n v="2300.8417942499996"/>
    <x v="0"/>
    <n v="3771"/>
    <x v="580"/>
    <n v="14.88"/>
    <n v="441.63840000000005"/>
    <x v="599"/>
    <x v="599"/>
    <x v="25"/>
    <n v="10.08"/>
  </r>
  <r>
    <x v="2"/>
    <x v="2"/>
    <x v="3"/>
    <n v="98309"/>
    <n v="2.69"/>
    <n v="2644.5120999999999"/>
    <n v="347757.97"/>
    <n v="131.50175036068089"/>
    <n v="16584.490000000002"/>
    <n v="56.16"/>
    <n v="7270.6404160000011"/>
    <n v="416.1"/>
    <n v="0.91"/>
    <n v="6616.2827785600011"/>
    <x v="1"/>
    <n v="3096"/>
    <x v="581"/>
    <n v="5.53"/>
    <n v="134.4896"/>
    <x v="600"/>
    <x v="600"/>
    <x v="215"/>
    <n v="20.239999999999998"/>
  </r>
  <r>
    <x v="2"/>
    <x v="2"/>
    <x v="1"/>
    <n v="21428"/>
    <n v="5.52"/>
    <n v="1182.8255999999999"/>
    <n v="18862.63"/>
    <n v="15.947093130212943"/>
    <n v="25954.09"/>
    <n v="57.47"/>
    <n v="11038.274477000001"/>
    <n v="406.87"/>
    <n v="0.94"/>
    <n v="10375.97800838"/>
    <x v="0"/>
    <n v="4329"/>
    <x v="582"/>
    <n v="1.61"/>
    <n v="10.6904"/>
    <x v="601"/>
    <x v="601"/>
    <x v="90"/>
    <n v="12.1"/>
  </r>
  <r>
    <x v="2"/>
    <x v="2"/>
    <x v="0"/>
    <n v="62599"/>
    <n v="7.93"/>
    <n v="4964.1007"/>
    <n v="477535.6"/>
    <n v="96.197806785023516"/>
    <n v="35256.01"/>
    <n v="55.64"/>
    <n v="15639.566036"/>
    <n v="399.74"/>
    <n v="0.82"/>
    <n v="12824.444149519999"/>
    <x v="1"/>
    <n v="1477"/>
    <x v="583"/>
    <n v="7.39"/>
    <n v="247.56499999999997"/>
    <x v="602"/>
    <x v="602"/>
    <x v="153"/>
    <n v="20.079999999999998"/>
  </r>
  <r>
    <x v="2"/>
    <x v="2"/>
    <x v="4"/>
    <n v="94779"/>
    <n v="5.38"/>
    <n v="5099.1102000000001"/>
    <n v="417735.61"/>
    <n v="81.92323633248796"/>
    <n v="49921.38"/>
    <n v="48.72"/>
    <n v="25599.683664"/>
    <n v="191.69"/>
    <n v="0.96"/>
    <n v="24575.696317440001"/>
    <x v="0"/>
    <n v="4620"/>
    <x v="584"/>
    <n v="21.82"/>
    <n v="941.09659999999997"/>
    <x v="603"/>
    <x v="603"/>
    <x v="99"/>
    <n v="10.83"/>
  </r>
  <r>
    <x v="2"/>
    <x v="2"/>
    <x v="2"/>
    <n v="191373"/>
    <n v="6.84"/>
    <n v="13089.913200000001"/>
    <n v="159150.79999999999"/>
    <n v="12.15827771875523"/>
    <n v="35859.94"/>
    <n v="59.9"/>
    <n v="14379.835940000003"/>
    <n v="468.81"/>
    <n v="0.81"/>
    <n v="11647.667111400004"/>
    <x v="0"/>
    <n v="2067"/>
    <x v="585"/>
    <n v="5.05"/>
    <n v="351.63149999999996"/>
    <x v="604"/>
    <x v="604"/>
    <x v="57"/>
    <n v="8.07"/>
  </r>
  <r>
    <x v="2"/>
    <x v="2"/>
    <x v="2"/>
    <n v="13911"/>
    <n v="4.71"/>
    <n v="655.20810000000006"/>
    <n v="164304.62"/>
    <n v="250.76707690274279"/>
    <n v="44571.57"/>
    <n v="3.57"/>
    <n v="42980.364951000003"/>
    <n v="489.66"/>
    <n v="0.82"/>
    <n v="35243.899259819998"/>
    <x v="0"/>
    <n v="1726"/>
    <x v="586"/>
    <n v="9.1300000000000008"/>
    <n v="34.785299999999999"/>
    <x v="605"/>
    <x v="605"/>
    <x v="67"/>
    <n v="9.68"/>
  </r>
  <r>
    <x v="2"/>
    <x v="2"/>
    <x v="0"/>
    <n v="64545"/>
    <n v="1.5"/>
    <n v="968.17499999999995"/>
    <n v="101956.73"/>
    <n v="105.30816226405351"/>
    <n v="2756.45"/>
    <n v="7.31"/>
    <n v="2554.953505"/>
    <n v="68.22"/>
    <n v="1.07"/>
    <n v="2733.8002503500002"/>
    <x v="1"/>
    <n v="2223"/>
    <x v="587"/>
    <n v="17.78"/>
    <n v="147.57400000000001"/>
    <x v="606"/>
    <x v="606"/>
    <x v="13"/>
    <n v="12.84"/>
  </r>
  <r>
    <x v="2"/>
    <x v="2"/>
    <x v="2"/>
    <n v="75332"/>
    <n v="6.45"/>
    <n v="4858.9139999999998"/>
    <n v="331785.46000000002"/>
    <n v="68.283871663503419"/>
    <n v="37192.51"/>
    <n v="32.5"/>
    <n v="25104.944250000004"/>
    <n v="479.3"/>
    <n v="1.1499999999999999"/>
    <n v="28870.685887500003"/>
    <x v="1"/>
    <n v="4020"/>
    <x v="588"/>
    <n v="18.649999999999999"/>
    <n v="1082.819"/>
    <x v="607"/>
    <x v="607"/>
    <x v="17"/>
    <n v="15.01"/>
  </r>
  <r>
    <x v="2"/>
    <x v="2"/>
    <x v="3"/>
    <n v="146299"/>
    <n v="4.24"/>
    <n v="6203.0775999999996"/>
    <n v="206586.98"/>
    <n v="33.303948994608746"/>
    <n v="14451.81"/>
    <n v="43.13"/>
    <n v="8218.7443469999998"/>
    <n v="214.87"/>
    <n v="1.1299999999999999"/>
    <n v="9287.1811121099981"/>
    <x v="0"/>
    <n v="2349"/>
    <x v="589"/>
    <n v="7.93"/>
    <n v="448.6001"/>
    <x v="608"/>
    <x v="608"/>
    <x v="155"/>
    <n v="15.26"/>
  </r>
  <r>
    <x v="2"/>
    <x v="2"/>
    <x v="1"/>
    <n v="36284"/>
    <n v="2.54"/>
    <n v="921.61359999999991"/>
    <n v="146205.51"/>
    <n v="158.6407904570853"/>
    <n v="21459.88"/>
    <n v="43.33"/>
    <n v="12161.313996000001"/>
    <n v="79.25"/>
    <n v="0.84"/>
    <n v="10215.503756640001"/>
    <x v="1"/>
    <n v="2150"/>
    <x v="590"/>
    <n v="18.399999999999999"/>
    <n v="209.392"/>
    <x v="609"/>
    <x v="609"/>
    <x v="77"/>
    <n v="14.29"/>
  </r>
  <r>
    <x v="2"/>
    <x v="2"/>
    <x v="2"/>
    <n v="102776"/>
    <n v="4.99"/>
    <n v="5128.5223999999998"/>
    <n v="419267.21"/>
    <n v="81.752048114287277"/>
    <n v="13620.6"/>
    <n v="50.22"/>
    <n v="6780.3346800000008"/>
    <n v="411.81"/>
    <n v="0.81"/>
    <n v="5492.071090800001"/>
    <x v="0"/>
    <n v="581"/>
    <x v="591"/>
    <n v="5.66"/>
    <n v="185.13860000000003"/>
    <x v="610"/>
    <x v="610"/>
    <x v="93"/>
    <n v="17.100000000000001"/>
  </r>
  <r>
    <x v="2"/>
    <x v="2"/>
    <x v="3"/>
    <n v="141229"/>
    <n v="7.22"/>
    <n v="10196.7338"/>
    <n v="72432.75"/>
    <n v="7.1035246600239779"/>
    <n v="44251.68"/>
    <n v="45.7"/>
    <n v="24028.662239999998"/>
    <n v="465.9"/>
    <n v="0.97"/>
    <n v="23307.802372799997"/>
    <x v="0"/>
    <n v="562"/>
    <x v="592"/>
    <n v="9.2899999999999991"/>
    <n v="871.40199999999993"/>
    <x v="611"/>
    <x v="611"/>
    <x v="8"/>
    <n v="9.36"/>
  </r>
  <r>
    <x v="3"/>
    <x v="2"/>
    <x v="2"/>
    <n v="64004"/>
    <n v="2.84"/>
    <n v="1817.7135999999998"/>
    <n v="243271.14"/>
    <n v="133.83359182656719"/>
    <n v="2926.3"/>
    <n v="36.92"/>
    <n v="1845.9100400000002"/>
    <n v="64.03"/>
    <n v="1.07"/>
    <n v="1975.1237428000004"/>
    <x v="0"/>
    <n v="4876"/>
    <x v="593"/>
    <n v="16.96"/>
    <n v="190.46080000000001"/>
    <x v="612"/>
    <x v="612"/>
    <x v="33"/>
    <n v="10.4"/>
  </r>
  <r>
    <x v="3"/>
    <x v="2"/>
    <x v="2"/>
    <n v="119778"/>
    <n v="5.88"/>
    <n v="7042.9463999999998"/>
    <n v="182819.41"/>
    <n v="25.95780226298471"/>
    <n v="27617.16"/>
    <n v="1.2"/>
    <n v="27285.754079999999"/>
    <n v="298.24"/>
    <n v="0.89"/>
    <n v="24284.321131199998"/>
    <x v="1"/>
    <n v="1247"/>
    <x v="594"/>
    <n v="23.99"/>
    <n v="2103.4431999999997"/>
    <x v="613"/>
    <x v="613"/>
    <x v="105"/>
    <n v="14.13"/>
  </r>
  <r>
    <x v="3"/>
    <x v="2"/>
    <x v="4"/>
    <n v="80384"/>
    <n v="5.8"/>
    <n v="4662.2719999999999"/>
    <n v="277760.52"/>
    <n v="59.576215201515488"/>
    <n v="26112.12"/>
    <n v="45.08"/>
    <n v="14340.776304000001"/>
    <n v="250.13"/>
    <n v="0.86"/>
    <n v="12333.067621440001"/>
    <x v="1"/>
    <n v="1322"/>
    <x v="595"/>
    <n v="3.51"/>
    <n v="168.55019999999999"/>
    <x v="614"/>
    <x v="614"/>
    <x v="139"/>
    <n v="19.309999999999999"/>
  </r>
  <r>
    <x v="3"/>
    <x v="2"/>
    <x v="2"/>
    <n v="117193"/>
    <n v="7.65"/>
    <n v="8965.2644999999993"/>
    <n v="173084.6"/>
    <n v="19.30613424734987"/>
    <n v="10502.22"/>
    <n v="53.48"/>
    <n v="4885.6327440000005"/>
    <n v="302.06"/>
    <n v="1.1200000000000001"/>
    <n v="5471.9086732800006"/>
    <x v="0"/>
    <n v="4504"/>
    <x v="596"/>
    <n v="11.65"/>
    <n v="557.68550000000005"/>
    <x v="615"/>
    <x v="615"/>
    <x v="110"/>
    <n v="14.93"/>
  </r>
  <r>
    <x v="3"/>
    <x v="2"/>
    <x v="4"/>
    <n v="45656"/>
    <n v="2.88"/>
    <n v="1314.8927999999999"/>
    <n v="443716.39"/>
    <n v="337.45442213996461"/>
    <n v="11639.87"/>
    <n v="1.39"/>
    <n v="11478.075807000001"/>
    <n v="134.80000000000001"/>
    <n v="0.94"/>
    <n v="10789.391258580001"/>
    <x v="0"/>
    <n v="3986"/>
    <x v="597"/>
    <n v="5.0999999999999996"/>
    <n v="64.463999999999999"/>
    <x v="616"/>
    <x v="616"/>
    <x v="125"/>
    <n v="11.84"/>
  </r>
  <r>
    <x v="3"/>
    <x v="2"/>
    <x v="4"/>
    <n v="110883"/>
    <n v="3.16"/>
    <n v="3503.9028000000003"/>
    <n v="432614.04"/>
    <n v="123.46633588123504"/>
    <n v="13273.01"/>
    <n v="55.04"/>
    <n v="5967.5452960000002"/>
    <n v="242.23"/>
    <n v="1.1299999999999999"/>
    <n v="6743.3261844799999"/>
    <x v="0"/>
    <n v="4739"/>
    <x v="598"/>
    <n v="22.75"/>
    <n v="730.04750000000001"/>
    <x v="617"/>
    <x v="617"/>
    <x v="234"/>
    <n v="14.4"/>
  </r>
  <r>
    <x v="3"/>
    <x v="2"/>
    <x v="2"/>
    <n v="17285"/>
    <n v="7.73"/>
    <n v="1336.1305000000002"/>
    <n v="309842.73"/>
    <n v="231.89555960289803"/>
    <n v="22449.25"/>
    <n v="23.23"/>
    <n v="17234.289225"/>
    <n v="247.64"/>
    <n v="0.91"/>
    <n v="15683.203194750002"/>
    <x v="1"/>
    <n v="2442"/>
    <x v="599"/>
    <n v="5.5"/>
    <n v="49.39"/>
    <x v="618"/>
    <x v="618"/>
    <x v="3"/>
    <n v="17.670000000000002"/>
  </r>
  <r>
    <x v="3"/>
    <x v="2"/>
    <x v="3"/>
    <n v="153587"/>
    <n v="5.96"/>
    <n v="9153.7852000000003"/>
    <n v="84663.82"/>
    <n v="9.2490503272897424"/>
    <n v="12213.97"/>
    <n v="45.78"/>
    <n v="6622.4145339999995"/>
    <n v="201.66"/>
    <n v="0.86"/>
    <n v="5695.2764992399998"/>
    <x v="0"/>
    <n v="1300"/>
    <x v="600"/>
    <n v="7.46"/>
    <n v="497.0598"/>
    <x v="619"/>
    <x v="619"/>
    <x v="191"/>
    <n v="8.5"/>
  </r>
  <r>
    <x v="3"/>
    <x v="2"/>
    <x v="4"/>
    <n v="85624"/>
    <n v="5.94"/>
    <n v="5086.0655999999999"/>
    <n v="320465.89"/>
    <n v="63.008603349512441"/>
    <n v="40334.11"/>
    <n v="43.74"/>
    <n v="22691.970286"/>
    <n v="436.21"/>
    <n v="0.95"/>
    <n v="21557.3717717"/>
    <x v="0"/>
    <n v="3600"/>
    <x v="601"/>
    <n v="1.47"/>
    <n v="49.039200000000001"/>
    <x v="620"/>
    <x v="620"/>
    <x v="73"/>
    <n v="10.4"/>
  </r>
  <r>
    <x v="3"/>
    <x v="2"/>
    <x v="1"/>
    <n v="71600"/>
    <n v="5.69"/>
    <n v="4074.0400000000004"/>
    <n v="371011.87"/>
    <n v="91.067311562969422"/>
    <n v="14127.76"/>
    <n v="55.67"/>
    <n v="6262.8360080000002"/>
    <n v="140.99"/>
    <n v="0.89"/>
    <n v="5573.9240471200001"/>
    <x v="0"/>
    <n v="1628"/>
    <x v="602"/>
    <n v="10.62"/>
    <n v="314.88299999999998"/>
    <x v="621"/>
    <x v="621"/>
    <x v="191"/>
    <n v="13.09"/>
  </r>
  <r>
    <x v="3"/>
    <x v="2"/>
    <x v="0"/>
    <n v="2745"/>
    <n v="5.83"/>
    <n v="160.0335"/>
    <n v="420614.13"/>
    <n v="2628.2880146969228"/>
    <n v="7700.43"/>
    <n v="33.49"/>
    <n v="5121.5559929999999"/>
    <n v="310.41000000000003"/>
    <n v="1.19"/>
    <n v="6094.6516316699999"/>
    <x v="1"/>
    <n v="4043"/>
    <x v="603"/>
    <n v="5.2"/>
    <n v="8.7360000000000007"/>
    <x v="622"/>
    <x v="622"/>
    <x v="212"/>
    <n v="11.42"/>
  </r>
  <r>
    <x v="3"/>
    <x v="2"/>
    <x v="0"/>
    <n v="4879"/>
    <n v="5.19"/>
    <n v="253.2201"/>
    <n v="324134.83"/>
    <n v="1280.0517415481631"/>
    <n v="19276.330000000002"/>
    <n v="37.159999999999997"/>
    <n v="12113.245772000002"/>
    <n v="52"/>
    <n v="0.87"/>
    <n v="10538.523821640001"/>
    <x v="1"/>
    <n v="1666"/>
    <x v="604"/>
    <n v="3.17"/>
    <n v="9.2247000000000003"/>
    <x v="623"/>
    <x v="623"/>
    <x v="58"/>
    <n v="10.7"/>
  </r>
  <r>
    <x v="3"/>
    <x v="2"/>
    <x v="2"/>
    <n v="150723"/>
    <n v="6.57"/>
    <n v="9902.5011000000013"/>
    <n v="490757.5"/>
    <n v="49.558944255002402"/>
    <n v="10418.32"/>
    <n v="45.43"/>
    <n v="5685.2772240000004"/>
    <n v="71.09"/>
    <n v="0.82"/>
    <n v="4661.92732368"/>
    <x v="1"/>
    <n v="1685"/>
    <x v="605"/>
    <n v="24.66"/>
    <n v="1935.0702000000001"/>
    <x v="624"/>
    <x v="624"/>
    <x v="150"/>
    <n v="23.53"/>
  </r>
  <r>
    <x v="3"/>
    <x v="2"/>
    <x v="1"/>
    <n v="34724"/>
    <n v="6.73"/>
    <n v="2336.9252000000001"/>
    <n v="117459.67"/>
    <n v="50.262485936648716"/>
    <n v="32475.49"/>
    <n v="1.92"/>
    <n v="31851.960592000003"/>
    <n v="405.72"/>
    <n v="1.19"/>
    <n v="37903.83310448"/>
    <x v="0"/>
    <n v="4444"/>
    <x v="606"/>
    <n v="3.83"/>
    <n v="50.632600000000004"/>
    <x v="625"/>
    <x v="625"/>
    <x v="211"/>
    <n v="7.55"/>
  </r>
  <r>
    <x v="3"/>
    <x v="2"/>
    <x v="0"/>
    <n v="109497"/>
    <n v="7.06"/>
    <n v="7730.4881999999998"/>
    <n v="135093.07"/>
    <n v="17.475360741123698"/>
    <n v="38544.69"/>
    <n v="53.32"/>
    <n v="17992.661292000001"/>
    <n v="352.87"/>
    <n v="1.03"/>
    <n v="18532.441130760002"/>
    <x v="0"/>
    <n v="817"/>
    <x v="607"/>
    <n v="22.78"/>
    <n v="1736.2916"/>
    <x v="626"/>
    <x v="626"/>
    <x v="82"/>
    <n v="7.84"/>
  </r>
  <r>
    <x v="3"/>
    <x v="2"/>
    <x v="1"/>
    <n v="58956"/>
    <n v="2.62"/>
    <n v="1544.6472000000001"/>
    <n v="222187.3"/>
    <n v="143.84339673162904"/>
    <n v="44775.24"/>
    <n v="1.1100000000000001"/>
    <n v="44278.234835999996"/>
    <n v="53.97"/>
    <n v="1.02"/>
    <n v="45163.799532719997"/>
    <x v="0"/>
    <n v="4942"/>
    <x v="608"/>
    <n v="20.8"/>
    <n v="226.09600000000003"/>
    <x v="627"/>
    <x v="627"/>
    <x v="229"/>
    <n v="9.06"/>
  </r>
  <r>
    <x v="3"/>
    <x v="2"/>
    <x v="3"/>
    <n v="46798"/>
    <n v="4.3"/>
    <n v="2012.3139999999999"/>
    <n v="117250.93"/>
    <n v="58.266716824511484"/>
    <n v="46009.57"/>
    <n v="51.02"/>
    <n v="22535.487386000001"/>
    <n v="389.69"/>
    <n v="1.06"/>
    <n v="23887.616629160002"/>
    <x v="1"/>
    <n v="4128"/>
    <x v="609"/>
    <n v="13.95"/>
    <n v="275.09399999999999"/>
    <x v="628"/>
    <x v="628"/>
    <x v="112"/>
    <n v="16.670000000000002"/>
  </r>
  <r>
    <x v="3"/>
    <x v="2"/>
    <x v="3"/>
    <n v="173420"/>
    <n v="3.24"/>
    <n v="5618.8080000000009"/>
    <n v="192186.64"/>
    <n v="34.204165723406099"/>
    <n v="9557.6"/>
    <n v="38.92"/>
    <n v="5837.78208"/>
    <n v="166.29"/>
    <n v="1.1599999999999999"/>
    <n v="6771.8272127999999"/>
    <x v="0"/>
    <n v="1650"/>
    <x v="610"/>
    <n v="7.38"/>
    <n v="333.3546"/>
    <x v="629"/>
    <x v="629"/>
    <x v="193"/>
    <n v="10.67"/>
  </r>
  <r>
    <x v="3"/>
    <x v="2"/>
    <x v="1"/>
    <n v="182721"/>
    <n v="7.75"/>
    <n v="14160.877500000001"/>
    <n v="258580.95"/>
    <n v="18.260234932475054"/>
    <n v="24224.7"/>
    <n v="43.9"/>
    <n v="13590.056699999999"/>
    <n v="116.54"/>
    <n v="1.1499999999999999"/>
    <n v="15628.565204999997"/>
    <x v="1"/>
    <n v="2203"/>
    <x v="611"/>
    <n v="6.88"/>
    <n v="828.07680000000005"/>
    <x v="630"/>
    <x v="630"/>
    <x v="2"/>
    <n v="15.93"/>
  </r>
  <r>
    <x v="3"/>
    <x v="2"/>
    <x v="1"/>
    <n v="60046"/>
    <n v="4.5199999999999996"/>
    <n v="2714.0791999999997"/>
    <n v="69852.2"/>
    <n v="25.736979230377656"/>
    <n v="30804.14"/>
    <n v="51.32"/>
    <n v="14995.455352000001"/>
    <n v="136.84"/>
    <n v="1.02"/>
    <n v="15295.364459040002"/>
    <x v="0"/>
    <n v="4668"/>
    <x v="612"/>
    <n v="16.690000000000001"/>
    <n v="296.24750000000006"/>
    <x v="631"/>
    <x v="631"/>
    <x v="210"/>
    <n v="6.8"/>
  </r>
  <r>
    <x v="3"/>
    <x v="2"/>
    <x v="3"/>
    <n v="23163"/>
    <n v="3.89"/>
    <n v="901.04070000000013"/>
    <n v="132271.76"/>
    <n v="146.7988737911617"/>
    <n v="17422.259999999998"/>
    <n v="45.21"/>
    <n v="9545.6562539999995"/>
    <n v="391.42"/>
    <n v="1.02"/>
    <n v="9736.5693790799996"/>
    <x v="1"/>
    <n v="3367"/>
    <x v="613"/>
    <n v="1.18"/>
    <n v="8.6611999999999991"/>
    <x v="632"/>
    <x v="632"/>
    <x v="54"/>
    <n v="14.54"/>
  </r>
  <r>
    <x v="3"/>
    <x v="2"/>
    <x v="1"/>
    <n v="161251"/>
    <n v="3.86"/>
    <n v="6224.288599999999"/>
    <n v="394615.06"/>
    <n v="63.399222844519144"/>
    <n v="3045.21"/>
    <n v="4.8499999999999996"/>
    <n v="2897.5173150000001"/>
    <n v="142.56"/>
    <n v="0.83"/>
    <n v="2404.9393714499997"/>
    <x v="1"/>
    <n v="3607"/>
    <x v="9"/>
    <n v="7.18"/>
    <n v="516.17020000000002"/>
    <x v="633"/>
    <x v="633"/>
    <x v="136"/>
    <n v="13.06"/>
  </r>
  <r>
    <x v="3"/>
    <x v="2"/>
    <x v="0"/>
    <n v="185642"/>
    <n v="7.44"/>
    <n v="13811.764800000001"/>
    <n v="337961.13"/>
    <n v="24.469076536837637"/>
    <n v="48021.26"/>
    <n v="39.28"/>
    <n v="29158.509072000001"/>
    <n v="250.8"/>
    <n v="1.08"/>
    <n v="31491.189797760002"/>
    <x v="0"/>
    <n v="1560"/>
    <x v="614"/>
    <n v="20.03"/>
    <n v="1914.2671"/>
    <x v="634"/>
    <x v="634"/>
    <x v="235"/>
    <n v="14.27"/>
  </r>
  <r>
    <x v="3"/>
    <x v="2"/>
    <x v="4"/>
    <n v="27657"/>
    <n v="3.06"/>
    <n v="846.30420000000004"/>
    <n v="36343.03"/>
    <n v="42.943223016026622"/>
    <n v="12260.74"/>
    <n v="31.73"/>
    <n v="8370.407197999999"/>
    <n v="372.57"/>
    <n v="0.81"/>
    <n v="6780.02983038"/>
    <x v="1"/>
    <n v="4691"/>
    <x v="615"/>
    <n v="22.71"/>
    <n v="206.43389999999999"/>
    <x v="635"/>
    <x v="635"/>
    <x v="165"/>
    <n v="13.85"/>
  </r>
  <r>
    <x v="3"/>
    <x v="2"/>
    <x v="3"/>
    <n v="23499"/>
    <n v="7.69"/>
    <n v="1807.0731000000003"/>
    <n v="89364.43"/>
    <n v="49.452581636016816"/>
    <n v="21923.48"/>
    <n v="29.15"/>
    <n v="15532.78558"/>
    <n v="253.13"/>
    <n v="1.02"/>
    <n v="15843.4412916"/>
    <x v="0"/>
    <n v="4241"/>
    <x v="616"/>
    <n v="12.36"/>
    <n v="222.85079999999996"/>
    <x v="636"/>
    <x v="636"/>
    <x v="116"/>
    <n v="9.59"/>
  </r>
  <r>
    <x v="3"/>
    <x v="2"/>
    <x v="0"/>
    <n v="97458"/>
    <n v="1.47"/>
    <n v="1432.6325999999999"/>
    <n v="53344.83"/>
    <n v="37.235527098852842"/>
    <n v="26352.01"/>
    <n v="26.41"/>
    <n v="19392.444158999999"/>
    <n v="265.51"/>
    <n v="0.84"/>
    <n v="16289.653093559999"/>
    <x v="1"/>
    <n v="1508"/>
    <x v="617"/>
    <n v="10.24"/>
    <n v="178.17600000000002"/>
    <x v="637"/>
    <x v="637"/>
    <x v="65"/>
    <n v="13"/>
  </r>
  <r>
    <x v="3"/>
    <x v="2"/>
    <x v="0"/>
    <n v="7122"/>
    <n v="4.2699999999999996"/>
    <n v="304.10939999999994"/>
    <n v="404073.78"/>
    <n v="1328.7119043344273"/>
    <n v="35566.629999999997"/>
    <n v="13.86"/>
    <n v="30637.095081999996"/>
    <n v="302.5"/>
    <n v="0.99"/>
    <n v="30330.724131179995"/>
    <x v="1"/>
    <n v="383"/>
    <x v="618"/>
    <n v="9.49"/>
    <n v="33.5946"/>
    <x v="638"/>
    <x v="638"/>
    <x v="27"/>
    <n v="18.309999999999999"/>
  </r>
  <r>
    <x v="3"/>
    <x v="2"/>
    <x v="4"/>
    <n v="106065"/>
    <n v="7.36"/>
    <n v="7806.384"/>
    <n v="399976.03"/>
    <n v="51.237042656369454"/>
    <n v="20024.740000000002"/>
    <n v="49"/>
    <n v="10212.617400000001"/>
    <n v="383.31"/>
    <n v="1.08"/>
    <n v="11029.626792000001"/>
    <x v="0"/>
    <n v="2841"/>
    <x v="619"/>
    <n v="14.25"/>
    <n v="945.48749999999995"/>
    <x v="639"/>
    <x v="639"/>
    <x v="173"/>
    <n v="14.02"/>
  </r>
  <r>
    <x v="3"/>
    <x v="2"/>
    <x v="4"/>
    <n v="97159"/>
    <n v="7.59"/>
    <n v="7374.3680999999997"/>
    <n v="231525.18"/>
    <n v="31.395934792026452"/>
    <n v="39296.58"/>
    <n v="24.21"/>
    <n v="29782.877982000002"/>
    <n v="319.43"/>
    <n v="1.08"/>
    <n v="32165.508220560005"/>
    <x v="0"/>
    <n v="4068"/>
    <x v="620"/>
    <n v="14.87"/>
    <n v="857.40419999999995"/>
    <x v="640"/>
    <x v="640"/>
    <x v="70"/>
    <n v="12.74"/>
  </r>
  <r>
    <x v="3"/>
    <x v="2"/>
    <x v="1"/>
    <n v="95333"/>
    <n v="7.78"/>
    <n v="7416.907400000001"/>
    <n v="185120.79"/>
    <n v="24.959296377355336"/>
    <n v="32401.73"/>
    <n v="51.76"/>
    <n v="15630.594552000002"/>
    <n v="302.32"/>
    <n v="0.98"/>
    <n v="15317.982660960002"/>
    <x v="0"/>
    <n v="2250"/>
    <x v="621"/>
    <n v="8.39"/>
    <n v="607.26819999999998"/>
    <x v="641"/>
    <x v="641"/>
    <x v="160"/>
    <n v="12.29"/>
  </r>
  <r>
    <x v="3"/>
    <x v="2"/>
    <x v="0"/>
    <n v="42603"/>
    <n v="5.38"/>
    <n v="2292.0414000000001"/>
    <n v="422383.58"/>
    <n v="184.28270100182309"/>
    <n v="8095.1"/>
    <n v="35.39"/>
    <n v="5230.2441100000005"/>
    <n v="211.37"/>
    <n v="0.92"/>
    <n v="4811.8245812000005"/>
    <x v="0"/>
    <n v="3549"/>
    <x v="622"/>
    <n v="8.6"/>
    <n v="100.87799999999999"/>
    <x v="642"/>
    <x v="642"/>
    <x v="236"/>
    <n v="11"/>
  </r>
  <r>
    <x v="3"/>
    <x v="2"/>
    <x v="2"/>
    <n v="36690"/>
    <n v="0.73"/>
    <n v="267.83699999999999"/>
    <n v="42444.12"/>
    <n v="158.4699649413636"/>
    <n v="25952.62"/>
    <n v="14.65"/>
    <n v="22150.561170000001"/>
    <n v="472.88"/>
    <n v="1.07"/>
    <n v="23701.100451900002"/>
    <x v="0"/>
    <n v="2390"/>
    <x v="623"/>
    <n v="17.850000000000001"/>
    <n v="26.418000000000003"/>
    <x v="643"/>
    <x v="643"/>
    <x v="189"/>
    <n v="9.6999999999999993"/>
  </r>
  <r>
    <x v="3"/>
    <x v="2"/>
    <x v="4"/>
    <n v="113259"/>
    <n v="3.49"/>
    <n v="3952.7391000000002"/>
    <n v="385952.07"/>
    <n v="97.641675869778496"/>
    <n v="39535.26"/>
    <n v="58.88"/>
    <n v="16256.898912000001"/>
    <n v="117.7"/>
    <n v="1.1299999999999999"/>
    <n v="18370.295770559998"/>
    <x v="0"/>
    <n v="2569"/>
    <x v="5"/>
    <n v="17.68"/>
    <n v="666.53599999999994"/>
    <x v="644"/>
    <x v="644"/>
    <x v="120"/>
    <n v="17.239999999999998"/>
  </r>
  <r>
    <x v="3"/>
    <x v="2"/>
    <x v="1"/>
    <n v="163352"/>
    <n v="4.78"/>
    <n v="7808.2256000000007"/>
    <n v="368382.96"/>
    <n v="47.178831513269799"/>
    <n v="38815.39"/>
    <n v="55.53"/>
    <n v="17261.203933000001"/>
    <n v="161.30000000000001"/>
    <n v="0.82"/>
    <n v="14154.187225059999"/>
    <x v="0"/>
    <n v="828"/>
    <x v="624"/>
    <n v="23.93"/>
    <n v="1438.6715999999999"/>
    <x v="645"/>
    <x v="645"/>
    <x v="146"/>
    <n v="9.9499999999999993"/>
  </r>
  <r>
    <x v="3"/>
    <x v="2"/>
    <x v="1"/>
    <n v="16921"/>
    <n v="6.3"/>
    <n v="1066.0229999999999"/>
    <n v="264415.86"/>
    <n v="248.03954511300412"/>
    <n v="35304.57"/>
    <n v="10.96"/>
    <n v="31435.189127999998"/>
    <n v="214.74"/>
    <n v="0.87"/>
    <n v="27348.614541359999"/>
    <x v="1"/>
    <n v="4316"/>
    <x v="465"/>
    <n v="6.47"/>
    <n v="78.416399999999996"/>
    <x v="646"/>
    <x v="646"/>
    <x v="97"/>
    <n v="10.85"/>
  </r>
  <r>
    <x v="3"/>
    <x v="2"/>
    <x v="4"/>
    <n v="87111"/>
    <n v="7"/>
    <n v="6097.77"/>
    <n v="40590.21"/>
    <n v="6.6565662529088501"/>
    <n v="46941.2"/>
    <n v="47.22"/>
    <n v="24775.565360000001"/>
    <n v="53.85"/>
    <n v="0.8"/>
    <n v="19820.452288"/>
    <x v="0"/>
    <n v="427"/>
    <x v="625"/>
    <n v="24.13"/>
    <n v="873.98859999999991"/>
    <x v="647"/>
    <x v="647"/>
    <x v="203"/>
    <n v="16.600000000000001"/>
  </r>
  <r>
    <x v="3"/>
    <x v="2"/>
    <x v="4"/>
    <n v="85564"/>
    <n v="4.34"/>
    <n v="3713.4776000000002"/>
    <n v="328813.31"/>
    <n v="88.545925253460524"/>
    <n v="4965.37"/>
    <n v="57.19"/>
    <n v="2125.6748970000003"/>
    <n v="264.26"/>
    <n v="1.07"/>
    <n v="2274.4721397900007"/>
    <x v="1"/>
    <n v="3078"/>
    <x v="626"/>
    <n v="1.79"/>
    <n v="72.119100000000003"/>
    <x v="648"/>
    <x v="648"/>
    <x v="48"/>
    <n v="14.32"/>
  </r>
  <r>
    <x v="3"/>
    <x v="2"/>
    <x v="4"/>
    <n v="150018"/>
    <n v="2.02"/>
    <n v="3030.3635999999997"/>
    <n v="477344.52"/>
    <n v="157.52054307938496"/>
    <n v="11302.91"/>
    <n v="19.73"/>
    <n v="9072.8458570000003"/>
    <n v="493.17"/>
    <n v="1.1200000000000001"/>
    <n v="10161.587359840001"/>
    <x v="1"/>
    <n v="1848"/>
    <x v="627"/>
    <n v="24.33"/>
    <n v="646.93470000000002"/>
    <x v="649"/>
    <x v="649"/>
    <x v="46"/>
    <n v="12.28"/>
  </r>
  <r>
    <x v="3"/>
    <x v="2"/>
    <x v="1"/>
    <n v="95835"/>
    <n v="3.77"/>
    <n v="3612.9794999999999"/>
    <n v="444599.79"/>
    <n v="123.05627253074644"/>
    <n v="4183.13"/>
    <n v="38.659999999999997"/>
    <n v="2565.9319420000002"/>
    <n v="407.32"/>
    <n v="1.2"/>
    <n v="3079.1183304000001"/>
    <x v="0"/>
    <n v="3891"/>
    <x v="628"/>
    <n v="18.82"/>
    <n v="455.44400000000002"/>
    <x v="650"/>
    <x v="650"/>
    <x v="123"/>
    <n v="16.2"/>
  </r>
  <r>
    <x v="3"/>
    <x v="2"/>
    <x v="1"/>
    <n v="137659"/>
    <n v="5.49"/>
    <n v="7557.4791000000005"/>
    <n v="216578.38"/>
    <n v="28.657489770629997"/>
    <n v="2885.84"/>
    <n v="59.1"/>
    <n v="1180.3085600000002"/>
    <n v="383.32"/>
    <n v="1.1200000000000001"/>
    <n v="1321.9455872000003"/>
    <x v="0"/>
    <n v="4579"/>
    <x v="629"/>
    <n v="5.24"/>
    <n v="224.9008"/>
    <x v="651"/>
    <x v="651"/>
    <x v="5"/>
    <n v="9.6300000000000008"/>
  </r>
  <r>
    <x v="3"/>
    <x v="2"/>
    <x v="3"/>
    <n v="193603"/>
    <n v="1.69"/>
    <n v="3271.8906999999995"/>
    <n v="179811.43"/>
    <n v="54.956429320820533"/>
    <n v="40244.639999999999"/>
    <n v="38.04"/>
    <n v="24935.578943999997"/>
    <n v="164.23"/>
    <n v="1.02"/>
    <n v="25434.290522879997"/>
    <x v="0"/>
    <n v="665"/>
    <x v="630"/>
    <n v="8.2799999999999994"/>
    <n v="259.49520000000001"/>
    <x v="652"/>
    <x v="652"/>
    <x v="129"/>
    <n v="9.25"/>
  </r>
  <r>
    <x v="3"/>
    <x v="2"/>
    <x v="4"/>
    <n v="118618"/>
    <n v="6.29"/>
    <n v="7461.0721999999996"/>
    <n v="263437.14"/>
    <n v="35.308214816631853"/>
    <n v="17244.830000000002"/>
    <n v="18.57"/>
    <n v="14042.465069000002"/>
    <n v="209.83"/>
    <n v="0.97"/>
    <n v="13621.191116930002"/>
    <x v="1"/>
    <n v="4605"/>
    <x v="631"/>
    <n v="15.51"/>
    <n v="1113.7730999999999"/>
    <x v="653"/>
    <x v="653"/>
    <x v="146"/>
    <n v="9.41"/>
  </r>
  <r>
    <x v="3"/>
    <x v="2"/>
    <x v="1"/>
    <n v="97500"/>
    <n v="4.58"/>
    <n v="4465.5"/>
    <n v="185427.98"/>
    <n v="41.524572836188561"/>
    <n v="46669.04"/>
    <n v="54.18"/>
    <n v="21383.754128000004"/>
    <n v="99.58"/>
    <n v="1.17"/>
    <n v="25018.992329760003"/>
    <x v="1"/>
    <n v="4481"/>
    <x v="632"/>
    <n v="16.649999999999999"/>
    <n v="643.02299999999991"/>
    <x v="654"/>
    <x v="654"/>
    <x v="235"/>
    <n v="19.649999999999999"/>
  </r>
  <r>
    <x v="3"/>
    <x v="2"/>
    <x v="4"/>
    <n v="101628"/>
    <n v="7.63"/>
    <n v="7754.2163999999993"/>
    <n v="175800.18"/>
    <n v="22.671559694929329"/>
    <n v="46477.2"/>
    <n v="51.57"/>
    <n v="22508.907959999997"/>
    <n v="46.05"/>
    <n v="1.2"/>
    <n v="27010.689551999996"/>
    <x v="0"/>
    <n v="1888"/>
    <x v="633"/>
    <n v="3.39"/>
    <n v="196.62"/>
    <x v="655"/>
    <x v="655"/>
    <x v="237"/>
    <n v="10.34"/>
  </r>
  <r>
    <x v="3"/>
    <x v="2"/>
    <x v="0"/>
    <n v="59308"/>
    <n v="0.83"/>
    <n v="492.25639999999999"/>
    <n v="54508.95"/>
    <n v="110.73284166544101"/>
    <n v="25318.16"/>
    <n v="55.83"/>
    <n v="11183.031272"/>
    <n v="105.17"/>
    <n v="0.81"/>
    <n v="9058.2553303200002"/>
    <x v="1"/>
    <n v="4429"/>
    <x v="634"/>
    <n v="17.34"/>
    <n v="92.942399999999992"/>
    <x v="656"/>
    <x v="656"/>
    <x v="172"/>
    <n v="17.87"/>
  </r>
  <r>
    <x v="3"/>
    <x v="2"/>
    <x v="4"/>
    <n v="32076"/>
    <n v="5.68"/>
    <n v="1821.9168"/>
    <n v="71943.710000000006"/>
    <n v="39.487922829406926"/>
    <n v="48999.74"/>
    <n v="33.97"/>
    <n v="32354.528321999998"/>
    <n v="21.04"/>
    <n v="0.98"/>
    <n v="31707.437755559997"/>
    <x v="1"/>
    <n v="3448"/>
    <x v="635"/>
    <n v="23.88"/>
    <n v="479.51039999999995"/>
    <x v="657"/>
    <x v="657"/>
    <x v="131"/>
    <n v="14.85"/>
  </r>
  <r>
    <x v="3"/>
    <x v="2"/>
    <x v="1"/>
    <n v="125403"/>
    <n v="2.81"/>
    <n v="3523.8243000000002"/>
    <n v="336937.13"/>
    <n v="95.616892703759376"/>
    <n v="30219.82"/>
    <n v="28.38"/>
    <n v="21643.435083999997"/>
    <n v="434.71"/>
    <n v="1"/>
    <n v="21643.435083999997"/>
    <x v="0"/>
    <n v="3999"/>
    <x v="636"/>
    <n v="13.61"/>
    <n v="420.00459999999998"/>
    <x v="658"/>
    <x v="658"/>
    <x v="16"/>
    <n v="15.55"/>
  </r>
  <r>
    <x v="3"/>
    <x v="2"/>
    <x v="3"/>
    <n v="19007"/>
    <n v="7.01"/>
    <n v="1332.3906999999999"/>
    <n v="124020.55"/>
    <n v="93.08121859451586"/>
    <n v="42358.41"/>
    <n v="6.09"/>
    <n v="39778.782831000004"/>
    <n v="80.42"/>
    <n v="1.05"/>
    <n v="41767.721972550004"/>
    <x v="0"/>
    <n v="495"/>
    <x v="637"/>
    <n v="6.31"/>
    <n v="72.628099999999989"/>
    <x v="659"/>
    <x v="659"/>
    <x v="192"/>
    <n v="6.37"/>
  </r>
  <r>
    <x v="3"/>
    <x v="2"/>
    <x v="4"/>
    <n v="53693"/>
    <n v="4.95"/>
    <n v="2657.8035"/>
    <n v="349592.23"/>
    <n v="131.53426504254358"/>
    <n v="30625.14"/>
    <n v="45.84"/>
    <n v="16586.575824"/>
    <n v="25.56"/>
    <n v="0.94"/>
    <n v="15591.381274559999"/>
    <x v="0"/>
    <n v="954"/>
    <x v="638"/>
    <n v="24.23"/>
    <n v="503.49940000000004"/>
    <x v="660"/>
    <x v="660"/>
    <x v="70"/>
    <n v="15.5"/>
  </r>
  <r>
    <x v="3"/>
    <x v="2"/>
    <x v="2"/>
    <n v="105531"/>
    <n v="0.7"/>
    <n v="738.71699999999987"/>
    <n v="347236.29"/>
    <n v="470.05320034600538"/>
    <n v="28340.67"/>
    <n v="28.19"/>
    <n v="20351.435126999997"/>
    <n v="316"/>
    <n v="0.87"/>
    <n v="17705.748560489996"/>
    <x v="0"/>
    <n v="2291"/>
    <x v="639"/>
    <n v="9.75"/>
    <n v="55.38"/>
    <x v="661"/>
    <x v="661"/>
    <x v="146"/>
    <n v="15.01"/>
  </r>
  <r>
    <x v="3"/>
    <x v="2"/>
    <x v="3"/>
    <n v="54214"/>
    <n v="7.29"/>
    <n v="3952.2006000000006"/>
    <n v="393872.89"/>
    <n v="99.659134204878157"/>
    <n v="45131.83"/>
    <n v="53.47"/>
    <n v="20999.840499000002"/>
    <n v="148.19999999999999"/>
    <n v="0.96"/>
    <n v="20159.84687904"/>
    <x v="0"/>
    <n v="904"/>
    <x v="640"/>
    <n v="8.9600000000000009"/>
    <n v="235.82720000000003"/>
    <x v="662"/>
    <x v="662"/>
    <x v="56"/>
    <n v="10.61"/>
  </r>
  <r>
    <x v="3"/>
    <x v="2"/>
    <x v="1"/>
    <n v="98081"/>
    <n v="0.52"/>
    <n v="510.02119999999996"/>
    <n v="11635.38"/>
    <n v="22.813522261427565"/>
    <n v="28988.14"/>
    <n v="30.05"/>
    <n v="20277.20393"/>
    <n v="66.64"/>
    <n v="0.93"/>
    <n v="18857.799654900002"/>
    <x v="0"/>
    <n v="4208"/>
    <x v="44"/>
    <n v="3.94"/>
    <n v="10.244"/>
    <x v="663"/>
    <x v="663"/>
    <x v="94"/>
    <n v="14.17"/>
  </r>
  <r>
    <x v="3"/>
    <x v="2"/>
    <x v="3"/>
    <n v="167923"/>
    <n v="4.8600000000000003"/>
    <n v="8161.0578000000005"/>
    <n v="79050.84"/>
    <n v="9.6863472771875223"/>
    <n v="47465.8"/>
    <n v="40.96"/>
    <n v="28023.808320000004"/>
    <n v="129.74"/>
    <n v="1.1000000000000001"/>
    <n v="30826.189152000006"/>
    <x v="0"/>
    <n v="1025"/>
    <x v="641"/>
    <n v="6.76"/>
    <n v="297.84559999999999"/>
    <x v="664"/>
    <x v="664"/>
    <x v="153"/>
    <n v="14.43"/>
  </r>
  <r>
    <x v="3"/>
    <x v="2"/>
    <x v="2"/>
    <n v="16430"/>
    <n v="6.79"/>
    <n v="1115.597"/>
    <n v="442061.47"/>
    <n v="396.25552058673514"/>
    <n v="37746.1"/>
    <n v="12.84"/>
    <n v="32899.500760000003"/>
    <n v="217.18"/>
    <n v="1.06"/>
    <n v="34873.470805600002"/>
    <x v="0"/>
    <n v="2945"/>
    <x v="642"/>
    <n v="1.62"/>
    <n v="13.478400000000002"/>
    <x v="665"/>
    <x v="665"/>
    <x v="83"/>
    <n v="13.4"/>
  </r>
  <r>
    <x v="3"/>
    <x v="2"/>
    <x v="0"/>
    <n v="53657"/>
    <n v="4.82"/>
    <n v="2586.2674000000002"/>
    <n v="344777.85"/>
    <n v="133.31098323398422"/>
    <n v="27544.34"/>
    <n v="26.07"/>
    <n v="20363.530562000004"/>
    <n v="498.62"/>
    <n v="1.0900000000000001"/>
    <n v="22196.248312580006"/>
    <x v="1"/>
    <n v="4640"/>
    <x v="643"/>
    <n v="17.59"/>
    <n v="510.6377"/>
    <x v="666"/>
    <x v="666"/>
    <x v="25"/>
    <n v="14.12"/>
  </r>
  <r>
    <x v="3"/>
    <x v="2"/>
    <x v="0"/>
    <n v="160860"/>
    <n v="1.6"/>
    <n v="2573.7600000000002"/>
    <n v="409650.84"/>
    <n v="159.16435098843715"/>
    <n v="1180.22"/>
    <n v="45.73"/>
    <n v="640.50539400000002"/>
    <n v="470.46"/>
    <n v="0.88"/>
    <n v="563.64474672000006"/>
    <x v="0"/>
    <n v="1114"/>
    <x v="644"/>
    <n v="6.3"/>
    <n v="114.093"/>
    <x v="667"/>
    <x v="667"/>
    <x v="229"/>
    <n v="19.2"/>
  </r>
  <r>
    <x v="3"/>
    <x v="2"/>
    <x v="4"/>
    <n v="7121"/>
    <n v="4.58"/>
    <n v="326.14179999999999"/>
    <n v="389144.23"/>
    <n v="1193.1749625469658"/>
    <n v="34556.82"/>
    <n v="40.81"/>
    <n v="20454.181757999999"/>
    <n v="444.56"/>
    <n v="0.94"/>
    <n v="19226.930852519999"/>
    <x v="0"/>
    <n v="312"/>
    <x v="645"/>
    <n v="21.33"/>
    <n v="63.136799999999994"/>
    <x v="668"/>
    <x v="668"/>
    <x v="66"/>
    <n v="20.5"/>
  </r>
  <r>
    <x v="3"/>
    <x v="2"/>
    <x v="0"/>
    <n v="64056"/>
    <n v="6.24"/>
    <n v="3997.0944000000004"/>
    <n v="328702.12"/>
    <n v="82.235265697002291"/>
    <n v="38768.980000000003"/>
    <n v="43.27"/>
    <n v="21993.642354"/>
    <n v="371.31"/>
    <n v="0.81"/>
    <n v="17814.850306740002"/>
    <x v="0"/>
    <n v="4059"/>
    <x v="646"/>
    <n v="19.27"/>
    <n v="420.47139999999996"/>
    <x v="669"/>
    <x v="669"/>
    <x v="238"/>
    <n v="10.92"/>
  </r>
  <r>
    <x v="3"/>
    <x v="2"/>
    <x v="2"/>
    <n v="52179"/>
    <n v="3.53"/>
    <n v="1841.9186999999999"/>
    <n v="437584.08"/>
    <n v="237.56970380940268"/>
    <n v="20227.39"/>
    <n v="58.04"/>
    <n v="8487.4128439999986"/>
    <n v="388.95"/>
    <n v="1.1499999999999999"/>
    <n v="9760.5247705999973"/>
    <x v="0"/>
    <n v="3784"/>
    <x v="647"/>
    <n v="15.69"/>
    <n v="218.40479999999997"/>
    <x v="670"/>
    <x v="670"/>
    <x v="119"/>
    <n v="11.26"/>
  </r>
  <r>
    <x v="3"/>
    <x v="2"/>
    <x v="1"/>
    <n v="138575"/>
    <n v="0.62"/>
    <n v="859.16499999999996"/>
    <n v="216905.97"/>
    <n v="252.46136655939199"/>
    <n v="22219.38"/>
    <n v="44.12"/>
    <n v="12416.189543999999"/>
    <n v="218.21"/>
    <n v="1.03"/>
    <n v="12788.675230319999"/>
    <x v="0"/>
    <n v="567"/>
    <x v="648"/>
    <n v="17.940000000000001"/>
    <n v="150.3372"/>
    <x v="671"/>
    <x v="671"/>
    <x v="160"/>
    <n v="9.27"/>
  </r>
  <r>
    <x v="3"/>
    <x v="2"/>
    <x v="4"/>
    <n v="114307"/>
    <n v="7.01"/>
    <n v="8012.9206999999997"/>
    <n v="455191.17"/>
    <n v="56.807147735781285"/>
    <n v="11238.04"/>
    <n v="39.4"/>
    <n v="6810.2522400000016"/>
    <n v="343.69"/>
    <n v="1.06"/>
    <n v="7218.8673744000025"/>
    <x v="0"/>
    <n v="3690"/>
    <x v="649"/>
    <n v="12.07"/>
    <n v="729.14869999999996"/>
    <x v="672"/>
    <x v="672"/>
    <x v="21"/>
    <n v="12.41"/>
  </r>
  <r>
    <x v="4"/>
    <x v="2"/>
    <x v="3"/>
    <n v="108163"/>
    <n v="7.79"/>
    <n v="8425.8976999999995"/>
    <n v="230178.77"/>
    <n v="27.318011468380398"/>
    <n v="42558.89"/>
    <n v="30.13"/>
    <n v="29735.896442999998"/>
    <n v="96.11"/>
    <n v="1.07"/>
    <n v="31817.409194010001"/>
    <x v="1"/>
    <n v="4842"/>
    <x v="650"/>
    <n v="15.78"/>
    <n v="1532.2380000000001"/>
    <x v="673"/>
    <x v="673"/>
    <x v="58"/>
    <n v="13.45"/>
  </r>
  <r>
    <x v="4"/>
    <x v="2"/>
    <x v="2"/>
    <n v="116742"/>
    <n v="2.4900000000000002"/>
    <n v="2906.8758000000003"/>
    <n v="397164.1"/>
    <n v="136.62919482146432"/>
    <n v="11931.18"/>
    <n v="35.76"/>
    <n v="7664.590032000001"/>
    <n v="497.34"/>
    <n v="0.92"/>
    <n v="7051.4228294400009"/>
    <x v="0"/>
    <n v="2690"/>
    <x v="651"/>
    <n v="1.27"/>
    <n v="18.529299999999999"/>
    <x v="674"/>
    <x v="674"/>
    <x v="124"/>
    <n v="15.31"/>
  </r>
  <r>
    <x v="4"/>
    <x v="2"/>
    <x v="4"/>
    <n v="61666"/>
    <n v="1.61"/>
    <n v="992.82259999999997"/>
    <n v="394223.23"/>
    <n v="397.07318306412446"/>
    <n v="42604.160000000003"/>
    <n v="10.11"/>
    <n v="38296.879424000006"/>
    <n v="36.97"/>
    <n v="0.88"/>
    <n v="33701.253893120003"/>
    <x v="0"/>
    <n v="2450"/>
    <x v="652"/>
    <n v="3.43"/>
    <n v="21.163100000000004"/>
    <x v="675"/>
    <x v="675"/>
    <x v="86"/>
    <n v="12.24"/>
  </r>
  <r>
    <x v="4"/>
    <x v="2"/>
    <x v="3"/>
    <n v="57005"/>
    <n v="1.29"/>
    <n v="735.36450000000002"/>
    <n v="278609.99"/>
    <n v="378.87332064574775"/>
    <n v="20920.32"/>
    <n v="19.690000000000001"/>
    <n v="16801.108991999998"/>
    <n v="59.03"/>
    <n v="1.04"/>
    <n v="17473.153351679997"/>
    <x v="0"/>
    <n v="4251"/>
    <x v="653"/>
    <n v="6.83"/>
    <n v="45.556100000000001"/>
    <x v="676"/>
    <x v="676"/>
    <x v="66"/>
    <n v="15.33"/>
  </r>
  <r>
    <x v="4"/>
    <x v="2"/>
    <x v="2"/>
    <n v="182683"/>
    <n v="4.0599999999999996"/>
    <n v="7416.9297999999999"/>
    <n v="32702.95"/>
    <n v="4.409230083315606"/>
    <n v="30844.32"/>
    <n v="1.77"/>
    <n v="30298.375536"/>
    <n v="179.09"/>
    <n v="0.92"/>
    <n v="27874.505493119999"/>
    <x v="0"/>
    <n v="1352"/>
    <x v="654"/>
    <n v="20.85"/>
    <n v="1438.0245000000002"/>
    <x v="677"/>
    <x v="677"/>
    <x v="201"/>
    <n v="3.4"/>
  </r>
  <r>
    <x v="4"/>
    <x v="2"/>
    <x v="2"/>
    <n v="95200"/>
    <n v="3.19"/>
    <n v="3036.8799999999997"/>
    <n v="22404.55"/>
    <n v="7.3774893970127238"/>
    <n v="41430.660000000003"/>
    <n v="49.81"/>
    <n v="20794.048254000001"/>
    <n v="214.92"/>
    <n v="0.88"/>
    <n v="18298.762463520001"/>
    <x v="0"/>
    <n v="439"/>
    <x v="655"/>
    <n v="14.58"/>
    <n v="333.73620000000005"/>
    <x v="678"/>
    <x v="678"/>
    <x v="21"/>
    <n v="12.88"/>
  </r>
  <r>
    <x v="4"/>
    <x v="2"/>
    <x v="4"/>
    <n v="49022"/>
    <n v="5.37"/>
    <n v="2632.4813999999997"/>
    <n v="244575.42"/>
    <n v="92.906798885644562"/>
    <n v="21751.8"/>
    <n v="39.35"/>
    <n v="13192.466700000001"/>
    <n v="367.06"/>
    <n v="1.18"/>
    <n v="15567.110705999999"/>
    <x v="0"/>
    <n v="4317"/>
    <x v="656"/>
    <n v="16.2"/>
    <n v="280.584"/>
    <x v="679"/>
    <x v="679"/>
    <x v="34"/>
    <n v="10.43"/>
  </r>
  <r>
    <x v="4"/>
    <x v="2"/>
    <x v="3"/>
    <n v="162446"/>
    <n v="4.01"/>
    <n v="6514.0845999999992"/>
    <n v="194107.24"/>
    <n v="29.7980839855841"/>
    <n v="38778.71"/>
    <n v="55.48"/>
    <n v="17264.281692"/>
    <n v="469.15"/>
    <n v="1.02"/>
    <n v="17609.567325840002"/>
    <x v="1"/>
    <n v="3739"/>
    <x v="657"/>
    <n v="20.75"/>
    <n v="1023.8049999999999"/>
    <x v="680"/>
    <x v="680"/>
    <x v="135"/>
    <n v="16.899999999999999"/>
  </r>
  <r>
    <x v="4"/>
    <x v="2"/>
    <x v="1"/>
    <n v="62265"/>
    <n v="5.7"/>
    <n v="3549.105"/>
    <n v="254567.53"/>
    <n v="71.727246728400544"/>
    <n v="11559.4"/>
    <n v="38.4"/>
    <n v="7120.5904"/>
    <n v="242.16"/>
    <n v="1.01"/>
    <n v="7191.7963040000004"/>
    <x v="1"/>
    <n v="2465"/>
    <x v="658"/>
    <n v="22.37"/>
    <n v="964.59440000000006"/>
    <x v="681"/>
    <x v="681"/>
    <x v="65"/>
    <n v="15.52"/>
  </r>
  <r>
    <x v="4"/>
    <x v="2"/>
    <x v="3"/>
    <n v="96768"/>
    <n v="2.06"/>
    <n v="1993.4208000000001"/>
    <n v="256537.87"/>
    <n v="128.69228112799865"/>
    <n v="38354.620000000003"/>
    <n v="45.76"/>
    <n v="20803.545888000001"/>
    <n v="394.62"/>
    <n v="0.83"/>
    <n v="17266.943087039999"/>
    <x v="0"/>
    <n v="1867"/>
    <x v="659"/>
    <n v="3.75"/>
    <n v="48.112499999999997"/>
    <x v="682"/>
    <x v="682"/>
    <x v="50"/>
    <n v="14.53"/>
  </r>
  <r>
    <x v="4"/>
    <x v="2"/>
    <x v="0"/>
    <n v="117664"/>
    <n v="1.23"/>
    <n v="1447.2672"/>
    <n v="176694.22"/>
    <n v="122.08818109054084"/>
    <n v="2385.2800000000002"/>
    <n v="30.08"/>
    <n v="1667.7877760000003"/>
    <n v="482.84"/>
    <n v="0.89"/>
    <n v="1484.3311206400003"/>
    <x v="0"/>
    <n v="3505"/>
    <x v="660"/>
    <n v="24.03"/>
    <n v="235.01340000000002"/>
    <x v="683"/>
    <x v="683"/>
    <x v="62"/>
    <n v="6.74"/>
  </r>
  <r>
    <x v="4"/>
    <x v="2"/>
    <x v="2"/>
    <n v="26634"/>
    <n v="6.81"/>
    <n v="1813.7753999999998"/>
    <n v="113964.06"/>
    <n v="62.832509471679906"/>
    <n v="34565.75"/>
    <n v="26.89"/>
    <n v="25271.019824999999"/>
    <n v="142.46"/>
    <n v="1.19"/>
    <n v="30072.513591749997"/>
    <x v="1"/>
    <n v="3742"/>
    <x v="661"/>
    <n v="6.53"/>
    <n v="128.18389999999999"/>
    <x v="684"/>
    <x v="684"/>
    <x v="115"/>
    <n v="17.84"/>
  </r>
  <r>
    <x v="4"/>
    <x v="2"/>
    <x v="4"/>
    <n v="75314"/>
    <n v="1.93"/>
    <n v="1453.5601999999999"/>
    <n v="437540.79"/>
    <n v="301.01318817067227"/>
    <n v="3248.59"/>
    <n v="36.75"/>
    <n v="2054.7331750000003"/>
    <n v="320.60000000000002"/>
    <n v="0.82"/>
    <n v="1684.8812035000001"/>
    <x v="1"/>
    <n v="873"/>
    <x v="76"/>
    <n v="10.029999999999999"/>
    <n v="168.7046"/>
    <x v="685"/>
    <x v="685"/>
    <x v="239"/>
    <n v="18.739999999999998"/>
  </r>
  <r>
    <x v="4"/>
    <x v="2"/>
    <x v="2"/>
    <n v="91312"/>
    <n v="4.3899999999999997"/>
    <n v="4008.5967999999993"/>
    <n v="31073.3"/>
    <n v="7.7516651213212571"/>
    <n v="29627.62"/>
    <n v="44.28"/>
    <n v="16508.509863999996"/>
    <n v="228.21"/>
    <n v="0.86"/>
    <n v="14197.318483039997"/>
    <x v="0"/>
    <n v="4365"/>
    <x v="662"/>
    <n v="15.68"/>
    <n v="329.28"/>
    <x v="686"/>
    <x v="686"/>
    <x v="198"/>
    <n v="8"/>
  </r>
  <r>
    <x v="4"/>
    <x v="2"/>
    <x v="4"/>
    <n v="39131"/>
    <n v="3.98"/>
    <n v="1557.4138"/>
    <n v="488686.94"/>
    <n v="313.78105163829935"/>
    <n v="26961.48"/>
    <n v="39.729999999999997"/>
    <n v="16249.683996"/>
    <n v="169.03"/>
    <n v="1.07"/>
    <n v="17387.161875720001"/>
    <x v="0"/>
    <n v="4018"/>
    <x v="663"/>
    <n v="18.87"/>
    <n v="176.2458"/>
    <x v="687"/>
    <x v="687"/>
    <x v="223"/>
    <n v="14.77"/>
  </r>
  <r>
    <x v="4"/>
    <x v="2"/>
    <x v="4"/>
    <n v="89672"/>
    <n v="6.49"/>
    <n v="5819.7128000000002"/>
    <n v="97051.8"/>
    <n v="16.676389941441784"/>
    <n v="31765.72"/>
    <n v="12.6"/>
    <n v="27763.239280000002"/>
    <n v="317.64999999999998"/>
    <n v="0.92"/>
    <n v="25542.180137600004"/>
    <x v="0"/>
    <n v="1840"/>
    <x v="664"/>
    <n v="6.33"/>
    <n v="245.28749999999999"/>
    <x v="688"/>
    <x v="688"/>
    <x v="56"/>
    <n v="9.64"/>
  </r>
  <r>
    <x v="4"/>
    <x v="2"/>
    <x v="4"/>
    <n v="53136"/>
    <n v="2.14"/>
    <n v="1137.1104"/>
    <n v="330127.03999999998"/>
    <n v="290.32101016752637"/>
    <n v="36850.49"/>
    <n v="13.74"/>
    <n v="31787.232673999999"/>
    <n v="26.67"/>
    <n v="1.18"/>
    <n v="37508.934555319996"/>
    <x v="0"/>
    <n v="630"/>
    <x v="665"/>
    <n v="1.56"/>
    <n v="15.147600000000001"/>
    <x v="689"/>
    <x v="689"/>
    <x v="109"/>
    <n v="7.37"/>
  </r>
  <r>
    <x v="4"/>
    <x v="2"/>
    <x v="4"/>
    <n v="176088"/>
    <n v="5.12"/>
    <n v="9015.7056000000011"/>
    <n v="496443.16"/>
    <n v="55.064260305926574"/>
    <n v="8729.42"/>
    <n v="52.63"/>
    <n v="4135.1262539999998"/>
    <n v="414.05"/>
    <n v="1"/>
    <n v="4135.1262539999998"/>
    <x v="0"/>
    <n v="3677"/>
    <x v="619"/>
    <n v="18.52"/>
    <n v="1228.8020000000001"/>
    <x v="690"/>
    <x v="690"/>
    <x v="215"/>
    <n v="20.79"/>
  </r>
  <r>
    <x v="4"/>
    <x v="2"/>
    <x v="4"/>
    <n v="124249"/>
    <n v="5.58"/>
    <n v="6933.0942000000005"/>
    <n v="234458.35"/>
    <n v="33.817274543882583"/>
    <n v="19276.849999999999"/>
    <n v="39.049999999999997"/>
    <n v="11749.240075"/>
    <n v="321.08"/>
    <n v="1.06"/>
    <n v="12454.1944795"/>
    <x v="0"/>
    <n v="3348"/>
    <x v="666"/>
    <n v="12.82"/>
    <n v="575.87440000000004"/>
    <x v="691"/>
    <x v="691"/>
    <x v="199"/>
    <n v="7.1"/>
  </r>
  <r>
    <x v="4"/>
    <x v="2"/>
    <x v="4"/>
    <n v="51955"/>
    <n v="2.99"/>
    <n v="1553.4545000000001"/>
    <n v="65756.33"/>
    <n v="42.329099436127677"/>
    <n v="24624.63"/>
    <n v="12.96"/>
    <n v="21433.277952"/>
    <n v="397.38"/>
    <n v="0.93"/>
    <n v="19932.94849536"/>
    <x v="0"/>
    <n v="650"/>
    <x v="597"/>
    <n v="8.8800000000000008"/>
    <n v="112.2432"/>
    <x v="692"/>
    <x v="692"/>
    <x v="240"/>
    <n v="6.84"/>
  </r>
  <r>
    <x v="4"/>
    <x v="2"/>
    <x v="0"/>
    <n v="178030"/>
    <n v="7.41"/>
    <n v="13192.022999999999"/>
    <n v="459228.43"/>
    <n v="34.811069538007935"/>
    <n v="7215.26"/>
    <n v="40.81"/>
    <n v="4270.7123940000001"/>
    <n v="109.87"/>
    <n v="1.1000000000000001"/>
    <n v="4697.7836334000003"/>
    <x v="0"/>
    <n v="2281"/>
    <x v="667"/>
    <n v="11.97"/>
    <n v="1487.3922"/>
    <x v="693"/>
    <x v="693"/>
    <x v="38"/>
    <n v="14.68"/>
  </r>
  <r>
    <x v="4"/>
    <x v="2"/>
    <x v="1"/>
    <n v="88519"/>
    <n v="5.95"/>
    <n v="5266.8805000000002"/>
    <n v="410621.85"/>
    <n v="77.963008653794205"/>
    <n v="24993.89"/>
    <n v="42.17"/>
    <n v="14453.966587000001"/>
    <n v="213.81"/>
    <n v="0.89"/>
    <n v="12864.03026243"/>
    <x v="1"/>
    <n v="163"/>
    <x v="668"/>
    <n v="15.91"/>
    <n v="860.89009999999996"/>
    <x v="694"/>
    <x v="694"/>
    <x v="178"/>
    <n v="22.29"/>
  </r>
  <r>
    <x v="4"/>
    <x v="2"/>
    <x v="1"/>
    <n v="49555"/>
    <n v="2.88"/>
    <n v="1427.184"/>
    <n v="239477.11"/>
    <n v="167.79694138947747"/>
    <n v="8653.9699999999993"/>
    <n v="48.79"/>
    <n v="4431.6980370000001"/>
    <n v="369.67"/>
    <n v="1.05"/>
    <n v="4653.2829388500004"/>
    <x v="1"/>
    <n v="3900"/>
    <x v="669"/>
    <n v="14.28"/>
    <n v="136.94519999999997"/>
    <x v="695"/>
    <x v="695"/>
    <x v="3"/>
    <n v="15.79"/>
  </r>
  <r>
    <x v="4"/>
    <x v="2"/>
    <x v="1"/>
    <n v="190711"/>
    <n v="7.53"/>
    <n v="14360.538300000002"/>
    <n v="478517.28"/>
    <n v="33.321681263159888"/>
    <n v="43161.22"/>
    <n v="57.17"/>
    <n v="18485.950526000001"/>
    <n v="53.34"/>
    <n v="1.19"/>
    <n v="21998.28112594"/>
    <x v="0"/>
    <n v="4962"/>
    <x v="670"/>
    <n v="14"/>
    <n v="1423.38"/>
    <x v="696"/>
    <x v="696"/>
    <x v="22"/>
    <n v="17.440000000000001"/>
  </r>
  <r>
    <x v="4"/>
    <x v="2"/>
    <x v="0"/>
    <n v="69345"/>
    <n v="2.4900000000000002"/>
    <n v="1726.6905000000002"/>
    <n v="59698.17"/>
    <n v="34.573752505153642"/>
    <n v="38566.51"/>
    <n v="39.35"/>
    <n v="23390.588315000005"/>
    <n v="281.12"/>
    <n v="0.88"/>
    <n v="20583.717717200005"/>
    <x v="0"/>
    <n v="1520"/>
    <x v="671"/>
    <n v="5.49"/>
    <n v="75.597300000000004"/>
    <x v="697"/>
    <x v="697"/>
    <x v="15"/>
    <n v="6.75"/>
  </r>
  <r>
    <x v="4"/>
    <x v="2"/>
    <x v="4"/>
    <n v="171833"/>
    <n v="5.46"/>
    <n v="9382.0817999999999"/>
    <n v="415576.09"/>
    <n v="44.294656437550998"/>
    <n v="25081"/>
    <n v="38.5"/>
    <n v="15424.815000000001"/>
    <n v="151.61000000000001"/>
    <n v="1"/>
    <n v="15424.815000000001"/>
    <x v="1"/>
    <n v="2511"/>
    <x v="672"/>
    <n v="24.5"/>
    <n v="2287.0749999999998"/>
    <x v="698"/>
    <x v="698"/>
    <x v="241"/>
    <n v="18.489999999999998"/>
  </r>
  <r>
    <x v="4"/>
    <x v="2"/>
    <x v="0"/>
    <n v="35374"/>
    <n v="2.72"/>
    <n v="962.17280000000005"/>
    <n v="237276.25"/>
    <n v="246.60461197822261"/>
    <n v="18822.150000000001"/>
    <n v="46.29"/>
    <n v="10109.376765000001"/>
    <n v="264.77999999999997"/>
    <n v="0.84"/>
    <n v="8491.8764826000006"/>
    <x v="0"/>
    <n v="2619"/>
    <x v="673"/>
    <n v="22.82"/>
    <n v="153.12220000000002"/>
    <x v="699"/>
    <x v="699"/>
    <x v="114"/>
    <n v="9.36"/>
  </r>
  <r>
    <x v="4"/>
    <x v="2"/>
    <x v="0"/>
    <n v="41149"/>
    <n v="4.42"/>
    <n v="1818.7857999999999"/>
    <n v="250700.36"/>
    <n v="137.8394091266822"/>
    <n v="18940.330000000002"/>
    <n v="19.75"/>
    <n v="15199.614825000001"/>
    <n v="167.81"/>
    <n v="1.01"/>
    <n v="15351.610973250001"/>
    <x v="0"/>
    <n v="4917"/>
    <x v="674"/>
    <n v="16.809999999999999"/>
    <n v="249.46039999999999"/>
    <x v="700"/>
    <x v="700"/>
    <x v="222"/>
    <n v="10.33"/>
  </r>
  <r>
    <x v="4"/>
    <x v="2"/>
    <x v="1"/>
    <n v="126934"/>
    <n v="1.8"/>
    <n v="2284.8120000000004"/>
    <n v="97593.13"/>
    <n v="42.713855669525543"/>
    <n v="25584.83"/>
    <n v="16.899999999999999"/>
    <n v="21260.993730000002"/>
    <n v="447.06"/>
    <n v="0.9"/>
    <n v="19134.894357000001"/>
    <x v="0"/>
    <n v="4721"/>
    <x v="675"/>
    <n v="17.62"/>
    <n v="233.46500000000003"/>
    <x v="701"/>
    <x v="701"/>
    <x v="102"/>
    <n v="9.51"/>
  </r>
  <r>
    <x v="4"/>
    <x v="2"/>
    <x v="2"/>
    <n v="163302"/>
    <n v="2"/>
    <n v="3266.04"/>
    <n v="476268.92"/>
    <n v="145.82458267504379"/>
    <n v="40672.11"/>
    <n v="46.15"/>
    <n v="21901.931235"/>
    <n v="146.52000000000001"/>
    <n v="1.07"/>
    <n v="23435.066421450003"/>
    <x v="0"/>
    <n v="3277"/>
    <x v="676"/>
    <n v="4.2699999999999996"/>
    <n v="79.464699999999993"/>
    <x v="702"/>
    <x v="702"/>
    <x v="111"/>
    <n v="13.22"/>
  </r>
  <r>
    <x v="4"/>
    <x v="2"/>
    <x v="1"/>
    <n v="5225"/>
    <n v="0.94"/>
    <n v="49.114999999999995"/>
    <n v="462497.66"/>
    <n v="9416.6275068716277"/>
    <n v="29120.71"/>
    <n v="55.05"/>
    <n v="13089.759145"/>
    <n v="308.98"/>
    <n v="0.99"/>
    <n v="12958.861553549999"/>
    <x v="0"/>
    <n v="3696"/>
    <x v="677"/>
    <n v="22.89"/>
    <n v="8.6981999999999999"/>
    <x v="703"/>
    <x v="703"/>
    <x v="206"/>
    <n v="9.57"/>
  </r>
  <r>
    <x v="4"/>
    <x v="2"/>
    <x v="4"/>
    <n v="11924"/>
    <n v="3.02"/>
    <n v="360.10480000000001"/>
    <n v="198305.27"/>
    <n v="550.68766092537498"/>
    <n v="43688.07"/>
    <n v="42.18"/>
    <n v="25260.442074000002"/>
    <n v="220.61"/>
    <n v="1.1000000000000001"/>
    <n v="27786.486281400004"/>
    <x v="0"/>
    <n v="3411"/>
    <x v="678"/>
    <n v="1.96"/>
    <n v="5.5663999999999998"/>
    <x v="704"/>
    <x v="704"/>
    <x v="190"/>
    <n v="10.48"/>
  </r>
  <r>
    <x v="4"/>
    <x v="2"/>
    <x v="3"/>
    <n v="162155"/>
    <n v="3.84"/>
    <n v="6226.7519999999995"/>
    <n v="445196.3"/>
    <n v="71.497355282497196"/>
    <n v="45015.5"/>
    <n v="29.73"/>
    <n v="31632.39185"/>
    <n v="91.15"/>
    <n v="1.1599999999999999"/>
    <n v="36693.574545999996"/>
    <x v="0"/>
    <n v="4427"/>
    <x v="563"/>
    <n v="16.670000000000002"/>
    <n v="778.48900000000003"/>
    <x v="705"/>
    <x v="705"/>
    <x v="242"/>
    <n v="11.51"/>
  </r>
  <r>
    <x v="4"/>
    <x v="2"/>
    <x v="4"/>
    <n v="46819"/>
    <n v="4.72"/>
    <n v="2209.8568"/>
    <n v="368262.67"/>
    <n v="166.64549033222423"/>
    <n v="42398.28"/>
    <n v="28.37"/>
    <n v="30369.887963999998"/>
    <n v="151.12"/>
    <n v="0.91"/>
    <n v="27636.598047240001"/>
    <x v="0"/>
    <n v="176"/>
    <x v="679"/>
    <n v="23.87"/>
    <n v="352.32120000000003"/>
    <x v="706"/>
    <x v="706"/>
    <x v="140"/>
    <n v="16.47"/>
  </r>
  <r>
    <x v="4"/>
    <x v="2"/>
    <x v="3"/>
    <n v="75363"/>
    <n v="4.79"/>
    <n v="3609.8876999999998"/>
    <n v="49062.98"/>
    <n v="13.591275983460651"/>
    <n v="43089.36"/>
    <n v="57"/>
    <n v="18528.424800000001"/>
    <n v="329.27"/>
    <n v="0.84"/>
    <n v="15563.876832"/>
    <x v="0"/>
    <n v="4231"/>
    <x v="680"/>
    <n v="16.670000000000002"/>
    <n v="370.57410000000004"/>
    <x v="707"/>
    <x v="707"/>
    <x v="213"/>
    <n v="10.199999999999999"/>
  </r>
  <r>
    <x v="4"/>
    <x v="2"/>
    <x v="1"/>
    <n v="167507"/>
    <n v="0.98"/>
    <n v="1641.5686000000001"/>
    <n v="457533.35"/>
    <n v="278.71716722651735"/>
    <n v="13279.15"/>
    <n v="8.9"/>
    <n v="12097.30565"/>
    <n v="170.34"/>
    <n v="1.1399999999999999"/>
    <n v="13790.928440999998"/>
    <x v="0"/>
    <n v="3780"/>
    <x v="681"/>
    <n v="7.41"/>
    <n v="107.2227"/>
    <x v="708"/>
    <x v="708"/>
    <x v="131"/>
    <n v="11.66"/>
  </r>
  <r>
    <x v="4"/>
    <x v="2"/>
    <x v="0"/>
    <n v="175498"/>
    <n v="6.26"/>
    <n v="10986.174800000001"/>
    <n v="403923.3"/>
    <n v="36.766509486086093"/>
    <n v="21705.82"/>
    <n v="18.45"/>
    <n v="17701.09621"/>
    <n v="189.54"/>
    <n v="0.85"/>
    <n v="15045.931778499998"/>
    <x v="1"/>
    <n v="3898"/>
    <x v="682"/>
    <n v="24.66"/>
    <n v="2194.2468000000003"/>
    <x v="709"/>
    <x v="709"/>
    <x v="199"/>
    <n v="13.68"/>
  </r>
  <r>
    <x v="4"/>
    <x v="2"/>
    <x v="1"/>
    <n v="124699"/>
    <n v="7.1"/>
    <n v="8853.628999999999"/>
    <n v="225079.77"/>
    <n v="25.422317786299836"/>
    <n v="28408.9"/>
    <n v="39.99"/>
    <n v="17048.18089"/>
    <n v="458.89"/>
    <n v="0.88"/>
    <n v="15002.399183199999"/>
    <x v="0"/>
    <n v="2376"/>
    <x v="683"/>
    <n v="19.940000000000001"/>
    <n v="1281.5438000000001"/>
    <x v="710"/>
    <x v="710"/>
    <x v="162"/>
    <n v="15.19"/>
  </r>
  <r>
    <x v="4"/>
    <x v="2"/>
    <x v="0"/>
    <n v="30738"/>
    <n v="6.22"/>
    <n v="1911.9035999999999"/>
    <n v="335539.23"/>
    <n v="175.5000775143684"/>
    <n v="40935.64"/>
    <n v="46.48"/>
    <n v="21908.754528000001"/>
    <n v="33.770000000000003"/>
    <n v="1.04"/>
    <n v="22785.104709120002"/>
    <x v="0"/>
    <n v="3459"/>
    <x v="684"/>
    <n v="16.64"/>
    <n v="272.89600000000002"/>
    <x v="711"/>
    <x v="711"/>
    <x v="176"/>
    <n v="15.46"/>
  </r>
  <r>
    <x v="4"/>
    <x v="2"/>
    <x v="0"/>
    <n v="62068"/>
    <n v="2.33"/>
    <n v="1446.1844000000001"/>
    <n v="292091.74"/>
    <n v="201.97406361180495"/>
    <n v="10345.129999999999"/>
    <n v="9.34"/>
    <n v="9378.8948579999997"/>
    <n v="304.62"/>
    <n v="1.17"/>
    <n v="10973.306983859999"/>
    <x v="0"/>
    <n v="237"/>
    <x v="685"/>
    <n v="3.26"/>
    <n v="30.057199999999998"/>
    <x v="712"/>
    <x v="712"/>
    <x v="93"/>
    <n v="17.88"/>
  </r>
  <r>
    <x v="4"/>
    <x v="2"/>
    <x v="4"/>
    <n v="22485"/>
    <n v="7.17"/>
    <n v="1612.1745000000001"/>
    <n v="380361.33"/>
    <n v="235.93062041360906"/>
    <n v="14944.06"/>
    <n v="58.66"/>
    <n v="6177.8744039999992"/>
    <n v="244.45"/>
    <n v="0.97"/>
    <n v="5992.538171879999"/>
    <x v="0"/>
    <n v="4818"/>
    <x v="647"/>
    <n v="18.7"/>
    <n v="260.30399999999997"/>
    <x v="713"/>
    <x v="713"/>
    <x v="192"/>
    <n v="15.47"/>
  </r>
  <r>
    <x v="4"/>
    <x v="2"/>
    <x v="0"/>
    <n v="98858"/>
    <n v="2.0699999999999998"/>
    <n v="2046.3606"/>
    <n v="235606.51"/>
    <n v="115.13440495287097"/>
    <n v="28905"/>
    <n v="24.41"/>
    <n v="21849.289499999999"/>
    <n v="451.58"/>
    <n v="0.82"/>
    <n v="17916.417389999999"/>
    <x v="1"/>
    <n v="3403"/>
    <x v="686"/>
    <n v="15.49"/>
    <n v="269.37110000000001"/>
    <x v="714"/>
    <x v="714"/>
    <x v="2"/>
    <n v="15.78"/>
  </r>
  <r>
    <x v="4"/>
    <x v="2"/>
    <x v="0"/>
    <n v="6312"/>
    <n v="5.71"/>
    <n v="360.41519999999997"/>
    <n v="356780.29"/>
    <n v="989.91465953711167"/>
    <n v="20364.560000000001"/>
    <n v="36.08"/>
    <n v="13017.026752"/>
    <n v="151.62"/>
    <n v="0.89"/>
    <n v="11585.15380928"/>
    <x v="1"/>
    <n v="785"/>
    <x v="114"/>
    <n v="6.24"/>
    <n v="15.288"/>
    <x v="715"/>
    <x v="715"/>
    <x v="238"/>
    <n v="15.3"/>
  </r>
  <r>
    <x v="4"/>
    <x v="2"/>
    <x v="3"/>
    <n v="54441"/>
    <n v="3.38"/>
    <n v="1840.1057999999998"/>
    <n v="110987.54"/>
    <n v="60.315847056185575"/>
    <n v="47705.26"/>
    <n v="30.62"/>
    <n v="33097.909388"/>
    <n v="121.36"/>
    <n v="0.96"/>
    <n v="31773.993012479998"/>
    <x v="0"/>
    <n v="2816"/>
    <x v="687"/>
    <n v="16.8"/>
    <n v="283.08000000000004"/>
    <x v="716"/>
    <x v="716"/>
    <x v="234"/>
    <n v="4.95"/>
  </r>
  <r>
    <x v="4"/>
    <x v="2"/>
    <x v="1"/>
    <n v="69737"/>
    <n v="5.0599999999999996"/>
    <n v="3528.6922"/>
    <n v="203601.34"/>
    <n v="57.698809774340759"/>
    <n v="3989.02"/>
    <n v="0.76"/>
    <n v="3958.7034479999998"/>
    <n v="214.34"/>
    <n v="1.1200000000000001"/>
    <n v="4433.74786176"/>
    <x v="0"/>
    <n v="4733"/>
    <x v="688"/>
    <n v="3.27"/>
    <n v="66.675299999999993"/>
    <x v="717"/>
    <x v="717"/>
    <x v="227"/>
    <n v="9.58"/>
  </r>
  <r>
    <x v="4"/>
    <x v="2"/>
    <x v="4"/>
    <n v="195719"/>
    <n v="3.56"/>
    <n v="6967.5964000000004"/>
    <n v="173677.93"/>
    <n v="24.926519854106356"/>
    <n v="2419.59"/>
    <n v="0.37"/>
    <n v="2410.6375170000001"/>
    <n v="488.71"/>
    <n v="0.84"/>
    <n v="2024.93551428"/>
    <x v="0"/>
    <n v="4345"/>
    <x v="689"/>
    <n v="15.17"/>
    <n v="790.50869999999998"/>
    <x v="718"/>
    <x v="718"/>
    <x v="237"/>
    <n v="5.71"/>
  </r>
  <r>
    <x v="4"/>
    <x v="2"/>
    <x v="4"/>
    <n v="128326"/>
    <n v="5.53"/>
    <n v="7096.4278000000004"/>
    <n v="15794.36"/>
    <n v="2.2256775444118517"/>
    <n v="43589.34"/>
    <n v="28.11"/>
    <n v="31336.376525999996"/>
    <n v="338.77"/>
    <n v="1.08"/>
    <n v="33843.28664808"/>
    <x v="0"/>
    <n v="1841"/>
    <x v="690"/>
    <n v="21.03"/>
    <n v="1375.7826"/>
    <x v="719"/>
    <x v="719"/>
    <x v="58"/>
    <n v="8.01"/>
  </r>
  <r>
    <x v="4"/>
    <x v="2"/>
    <x v="2"/>
    <n v="162778"/>
    <n v="5.05"/>
    <n v="8220.2889999999989"/>
    <n v="99384.59"/>
    <n v="12.090157657474087"/>
    <n v="2361.1799999999998"/>
    <n v="12.43"/>
    <n v="2067.6853259999998"/>
    <n v="367.97"/>
    <n v="1.17"/>
    <n v="2419.1918314199997"/>
    <x v="1"/>
    <n v="2229"/>
    <x v="691"/>
    <n v="10.9"/>
    <n v="604.73199999999997"/>
    <x v="720"/>
    <x v="720"/>
    <x v="153"/>
    <n v="14.24"/>
  </r>
  <r>
    <x v="4"/>
    <x v="2"/>
    <x v="2"/>
    <n v="76997"/>
    <n v="6.14"/>
    <n v="4727.6157999999996"/>
    <n v="345762.62"/>
    <n v="73.136784930789005"/>
    <n v="36853.660000000003"/>
    <n v="0.99"/>
    <n v="36488.808766000002"/>
    <n v="432.56"/>
    <n v="0.96"/>
    <n v="35029.256415360003"/>
    <x v="0"/>
    <n v="1831"/>
    <x v="692"/>
    <n v="13.14"/>
    <n v="421.13700000000006"/>
    <x v="721"/>
    <x v="721"/>
    <x v="76"/>
    <n v="8.4700000000000006"/>
  </r>
  <r>
    <x v="4"/>
    <x v="2"/>
    <x v="3"/>
    <n v="19220"/>
    <n v="5.0199999999999996"/>
    <n v="964.84399999999994"/>
    <n v="447519.3"/>
    <n v="463.82555107354142"/>
    <n v="3978.41"/>
    <n v="9.4600000000000009"/>
    <n v="3602.0524139999998"/>
    <n v="267.5"/>
    <n v="1.1299999999999999"/>
    <n v="4070.3192278199995"/>
    <x v="0"/>
    <n v="2698"/>
    <x v="693"/>
    <n v="16.98"/>
    <n v="148.7448"/>
    <x v="722"/>
    <x v="722"/>
    <x v="66"/>
    <n v="14.01"/>
  </r>
  <r>
    <x v="4"/>
    <x v="2"/>
    <x v="2"/>
    <n v="33669"/>
    <n v="4.04"/>
    <n v="1360.2275999999999"/>
    <n v="322280.81"/>
    <n v="236.93153263468557"/>
    <n v="39664.339999999997"/>
    <n v="5.48"/>
    <n v="37490.734167999995"/>
    <n v="185.3"/>
    <n v="1.02"/>
    <n v="38240.548851359999"/>
    <x v="0"/>
    <n v="4388"/>
    <x v="694"/>
    <n v="14.84"/>
    <n v="139.19919999999999"/>
    <x v="723"/>
    <x v="723"/>
    <x v="122"/>
    <n v="3.19"/>
  </r>
  <r>
    <x v="4"/>
    <x v="2"/>
    <x v="1"/>
    <n v="111736"/>
    <n v="6.07"/>
    <n v="6782.3752000000004"/>
    <n v="309815.95"/>
    <n v="45.679565176518103"/>
    <n v="38092.400000000001"/>
    <n v="56.12"/>
    <n v="16714.945120000004"/>
    <n v="302.81"/>
    <n v="0.9"/>
    <n v="15043.450608000005"/>
    <x v="1"/>
    <n v="4866"/>
    <x v="695"/>
    <n v="19.91"/>
    <n v="1272.6471999999999"/>
    <x v="724"/>
    <x v="724"/>
    <x v="21"/>
    <n v="13.42"/>
  </r>
  <r>
    <x v="0"/>
    <x v="3"/>
    <x v="1"/>
    <n v="1637"/>
    <n v="4.6100000000000003"/>
    <n v="75.465699999999998"/>
    <n v="42300.67"/>
    <n v="560.52842549661636"/>
    <n v="17143.11"/>
    <n v="12.59"/>
    <n v="14984.792451000001"/>
    <n v="338.86"/>
    <n v="0.89"/>
    <n v="13336.465281390001"/>
    <x v="0"/>
    <n v="2971"/>
    <x v="696"/>
    <n v="10.27"/>
    <n v="6.4701000000000004"/>
    <x v="725"/>
    <x v="725"/>
    <x v="212"/>
    <n v="7.42"/>
  </r>
  <r>
    <x v="0"/>
    <x v="3"/>
    <x v="1"/>
    <n v="169859"/>
    <n v="5.14"/>
    <n v="8730.7525999999998"/>
    <n v="486764.07"/>
    <n v="55.752819063960196"/>
    <n v="27130.13"/>
    <n v="44.51"/>
    <n v="15054.509136999999"/>
    <n v="84.56"/>
    <n v="0.94"/>
    <n v="14151.238588779999"/>
    <x v="1"/>
    <n v="2697"/>
    <x v="116"/>
    <n v="21.34"/>
    <n v="2114.5806000000002"/>
    <x v="726"/>
    <x v="726"/>
    <x v="66"/>
    <n v="25.64"/>
  </r>
  <r>
    <x v="0"/>
    <x v="3"/>
    <x v="3"/>
    <n v="60596"/>
    <n v="0.97"/>
    <n v="587.78120000000001"/>
    <n v="53938.84"/>
    <n v="91.766868351692764"/>
    <n v="29421.040000000001"/>
    <n v="53.71"/>
    <n v="13618.999416000001"/>
    <n v="434.1"/>
    <n v="0.88"/>
    <n v="11984.719486080001"/>
    <x v="0"/>
    <n v="3127"/>
    <x v="697"/>
    <n v="7.99"/>
    <n v="45.622900000000001"/>
    <x v="727"/>
    <x v="727"/>
    <x v="65"/>
    <n v="8.3800000000000008"/>
  </r>
  <r>
    <x v="0"/>
    <x v="3"/>
    <x v="1"/>
    <n v="176657"/>
    <n v="5.53"/>
    <n v="9769.1321000000007"/>
    <n v="458651.83"/>
    <n v="46.949086705460765"/>
    <n v="9342.27"/>
    <n v="12.31"/>
    <n v="8192.2365630000004"/>
    <n v="205.93"/>
    <n v="1.08"/>
    <n v="8847.6154880400009"/>
    <x v="1"/>
    <n v="2074"/>
    <x v="698"/>
    <n v="5.6"/>
    <n v="464.96799999999996"/>
    <x v="728"/>
    <x v="728"/>
    <x v="2"/>
    <n v="18.34"/>
  </r>
  <r>
    <x v="0"/>
    <x v="3"/>
    <x v="0"/>
    <n v="98127"/>
    <n v="3.56"/>
    <n v="3493.3211999999999"/>
    <n v="357533.05"/>
    <n v="102.34760261953582"/>
    <n v="21622.76"/>
    <n v="55.33"/>
    <n v="9658.8868919999986"/>
    <n v="214.74"/>
    <n v="1.03"/>
    <n v="9948.6534987599989"/>
    <x v="0"/>
    <n v="615"/>
    <x v="661"/>
    <n v="4.32"/>
    <n v="84.801600000000008"/>
    <x v="729"/>
    <x v="729"/>
    <x v="90"/>
    <n v="22.01"/>
  </r>
  <r>
    <x v="0"/>
    <x v="3"/>
    <x v="4"/>
    <n v="160600"/>
    <n v="7.56"/>
    <n v="12141.36"/>
    <n v="117427.55"/>
    <n v="9.6716965809431557"/>
    <n v="17115.099999999999"/>
    <n v="16"/>
    <n v="14376.683999999997"/>
    <n v="162.68"/>
    <n v="1.05"/>
    <n v="15095.518199999999"/>
    <x v="0"/>
    <n v="1555"/>
    <x v="699"/>
    <n v="3.59"/>
    <n v="418.41450000000003"/>
    <x v="730"/>
    <x v="730"/>
    <x v="101"/>
    <n v="9.14"/>
  </r>
  <r>
    <x v="0"/>
    <x v="3"/>
    <x v="2"/>
    <n v="45493"/>
    <n v="3.27"/>
    <n v="1487.6211000000001"/>
    <n v="393332.52"/>
    <n v="264.40369795776627"/>
    <n v="26913.24"/>
    <n v="43.73"/>
    <n v="15144.080148000001"/>
    <n v="426.42"/>
    <n v="0.99"/>
    <n v="14992.63934652"/>
    <x v="0"/>
    <n v="1348"/>
    <x v="700"/>
    <n v="6.24"/>
    <n v="71.635200000000012"/>
    <x v="731"/>
    <x v="731"/>
    <x v="179"/>
    <n v="11.54"/>
  </r>
  <r>
    <x v="0"/>
    <x v="3"/>
    <x v="1"/>
    <n v="107602"/>
    <n v="6.35"/>
    <n v="6832.7269999999999"/>
    <n v="402450.27"/>
    <n v="58.900387795385363"/>
    <n v="31603.32"/>
    <n v="45"/>
    <n v="17381.826000000001"/>
    <n v="364.76"/>
    <n v="0.95"/>
    <n v="16512.734700000001"/>
    <x v="0"/>
    <n v="4888"/>
    <x v="701"/>
    <n v="23.35"/>
    <n v="1378.3505"/>
    <x v="732"/>
    <x v="732"/>
    <x v="192"/>
    <n v="11.37"/>
  </r>
  <r>
    <x v="0"/>
    <x v="3"/>
    <x v="0"/>
    <n v="163198"/>
    <n v="7.11"/>
    <n v="11603.3778"/>
    <n v="205304.43"/>
    <n v="17.693505592828323"/>
    <n v="25115.200000000001"/>
    <n v="2.79"/>
    <n v="24414.485919999999"/>
    <n v="364.17"/>
    <n v="0.8"/>
    <n v="19531.588736000002"/>
    <x v="0"/>
    <n v="4244"/>
    <x v="702"/>
    <n v="12"/>
    <n v="1086"/>
    <x v="733"/>
    <x v="733"/>
    <x v="49"/>
    <n v="10.83"/>
  </r>
  <r>
    <x v="0"/>
    <x v="3"/>
    <x v="3"/>
    <n v="118182"/>
    <n v="6.03"/>
    <n v="7126.3746000000001"/>
    <n v="118067.14"/>
    <n v="16.567630334784813"/>
    <n v="16955.23"/>
    <n v="44.9"/>
    <n v="9342.3317299999981"/>
    <n v="371.86"/>
    <n v="0.88"/>
    <n v="8221.2519223999989"/>
    <x v="0"/>
    <n v="4831"/>
    <x v="703"/>
    <n v="20.46"/>
    <n v="1207.1400000000001"/>
    <x v="734"/>
    <x v="734"/>
    <x v="145"/>
    <n v="14.17"/>
  </r>
  <r>
    <x v="0"/>
    <x v="3"/>
    <x v="0"/>
    <n v="119849"/>
    <n v="5.08"/>
    <n v="6088.3292000000001"/>
    <n v="470903.67"/>
    <n v="77.345303535820634"/>
    <n v="46890.01"/>
    <n v="28.56"/>
    <n v="33498.223144000003"/>
    <n v="44.9"/>
    <n v="1"/>
    <n v="33498.223144000003"/>
    <x v="0"/>
    <n v="272"/>
    <x v="704"/>
    <n v="4.34"/>
    <n v="256.7978"/>
    <x v="735"/>
    <x v="735"/>
    <x v="65"/>
    <n v="7.74"/>
  </r>
  <r>
    <x v="0"/>
    <x v="3"/>
    <x v="4"/>
    <n v="131115"/>
    <n v="5.63"/>
    <n v="7381.7744999999995"/>
    <n v="382694.6"/>
    <n v="51.84317131334749"/>
    <n v="12981.75"/>
    <n v="57.31"/>
    <n v="5541.9090749999996"/>
    <n v="198.78"/>
    <n v="1.1100000000000001"/>
    <n v="6151.5190732500005"/>
    <x v="0"/>
    <n v="4410"/>
    <x v="705"/>
    <n v="11.22"/>
    <n v="735.471"/>
    <x v="736"/>
    <x v="736"/>
    <x v="243"/>
    <n v="14.67"/>
  </r>
  <r>
    <x v="0"/>
    <x v="3"/>
    <x v="4"/>
    <n v="37389"/>
    <n v="1.08"/>
    <n v="403.80119999999999"/>
    <n v="98151.16"/>
    <n v="243.0680245625818"/>
    <n v="46697.21"/>
    <n v="10.62"/>
    <n v="41737.966297999999"/>
    <n v="301.23"/>
    <n v="0.95"/>
    <n v="39651.067983099994"/>
    <x v="0"/>
    <n v="4463"/>
    <x v="706"/>
    <n v="13.66"/>
    <n v="49.176000000000002"/>
    <x v="737"/>
    <x v="737"/>
    <x v="117"/>
    <n v="3.76"/>
  </r>
  <r>
    <x v="0"/>
    <x v="3"/>
    <x v="0"/>
    <n v="56178"/>
    <n v="2.1800000000000002"/>
    <n v="1224.6804"/>
    <n v="345362.71"/>
    <n v="282.00231668605136"/>
    <n v="10468.9"/>
    <n v="21.8"/>
    <n v="8186.6797999999999"/>
    <n v="344.47"/>
    <n v="0.99"/>
    <n v="8104.8130019999999"/>
    <x v="0"/>
    <n v="2551"/>
    <x v="707"/>
    <n v="17.39"/>
    <n v="212.8536"/>
    <x v="738"/>
    <x v="738"/>
    <x v="7"/>
    <n v="12.71"/>
  </r>
  <r>
    <x v="0"/>
    <x v="3"/>
    <x v="0"/>
    <n v="178338"/>
    <n v="5.14"/>
    <n v="9166.5731999999989"/>
    <n v="370057.29"/>
    <n v="40.370297812054787"/>
    <n v="43481.13"/>
    <n v="28.51"/>
    <n v="31084.659836999996"/>
    <n v="407.65"/>
    <n v="0.93"/>
    <n v="28908.733648409998"/>
    <x v="0"/>
    <n v="110"/>
    <x v="708"/>
    <n v="10.28"/>
    <n v="621.83719999999994"/>
    <x v="739"/>
    <x v="739"/>
    <x v="148"/>
    <n v="11.43"/>
  </r>
  <r>
    <x v="0"/>
    <x v="3"/>
    <x v="1"/>
    <n v="76604"/>
    <n v="7.56"/>
    <n v="5791.2623999999996"/>
    <n v="146437.06"/>
    <n v="25.285861680175294"/>
    <n v="24883.57"/>
    <n v="16.84"/>
    <n v="20693.176812000002"/>
    <n v="404.52"/>
    <n v="0.91"/>
    <n v="18830.79089892"/>
    <x v="0"/>
    <n v="1552"/>
    <x v="709"/>
    <n v="18.420000000000002"/>
    <n v="755.22000000000014"/>
    <x v="740"/>
    <x v="740"/>
    <x v="22"/>
    <n v="12.02"/>
  </r>
  <r>
    <x v="0"/>
    <x v="3"/>
    <x v="1"/>
    <n v="52656"/>
    <n v="5.46"/>
    <n v="2875.0176000000001"/>
    <n v="202424.12"/>
    <n v="70.40795854606246"/>
    <n v="45440.19"/>
    <n v="15.43"/>
    <n v="38428.768683000002"/>
    <n v="104.68"/>
    <n v="0.93"/>
    <n v="35738.754875190003"/>
    <x v="0"/>
    <n v="4135"/>
    <x v="710"/>
    <n v="7.31"/>
    <n v="135.7467"/>
    <x v="741"/>
    <x v="741"/>
    <x v="168"/>
    <n v="7.09"/>
  </r>
  <r>
    <x v="0"/>
    <x v="3"/>
    <x v="4"/>
    <n v="86566"/>
    <n v="6.2"/>
    <n v="5367.0919999999996"/>
    <n v="482867.41"/>
    <n v="89.968163392764652"/>
    <n v="22925.03"/>
    <n v="23.87"/>
    <n v="17452.825338999999"/>
    <n v="185.66"/>
    <n v="1"/>
    <n v="17452.825338999999"/>
    <x v="0"/>
    <n v="2568"/>
    <x v="711"/>
    <n v="20.56"/>
    <n v="900.3223999999999"/>
    <x v="742"/>
    <x v="742"/>
    <x v="222"/>
    <n v="13.87"/>
  </r>
  <r>
    <x v="0"/>
    <x v="3"/>
    <x v="2"/>
    <n v="185697"/>
    <n v="2.04"/>
    <n v="3788.2188000000001"/>
    <n v="17861.240000000002"/>
    <n v="4.7149441315269334"/>
    <n v="48990.77"/>
    <n v="34.47"/>
    <n v="32103.651580999998"/>
    <n v="136.85"/>
    <n v="0.98"/>
    <n v="31461.578549379999"/>
    <x v="0"/>
    <n v="845"/>
    <x v="712"/>
    <n v="2.5099999999999998"/>
    <n v="72.262899999999988"/>
    <x v="743"/>
    <x v="743"/>
    <x v="92"/>
    <n v="14.8"/>
  </r>
  <r>
    <x v="0"/>
    <x v="3"/>
    <x v="2"/>
    <n v="169939"/>
    <n v="1.02"/>
    <n v="1733.3778000000002"/>
    <n v="438217.67"/>
    <n v="252.8114009536755"/>
    <n v="3635.7"/>
    <n v="47.73"/>
    <n v="1900.38039"/>
    <n v="423.83"/>
    <n v="1.18"/>
    <n v="2242.4488602000001"/>
    <x v="1"/>
    <n v="307"/>
    <x v="713"/>
    <n v="13.19"/>
    <n v="165.13879999999997"/>
    <x v="744"/>
    <x v="744"/>
    <x v="227"/>
    <n v="13.4"/>
  </r>
  <r>
    <x v="0"/>
    <x v="3"/>
    <x v="4"/>
    <n v="50339"/>
    <n v="6.59"/>
    <n v="3317.3400999999999"/>
    <n v="236772.07"/>
    <n v="71.374071654576511"/>
    <n v="9726.2000000000007"/>
    <n v="13.63"/>
    <n v="8400.5189400000017"/>
    <n v="394.7"/>
    <n v="1.07"/>
    <n v="8988.5552658000015"/>
    <x v="0"/>
    <n v="700"/>
    <x v="714"/>
    <n v="21.05"/>
    <n v="491.51750000000004"/>
    <x v="745"/>
    <x v="745"/>
    <x v="229"/>
    <n v="12.26"/>
  </r>
  <r>
    <x v="0"/>
    <x v="3"/>
    <x v="0"/>
    <n v="199629"/>
    <n v="1.08"/>
    <n v="2155.9931999999999"/>
    <n v="494681.84"/>
    <n v="229.44499082835699"/>
    <n v="22477.15"/>
    <n v="25.18"/>
    <n v="16817.403630000001"/>
    <n v="275.70999999999998"/>
    <n v="1.07"/>
    <n v="17994.621884100001"/>
    <x v="0"/>
    <n v="1608"/>
    <x v="715"/>
    <n v="18.39"/>
    <n v="375.70769999999999"/>
    <x v="746"/>
    <x v="746"/>
    <x v="63"/>
    <n v="11.58"/>
  </r>
  <r>
    <x v="0"/>
    <x v="3"/>
    <x v="3"/>
    <n v="8807"/>
    <n v="1.44"/>
    <n v="126.82079999999999"/>
    <n v="223841.35"/>
    <n v="1765.0208010042518"/>
    <n v="1302.3"/>
    <n v="55.83"/>
    <n v="575.22591"/>
    <n v="244.64"/>
    <n v="0.8"/>
    <n v="460.18072800000004"/>
    <x v="0"/>
    <n v="4552"/>
    <x v="716"/>
    <n v="22.02"/>
    <n v="15.193800000000001"/>
    <x v="747"/>
    <x v="747"/>
    <x v="238"/>
    <n v="14.62"/>
  </r>
  <r>
    <x v="0"/>
    <x v="3"/>
    <x v="0"/>
    <n v="103017"/>
    <n v="5.62"/>
    <n v="5789.5554000000002"/>
    <n v="228808.83"/>
    <n v="39.520967361327948"/>
    <n v="31830.82"/>
    <n v="41.4"/>
    <n v="18652.860520000002"/>
    <n v="151.54"/>
    <n v="0.87"/>
    <n v="16227.988652400001"/>
    <x v="1"/>
    <n v="4209"/>
    <x v="717"/>
    <n v="1.51"/>
    <n v="102.7102"/>
    <x v="748"/>
    <x v="748"/>
    <x v="1"/>
    <n v="14.08"/>
  </r>
  <r>
    <x v="0"/>
    <x v="3"/>
    <x v="3"/>
    <n v="8739"/>
    <n v="1.89"/>
    <n v="165.1671"/>
    <n v="263307.36"/>
    <n v="1594.1877044520365"/>
    <n v="8806.44"/>
    <n v="55.05"/>
    <n v="3958.4947800000004"/>
    <n v="333.06"/>
    <n v="0.93"/>
    <n v="3681.4001454000004"/>
    <x v="1"/>
    <n v="1213"/>
    <x v="190"/>
    <n v="20.239999999999998"/>
    <n v="35.622399999999999"/>
    <x v="749"/>
    <x v="749"/>
    <x v="163"/>
    <n v="20.329999999999998"/>
  </r>
  <r>
    <x v="0"/>
    <x v="3"/>
    <x v="1"/>
    <n v="7861"/>
    <n v="1.03"/>
    <n v="80.968299999999999"/>
    <n v="317377.56"/>
    <n v="3919.7755170850814"/>
    <n v="12643.4"/>
    <n v="10.029999999999999"/>
    <n v="11375.266979999999"/>
    <n v="418.72"/>
    <n v="1.01"/>
    <n v="11489.019649799999"/>
    <x v="1"/>
    <n v="4504"/>
    <x v="718"/>
    <n v="24.15"/>
    <n v="14.731499999999999"/>
    <x v="750"/>
    <x v="750"/>
    <x v="0"/>
    <n v="12.6"/>
  </r>
  <r>
    <x v="0"/>
    <x v="3"/>
    <x v="2"/>
    <n v="35787"/>
    <n v="1.9"/>
    <n v="679.95299999999997"/>
    <n v="351125.15"/>
    <n v="516.39620679664631"/>
    <n v="30404.31"/>
    <n v="28.9"/>
    <n v="21617.464410000004"/>
    <n v="404.98"/>
    <n v="0.88"/>
    <n v="19023.368680800002"/>
    <x v="0"/>
    <n v="325"/>
    <x v="719"/>
    <n v="23.06"/>
    <n v="83.707800000000006"/>
    <x v="751"/>
    <x v="751"/>
    <x v="110"/>
    <n v="17.059999999999999"/>
  </r>
  <r>
    <x v="0"/>
    <x v="3"/>
    <x v="0"/>
    <n v="89018"/>
    <n v="4.2699999999999996"/>
    <n v="3801.0685999999996"/>
    <n v="323778.99"/>
    <n v="85.181043562328767"/>
    <n v="28755.4"/>
    <n v="5.39"/>
    <n v="27205.483940000002"/>
    <n v="94.06"/>
    <n v="0.97"/>
    <n v="26389.319421800003"/>
    <x v="0"/>
    <n v="4881"/>
    <x v="720"/>
    <n v="10.94"/>
    <n v="395.04339999999996"/>
    <x v="752"/>
    <x v="752"/>
    <x v="30"/>
    <n v="8.98"/>
  </r>
  <r>
    <x v="0"/>
    <x v="3"/>
    <x v="4"/>
    <n v="172792"/>
    <n v="4.84"/>
    <n v="8363.1327999999994"/>
    <n v="490862.99"/>
    <n v="58.693673978248917"/>
    <n v="6533.62"/>
    <n v="3.13"/>
    <n v="6329.1176939999996"/>
    <n v="214.83"/>
    <n v="0.87"/>
    <n v="5506.3323937799996"/>
    <x v="1"/>
    <n v="1681"/>
    <x v="721"/>
    <n v="20.54"/>
    <n v="1928.0898"/>
    <x v="753"/>
    <x v="753"/>
    <x v="25"/>
    <n v="13.76"/>
  </r>
  <r>
    <x v="0"/>
    <x v="3"/>
    <x v="3"/>
    <n v="22788"/>
    <n v="5.86"/>
    <n v="1335.3768000000002"/>
    <n v="418724.15"/>
    <n v="313.56254654117095"/>
    <n v="47397.09"/>
    <n v="59.21"/>
    <n v="19333.273011000001"/>
    <n v="402.12"/>
    <n v="1.1299999999999999"/>
    <n v="21846.598502429999"/>
    <x v="0"/>
    <n v="2140"/>
    <x v="722"/>
    <n v="23.02"/>
    <n v="267.26220000000001"/>
    <x v="754"/>
    <x v="754"/>
    <x v="23"/>
    <n v="18.809999999999999"/>
  </r>
  <r>
    <x v="0"/>
    <x v="3"/>
    <x v="3"/>
    <n v="136150"/>
    <n v="6.31"/>
    <n v="8591.0649999999987"/>
    <n v="254498.81"/>
    <n v="29.623662491204527"/>
    <n v="10870.74"/>
    <n v="31.92"/>
    <n v="7400.7997919999998"/>
    <n v="115.69"/>
    <n v="1.18"/>
    <n v="8732.9437545599994"/>
    <x v="1"/>
    <n v="259"/>
    <x v="723"/>
    <n v="22.47"/>
    <n v="1964.1026999999999"/>
    <x v="755"/>
    <x v="755"/>
    <x v="240"/>
    <n v="14.95"/>
  </r>
  <r>
    <x v="0"/>
    <x v="3"/>
    <x v="1"/>
    <n v="5698"/>
    <n v="1.68"/>
    <n v="95.726399999999998"/>
    <n v="145857.62"/>
    <n v="1523.692732621304"/>
    <n v="25385.97"/>
    <n v="54.64"/>
    <n v="11515.075992"/>
    <n v="459.5"/>
    <n v="1.04"/>
    <n v="11975.67903168"/>
    <x v="0"/>
    <n v="4482"/>
    <x v="724"/>
    <n v="7.71"/>
    <n v="6.7848000000000006"/>
    <x v="756"/>
    <x v="756"/>
    <x v="136"/>
    <n v="13.01"/>
  </r>
  <r>
    <x v="0"/>
    <x v="3"/>
    <x v="4"/>
    <n v="24581"/>
    <n v="1.18"/>
    <n v="290.05579999999998"/>
    <n v="122547.11"/>
    <n v="422.49494752389029"/>
    <n v="17151.16"/>
    <n v="57.6"/>
    <n v="7272.0918399999991"/>
    <n v="309.41000000000003"/>
    <n v="1.1100000000000001"/>
    <n v="8072.0219423999997"/>
    <x v="0"/>
    <n v="257"/>
    <x v="725"/>
    <n v="15.45"/>
    <n v="38.161499999999997"/>
    <x v="757"/>
    <x v="757"/>
    <x v="109"/>
    <n v="12.32"/>
  </r>
  <r>
    <x v="0"/>
    <x v="3"/>
    <x v="4"/>
    <n v="174149"/>
    <n v="5.3"/>
    <n v="9229.896999999999"/>
    <n v="237595.5"/>
    <n v="25.741944899276778"/>
    <n v="23598.3"/>
    <n v="37.54"/>
    <n v="14739.498180000001"/>
    <n v="469.75"/>
    <n v="0.89"/>
    <n v="13118.153380200001"/>
    <x v="0"/>
    <n v="924"/>
    <x v="726"/>
    <n v="1.85"/>
    <n v="90.483500000000006"/>
    <x v="758"/>
    <x v="758"/>
    <x v="32"/>
    <n v="13.1"/>
  </r>
  <r>
    <x v="0"/>
    <x v="3"/>
    <x v="4"/>
    <n v="94196"/>
    <n v="1.84"/>
    <n v="1733.2064"/>
    <n v="426148.95"/>
    <n v="245.87316894283336"/>
    <n v="24958.26"/>
    <n v="29.25"/>
    <n v="17657.968949999999"/>
    <n v="120"/>
    <n v="1.04"/>
    <n v="18364.287708"/>
    <x v="0"/>
    <n v="4392"/>
    <x v="727"/>
    <n v="1.65"/>
    <n v="26.301000000000002"/>
    <x v="759"/>
    <x v="759"/>
    <x v="8"/>
    <n v="6.94"/>
  </r>
  <r>
    <x v="0"/>
    <x v="3"/>
    <x v="4"/>
    <n v="163008"/>
    <n v="0.84"/>
    <n v="1369.2672"/>
    <n v="214726.64"/>
    <n v="156.81865453287716"/>
    <n v="36477.85"/>
    <n v="42.17"/>
    <n v="21095.140654999999"/>
    <n v="286.39999999999998"/>
    <n v="0.88"/>
    <n v="18563.723776399998"/>
    <x v="0"/>
    <n v="1581"/>
    <x v="728"/>
    <n v="3.26"/>
    <n v="38.826599999999999"/>
    <x v="760"/>
    <x v="760"/>
    <x v="23"/>
    <n v="9.0399999999999991"/>
  </r>
  <r>
    <x v="0"/>
    <x v="3"/>
    <x v="1"/>
    <n v="28608"/>
    <n v="6.48"/>
    <n v="1853.7984000000004"/>
    <n v="429611.46"/>
    <n v="231.74659121509649"/>
    <n v="3403.1"/>
    <n v="59.5"/>
    <n v="1378.2555"/>
    <n v="161.13"/>
    <n v="1.17"/>
    <n v="1612.5589349999998"/>
    <x v="0"/>
    <n v="4831"/>
    <x v="729"/>
    <n v="8.09"/>
    <n v="120.8646"/>
    <x v="761"/>
    <x v="761"/>
    <x v="228"/>
    <n v="17.34"/>
  </r>
  <r>
    <x v="0"/>
    <x v="3"/>
    <x v="1"/>
    <n v="120847"/>
    <n v="0.97"/>
    <n v="1172.2159000000001"/>
    <n v="463871"/>
    <n v="395.721470763193"/>
    <n v="8300.08"/>
    <n v="46.42"/>
    <n v="4447.1828640000003"/>
    <n v="43.88"/>
    <n v="0.88"/>
    <n v="3913.5209203200002"/>
    <x v="0"/>
    <n v="4239"/>
    <x v="730"/>
    <n v="9.18"/>
    <n v="95.747399999999999"/>
    <x v="762"/>
    <x v="762"/>
    <x v="152"/>
    <n v="6.89"/>
  </r>
  <r>
    <x v="0"/>
    <x v="3"/>
    <x v="1"/>
    <n v="27878"/>
    <n v="6.7"/>
    <n v="1867.826"/>
    <n v="314078.24"/>
    <n v="168.15176574263342"/>
    <n v="9750.32"/>
    <n v="23.8"/>
    <n v="7429.7438400000001"/>
    <n v="48.19"/>
    <n v="0.81"/>
    <n v="6018.0925104000007"/>
    <x v="1"/>
    <n v="1850"/>
    <x v="305"/>
    <n v="4.58"/>
    <n v="53.448599999999999"/>
    <x v="763"/>
    <x v="763"/>
    <x v="244"/>
    <n v="18.14"/>
  </r>
  <r>
    <x v="0"/>
    <x v="3"/>
    <x v="1"/>
    <n v="186905"/>
    <n v="0.67"/>
    <n v="1252.2635"/>
    <n v="129032.79"/>
    <n v="103.03964780575333"/>
    <n v="20477.25"/>
    <n v="4.3"/>
    <n v="19596.72825"/>
    <n v="168.92"/>
    <n v="1.1399999999999999"/>
    <n v="22340.270204999997"/>
    <x v="1"/>
    <n v="2586"/>
    <x v="731"/>
    <n v="11.9"/>
    <n v="117.691"/>
    <x v="764"/>
    <x v="764"/>
    <x v="221"/>
    <n v="12.54"/>
  </r>
  <r>
    <x v="0"/>
    <x v="3"/>
    <x v="1"/>
    <n v="128558"/>
    <n v="1.94"/>
    <n v="2494.0252"/>
    <n v="101110.23"/>
    <n v="40.540981702991608"/>
    <n v="42999.839999999997"/>
    <n v="18.03"/>
    <n v="35246.968847999997"/>
    <n v="203.91"/>
    <n v="1.1599999999999999"/>
    <n v="40886.48386367999"/>
    <x v="1"/>
    <n v="972"/>
    <x v="732"/>
    <n v="8.32"/>
    <n v="255.67359999999999"/>
    <x v="765"/>
    <x v="765"/>
    <x v="82"/>
    <n v="13.42"/>
  </r>
  <r>
    <x v="0"/>
    <x v="3"/>
    <x v="3"/>
    <n v="141967"/>
    <n v="5.38"/>
    <n v="7637.8245999999999"/>
    <n v="449638.25"/>
    <n v="58.869936604723812"/>
    <n v="46304.27"/>
    <n v="13.06"/>
    <n v="40256.932337999991"/>
    <n v="153.38999999999999"/>
    <n v="1.17"/>
    <n v="47100.610835459986"/>
    <x v="0"/>
    <n v="2556"/>
    <x v="733"/>
    <n v="14.99"/>
    <n v="574.71659999999997"/>
    <x v="766"/>
    <x v="766"/>
    <x v="124"/>
    <n v="13.7"/>
  </r>
  <r>
    <x v="0"/>
    <x v="3"/>
    <x v="4"/>
    <n v="48672"/>
    <n v="1.6"/>
    <n v="778.75200000000007"/>
    <n v="32096.12"/>
    <n v="41.214815499671261"/>
    <n v="23358.76"/>
    <n v="42.33"/>
    <n v="13470.996891999999"/>
    <n v="100.23"/>
    <n v="0.84"/>
    <n v="11315.637389279998"/>
    <x v="0"/>
    <n v="90"/>
    <x v="734"/>
    <n v="19.739999999999998"/>
    <n v="130.28399999999999"/>
    <x v="767"/>
    <x v="767"/>
    <x v="106"/>
    <n v="13.02"/>
  </r>
  <r>
    <x v="0"/>
    <x v="3"/>
    <x v="1"/>
    <n v="105008"/>
    <n v="1.84"/>
    <n v="1932.1471999999999"/>
    <n v="269808.52"/>
    <n v="139.64180368866309"/>
    <n v="3922.35"/>
    <n v="0.97"/>
    <n v="3884.3032049999997"/>
    <n v="400.85"/>
    <n v="0.81"/>
    <n v="3146.2855960500001"/>
    <x v="0"/>
    <n v="1431"/>
    <x v="735"/>
    <n v="10.75"/>
    <n v="108.36"/>
    <x v="768"/>
    <x v="768"/>
    <x v="200"/>
    <n v="10.45"/>
  </r>
  <r>
    <x v="0"/>
    <x v="3"/>
    <x v="2"/>
    <n v="186626"/>
    <n v="2.04"/>
    <n v="3807.1704000000004"/>
    <n v="125639.98"/>
    <n v="33.000881704690705"/>
    <n v="1865.21"/>
    <n v="40.79"/>
    <n v="1104.3908410000001"/>
    <n v="328.84"/>
    <n v="1.1200000000000001"/>
    <n v="1236.9177419200003"/>
    <x v="0"/>
    <n v="1309"/>
    <x v="736"/>
    <n v="24.84"/>
    <n v="905.91480000000001"/>
    <x v="769"/>
    <x v="769"/>
    <x v="129"/>
    <n v="2.48"/>
  </r>
  <r>
    <x v="0"/>
    <x v="3"/>
    <x v="3"/>
    <n v="113271"/>
    <n v="2.86"/>
    <n v="3239.5506"/>
    <n v="277701.76000000001"/>
    <n v="85.722309754939474"/>
    <n v="6870.27"/>
    <n v="49.35"/>
    <n v="3479.7917549999997"/>
    <n v="67.099999999999994"/>
    <n v="1.08"/>
    <n v="3758.1750953999999"/>
    <x v="1"/>
    <n v="1337"/>
    <x v="737"/>
    <n v="24.33"/>
    <n v="638.41919999999993"/>
    <x v="770"/>
    <x v="770"/>
    <x v="199"/>
    <n v="18.77"/>
  </r>
  <r>
    <x v="0"/>
    <x v="3"/>
    <x v="0"/>
    <n v="163310"/>
    <n v="6.95"/>
    <n v="11350.045000000002"/>
    <n v="299108.88"/>
    <n v="26.35310080268404"/>
    <n v="8713.06"/>
    <n v="28.25"/>
    <n v="6251.6205499999996"/>
    <n v="205.86"/>
    <n v="1.1599999999999999"/>
    <n v="7251.8798379999989"/>
    <x v="1"/>
    <n v="4754"/>
    <x v="738"/>
    <n v="22.96"/>
    <n v="3087.8903999999998"/>
    <x v="771"/>
    <x v="771"/>
    <x v="63"/>
    <n v="11.59"/>
  </r>
  <r>
    <x v="0"/>
    <x v="3"/>
    <x v="1"/>
    <n v="120104"/>
    <n v="3.23"/>
    <n v="3879.3592000000003"/>
    <n v="234298.67"/>
    <n v="60.396229872191263"/>
    <n v="19444.88"/>
    <n v="18.59"/>
    <n v="15830.076808000002"/>
    <n v="269.93"/>
    <n v="1.0900000000000001"/>
    <n v="17254.783720720003"/>
    <x v="0"/>
    <n v="2207"/>
    <x v="554"/>
    <n v="8.91"/>
    <n v="176.2398"/>
    <x v="772"/>
    <x v="772"/>
    <x v="94"/>
    <n v="8.09"/>
  </r>
  <r>
    <x v="0"/>
    <x v="3"/>
    <x v="0"/>
    <n v="129928"/>
    <n v="7.78"/>
    <n v="10108.398400000002"/>
    <n v="17884.63"/>
    <n v="1.7692842419032473"/>
    <n v="14509.05"/>
    <n v="23.68"/>
    <n v="11073.30696"/>
    <n v="155.66999999999999"/>
    <n v="1.06"/>
    <n v="11737.705377600001"/>
    <x v="0"/>
    <n v="2601"/>
    <x v="739"/>
    <n v="13.42"/>
    <n v="1342.9393999999998"/>
    <x v="773"/>
    <x v="773"/>
    <x v="127"/>
    <n v="4.25"/>
  </r>
  <r>
    <x v="0"/>
    <x v="3"/>
    <x v="2"/>
    <n v="139811"/>
    <n v="1.9"/>
    <n v="2656.4090000000001"/>
    <n v="149835.24"/>
    <n v="56.405184593185759"/>
    <n v="7515.45"/>
    <n v="37.229999999999997"/>
    <n v="4717.4479650000003"/>
    <n v="103.16"/>
    <n v="1.19"/>
    <n v="5613.7630783499999"/>
    <x v="0"/>
    <n v="4804"/>
    <x v="740"/>
    <n v="23.64"/>
    <n v="592.65480000000002"/>
    <x v="774"/>
    <x v="774"/>
    <x v="132"/>
    <n v="9.3800000000000008"/>
  </r>
  <r>
    <x v="1"/>
    <x v="3"/>
    <x v="0"/>
    <n v="134074"/>
    <n v="5.58"/>
    <n v="7481.3292000000001"/>
    <n v="459831.77"/>
    <n v="61.463913391219307"/>
    <n v="18458.560000000001"/>
    <n v="53.4"/>
    <n v="8601.6889599999995"/>
    <n v="459.32"/>
    <n v="1.1499999999999999"/>
    <n v="9891.9423039999983"/>
    <x v="0"/>
    <n v="4682"/>
    <x v="741"/>
    <n v="7.72"/>
    <n v="538.23839999999996"/>
    <x v="775"/>
    <x v="775"/>
    <x v="27"/>
    <n v="15.51"/>
  </r>
  <r>
    <x v="1"/>
    <x v="3"/>
    <x v="0"/>
    <n v="88787"/>
    <n v="1.88"/>
    <n v="1669.1955999999998"/>
    <n v="142853.54"/>
    <n v="85.582264894539634"/>
    <n v="9842.4699999999993"/>
    <n v="24.41"/>
    <n v="7439.9230729999999"/>
    <n v="495.65"/>
    <n v="0.83"/>
    <n v="6175.1361505899995"/>
    <x v="0"/>
    <n v="732"/>
    <x v="742"/>
    <n v="23.54"/>
    <n v="301.54739999999998"/>
    <x v="776"/>
    <x v="776"/>
    <x v="245"/>
    <n v="8.2799999999999994"/>
  </r>
  <r>
    <x v="1"/>
    <x v="3"/>
    <x v="2"/>
    <n v="36776"/>
    <n v="2.69"/>
    <n v="989.27440000000001"/>
    <n v="313512.46999999997"/>
    <n v="316.91153637453874"/>
    <n v="9803.41"/>
    <n v="3.49"/>
    <n v="9461.2709909999994"/>
    <n v="134.96"/>
    <n v="1.06"/>
    <n v="10028.94725046"/>
    <x v="0"/>
    <n v="820"/>
    <x v="743"/>
    <n v="6.44"/>
    <n v="45.4664"/>
    <x v="777"/>
    <x v="777"/>
    <x v="80"/>
    <n v="4.53"/>
  </r>
  <r>
    <x v="1"/>
    <x v="3"/>
    <x v="4"/>
    <n v="8983"/>
    <n v="4.5"/>
    <n v="404.23499999999996"/>
    <n v="10428.129999999999"/>
    <n v="25.797197174910636"/>
    <n v="21204.36"/>
    <n v="2.5"/>
    <n v="20674.251"/>
    <n v="339.39"/>
    <n v="1.1499999999999999"/>
    <n v="23775.388649999997"/>
    <x v="1"/>
    <n v="3243"/>
    <x v="237"/>
    <n v="8.1199999999999992"/>
    <n v="21.2744"/>
    <x v="778"/>
    <x v="778"/>
    <x v="147"/>
    <n v="7.04"/>
  </r>
  <r>
    <x v="1"/>
    <x v="3"/>
    <x v="0"/>
    <n v="156024"/>
    <n v="7.41"/>
    <n v="11561.3784"/>
    <n v="262129.12"/>
    <n v="22.672825932243512"/>
    <n v="32527.87"/>
    <n v="59.97"/>
    <n v="13020.906360999999"/>
    <n v="330.19"/>
    <n v="0.94"/>
    <n v="12239.651979339998"/>
    <x v="0"/>
    <n v="3634"/>
    <x v="744"/>
    <n v="14.92"/>
    <n v="876.25159999999994"/>
    <x v="779"/>
    <x v="779"/>
    <x v="64"/>
    <n v="13.79"/>
  </r>
  <r>
    <x v="1"/>
    <x v="3"/>
    <x v="4"/>
    <n v="196333"/>
    <n v="5.58"/>
    <n v="10955.3814"/>
    <n v="57621.38"/>
    <n v="5.2596416223354847"/>
    <n v="6529.71"/>
    <n v="50.82"/>
    <n v="3211.3113780000003"/>
    <n v="307.45"/>
    <n v="0.87"/>
    <n v="2793.8408988600004"/>
    <x v="0"/>
    <n v="2375"/>
    <x v="745"/>
    <n v="8.98"/>
    <n v="706.27700000000004"/>
    <x v="780"/>
    <x v="780"/>
    <x v="233"/>
    <n v="7.83"/>
  </r>
  <r>
    <x v="1"/>
    <x v="3"/>
    <x v="0"/>
    <n v="174553"/>
    <n v="5.61"/>
    <n v="9792.4233000000004"/>
    <n v="86236.65"/>
    <n v="8.806466730252561"/>
    <n v="41811.47"/>
    <n v="35.35"/>
    <n v="27031.115354999998"/>
    <n v="154.76"/>
    <n v="0.81"/>
    <n v="21895.203437550001"/>
    <x v="0"/>
    <n v="2905"/>
    <x v="746"/>
    <n v="19.23"/>
    <n v="1227.6432"/>
    <x v="781"/>
    <x v="781"/>
    <x v="54"/>
    <n v="9.0299999999999994"/>
  </r>
  <r>
    <x v="1"/>
    <x v="3"/>
    <x v="0"/>
    <n v="117189"/>
    <n v="7.34"/>
    <n v="8601.6725999999999"/>
    <n v="31988.67"/>
    <n v="3.7188895099308938"/>
    <n v="2374.31"/>
    <n v="43.25"/>
    <n v="1347.4209249999999"/>
    <n v="263.45999999999998"/>
    <n v="0.96"/>
    <n v="1293.5240879999999"/>
    <x v="0"/>
    <n v="1673"/>
    <x v="747"/>
    <n v="11.54"/>
    <n v="954.81959999999992"/>
    <x v="782"/>
    <x v="782"/>
    <x v="125"/>
    <n v="10.17"/>
  </r>
  <r>
    <x v="1"/>
    <x v="3"/>
    <x v="0"/>
    <n v="3838"/>
    <n v="2.2999999999999998"/>
    <n v="88.274000000000001"/>
    <n v="154205.32999999999"/>
    <n v="1746.8941024537235"/>
    <n v="10229.68"/>
    <n v="37.049999999999997"/>
    <n v="6439.58356"/>
    <n v="79.19"/>
    <n v="1.1000000000000001"/>
    <n v="7083.541916000001"/>
    <x v="0"/>
    <n v="2880"/>
    <x v="516"/>
    <n v="15.32"/>
    <n v="12.5624"/>
    <x v="783"/>
    <x v="783"/>
    <x v="134"/>
    <n v="14.57"/>
  </r>
  <r>
    <x v="1"/>
    <x v="3"/>
    <x v="4"/>
    <n v="187059"/>
    <n v="5.17"/>
    <n v="9670.9502999999986"/>
    <n v="233954.8"/>
    <n v="24.191500601548952"/>
    <n v="30660.45"/>
    <n v="47.04"/>
    <n v="16237.774320000002"/>
    <n v="48.1"/>
    <n v="0.86"/>
    <n v="13964.485915200003"/>
    <x v="0"/>
    <n v="874"/>
    <x v="748"/>
    <n v="11.35"/>
    <n v="875.87949999999989"/>
    <x v="784"/>
    <x v="784"/>
    <x v="15"/>
    <n v="14.76"/>
  </r>
  <r>
    <x v="1"/>
    <x v="3"/>
    <x v="2"/>
    <n v="117720"/>
    <n v="6.73"/>
    <n v="7922.5559999999996"/>
    <n v="479599.39"/>
    <n v="60.535941935910586"/>
    <n v="24345.97"/>
    <n v="18.61"/>
    <n v="19815.184983000003"/>
    <n v="96.84"/>
    <n v="1.1299999999999999"/>
    <n v="22391.159030790001"/>
    <x v="0"/>
    <n v="1038"/>
    <x v="749"/>
    <n v="21.71"/>
    <n v="1073.1253000000002"/>
    <x v="785"/>
    <x v="785"/>
    <x v="75"/>
    <n v="9.56"/>
  </r>
  <r>
    <x v="1"/>
    <x v="3"/>
    <x v="4"/>
    <n v="68949"/>
    <n v="7.03"/>
    <n v="4847.1147000000001"/>
    <n v="242417.82"/>
    <n v="50.012808650886683"/>
    <n v="32814.370000000003"/>
    <n v="13.41"/>
    <n v="28413.962983000001"/>
    <n v="243.6"/>
    <n v="0.8"/>
    <n v="22731.170386400001"/>
    <x v="1"/>
    <n v="1641"/>
    <x v="750"/>
    <n v="8.5500000000000007"/>
    <n v="466.23150000000004"/>
    <x v="786"/>
    <x v="786"/>
    <x v="24"/>
    <n v="14.87"/>
  </r>
  <r>
    <x v="1"/>
    <x v="3"/>
    <x v="2"/>
    <n v="67156"/>
    <n v="7.51"/>
    <n v="5043.4156000000003"/>
    <n v="166461.60999999999"/>
    <n v="33.005729291871162"/>
    <n v="9619.11"/>
    <n v="29.48"/>
    <n v="6783.3963720000011"/>
    <n v="31.3"/>
    <n v="0.95"/>
    <n v="6444.2265534000007"/>
    <x v="0"/>
    <n v="4577"/>
    <x v="751"/>
    <n v="1.86"/>
    <n v="75.590400000000002"/>
    <x v="787"/>
    <x v="787"/>
    <x v="228"/>
    <n v="9.9"/>
  </r>
  <r>
    <x v="1"/>
    <x v="3"/>
    <x v="1"/>
    <n v="113169"/>
    <n v="6.26"/>
    <n v="7084.3794000000007"/>
    <n v="498703.66"/>
    <n v="70.394826680231148"/>
    <n v="47299.58"/>
    <n v="22.62"/>
    <n v="36600.415004000002"/>
    <n v="462.21"/>
    <n v="0.98"/>
    <n v="35868.406703920002"/>
    <x v="0"/>
    <n v="4192"/>
    <x v="752"/>
    <n v="23.16"/>
    <n v="1299.2760000000001"/>
    <x v="788"/>
    <x v="788"/>
    <x v="206"/>
    <n v="11.88"/>
  </r>
  <r>
    <x v="1"/>
    <x v="3"/>
    <x v="2"/>
    <n v="22959"/>
    <n v="7.32"/>
    <n v="1680.5988"/>
    <n v="167653.12"/>
    <n v="99.757967219779047"/>
    <n v="33356.06"/>
    <n v="50.26"/>
    <n v="16591.304244000003"/>
    <n v="33.869999999999997"/>
    <n v="0.91"/>
    <n v="15098.086862040003"/>
    <x v="0"/>
    <n v="2464"/>
    <x v="753"/>
    <n v="4.2"/>
    <n v="47.964000000000006"/>
    <x v="789"/>
    <x v="789"/>
    <x v="2"/>
    <n v="16.13"/>
  </r>
  <r>
    <x v="1"/>
    <x v="3"/>
    <x v="3"/>
    <n v="90102"/>
    <n v="1.31"/>
    <n v="1180.3362"/>
    <n v="9009.9699999999993"/>
    <n v="7.6333929265238156"/>
    <n v="7084.63"/>
    <n v="41.68"/>
    <n v="4131.7562159999998"/>
    <n v="337.22"/>
    <n v="0.83"/>
    <n v="3429.3576592799996"/>
    <x v="0"/>
    <n v="3136"/>
    <x v="754"/>
    <n v="3.4"/>
    <n v="27.438000000000002"/>
    <x v="790"/>
    <x v="790"/>
    <x v="246"/>
    <n v="9.24"/>
  </r>
  <r>
    <x v="1"/>
    <x v="3"/>
    <x v="4"/>
    <n v="113885"/>
    <n v="7.93"/>
    <n v="9031.0805"/>
    <n v="191062.56"/>
    <n v="21.156113047602666"/>
    <n v="4101.24"/>
    <n v="9.99"/>
    <n v="3691.526124"/>
    <n v="39.68"/>
    <n v="0.89"/>
    <n v="3285.45825036"/>
    <x v="0"/>
    <n v="398"/>
    <x v="755"/>
    <n v="2.72"/>
    <n v="146.88000000000002"/>
    <x v="791"/>
    <x v="791"/>
    <x v="142"/>
    <n v="8.92"/>
  </r>
  <r>
    <x v="1"/>
    <x v="3"/>
    <x v="2"/>
    <n v="154190"/>
    <n v="4.3099999999999996"/>
    <n v="6645.5889999999999"/>
    <n v="278116.69"/>
    <n v="41.849817977007007"/>
    <n v="20866.89"/>
    <n v="27.18"/>
    <n v="15195.269297999999"/>
    <n v="133.05000000000001"/>
    <n v="0.81"/>
    <n v="12308.16813138"/>
    <x v="0"/>
    <n v="4025"/>
    <x v="756"/>
    <n v="11.56"/>
    <n v="662.15680000000009"/>
    <x v="792"/>
    <x v="792"/>
    <x v="53"/>
    <n v="10.93"/>
  </r>
  <r>
    <x v="1"/>
    <x v="3"/>
    <x v="4"/>
    <n v="127484"/>
    <n v="5.8"/>
    <n v="7394.0719999999992"/>
    <n v="59460.52"/>
    <n v="8.0416474170118981"/>
    <n v="1746.63"/>
    <n v="35.35"/>
    <n v="1129.196295"/>
    <n v="413.03"/>
    <n v="1.04"/>
    <n v="1174.3641468000001"/>
    <x v="1"/>
    <n v="1128"/>
    <x v="757"/>
    <n v="10.32"/>
    <n v="829.83119999999997"/>
    <x v="793"/>
    <x v="793"/>
    <x v="23"/>
    <n v="19.899999999999999"/>
  </r>
  <r>
    <x v="1"/>
    <x v="3"/>
    <x v="2"/>
    <n v="152822"/>
    <n v="2.84"/>
    <n v="4340.1448"/>
    <n v="372096.37"/>
    <n v="85.733630361825718"/>
    <n v="1414.67"/>
    <n v="42.97"/>
    <n v="806.78630100000009"/>
    <n v="261.87"/>
    <n v="0.82"/>
    <n v="661.56476682000005"/>
    <x v="0"/>
    <n v="296"/>
    <x v="758"/>
    <n v="12.07"/>
    <n v="265.05720000000002"/>
    <x v="794"/>
    <x v="794"/>
    <x v="156"/>
    <n v="15.51"/>
  </r>
  <r>
    <x v="1"/>
    <x v="3"/>
    <x v="4"/>
    <n v="75383"/>
    <n v="5.35"/>
    <n v="4032.9904999999999"/>
    <n v="264521.56"/>
    <n v="65.589432953040685"/>
    <n v="6991.28"/>
    <n v="48.84"/>
    <n v="3576.7388479999995"/>
    <n v="91.14"/>
    <n v="0.8"/>
    <n v="2861.3910784"/>
    <x v="0"/>
    <n v="2950"/>
    <x v="759"/>
    <n v="22.95"/>
    <n v="821.83949999999993"/>
    <x v="795"/>
    <x v="795"/>
    <x v="243"/>
    <n v="12.41"/>
  </r>
  <r>
    <x v="1"/>
    <x v="3"/>
    <x v="4"/>
    <n v="27592"/>
    <n v="2.86"/>
    <n v="789.13120000000004"/>
    <n v="323373.42"/>
    <n v="409.78410180715196"/>
    <n v="47020.959999999999"/>
    <n v="35.11"/>
    <n v="30511.900944000001"/>
    <n v="295.58999999999997"/>
    <n v="0.99"/>
    <n v="30206.78193456"/>
    <x v="0"/>
    <n v="4166"/>
    <x v="760"/>
    <n v="15.58"/>
    <n v="93.168399999999991"/>
    <x v="796"/>
    <x v="796"/>
    <x v="20"/>
    <n v="8.65"/>
  </r>
  <r>
    <x v="1"/>
    <x v="3"/>
    <x v="0"/>
    <n v="35018"/>
    <n v="6.09"/>
    <n v="2132.5962"/>
    <n v="337751.56"/>
    <n v="158.37576752692328"/>
    <n v="32431.67"/>
    <n v="6.01"/>
    <n v="30482.526632999998"/>
    <n v="230.64"/>
    <n v="0.89"/>
    <n v="27129.448703369999"/>
    <x v="0"/>
    <n v="3216"/>
    <x v="761"/>
    <n v="1.33"/>
    <n v="21.546000000000003"/>
    <x v="797"/>
    <x v="797"/>
    <x v="92"/>
    <n v="10"/>
  </r>
  <r>
    <x v="1"/>
    <x v="3"/>
    <x v="4"/>
    <n v="33314"/>
    <n v="6.78"/>
    <n v="2258.6891999999998"/>
    <n v="481741.76"/>
    <n v="213.28377538618417"/>
    <n v="13033.24"/>
    <n v="7.67"/>
    <n v="12033.590491999999"/>
    <n v="151.12"/>
    <n v="1.1100000000000001"/>
    <n v="13357.28544612"/>
    <x v="0"/>
    <n v="668"/>
    <x v="762"/>
    <n v="3.29"/>
    <n v="42.4739"/>
    <x v="798"/>
    <x v="798"/>
    <x v="220"/>
    <n v="6.56"/>
  </r>
  <r>
    <x v="1"/>
    <x v="3"/>
    <x v="1"/>
    <n v="147236"/>
    <n v="7.96"/>
    <n v="11719.9856"/>
    <n v="109269.57"/>
    <n v="9.3233536054856589"/>
    <n v="28619.1"/>
    <n v="31.94"/>
    <n v="19478.159459999999"/>
    <n v="178.92"/>
    <n v="0.83"/>
    <n v="16166.872351799999"/>
    <x v="1"/>
    <n v="4619"/>
    <x v="763"/>
    <n v="24.82"/>
    <n v="2203.2714000000001"/>
    <x v="799"/>
    <x v="799"/>
    <x v="135"/>
    <n v="14.15"/>
  </r>
  <r>
    <x v="1"/>
    <x v="3"/>
    <x v="0"/>
    <n v="41912"/>
    <n v="1.31"/>
    <n v="549.04719999999998"/>
    <n v="198682.04"/>
    <n v="361.86695788631653"/>
    <n v="22277.35"/>
    <n v="47.67"/>
    <n v="11657.737254999998"/>
    <n v="176.53"/>
    <n v="0.95"/>
    <n v="11074.850392249999"/>
    <x v="0"/>
    <n v="3306"/>
    <x v="764"/>
    <n v="24.35"/>
    <n v="96.669500000000014"/>
    <x v="800"/>
    <x v="800"/>
    <x v="202"/>
    <n v="16.670000000000002"/>
  </r>
  <r>
    <x v="1"/>
    <x v="3"/>
    <x v="3"/>
    <n v="14068"/>
    <n v="0.83"/>
    <n v="116.76439999999999"/>
    <n v="82471.41"/>
    <n v="706.30611727547102"/>
    <n v="15805.71"/>
    <n v="40.08"/>
    <n v="9470.7814319999979"/>
    <n v="398.98"/>
    <n v="0.89"/>
    <n v="8428.9954744799979"/>
    <x v="0"/>
    <n v="2998"/>
    <x v="765"/>
    <n v="23.8"/>
    <n v="25.466000000000001"/>
    <x v="801"/>
    <x v="801"/>
    <x v="130"/>
    <n v="14.88"/>
  </r>
  <r>
    <x v="1"/>
    <x v="3"/>
    <x v="4"/>
    <n v="143405"/>
    <n v="7.41"/>
    <n v="10626.3105"/>
    <n v="385176.06"/>
    <n v="36.247393674408443"/>
    <n v="48478.080000000002"/>
    <n v="35.26"/>
    <n v="31384.708992"/>
    <n v="317.67"/>
    <n v="0.94"/>
    <n v="29501.626452479999"/>
    <x v="0"/>
    <n v="3970"/>
    <x v="766"/>
    <n v="8.74"/>
    <n v="601.74900000000002"/>
    <x v="802"/>
    <x v="802"/>
    <x v="199"/>
    <n v="12.25"/>
  </r>
  <r>
    <x v="1"/>
    <x v="3"/>
    <x v="1"/>
    <n v="17802"/>
    <n v="0.6"/>
    <n v="106.812"/>
    <n v="165666.44"/>
    <n v="1551.0096243867731"/>
    <n v="41114.57"/>
    <n v="23.91"/>
    <n v="31284.076313000001"/>
    <n v="474.3"/>
    <n v="0.82"/>
    <n v="25652.94257666"/>
    <x v="1"/>
    <n v="444"/>
    <x v="765"/>
    <n v="9.84"/>
    <n v="10.5288"/>
    <x v="803"/>
    <x v="803"/>
    <x v="79"/>
    <n v="18.739999999999998"/>
  </r>
  <r>
    <x v="1"/>
    <x v="3"/>
    <x v="1"/>
    <n v="114487"/>
    <n v="5.33"/>
    <n v="6102.1571000000004"/>
    <n v="216923.39"/>
    <n v="35.548640660201947"/>
    <n v="15999.31"/>
    <n v="8"/>
    <n v="14719.3652"/>
    <n v="312.87"/>
    <n v="1.1200000000000001"/>
    <n v="16485.689024000003"/>
    <x v="0"/>
    <n v="760"/>
    <x v="767"/>
    <n v="2.29"/>
    <n v="97.531099999999995"/>
    <x v="804"/>
    <x v="804"/>
    <x v="114"/>
    <n v="14.48"/>
  </r>
  <r>
    <x v="1"/>
    <x v="3"/>
    <x v="4"/>
    <n v="77848"/>
    <n v="3.91"/>
    <n v="3043.8568"/>
    <n v="274405.69"/>
    <n v="90.150656890297867"/>
    <n v="6050.3"/>
    <n v="1.06"/>
    <n v="5986.1668199999995"/>
    <n v="295.2"/>
    <n v="1.1000000000000001"/>
    <n v="6584.7835020000002"/>
    <x v="0"/>
    <n v="236"/>
    <x v="768"/>
    <n v="12.9"/>
    <n v="206.529"/>
    <x v="805"/>
    <x v="805"/>
    <x v="118"/>
    <n v="8.7899999999999991"/>
  </r>
  <r>
    <x v="1"/>
    <x v="3"/>
    <x v="4"/>
    <n v="2611"/>
    <n v="2.15"/>
    <n v="56.136499999999998"/>
    <n v="61589.94"/>
    <n v="1097.1460636128011"/>
    <n v="19222.61"/>
    <n v="18.43"/>
    <n v="15679.882976999999"/>
    <n v="327.94"/>
    <n v="0.95"/>
    <n v="14895.888828149999"/>
    <x v="1"/>
    <n v="904"/>
    <x v="718"/>
    <n v="17.21"/>
    <n v="10.498100000000001"/>
    <x v="806"/>
    <x v="806"/>
    <x v="23"/>
    <n v="13.32"/>
  </r>
  <r>
    <x v="1"/>
    <x v="3"/>
    <x v="2"/>
    <n v="196874"/>
    <n v="4.33"/>
    <n v="8524.6441999999988"/>
    <n v="29634.76"/>
    <n v="3.4763632715603547"/>
    <n v="14175.65"/>
    <n v="40.57"/>
    <n v="8424.5887949999997"/>
    <n v="293.10000000000002"/>
    <n v="0.97"/>
    <n v="8171.8511311499997"/>
    <x v="0"/>
    <n v="339"/>
    <x v="769"/>
    <n v="24.97"/>
    <n v="1911.4534999999998"/>
    <x v="807"/>
    <x v="807"/>
    <x v="25"/>
    <n v="7.53"/>
  </r>
  <r>
    <x v="1"/>
    <x v="3"/>
    <x v="4"/>
    <n v="66869"/>
    <n v="7.33"/>
    <n v="4901.4976999999999"/>
    <n v="441218.52"/>
    <n v="90.017081921715487"/>
    <n v="22118.01"/>
    <n v="21.15"/>
    <n v="17440.050884999997"/>
    <n v="203.73"/>
    <n v="0.98"/>
    <n v="17091.249867299997"/>
    <x v="1"/>
    <n v="1437"/>
    <x v="770"/>
    <n v="2.83"/>
    <n v="171.97910000000002"/>
    <x v="808"/>
    <x v="808"/>
    <x v="26"/>
    <n v="15.03"/>
  </r>
  <r>
    <x v="1"/>
    <x v="3"/>
    <x v="3"/>
    <n v="170810"/>
    <n v="0.89"/>
    <n v="1520.2090000000001"/>
    <n v="232070.77"/>
    <n v="152.65714780007221"/>
    <n v="39639.660000000003"/>
    <n v="15.42"/>
    <n v="33527.224428000001"/>
    <n v="498.76"/>
    <n v="1.17"/>
    <n v="39226.852580760002"/>
    <x v="0"/>
    <n v="4277"/>
    <x v="771"/>
    <n v="10.37"/>
    <n v="145.59479999999999"/>
    <x v="809"/>
    <x v="809"/>
    <x v="136"/>
    <n v="9.1300000000000008"/>
  </r>
  <r>
    <x v="1"/>
    <x v="3"/>
    <x v="2"/>
    <n v="198043"/>
    <n v="4.1500000000000004"/>
    <n v="8218.7844999999998"/>
    <n v="226127.17"/>
    <n v="27.513456521460078"/>
    <n v="29391.88"/>
    <n v="34.18"/>
    <n v="19345.735416"/>
    <n v="395.35"/>
    <n v="1.01"/>
    <n v="19539.19277016"/>
    <x v="0"/>
    <n v="1073"/>
    <x v="772"/>
    <n v="10.78"/>
    <n v="671.48619999999994"/>
    <x v="810"/>
    <x v="810"/>
    <x v="20"/>
    <n v="9.39"/>
  </r>
  <r>
    <x v="1"/>
    <x v="3"/>
    <x v="4"/>
    <n v="167588"/>
    <n v="7.54"/>
    <n v="12636.135199999999"/>
    <n v="211779.42"/>
    <n v="16.759825425103084"/>
    <n v="25252.799999999999"/>
    <n v="35.32"/>
    <n v="16333.511040000001"/>
    <n v="132.4"/>
    <n v="1.08"/>
    <n v="17640.191923200004"/>
    <x v="0"/>
    <n v="1900"/>
    <x v="773"/>
    <n v="9.44"/>
    <n v="949.47519999999997"/>
    <x v="811"/>
    <x v="811"/>
    <x v="241"/>
    <n v="6.79"/>
  </r>
  <r>
    <x v="1"/>
    <x v="3"/>
    <x v="1"/>
    <n v="28663"/>
    <n v="1.27"/>
    <n v="364.02010000000001"/>
    <n v="136510.84"/>
    <n v="375.00907230122732"/>
    <n v="29797.72"/>
    <n v="52.25"/>
    <n v="14228.411300000002"/>
    <n v="35.61"/>
    <n v="0.86"/>
    <n v="12236.433718000002"/>
    <x v="0"/>
    <n v="3986"/>
    <x v="61"/>
    <n v="21.29"/>
    <n v="51.734699999999997"/>
    <x v="812"/>
    <x v="812"/>
    <x v="140"/>
    <n v="12.8"/>
  </r>
  <r>
    <x v="1"/>
    <x v="3"/>
    <x v="0"/>
    <n v="96131"/>
    <n v="3.92"/>
    <n v="3768.3352"/>
    <n v="388488.18"/>
    <n v="103.09278749937107"/>
    <n v="5874.47"/>
    <n v="33"/>
    <n v="3935.8948999999998"/>
    <n v="175.46"/>
    <n v="0.97"/>
    <n v="3817.8180529999995"/>
    <x v="0"/>
    <n v="1378"/>
    <x v="394"/>
    <n v="9.1"/>
    <n v="200.2"/>
    <x v="813"/>
    <x v="813"/>
    <x v="44"/>
    <n v="7.28"/>
  </r>
  <r>
    <x v="1"/>
    <x v="3"/>
    <x v="0"/>
    <n v="88081"/>
    <n v="1.62"/>
    <n v="1426.9122000000002"/>
    <n v="257871.92"/>
    <n v="180.72024333382248"/>
    <n v="202.63"/>
    <n v="36.840000000000003"/>
    <n v="127.98110799999999"/>
    <n v="404.89"/>
    <n v="1.08"/>
    <n v="138.21959663999999"/>
    <x v="0"/>
    <n v="673"/>
    <x v="774"/>
    <n v="3.05"/>
    <n v="38.704499999999996"/>
    <x v="814"/>
    <x v="814"/>
    <x v="152"/>
    <n v="12.36"/>
  </r>
  <r>
    <x v="1"/>
    <x v="3"/>
    <x v="2"/>
    <n v="24007"/>
    <n v="5.52"/>
    <n v="1325.1864"/>
    <n v="192459.65"/>
    <n v="145.23213489060859"/>
    <n v="4845.71"/>
    <n v="26.98"/>
    <n v="3538.337442"/>
    <n v="450.61"/>
    <n v="1.04"/>
    <n v="3679.87093968"/>
    <x v="0"/>
    <n v="3326"/>
    <x v="694"/>
    <n v="20.190000000000001"/>
    <n v="189.38220000000001"/>
    <x v="815"/>
    <x v="815"/>
    <x v="22"/>
    <n v="9.2799999999999994"/>
  </r>
  <r>
    <x v="1"/>
    <x v="3"/>
    <x v="2"/>
    <n v="30784"/>
    <n v="5.53"/>
    <n v="1702.3552"/>
    <n v="469747.24"/>
    <n v="275.93961589214751"/>
    <n v="29545.51"/>
    <n v="4.4000000000000004"/>
    <n v="28245.507559999998"/>
    <n v="350.69"/>
    <n v="1.1299999999999999"/>
    <n v="31917.423542799996"/>
    <x v="0"/>
    <n v="3193"/>
    <x v="761"/>
    <n v="6.35"/>
    <n v="102.87"/>
    <x v="816"/>
    <x v="816"/>
    <x v="12"/>
    <n v="17.309999999999999"/>
  </r>
  <r>
    <x v="1"/>
    <x v="3"/>
    <x v="0"/>
    <n v="47051"/>
    <n v="3.54"/>
    <n v="1665.6054000000001"/>
    <n v="270533.05"/>
    <n v="162.42325463161922"/>
    <n v="42346.64"/>
    <n v="17.510000000000002"/>
    <n v="34931.743336"/>
    <n v="257.57"/>
    <n v="0.83"/>
    <n v="28993.34696888"/>
    <x v="0"/>
    <n v="4267"/>
    <x v="775"/>
    <n v="14.66"/>
    <n v="184.5694"/>
    <x v="817"/>
    <x v="817"/>
    <x v="119"/>
    <n v="8.4"/>
  </r>
  <r>
    <x v="1"/>
    <x v="3"/>
    <x v="0"/>
    <n v="126664"/>
    <n v="3.67"/>
    <n v="4648.5688"/>
    <n v="341282.6"/>
    <n v="73.416704083200827"/>
    <n v="2693.21"/>
    <n v="22.2"/>
    <n v="2095.31738"/>
    <n v="333.68"/>
    <n v="0.95"/>
    <n v="1990.5515109999999"/>
    <x v="1"/>
    <n v="1957"/>
    <x v="776"/>
    <n v="9.93"/>
    <n v="527.28300000000002"/>
    <x v="818"/>
    <x v="818"/>
    <x v="138"/>
    <n v="16.579999999999998"/>
  </r>
  <r>
    <x v="1"/>
    <x v="3"/>
    <x v="0"/>
    <n v="40935"/>
    <n v="1.5"/>
    <n v="614.02499999999998"/>
    <n v="415829.17"/>
    <n v="677.21863116322629"/>
    <n v="43840.44"/>
    <n v="31.64"/>
    <n v="29969.324784"/>
    <n v="72.760000000000005"/>
    <n v="0.93"/>
    <n v="27871.472049120002"/>
    <x v="0"/>
    <n v="2112"/>
    <x v="777"/>
    <n v="6.59"/>
    <n v="36.5745"/>
    <x v="819"/>
    <x v="819"/>
    <x v="230"/>
    <n v="11.79"/>
  </r>
  <r>
    <x v="1"/>
    <x v="3"/>
    <x v="0"/>
    <n v="33784"/>
    <n v="6.2"/>
    <n v="2094.6080000000002"/>
    <n v="104252.21"/>
    <n v="49.77170429980216"/>
    <n v="15039.39"/>
    <n v="54.05"/>
    <n v="6910.5997049999996"/>
    <n v="52.43"/>
    <n v="1.1299999999999999"/>
    <n v="7808.9776666499993"/>
    <x v="0"/>
    <n v="2737"/>
    <x v="778"/>
    <n v="6.74"/>
    <n v="110.6708"/>
    <x v="820"/>
    <x v="820"/>
    <x v="112"/>
    <n v="14.7"/>
  </r>
  <r>
    <x v="1"/>
    <x v="3"/>
    <x v="4"/>
    <n v="78838"/>
    <n v="6.56"/>
    <n v="5171.7727999999997"/>
    <n v="34881.089999999997"/>
    <n v="6.7445132160484693"/>
    <n v="14958.13"/>
    <n v="57.29"/>
    <n v="6388.6173230000004"/>
    <n v="455.8"/>
    <n v="0.9"/>
    <n v="5749.7555907000005"/>
    <x v="0"/>
    <n v="269"/>
    <x v="779"/>
    <n v="7.48"/>
    <n v="207.34560000000002"/>
    <x v="821"/>
    <x v="821"/>
    <x v="51"/>
    <n v="9.52"/>
  </r>
  <r>
    <x v="1"/>
    <x v="3"/>
    <x v="0"/>
    <n v="32688"/>
    <n v="7.18"/>
    <n v="2346.9983999999999"/>
    <n v="109733.16"/>
    <n v="46.754680361094408"/>
    <n v="14702.92"/>
    <n v="51.19"/>
    <n v="7176.4952519999997"/>
    <n v="324.08999999999997"/>
    <n v="1.2"/>
    <n v="8611.7943023999997"/>
    <x v="0"/>
    <n v="943"/>
    <x v="780"/>
    <n v="4.68"/>
    <n v="75.769199999999998"/>
    <x v="822"/>
    <x v="822"/>
    <x v="122"/>
    <n v="17.920000000000002"/>
  </r>
  <r>
    <x v="1"/>
    <x v="3"/>
    <x v="2"/>
    <n v="10495"/>
    <n v="0.89"/>
    <n v="93.405500000000004"/>
    <n v="43249.5"/>
    <n v="463.02947899213643"/>
    <n v="9478.58"/>
    <n v="3.85"/>
    <n v="9113.6546699999999"/>
    <n v="185.08"/>
    <n v="1.1599999999999999"/>
    <n v="10571.839417199999"/>
    <x v="0"/>
    <n v="4782"/>
    <x v="781"/>
    <n v="6.79"/>
    <n v="4.8209"/>
    <x v="823"/>
    <x v="823"/>
    <x v="59"/>
    <n v="8.58"/>
  </r>
  <r>
    <x v="1"/>
    <x v="3"/>
    <x v="4"/>
    <n v="94593"/>
    <n v="2.84"/>
    <n v="2686.4411999999998"/>
    <n v="48302.400000000001"/>
    <n v="17.980069692200971"/>
    <n v="4098.07"/>
    <n v="11.51"/>
    <n v="3626.3821429999998"/>
    <n v="266.12"/>
    <n v="1.06"/>
    <n v="3843.9650715799999"/>
    <x v="0"/>
    <n v="4083"/>
    <x v="782"/>
    <n v="16.63"/>
    <n v="353.7201"/>
    <x v="824"/>
    <x v="824"/>
    <x v="206"/>
    <n v="6.39"/>
  </r>
  <r>
    <x v="1"/>
    <x v="3"/>
    <x v="1"/>
    <n v="136915"/>
    <n v="2.84"/>
    <n v="3888.386"/>
    <n v="57970.28"/>
    <n v="14.908571319822672"/>
    <n v="46278.18"/>
    <n v="9.0399999999999991"/>
    <n v="42094.632528000002"/>
    <n v="206.67"/>
    <n v="0.98"/>
    <n v="41252.739877439999"/>
    <x v="0"/>
    <n v="3625"/>
    <x v="783"/>
    <n v="6.87"/>
    <n v="142.07159999999999"/>
    <x v="825"/>
    <x v="825"/>
    <x v="57"/>
    <n v="9.93"/>
  </r>
  <r>
    <x v="2"/>
    <x v="3"/>
    <x v="3"/>
    <n v="97993"/>
    <n v="7.58"/>
    <n v="7427.8694000000005"/>
    <n v="55069.77"/>
    <n v="7.4139389149733832"/>
    <n v="6717.88"/>
    <n v="41.81"/>
    <n v="3909.134372"/>
    <n v="418.32"/>
    <n v="0.95"/>
    <n v="3713.6776533999996"/>
    <x v="0"/>
    <n v="3064"/>
    <x v="784"/>
    <n v="13.1"/>
    <n v="920.40600000000006"/>
    <x v="826"/>
    <x v="826"/>
    <x v="126"/>
    <n v="11.28"/>
  </r>
  <r>
    <x v="2"/>
    <x v="3"/>
    <x v="2"/>
    <n v="19823"/>
    <n v="3.55"/>
    <n v="703.71649999999988"/>
    <n v="6734.81"/>
    <n v="9.57034544450784"/>
    <n v="26660.73"/>
    <n v="35.29"/>
    <n v="17252.158382999998"/>
    <n v="319.08999999999997"/>
    <n v="1.02"/>
    <n v="17597.20155066"/>
    <x v="1"/>
    <n v="3020"/>
    <x v="693"/>
    <n v="4.49"/>
    <n v="39.3324"/>
    <x v="827"/>
    <x v="827"/>
    <x v="105"/>
    <n v="12.16"/>
  </r>
  <r>
    <x v="2"/>
    <x v="3"/>
    <x v="4"/>
    <n v="61399"/>
    <n v="4.84"/>
    <n v="2971.7116000000001"/>
    <n v="476879.74"/>
    <n v="160.47308897673651"/>
    <n v="47987.69"/>
    <n v="54.56"/>
    <n v="21805.606336000001"/>
    <n v="463.59"/>
    <n v="0.93"/>
    <n v="20279.213892480002"/>
    <x v="0"/>
    <n v="3933"/>
    <x v="785"/>
    <n v="17.489999999999998"/>
    <n v="271.26989999999995"/>
    <x v="828"/>
    <x v="828"/>
    <x v="200"/>
    <n v="14.89"/>
  </r>
  <r>
    <x v="2"/>
    <x v="3"/>
    <x v="3"/>
    <n v="146914"/>
    <n v="3.9"/>
    <n v="5729.6459999999997"/>
    <n v="216707.99"/>
    <n v="37.822230204099867"/>
    <n v="39241.800000000003"/>
    <n v="55.32"/>
    <n v="17533.236240000002"/>
    <n v="410.46"/>
    <n v="1.18"/>
    <n v="20689.218763200002"/>
    <x v="1"/>
    <n v="2560"/>
    <x v="786"/>
    <n v="6.14"/>
    <n v="306.93860000000001"/>
    <x v="829"/>
    <x v="829"/>
    <x v="114"/>
    <n v="20.22"/>
  </r>
  <r>
    <x v="2"/>
    <x v="3"/>
    <x v="0"/>
    <n v="101166"/>
    <n v="4.8"/>
    <n v="4855.9679999999998"/>
    <n v="319301"/>
    <n v="65.754345992395344"/>
    <n v="3536.16"/>
    <n v="13.36"/>
    <n v="3063.7290240000002"/>
    <n v="395.28"/>
    <n v="0.98"/>
    <n v="3002.45444352"/>
    <x v="0"/>
    <n v="3139"/>
    <x v="643"/>
    <n v="17.43"/>
    <n v="505.99290000000002"/>
    <x v="830"/>
    <x v="830"/>
    <x v="142"/>
    <n v="9.85"/>
  </r>
  <r>
    <x v="2"/>
    <x v="3"/>
    <x v="4"/>
    <n v="80698"/>
    <n v="3.8"/>
    <n v="3066.5239999999999"/>
    <n v="237918.04"/>
    <n v="77.585578981283049"/>
    <n v="25171.79"/>
    <n v="43.66"/>
    <n v="14181.786486000001"/>
    <n v="490.58"/>
    <n v="0.83"/>
    <n v="11770.882783380001"/>
    <x v="0"/>
    <n v="2192"/>
    <x v="787"/>
    <n v="24.08"/>
    <n v="488.82399999999996"/>
    <x v="831"/>
    <x v="831"/>
    <x v="10"/>
    <n v="9.25"/>
  </r>
  <r>
    <x v="2"/>
    <x v="3"/>
    <x v="1"/>
    <n v="24178"/>
    <n v="4.63"/>
    <n v="1119.4413999999999"/>
    <n v="393038.67"/>
    <n v="351.10249629860039"/>
    <n v="6751.95"/>
    <n v="57.9"/>
    <n v="2842.5709500000003"/>
    <n v="303.52"/>
    <n v="0.83"/>
    <n v="2359.3338885000003"/>
    <x v="1"/>
    <n v="3355"/>
    <x v="788"/>
    <n v="5.18"/>
    <n v="42.424199999999999"/>
    <x v="832"/>
    <x v="832"/>
    <x v="96"/>
    <n v="23.97"/>
  </r>
  <r>
    <x v="2"/>
    <x v="3"/>
    <x v="2"/>
    <n v="93971"/>
    <n v="1.79"/>
    <n v="1682.0808999999999"/>
    <n v="292686.74"/>
    <n v="174.00277239935369"/>
    <n v="40333.379999999997"/>
    <n v="49.39"/>
    <n v="20412.723618"/>
    <n v="35.450000000000003"/>
    <n v="1.03"/>
    <n v="21025.105326540001"/>
    <x v="0"/>
    <n v="407"/>
    <x v="789"/>
    <n v="12.71"/>
    <n v="191.03130000000002"/>
    <x v="833"/>
    <x v="833"/>
    <x v="121"/>
    <n v="11.64"/>
  </r>
  <r>
    <x v="2"/>
    <x v="3"/>
    <x v="2"/>
    <n v="116781"/>
    <n v="6.93"/>
    <n v="8092.9233000000004"/>
    <n v="178078.42"/>
    <n v="22.004214472167309"/>
    <n v="18333.23"/>
    <n v="2.73"/>
    <n v="17832.732821000001"/>
    <n v="38.86"/>
    <n v="0.96"/>
    <n v="17119.423508160002"/>
    <x v="0"/>
    <n v="4856"/>
    <x v="790"/>
    <n v="20.65"/>
    <n v="1082.886"/>
    <x v="834"/>
    <x v="834"/>
    <x v="199"/>
    <n v="6.39"/>
  </r>
  <r>
    <x v="2"/>
    <x v="3"/>
    <x v="1"/>
    <n v="193863"/>
    <n v="5.69"/>
    <n v="11030.804700000001"/>
    <n v="373213.31"/>
    <n v="33.833733816355206"/>
    <n v="11856.08"/>
    <n v="47.18"/>
    <n v="6262.3814560000001"/>
    <n v="88.22"/>
    <n v="0.97"/>
    <n v="6074.51001232"/>
    <x v="0"/>
    <n v="1912"/>
    <x v="791"/>
    <n v="23.48"/>
    <n v="1704.1784"/>
    <x v="835"/>
    <x v="835"/>
    <x v="34"/>
    <n v="17.649999999999999"/>
  </r>
  <r>
    <x v="2"/>
    <x v="3"/>
    <x v="1"/>
    <n v="164061"/>
    <n v="2.5"/>
    <n v="4101.5250000000005"/>
    <n v="189307.22"/>
    <n v="46.155325153449013"/>
    <n v="42510.09"/>
    <n v="52.06"/>
    <n v="20379.337145999994"/>
    <n v="275.93"/>
    <n v="1.03"/>
    <n v="20990.717260379995"/>
    <x v="0"/>
    <n v="1397"/>
    <x v="792"/>
    <n v="17.5"/>
    <n v="558.25"/>
    <x v="836"/>
    <x v="836"/>
    <x v="224"/>
    <n v="14.14"/>
  </r>
  <r>
    <x v="2"/>
    <x v="3"/>
    <x v="0"/>
    <n v="21948"/>
    <n v="2.2400000000000002"/>
    <n v="491.63520000000005"/>
    <n v="199869.71"/>
    <n v="406.54068301049227"/>
    <n v="11384.2"/>
    <n v="57.19"/>
    <n v="4873.5760200000004"/>
    <n v="66.11"/>
    <n v="1.1399999999999999"/>
    <n v="5555.8766628000003"/>
    <x v="0"/>
    <n v="1811"/>
    <x v="793"/>
    <n v="4.4400000000000004"/>
    <n v="12.2544"/>
    <x v="837"/>
    <x v="837"/>
    <x v="90"/>
    <n v="10.19"/>
  </r>
  <r>
    <x v="2"/>
    <x v="3"/>
    <x v="1"/>
    <n v="98305"/>
    <n v="1.54"/>
    <n v="1513.8970000000002"/>
    <n v="484488.14"/>
    <n v="320.02714847839712"/>
    <n v="45848.83"/>
    <n v="7.64"/>
    <n v="42345.979388"/>
    <n v="202.93"/>
    <n v="1.1399999999999999"/>
    <n v="48274.416502319997"/>
    <x v="0"/>
    <n v="2579"/>
    <x v="794"/>
    <n v="8.1999999999999993"/>
    <n v="70.683999999999997"/>
    <x v="838"/>
    <x v="838"/>
    <x v="111"/>
    <n v="13.36"/>
  </r>
  <r>
    <x v="2"/>
    <x v="3"/>
    <x v="2"/>
    <n v="191563"/>
    <n v="1.53"/>
    <n v="2930.9139"/>
    <n v="472366.31"/>
    <n v="161.16690087689031"/>
    <n v="20988.92"/>
    <n v="4.5"/>
    <n v="20044.418599999997"/>
    <n v="127.07"/>
    <n v="0.96"/>
    <n v="19242.641855999998"/>
    <x v="1"/>
    <n v="2715"/>
    <x v="795"/>
    <n v="18.43"/>
    <n v="557.69179999999994"/>
    <x v="839"/>
    <x v="839"/>
    <x v="104"/>
    <n v="17.899999999999999"/>
  </r>
  <r>
    <x v="2"/>
    <x v="3"/>
    <x v="0"/>
    <n v="97172"/>
    <n v="5.03"/>
    <n v="4887.7516000000005"/>
    <n v="251136.51"/>
    <n v="51.380784162599419"/>
    <n v="44506.43"/>
    <n v="50.29"/>
    <n v="22124.146353"/>
    <n v="237.2"/>
    <n v="1.01"/>
    <n v="22345.387816530001"/>
    <x v="0"/>
    <n v="2947"/>
    <x v="796"/>
    <n v="6.38"/>
    <n v="169.5804"/>
    <x v="840"/>
    <x v="840"/>
    <x v="218"/>
    <n v="14.27"/>
  </r>
  <r>
    <x v="2"/>
    <x v="3"/>
    <x v="1"/>
    <n v="162781"/>
    <n v="4.63"/>
    <n v="7536.7602999999999"/>
    <n v="342489.42"/>
    <n v="45.442525218693767"/>
    <n v="29672.03"/>
    <n v="40.76"/>
    <n v="17577.710572"/>
    <n v="372.23"/>
    <n v="1"/>
    <n v="17577.710572"/>
    <x v="0"/>
    <n v="1815"/>
    <x v="797"/>
    <n v="22.57"/>
    <n v="908.21680000000003"/>
    <x v="841"/>
    <x v="841"/>
    <x v="110"/>
    <n v="17.5"/>
  </r>
  <r>
    <x v="2"/>
    <x v="3"/>
    <x v="2"/>
    <n v="113315"/>
    <n v="7.13"/>
    <n v="8079.3595000000005"/>
    <n v="396376.47"/>
    <n v="49.060382818712291"/>
    <n v="44885.47"/>
    <n v="47.65"/>
    <n v="23497.543545000004"/>
    <n v="389.86"/>
    <n v="1.0900000000000001"/>
    <n v="25612.322464050005"/>
    <x v="0"/>
    <n v="805"/>
    <x v="798"/>
    <n v="19.27"/>
    <n v="1242.3368999999998"/>
    <x v="842"/>
    <x v="842"/>
    <x v="15"/>
    <n v="14.72"/>
  </r>
  <r>
    <x v="2"/>
    <x v="3"/>
    <x v="1"/>
    <n v="96941"/>
    <n v="1.2"/>
    <n v="1163.2919999999999"/>
    <n v="329019.48"/>
    <n v="282.83481705367183"/>
    <n v="27571.19"/>
    <n v="23.24"/>
    <n v="21163.645444000002"/>
    <n v="253.19"/>
    <n v="0.89"/>
    <n v="18835.64444516"/>
    <x v="0"/>
    <n v="3254"/>
    <x v="799"/>
    <n v="9.23"/>
    <n v="79.008800000000008"/>
    <x v="843"/>
    <x v="843"/>
    <x v="215"/>
    <n v="14.34"/>
  </r>
  <r>
    <x v="2"/>
    <x v="3"/>
    <x v="0"/>
    <n v="13437"/>
    <n v="5.62"/>
    <n v="755.15940000000001"/>
    <n v="141581.66"/>
    <n v="187.48579438989967"/>
    <n v="42122.07"/>
    <n v="2.52"/>
    <n v="41060.593836"/>
    <n v="474.73"/>
    <n v="0.9"/>
    <n v="36954.534452400003"/>
    <x v="0"/>
    <n v="1535"/>
    <x v="800"/>
    <n v="6.94"/>
    <n v="49.968000000000004"/>
    <x v="844"/>
    <x v="844"/>
    <x v="120"/>
    <n v="5.51"/>
  </r>
  <r>
    <x v="2"/>
    <x v="3"/>
    <x v="1"/>
    <n v="182839"/>
    <n v="6.17"/>
    <n v="11281.166299999999"/>
    <n v="294829.45"/>
    <n v="26.134660385247582"/>
    <n v="11658.21"/>
    <n v="27.62"/>
    <n v="8438.2123979999997"/>
    <n v="195.48"/>
    <n v="1.1599999999999999"/>
    <n v="9788.326381679999"/>
    <x v="0"/>
    <n v="3733"/>
    <x v="801"/>
    <n v="21.23"/>
    <n v="2370.9664000000002"/>
    <x v="845"/>
    <x v="845"/>
    <x v="127"/>
    <n v="9.6300000000000008"/>
  </r>
  <r>
    <x v="2"/>
    <x v="3"/>
    <x v="3"/>
    <n v="136282"/>
    <n v="4.42"/>
    <n v="6023.6643999999997"/>
    <n v="212931.02"/>
    <n v="35.349084188687534"/>
    <n v="43694.89"/>
    <n v="36.46"/>
    <n v="27763.733106"/>
    <n v="423.98"/>
    <n v="1.2"/>
    <n v="33316.4797272"/>
    <x v="0"/>
    <n v="4501"/>
    <x v="89"/>
    <n v="12.7"/>
    <n v="512.44500000000005"/>
    <x v="846"/>
    <x v="846"/>
    <x v="123"/>
    <n v="9.9"/>
  </r>
  <r>
    <x v="2"/>
    <x v="3"/>
    <x v="1"/>
    <n v="136172"/>
    <n v="5.58"/>
    <n v="7598.3976000000002"/>
    <n v="406911.41"/>
    <n v="53.552266072520339"/>
    <n v="18987.150000000001"/>
    <n v="45.32"/>
    <n v="10382.17362"/>
    <n v="304.13"/>
    <n v="1.03"/>
    <n v="10693.6388286"/>
    <x v="1"/>
    <n v="2701"/>
    <x v="802"/>
    <n v="4.4800000000000004"/>
    <n v="359.96800000000007"/>
    <x v="847"/>
    <x v="847"/>
    <x v="99"/>
    <n v="22.42"/>
  </r>
  <r>
    <x v="2"/>
    <x v="3"/>
    <x v="1"/>
    <n v="12344"/>
    <n v="7.74"/>
    <n v="955.42559999999992"/>
    <n v="379157.7"/>
    <n v="396.8469130406387"/>
    <n v="42103.7"/>
    <n v="0.67"/>
    <n v="41821.605209999994"/>
    <n v="124.22"/>
    <n v="0.93"/>
    <n v="38894.092845299994"/>
    <x v="0"/>
    <n v="4777"/>
    <x v="803"/>
    <n v="19.14"/>
    <n v="129.38640000000001"/>
    <x v="848"/>
    <x v="848"/>
    <x v="22"/>
    <n v="6.83"/>
  </r>
  <r>
    <x v="2"/>
    <x v="3"/>
    <x v="2"/>
    <n v="56900"/>
    <n v="0.54"/>
    <n v="307.26"/>
    <n v="73351.41"/>
    <n v="238.72749462995512"/>
    <n v="37269.54"/>
    <n v="50.04"/>
    <n v="18619.862184000001"/>
    <n v="344.85"/>
    <n v="0.85"/>
    <n v="15826.882856400001"/>
    <x v="0"/>
    <n v="770"/>
    <x v="804"/>
    <n v="16.36"/>
    <n v="43.190399999999997"/>
    <x v="849"/>
    <x v="849"/>
    <x v="53"/>
    <n v="11.08"/>
  </r>
  <r>
    <x v="2"/>
    <x v="3"/>
    <x v="0"/>
    <n v="196741"/>
    <n v="5.81"/>
    <n v="11430.652099999999"/>
    <n v="186177.62"/>
    <n v="16.287576454190223"/>
    <n v="29833.31"/>
    <n v="59.39"/>
    <n v="12115.307191000002"/>
    <n v="189.5"/>
    <n v="0.82"/>
    <n v="9934.5518966200016"/>
    <x v="0"/>
    <n v="4683"/>
    <x v="805"/>
    <n v="2.79"/>
    <n v="295.93530000000004"/>
    <x v="850"/>
    <x v="850"/>
    <x v="19"/>
    <n v="12.93"/>
  </r>
  <r>
    <x v="2"/>
    <x v="3"/>
    <x v="1"/>
    <n v="39547"/>
    <n v="1.94"/>
    <n v="767.21180000000004"/>
    <n v="125459.48"/>
    <n v="163.52652553049887"/>
    <n v="13665.09"/>
    <n v="37.630000000000003"/>
    <n v="8522.9166329999989"/>
    <n v="255.94"/>
    <n v="0.8"/>
    <n v="6818.3333063999999"/>
    <x v="0"/>
    <n v="3921"/>
    <x v="277"/>
    <n v="12.25"/>
    <n v="92.855000000000004"/>
    <x v="851"/>
    <x v="851"/>
    <x v="77"/>
    <n v="8.3699999999999992"/>
  </r>
  <r>
    <x v="2"/>
    <x v="3"/>
    <x v="1"/>
    <n v="40927"/>
    <n v="1.24"/>
    <n v="507.4948"/>
    <n v="41325.089999999997"/>
    <n v="81.429583120851674"/>
    <n v="36085.199999999997"/>
    <n v="9.93"/>
    <n v="32501.939640000001"/>
    <n v="264.08999999999997"/>
    <n v="0.86"/>
    <n v="27951.668090399999"/>
    <x v="1"/>
    <n v="2345"/>
    <x v="806"/>
    <n v="15.44"/>
    <n v="76.582399999999993"/>
    <x v="852"/>
    <x v="852"/>
    <x v="70"/>
    <n v="12.69"/>
  </r>
  <r>
    <x v="2"/>
    <x v="3"/>
    <x v="1"/>
    <n v="17838"/>
    <n v="5.49"/>
    <n v="979.3062000000001"/>
    <n v="246539.03"/>
    <n v="251.74866655597603"/>
    <n v="39409.97"/>
    <n v="7.57"/>
    <n v="36426.635270999999"/>
    <n v="267.70999999999998"/>
    <n v="1.1200000000000001"/>
    <n v="40797.831503519999"/>
    <x v="0"/>
    <n v="1779"/>
    <x v="293"/>
    <n v="14.92"/>
    <n v="129.35640000000001"/>
    <x v="853"/>
    <x v="853"/>
    <x v="144"/>
    <n v="7.17"/>
  </r>
  <r>
    <x v="2"/>
    <x v="3"/>
    <x v="2"/>
    <n v="35563"/>
    <n v="1.49"/>
    <n v="529.88869999999997"/>
    <n v="273493.01"/>
    <n v="516.13293508617949"/>
    <n v="20755.36"/>
    <n v="34.83"/>
    <n v="13526.268112"/>
    <n v="203.52"/>
    <n v="1.1599999999999999"/>
    <n v="15690.471009919998"/>
    <x v="0"/>
    <n v="3155"/>
    <x v="520"/>
    <n v="4.4000000000000004"/>
    <n v="13.200000000000001"/>
    <x v="854"/>
    <x v="854"/>
    <x v="5"/>
    <n v="9.7100000000000009"/>
  </r>
  <r>
    <x v="2"/>
    <x v="3"/>
    <x v="2"/>
    <n v="145199"/>
    <n v="3.71"/>
    <n v="5386.8829000000005"/>
    <n v="188859.81"/>
    <n v="35.059200934180318"/>
    <n v="9565.32"/>
    <n v="39.21"/>
    <n v="5814.7580280000002"/>
    <n v="260.39"/>
    <n v="1.1299999999999999"/>
    <n v="6570.6765716399996"/>
    <x v="0"/>
    <n v="3505"/>
    <x v="807"/>
    <n v="24.16"/>
    <n v="968.09120000000007"/>
    <x v="855"/>
    <x v="855"/>
    <x v="186"/>
    <n v="10.85"/>
  </r>
  <r>
    <x v="2"/>
    <x v="3"/>
    <x v="2"/>
    <n v="113046"/>
    <n v="5.12"/>
    <n v="5787.9552000000003"/>
    <n v="70226.59"/>
    <n v="12.133229711245864"/>
    <n v="48150.95"/>
    <n v="27.86"/>
    <n v="34736.095329999996"/>
    <n v="219.48"/>
    <n v="0.86"/>
    <n v="29873.041983799998"/>
    <x v="0"/>
    <n v="4791"/>
    <x v="808"/>
    <n v="19.7"/>
    <n v="1039.7659999999998"/>
    <x v="856"/>
    <x v="856"/>
    <x v="155"/>
    <n v="11.46"/>
  </r>
  <r>
    <x v="2"/>
    <x v="3"/>
    <x v="4"/>
    <n v="131683"/>
    <n v="2.95"/>
    <n v="3884.6485000000002"/>
    <n v="242451.58"/>
    <n v="62.412745966591309"/>
    <n v="38689.120000000003"/>
    <n v="51.48"/>
    <n v="18771.961024000004"/>
    <n v="179.9"/>
    <n v="1.1299999999999999"/>
    <n v="21212.315957120001"/>
    <x v="0"/>
    <n v="1109"/>
    <x v="809"/>
    <n v="18.690000000000001"/>
    <n v="705.54750000000001"/>
    <x v="857"/>
    <x v="857"/>
    <x v="65"/>
    <n v="12.79"/>
  </r>
  <r>
    <x v="2"/>
    <x v="3"/>
    <x v="4"/>
    <n v="110418"/>
    <n v="4.6500000000000004"/>
    <n v="5134.4370000000008"/>
    <n v="206167.93"/>
    <n v="40.153950666840387"/>
    <n v="6501.96"/>
    <n v="7.95"/>
    <n v="5985.0541800000001"/>
    <n v="199.49"/>
    <n v="0.81"/>
    <n v="4847.8938858000001"/>
    <x v="0"/>
    <n v="3224"/>
    <x v="810"/>
    <n v="14.05"/>
    <n v="467.44350000000003"/>
    <x v="858"/>
    <x v="858"/>
    <x v="199"/>
    <n v="6.51"/>
  </r>
  <r>
    <x v="2"/>
    <x v="3"/>
    <x v="3"/>
    <n v="188135"/>
    <n v="1.1499999999999999"/>
    <n v="2163.5524999999998"/>
    <n v="371847.99"/>
    <n v="171.86917812255538"/>
    <n v="16774.349999999999"/>
    <n v="16.5"/>
    <n v="14006.582249999998"/>
    <n v="289.33999999999997"/>
    <n v="1.17"/>
    <n v="16387.701232499996"/>
    <x v="1"/>
    <n v="516"/>
    <x v="811"/>
    <n v="12.49"/>
    <n v="187.1002"/>
    <x v="859"/>
    <x v="859"/>
    <x v="189"/>
    <n v="15.68"/>
  </r>
  <r>
    <x v="2"/>
    <x v="3"/>
    <x v="4"/>
    <n v="40125"/>
    <n v="6.19"/>
    <n v="2483.7375000000002"/>
    <n v="113567.45"/>
    <n v="45.724417334762627"/>
    <n v="17160.68"/>
    <n v="55.68"/>
    <n v="7605.6133760000012"/>
    <n v="481.73"/>
    <n v="0.94"/>
    <n v="7149.2765734400009"/>
    <x v="1"/>
    <n v="340"/>
    <x v="812"/>
    <n v="15.17"/>
    <n v="393.66149999999999"/>
    <x v="860"/>
    <x v="860"/>
    <x v="214"/>
    <n v="15.37"/>
  </r>
  <r>
    <x v="2"/>
    <x v="3"/>
    <x v="1"/>
    <n v="27165"/>
    <n v="4.8499999999999996"/>
    <n v="1317.5024999999998"/>
    <n v="435812.87"/>
    <n v="330.78712943618706"/>
    <n v="40991.54"/>
    <n v="16.670000000000002"/>
    <n v="34158.250282000001"/>
    <n v="282.18"/>
    <n v="0.88"/>
    <n v="30059.260248160001"/>
    <x v="0"/>
    <n v="4208"/>
    <x v="813"/>
    <n v="7.38"/>
    <n v="86.8626"/>
    <x v="861"/>
    <x v="861"/>
    <x v="121"/>
    <n v="11.23"/>
  </r>
  <r>
    <x v="2"/>
    <x v="3"/>
    <x v="3"/>
    <n v="132465"/>
    <n v="2.85"/>
    <n v="3775.2525000000001"/>
    <n v="13347.12"/>
    <n v="3.53542445174197"/>
    <n v="46140.45"/>
    <n v="57.14"/>
    <n v="19775.796869999998"/>
    <n v="183.83"/>
    <n v="1.01"/>
    <n v="19973.554838699998"/>
    <x v="0"/>
    <n v="3265"/>
    <x v="814"/>
    <n v="18.05"/>
    <n v="504.13649999999996"/>
    <x v="862"/>
    <x v="862"/>
    <x v="204"/>
    <n v="6.66"/>
  </r>
  <r>
    <x v="2"/>
    <x v="3"/>
    <x v="3"/>
    <n v="87973"/>
    <n v="2.2200000000000002"/>
    <n v="1953.0006000000001"/>
    <n v="466881.57"/>
    <n v="239.05859015097076"/>
    <n v="44352.160000000003"/>
    <n v="27.83"/>
    <n v="32008.953872000002"/>
    <n v="291.39"/>
    <n v="0.83"/>
    <n v="26567.431713760001"/>
    <x v="0"/>
    <n v="1823"/>
    <x v="815"/>
    <n v="1.92"/>
    <n v="35.692799999999998"/>
    <x v="863"/>
    <x v="863"/>
    <x v="12"/>
    <n v="9.68"/>
  </r>
  <r>
    <x v="2"/>
    <x v="3"/>
    <x v="2"/>
    <n v="100259"/>
    <n v="1.93"/>
    <n v="1934.9986999999999"/>
    <n v="394127.15"/>
    <n v="203.68341849531996"/>
    <n v="14424.2"/>
    <n v="21.74"/>
    <n v="11288.378919999999"/>
    <n v="258.39999999999998"/>
    <n v="0.88"/>
    <n v="9933.7734495999994"/>
    <x v="1"/>
    <n v="3630"/>
    <x v="816"/>
    <n v="24.31"/>
    <n v="544.30089999999996"/>
    <x v="864"/>
    <x v="864"/>
    <x v="239"/>
    <n v="13.52"/>
  </r>
  <r>
    <x v="2"/>
    <x v="3"/>
    <x v="1"/>
    <n v="98677"/>
    <n v="5.0999999999999996"/>
    <n v="5032.527"/>
    <n v="475992.22"/>
    <n v="94.583142822681324"/>
    <n v="13840.96"/>
    <n v="39.86"/>
    <n v="8323.9533439999977"/>
    <n v="474.78"/>
    <n v="1.02"/>
    <n v="8490.4324108799974"/>
    <x v="1"/>
    <n v="4125"/>
    <x v="817"/>
    <n v="11.99"/>
    <n v="731.50990000000002"/>
    <x v="865"/>
    <x v="865"/>
    <x v="31"/>
    <n v="16.079999999999998"/>
  </r>
  <r>
    <x v="2"/>
    <x v="3"/>
    <x v="3"/>
    <n v="5696"/>
    <n v="0.86"/>
    <n v="48.985599999999998"/>
    <n v="28615.63"/>
    <n v="584.16412170107139"/>
    <n v="46382.85"/>
    <n v="29.13"/>
    <n v="32871.525795000001"/>
    <n v="479.93"/>
    <n v="0.98"/>
    <n v="32214.095279100002"/>
    <x v="1"/>
    <n v="4422"/>
    <x v="677"/>
    <n v="19.27"/>
    <n v="7.3225999999999996"/>
    <x v="866"/>
    <x v="866"/>
    <x v="157"/>
    <n v="12.07"/>
  </r>
  <r>
    <x v="2"/>
    <x v="3"/>
    <x v="4"/>
    <n v="171422"/>
    <n v="6.77"/>
    <n v="11605.269399999999"/>
    <n v="102359.78"/>
    <n v="8.8201123534452375"/>
    <n v="12577.08"/>
    <n v="46.57"/>
    <n v="6719.9338440000001"/>
    <n v="250.09"/>
    <n v="0.83"/>
    <n v="5577.5450905199996"/>
    <x v="0"/>
    <n v="4236"/>
    <x v="818"/>
    <n v="15.57"/>
    <n v="1293.7112999999999"/>
    <x v="867"/>
    <x v="867"/>
    <x v="69"/>
    <n v="1.43"/>
  </r>
  <r>
    <x v="2"/>
    <x v="3"/>
    <x v="3"/>
    <n v="193437"/>
    <n v="1.42"/>
    <n v="2746.8053999999997"/>
    <n v="354423.8"/>
    <n v="129.03127393007165"/>
    <n v="33765.269999999997"/>
    <n v="39.58"/>
    <n v="20400.976134"/>
    <n v="139.56"/>
    <n v="0.94"/>
    <n v="19176.917565960001"/>
    <x v="0"/>
    <n v="3351"/>
    <x v="819"/>
    <n v="15.53"/>
    <n v="387.31819999999999"/>
    <x v="868"/>
    <x v="868"/>
    <x v="66"/>
    <n v="18.850000000000001"/>
  </r>
  <r>
    <x v="2"/>
    <x v="3"/>
    <x v="3"/>
    <n v="148277"/>
    <n v="3.79"/>
    <n v="5619.6983"/>
    <n v="129613.51"/>
    <n v="23.064140293794775"/>
    <n v="13445.51"/>
    <n v="27.08"/>
    <n v="9804.465892000002"/>
    <n v="40.32"/>
    <n v="0.87"/>
    <n v="8529.885326040001"/>
    <x v="0"/>
    <n v="1605"/>
    <x v="820"/>
    <n v="16.079999999999998"/>
    <n v="773.44799999999987"/>
    <x v="869"/>
    <x v="869"/>
    <x v="163"/>
    <n v="11.48"/>
  </r>
  <r>
    <x v="2"/>
    <x v="3"/>
    <x v="3"/>
    <n v="56134"/>
    <n v="7.39"/>
    <n v="4148.3026"/>
    <n v="164445.74"/>
    <n v="39.641693448303407"/>
    <n v="46232.85"/>
    <n v="58.67"/>
    <n v="19108.036905000001"/>
    <n v="157.04"/>
    <n v="1.05"/>
    <n v="20063.438750250003"/>
    <x v="0"/>
    <n v="627"/>
    <x v="821"/>
    <n v="15.42"/>
    <n v="532.14420000000007"/>
    <x v="870"/>
    <x v="870"/>
    <x v="209"/>
    <n v="10.43"/>
  </r>
  <r>
    <x v="2"/>
    <x v="3"/>
    <x v="1"/>
    <n v="181085"/>
    <n v="5.57"/>
    <n v="10086.434499999999"/>
    <n v="316792.43"/>
    <n v="31.407771497450362"/>
    <n v="45481.4"/>
    <n v="8.1999999999999993"/>
    <n v="41751.925200000005"/>
    <n v="144.52000000000001"/>
    <n v="0.84"/>
    <n v="35071.617168000004"/>
    <x v="0"/>
    <n v="563"/>
    <x v="822"/>
    <n v="7.19"/>
    <n v="716.48350000000005"/>
    <x v="871"/>
    <x v="871"/>
    <x v="77"/>
    <n v="10.86"/>
  </r>
  <r>
    <x v="2"/>
    <x v="3"/>
    <x v="3"/>
    <n v="98222"/>
    <n v="3.75"/>
    <n v="3683.3249999999998"/>
    <n v="235260.98"/>
    <n v="63.871903782587751"/>
    <n v="31263.86"/>
    <n v="47.57"/>
    <n v="16391.641798000001"/>
    <n v="406.96"/>
    <n v="0.96"/>
    <n v="15735.976126080001"/>
    <x v="0"/>
    <n v="4422"/>
    <x v="823"/>
    <n v="1.29"/>
    <n v="42.3765"/>
    <x v="872"/>
    <x v="872"/>
    <x v="117"/>
    <n v="12.96"/>
  </r>
  <r>
    <x v="2"/>
    <x v="3"/>
    <x v="2"/>
    <n v="100138"/>
    <n v="5.48"/>
    <n v="5487.5623999999998"/>
    <n v="405314.12"/>
    <n v="73.860503162569955"/>
    <n v="47731.5"/>
    <n v="51.67"/>
    <n v="23068.633949999999"/>
    <n v="403.4"/>
    <n v="0.84"/>
    <n v="19377.652517999999"/>
    <x v="0"/>
    <n v="3080"/>
    <x v="824"/>
    <n v="14.12"/>
    <n v="480.36239999999998"/>
    <x v="873"/>
    <x v="873"/>
    <x v="91"/>
    <n v="15.77"/>
  </r>
  <r>
    <x v="3"/>
    <x v="3"/>
    <x v="0"/>
    <n v="187185"/>
    <n v="3.86"/>
    <n v="7225.3409999999994"/>
    <n v="147240.06"/>
    <n v="20.378285260169729"/>
    <n v="38744.959999999999"/>
    <n v="6.79"/>
    <n v="36114.177216000004"/>
    <n v="240.42"/>
    <n v="0.93"/>
    <n v="33586.184810880004"/>
    <x v="0"/>
    <n v="1339"/>
    <x v="825"/>
    <n v="22.64"/>
    <n v="1580.0456000000001"/>
    <x v="874"/>
    <x v="874"/>
    <x v="197"/>
    <n v="-0.24"/>
  </r>
  <r>
    <x v="3"/>
    <x v="3"/>
    <x v="3"/>
    <n v="104870"/>
    <n v="5.21"/>
    <n v="5463.7269999999999"/>
    <n v="90900.78"/>
    <n v="16.637137982918986"/>
    <n v="4632.68"/>
    <n v="53.72"/>
    <n v="2144.004304"/>
    <n v="57.81"/>
    <n v="0.92"/>
    <n v="1972.4839596800002"/>
    <x v="0"/>
    <n v="3889"/>
    <x v="826"/>
    <n v="10.18"/>
    <n v="361.49180000000001"/>
    <x v="875"/>
    <x v="875"/>
    <x v="194"/>
    <n v="8.4700000000000006"/>
  </r>
  <r>
    <x v="3"/>
    <x v="3"/>
    <x v="3"/>
    <n v="7125"/>
    <n v="3.97"/>
    <n v="282.86250000000001"/>
    <n v="93459.53"/>
    <n v="330.40622210437931"/>
    <n v="9146.6299999999992"/>
    <n v="11.85"/>
    <n v="8062.7543449999985"/>
    <n v="339.19"/>
    <n v="1.2"/>
    <n v="9675.3052139999982"/>
    <x v="1"/>
    <n v="493"/>
    <x v="827"/>
    <n v="6.42"/>
    <n v="22.277399999999997"/>
    <x v="876"/>
    <x v="876"/>
    <x v="88"/>
    <n v="14.09"/>
  </r>
  <r>
    <x v="3"/>
    <x v="3"/>
    <x v="1"/>
    <n v="97996"/>
    <n v="4.38"/>
    <n v="4292.2248"/>
    <n v="158460.81"/>
    <n v="36.918105966863621"/>
    <n v="38212.089999999997"/>
    <n v="15.21"/>
    <n v="32400.031110999997"/>
    <n v="30.99"/>
    <n v="0.92"/>
    <n v="29808.028622119997"/>
    <x v="0"/>
    <n v="315"/>
    <x v="828"/>
    <n v="23.84"/>
    <n v="810.32159999999999"/>
    <x v="877"/>
    <x v="877"/>
    <x v="206"/>
    <n v="9.34"/>
  </r>
  <r>
    <x v="3"/>
    <x v="3"/>
    <x v="4"/>
    <n v="82118"/>
    <n v="4.54"/>
    <n v="3728.1572000000001"/>
    <n v="88361.93"/>
    <n v="23.701235023029607"/>
    <n v="38607.910000000003"/>
    <n v="57.04"/>
    <n v="16585.958136000001"/>
    <n v="178.08"/>
    <n v="1.1499999999999999"/>
    <n v="19073.851856400001"/>
    <x v="1"/>
    <n v="3778"/>
    <x v="666"/>
    <n v="16.11"/>
    <n v="723.66120000000001"/>
    <x v="878"/>
    <x v="878"/>
    <x v="18"/>
    <n v="16.670000000000002"/>
  </r>
  <r>
    <x v="3"/>
    <x v="3"/>
    <x v="0"/>
    <n v="24430"/>
    <n v="1.61"/>
    <n v="393.32299999999998"/>
    <n v="460838.65"/>
    <n v="1171.6544671936299"/>
    <n v="41780.85"/>
    <n v="54.59"/>
    <n v="18972.683984999996"/>
    <n v="189.03"/>
    <n v="0.89"/>
    <n v="16885.688746649997"/>
    <x v="1"/>
    <n v="2704"/>
    <x v="517"/>
    <n v="6.2"/>
    <n v="22.878"/>
    <x v="879"/>
    <x v="879"/>
    <x v="219"/>
    <n v="20.94"/>
  </r>
  <r>
    <x v="3"/>
    <x v="3"/>
    <x v="4"/>
    <n v="125007"/>
    <n v="4.28"/>
    <n v="5350.2996000000003"/>
    <n v="307320.51"/>
    <n v="57.439869348624889"/>
    <n v="11109.15"/>
    <n v="31.16"/>
    <n v="7647.5388599999997"/>
    <n v="146.56"/>
    <n v="1.0900000000000001"/>
    <n v="8335.8173574000011"/>
    <x v="0"/>
    <n v="4586"/>
    <x v="829"/>
    <n v="8.39"/>
    <n v="369.83120000000002"/>
    <x v="880"/>
    <x v="880"/>
    <x v="139"/>
    <n v="10.52"/>
  </r>
  <r>
    <x v="3"/>
    <x v="3"/>
    <x v="2"/>
    <n v="123659"/>
    <n v="2.7"/>
    <n v="3338.7930000000006"/>
    <n v="97636.79"/>
    <n v="29.243139661548344"/>
    <n v="38607"/>
    <n v="22.56"/>
    <n v="29897.2608"/>
    <n v="279.02999999999997"/>
    <n v="1.04"/>
    <n v="31093.151232"/>
    <x v="0"/>
    <n v="3996"/>
    <x v="830"/>
    <n v="8.42"/>
    <n v="223.21420000000001"/>
    <x v="881"/>
    <x v="881"/>
    <x v="128"/>
    <n v="-0.15"/>
  </r>
  <r>
    <x v="3"/>
    <x v="3"/>
    <x v="0"/>
    <n v="64642"/>
    <n v="3.19"/>
    <n v="2062.0798"/>
    <n v="136544.46"/>
    <n v="66.216865128109973"/>
    <n v="27706.43"/>
    <n v="0.71"/>
    <n v="27509.714347000001"/>
    <n v="451.68"/>
    <n v="0.99"/>
    <n v="27234.617203530001"/>
    <x v="0"/>
    <n v="485"/>
    <x v="831"/>
    <n v="9.31"/>
    <n v="133.5985"/>
    <x v="882"/>
    <x v="882"/>
    <x v="247"/>
    <n v="5.64"/>
  </r>
  <r>
    <x v="3"/>
    <x v="3"/>
    <x v="2"/>
    <n v="90795"/>
    <n v="3.48"/>
    <n v="3159.6659999999997"/>
    <n v="357563.2"/>
    <n v="113.16487248968721"/>
    <n v="43083.45"/>
    <n v="36.729999999999997"/>
    <n v="27258.898815"/>
    <n v="73.36"/>
    <n v="1.17"/>
    <n v="31892.911613549997"/>
    <x v="0"/>
    <n v="1537"/>
    <x v="832"/>
    <n v="19.16"/>
    <n v="438.18919999999997"/>
    <x v="883"/>
    <x v="883"/>
    <x v="202"/>
    <n v="15.64"/>
  </r>
  <r>
    <x v="3"/>
    <x v="3"/>
    <x v="4"/>
    <n v="96343"/>
    <n v="1.61"/>
    <n v="1551.1223"/>
    <n v="465342.47"/>
    <n v="300.00372633415174"/>
    <n v="47329.66"/>
    <n v="25.9"/>
    <n v="35071.278060000004"/>
    <n v="442.62"/>
    <n v="0.8"/>
    <n v="28057.022448000003"/>
    <x v="1"/>
    <n v="2678"/>
    <x v="833"/>
    <n v="19.14"/>
    <n v="330.16500000000002"/>
    <x v="884"/>
    <x v="884"/>
    <x v="152"/>
    <n v="11.62"/>
  </r>
  <r>
    <x v="3"/>
    <x v="3"/>
    <x v="0"/>
    <n v="44809"/>
    <n v="6"/>
    <n v="2688.54"/>
    <n v="236160.77"/>
    <n v="87.83978293051247"/>
    <n v="14405.17"/>
    <n v="37.22"/>
    <n v="9043.5657260000007"/>
    <n v="447.8"/>
    <n v="1.07"/>
    <n v="9676.6153268200014"/>
    <x v="0"/>
    <n v="900"/>
    <x v="834"/>
    <n v="1.48"/>
    <n v="36.363599999999998"/>
    <x v="885"/>
    <x v="885"/>
    <x v="138"/>
    <n v="13.12"/>
  </r>
  <r>
    <x v="3"/>
    <x v="3"/>
    <x v="1"/>
    <n v="152863"/>
    <n v="3.54"/>
    <n v="5411.3501999999999"/>
    <n v="464281.92"/>
    <n v="85.797795899441141"/>
    <n v="12112.71"/>
    <n v="32.65"/>
    <n v="8157.9101849999988"/>
    <n v="177.78"/>
    <n v="1.1499999999999999"/>
    <n v="9381.5967127499971"/>
    <x v="0"/>
    <n v="544"/>
    <x v="835"/>
    <n v="23.98"/>
    <n v="651.29680000000008"/>
    <x v="886"/>
    <x v="886"/>
    <x v="124"/>
    <n v="10.24"/>
  </r>
  <r>
    <x v="3"/>
    <x v="3"/>
    <x v="1"/>
    <n v="96440"/>
    <n v="7.21"/>
    <n v="6953.3239999999996"/>
    <n v="271435.11"/>
    <n v="39.036741276546294"/>
    <n v="20564.580000000002"/>
    <n v="24.11"/>
    <n v="15606.459762000002"/>
    <n v="188.23"/>
    <n v="1.05"/>
    <n v="16386.782750100003"/>
    <x v="0"/>
    <n v="4102"/>
    <x v="836"/>
    <n v="11.76"/>
    <n v="425.12399999999997"/>
    <x v="887"/>
    <x v="887"/>
    <x v="147"/>
    <n v="15.32"/>
  </r>
  <r>
    <x v="3"/>
    <x v="3"/>
    <x v="2"/>
    <n v="90938"/>
    <n v="7.51"/>
    <n v="6829.4438"/>
    <n v="265741.13"/>
    <n v="38.911094048390879"/>
    <n v="37366.43"/>
    <n v="21.26"/>
    <n v="29422.326981999999"/>
    <n v="351.52"/>
    <n v="0.99"/>
    <n v="29128.10371218"/>
    <x v="0"/>
    <n v="228"/>
    <x v="837"/>
    <n v="11.06"/>
    <n v="521.1472"/>
    <x v="888"/>
    <x v="888"/>
    <x v="122"/>
    <n v="7.99"/>
  </r>
  <r>
    <x v="3"/>
    <x v="3"/>
    <x v="1"/>
    <n v="21734"/>
    <n v="2.71"/>
    <n v="588.9914"/>
    <n v="262272.53000000003"/>
    <n v="445.29093294061681"/>
    <n v="16115.55"/>
    <n v="59.56"/>
    <n v="6517.1284199999991"/>
    <n v="273"/>
    <n v="0.92"/>
    <n v="5995.7581463999995"/>
    <x v="0"/>
    <n v="2336"/>
    <x v="838"/>
    <n v="14.22"/>
    <n v="53.1828"/>
    <x v="889"/>
    <x v="889"/>
    <x v="225"/>
    <n v="9.99"/>
  </r>
  <r>
    <x v="3"/>
    <x v="3"/>
    <x v="4"/>
    <n v="46812"/>
    <n v="4.18"/>
    <n v="1956.7415999999998"/>
    <n v="39914.480000000003"/>
    <n v="20.398441981301978"/>
    <n v="32185.45"/>
    <n v="33.89"/>
    <n v="21277.800995000001"/>
    <n v="143.62"/>
    <n v="1.1399999999999999"/>
    <n v="24256.6931343"/>
    <x v="0"/>
    <n v="1173"/>
    <x v="839"/>
    <n v="6.24"/>
    <n v="121.11840000000001"/>
    <x v="890"/>
    <x v="890"/>
    <x v="26"/>
    <n v="11.1"/>
  </r>
  <r>
    <x v="3"/>
    <x v="3"/>
    <x v="0"/>
    <n v="156562"/>
    <n v="6.48"/>
    <n v="10145.217600000002"/>
    <n v="88441.73"/>
    <n v="8.7175784184264291"/>
    <n v="29730.639999999999"/>
    <n v="11.58"/>
    <n v="26287.831888000001"/>
    <n v="220.66"/>
    <n v="1.1000000000000001"/>
    <n v="28916.615076800004"/>
    <x v="0"/>
    <n v="4098"/>
    <x v="840"/>
    <n v="9.84"/>
    <n v="528.99840000000006"/>
    <x v="891"/>
    <x v="891"/>
    <x v="32"/>
    <n v="1.85"/>
  </r>
  <r>
    <x v="3"/>
    <x v="3"/>
    <x v="3"/>
    <n v="135158"/>
    <n v="1.35"/>
    <n v="1824.6330000000003"/>
    <n v="117100.02"/>
    <n v="64.177300311898335"/>
    <n v="17330.189999999999"/>
    <n v="43.64"/>
    <n v="9767.2950839999994"/>
    <n v="208.15"/>
    <n v="0.88"/>
    <n v="8595.219673919999"/>
    <x v="1"/>
    <n v="4844"/>
    <x v="841"/>
    <n v="8.5299999999999994"/>
    <n v="114.72849999999998"/>
    <x v="892"/>
    <x v="892"/>
    <x v="55"/>
    <n v="17.95"/>
  </r>
  <r>
    <x v="3"/>
    <x v="3"/>
    <x v="2"/>
    <n v="4352"/>
    <n v="5.85"/>
    <n v="254.59199999999998"/>
    <n v="109930.85"/>
    <n v="431.79224013323284"/>
    <n v="27210.85"/>
    <n v="38.04"/>
    <n v="16859.842659999998"/>
    <n v="86.62"/>
    <n v="0.81"/>
    <n v="13656.472554599999"/>
    <x v="0"/>
    <n v="279"/>
    <x v="842"/>
    <n v="19.71"/>
    <n v="30.156299999999998"/>
    <x v="893"/>
    <x v="893"/>
    <x v="45"/>
    <n v="11.09"/>
  </r>
  <r>
    <x v="3"/>
    <x v="3"/>
    <x v="4"/>
    <n v="88091"/>
    <n v="5.19"/>
    <n v="4571.9229000000005"/>
    <n v="497782.51"/>
    <n v="108.8781505917346"/>
    <n v="22883.98"/>
    <n v="57.54"/>
    <n v="9716.5379079999984"/>
    <n v="193.15"/>
    <n v="0.87"/>
    <n v="8453.3879799599981"/>
    <x v="0"/>
    <n v="1769"/>
    <x v="843"/>
    <n v="10.34"/>
    <n v="471.71079999999995"/>
    <x v="894"/>
    <x v="894"/>
    <x v="116"/>
    <n v="10.6"/>
  </r>
  <r>
    <x v="3"/>
    <x v="3"/>
    <x v="1"/>
    <n v="135909"/>
    <n v="7.76"/>
    <n v="10546.538399999999"/>
    <n v="139373.03"/>
    <n v="13.215049783538456"/>
    <n v="42757.52"/>
    <n v="22.34"/>
    <n v="33205.490031999994"/>
    <n v="67.16"/>
    <n v="0.99"/>
    <n v="32873.435131679995"/>
    <x v="0"/>
    <n v="3873"/>
    <x v="844"/>
    <n v="2.89"/>
    <n v="279.78090000000003"/>
    <x v="895"/>
    <x v="895"/>
    <x v="130"/>
    <n v="15.1"/>
  </r>
  <r>
    <x v="3"/>
    <x v="3"/>
    <x v="1"/>
    <n v="193537"/>
    <n v="3.83"/>
    <n v="7412.4670999999998"/>
    <n v="481673.09"/>
    <n v="64.981480997062377"/>
    <n v="30363.82"/>
    <n v="34.5"/>
    <n v="19888.302100000001"/>
    <n v="95.31"/>
    <n v="1.02"/>
    <n v="20286.068142"/>
    <x v="0"/>
    <n v="3823"/>
    <x v="845"/>
    <n v="5.47"/>
    <n v="274.04699999999997"/>
    <x v="896"/>
    <x v="896"/>
    <x v="62"/>
    <n v="13.86"/>
  </r>
  <r>
    <x v="3"/>
    <x v="3"/>
    <x v="3"/>
    <n v="113882"/>
    <n v="4.0999999999999996"/>
    <n v="4669.1619999999994"/>
    <n v="369564.63"/>
    <n v="79.150098026155462"/>
    <n v="6238.99"/>
    <n v="29.71"/>
    <n v="4385.3860709999999"/>
    <n v="449.58"/>
    <n v="0.85"/>
    <n v="3727.57816035"/>
    <x v="1"/>
    <n v="3409"/>
    <x v="846"/>
    <n v="22.74"/>
    <n v="958.03620000000001"/>
    <x v="897"/>
    <x v="897"/>
    <x v="151"/>
    <n v="17.149999999999999"/>
  </r>
  <r>
    <x v="3"/>
    <x v="3"/>
    <x v="4"/>
    <n v="97696"/>
    <n v="0.71"/>
    <n v="693.64159999999993"/>
    <n v="51278.720000000001"/>
    <n v="73.926823304715299"/>
    <n v="45082.71"/>
    <n v="18.66"/>
    <n v="36670.276314000002"/>
    <n v="466.54"/>
    <n v="1.02"/>
    <n v="37403.681840280005"/>
    <x v="1"/>
    <n v="1347"/>
    <x v="20"/>
    <n v="17.95"/>
    <n v="115.41849999999999"/>
    <x v="898"/>
    <x v="898"/>
    <x v="208"/>
    <n v="14.91"/>
  </r>
  <r>
    <x v="3"/>
    <x v="3"/>
    <x v="2"/>
    <n v="21077"/>
    <n v="0.67"/>
    <n v="141.2159"/>
    <n v="61044.22"/>
    <n v="432.27582729706779"/>
    <n v="10176.92"/>
    <n v="41.56"/>
    <n v="5947.3920480000006"/>
    <n v="300.82"/>
    <n v="0.89"/>
    <n v="5293.1789227200006"/>
    <x v="0"/>
    <n v="4292"/>
    <x v="847"/>
    <n v="6.59"/>
    <n v="6.7218"/>
    <x v="899"/>
    <x v="899"/>
    <x v="191"/>
    <n v="9.67"/>
  </r>
  <r>
    <x v="3"/>
    <x v="3"/>
    <x v="4"/>
    <n v="70360"/>
    <n v="2.58"/>
    <n v="1815.288"/>
    <n v="98727.12"/>
    <n v="54.386477517617038"/>
    <n v="13845.79"/>
    <n v="50.95"/>
    <n v="6791.3599949999998"/>
    <n v="170.63"/>
    <n v="1"/>
    <n v="6791.3599949999998"/>
    <x v="0"/>
    <n v="3002"/>
    <x v="329"/>
    <n v="6.76"/>
    <n v="119.71959999999999"/>
    <x v="900"/>
    <x v="900"/>
    <x v="160"/>
    <n v="13.32"/>
  </r>
  <r>
    <x v="3"/>
    <x v="3"/>
    <x v="0"/>
    <n v="187781"/>
    <n v="6.03"/>
    <n v="11323.194299999999"/>
    <n v="283139.56"/>
    <n v="25.005272584609806"/>
    <n v="14582.74"/>
    <n v="40.28"/>
    <n v="8708.812328"/>
    <n v="173.56"/>
    <n v="0.93"/>
    <n v="8099.1954650400003"/>
    <x v="0"/>
    <n v="289"/>
    <x v="848"/>
    <n v="7.89"/>
    <n v="584.25450000000001"/>
    <x v="901"/>
    <x v="901"/>
    <x v="210"/>
    <n v="15.16"/>
  </r>
  <r>
    <x v="3"/>
    <x v="3"/>
    <x v="2"/>
    <n v="141944"/>
    <n v="4.21"/>
    <n v="5975.8423999999995"/>
    <n v="227482.3"/>
    <n v="38.066984497449262"/>
    <n v="29472.21"/>
    <n v="52.78"/>
    <n v="13916.777561999997"/>
    <n v="157.41"/>
    <n v="0.92"/>
    <n v="12803.435357039998"/>
    <x v="0"/>
    <n v="3567"/>
    <x v="849"/>
    <n v="14.16"/>
    <n v="820.71360000000004"/>
    <x v="902"/>
    <x v="902"/>
    <x v="31"/>
    <n v="16.059999999999999"/>
  </r>
  <r>
    <x v="3"/>
    <x v="3"/>
    <x v="1"/>
    <n v="136225"/>
    <n v="2.65"/>
    <n v="3609.9625000000001"/>
    <n v="48279.19"/>
    <n v="13.373875767407556"/>
    <n v="47969.919999999998"/>
    <n v="39.15"/>
    <n v="29189.696319999999"/>
    <n v="295.76"/>
    <n v="1.08"/>
    <n v="31524.872025600002"/>
    <x v="0"/>
    <n v="2035"/>
    <x v="850"/>
    <n v="6.1"/>
    <n v="206.54599999999999"/>
    <x v="903"/>
    <x v="903"/>
    <x v="6"/>
    <n v="10.4"/>
  </r>
  <r>
    <x v="3"/>
    <x v="3"/>
    <x v="2"/>
    <n v="180819"/>
    <n v="4.51"/>
    <n v="8154.9369000000006"/>
    <n v="275564.15999999997"/>
    <n v="33.791084269456448"/>
    <n v="15569.91"/>
    <n v="0.47"/>
    <n v="15496.731422999999"/>
    <n v="150.84"/>
    <n v="1.04"/>
    <n v="16116.60067992"/>
    <x v="0"/>
    <n v="490"/>
    <x v="851"/>
    <n v="22.57"/>
    <n v="1796.3463000000002"/>
    <x v="904"/>
    <x v="904"/>
    <x v="160"/>
    <n v="7.87"/>
  </r>
  <r>
    <x v="3"/>
    <x v="3"/>
    <x v="4"/>
    <n v="108754"/>
    <n v="2.5"/>
    <n v="2718.8500000000004"/>
    <n v="24857.71"/>
    <n v="9.1427294628243541"/>
    <n v="40216.379999999997"/>
    <n v="20.18"/>
    <n v="32100.714516"/>
    <n v="369.97"/>
    <n v="1.2"/>
    <n v="38520.857419200001"/>
    <x v="0"/>
    <n v="3845"/>
    <x v="852"/>
    <n v="5.7"/>
    <n v="135.43200000000002"/>
    <x v="905"/>
    <x v="905"/>
    <x v="187"/>
    <n v="13.89"/>
  </r>
  <r>
    <x v="3"/>
    <x v="3"/>
    <x v="2"/>
    <n v="41566"/>
    <n v="2.86"/>
    <n v="1188.7876000000001"/>
    <n v="183987.18"/>
    <n v="154.76875768219654"/>
    <n v="29889.9"/>
    <n v="9.6199999999999992"/>
    <n v="27014.491620000004"/>
    <n v="73.900000000000006"/>
    <n v="0.97"/>
    <n v="26204.056871400004"/>
    <x v="0"/>
    <n v="801"/>
    <x v="853"/>
    <n v="1.51"/>
    <n v="15.6889"/>
    <x v="906"/>
    <x v="906"/>
    <x v="187"/>
    <n v="6.64"/>
  </r>
  <r>
    <x v="3"/>
    <x v="3"/>
    <x v="3"/>
    <n v="98519"/>
    <n v="2.3199999999999998"/>
    <n v="2285.6407999999997"/>
    <n v="317151.19"/>
    <n v="138.75810669813038"/>
    <n v="14539.12"/>
    <n v="20.11"/>
    <n v="11615.302968"/>
    <n v="375.68"/>
    <n v="1.01"/>
    <n v="11731.455997679999"/>
    <x v="1"/>
    <n v="798"/>
    <x v="854"/>
    <n v="20.47"/>
    <n v="500.49149999999997"/>
    <x v="907"/>
    <x v="907"/>
    <x v="163"/>
    <n v="14.88"/>
  </r>
  <r>
    <x v="3"/>
    <x v="3"/>
    <x v="1"/>
    <n v="80606"/>
    <n v="5.89"/>
    <n v="4747.6933999999992"/>
    <n v="244946.97"/>
    <n v="51.592836639366823"/>
    <n v="37067.589999999997"/>
    <n v="52.37"/>
    <n v="17655.293117000001"/>
    <n v="39.49"/>
    <n v="0.84"/>
    <n v="14830.44621828"/>
    <x v="1"/>
    <n v="2538"/>
    <x v="855"/>
    <n v="18.34"/>
    <n v="866.19820000000004"/>
    <x v="908"/>
    <x v="908"/>
    <x v="241"/>
    <n v="15.18"/>
  </r>
  <r>
    <x v="3"/>
    <x v="3"/>
    <x v="2"/>
    <n v="68891"/>
    <n v="5.39"/>
    <n v="3713.2248999999997"/>
    <n v="310840.28000000003"/>
    <n v="83.711676068960983"/>
    <n v="13398.74"/>
    <n v="43.64"/>
    <n v="7551.5298640000001"/>
    <n v="127.68"/>
    <n v="1.08"/>
    <n v="8155.6522531200008"/>
    <x v="0"/>
    <n v="3355"/>
    <x v="856"/>
    <n v="16.48"/>
    <n v="324.32639999999998"/>
    <x v="909"/>
    <x v="909"/>
    <x v="32"/>
    <n v="10.08"/>
  </r>
  <r>
    <x v="3"/>
    <x v="3"/>
    <x v="4"/>
    <n v="110002"/>
    <n v="4.53"/>
    <n v="4983.0906000000004"/>
    <n v="99442.17"/>
    <n v="19.955922535303692"/>
    <n v="32982.53"/>
    <n v="34.24"/>
    <n v="21689.311727999997"/>
    <n v="37.43"/>
    <n v="0.82"/>
    <n v="17785.235616959995"/>
    <x v="0"/>
    <n v="713"/>
    <x v="857"/>
    <n v="23.9"/>
    <n v="762.17099999999994"/>
    <x v="910"/>
    <x v="910"/>
    <x v="43"/>
    <n v="4.47"/>
  </r>
  <r>
    <x v="3"/>
    <x v="3"/>
    <x v="0"/>
    <n v="69273"/>
    <n v="5.37"/>
    <n v="3719.9600999999998"/>
    <n v="238678.53"/>
    <n v="64.161583346014922"/>
    <n v="27900.57"/>
    <n v="14.37"/>
    <n v="23891.258091"/>
    <n v="251.64"/>
    <n v="0.95"/>
    <n v="22696.695186449997"/>
    <x v="0"/>
    <n v="2446"/>
    <x v="858"/>
    <n v="8.93"/>
    <n v="167.34819999999999"/>
    <x v="911"/>
    <x v="911"/>
    <x v="169"/>
    <n v="13.19"/>
  </r>
  <r>
    <x v="3"/>
    <x v="3"/>
    <x v="1"/>
    <n v="79845"/>
    <n v="4.33"/>
    <n v="3457.2884999999997"/>
    <n v="418591.94"/>
    <n v="121.07521255457856"/>
    <n v="46021.67"/>
    <n v="17.28"/>
    <n v="38069.125423999998"/>
    <n v="159.97999999999999"/>
    <n v="1.1000000000000001"/>
    <n v="41876.037966399999"/>
    <x v="0"/>
    <n v="4090"/>
    <x v="859"/>
    <n v="12.57"/>
    <n v="226.7628"/>
    <x v="912"/>
    <x v="912"/>
    <x v="200"/>
    <n v="7.68"/>
  </r>
  <r>
    <x v="3"/>
    <x v="3"/>
    <x v="4"/>
    <n v="195569"/>
    <n v="3.17"/>
    <n v="6199.5373"/>
    <n v="221493.84"/>
    <n v="35.727479210424299"/>
    <n v="36298.57"/>
    <n v="14.63"/>
    <n v="30988.089209000002"/>
    <n v="307.27"/>
    <n v="1.19"/>
    <n v="36875.826158709999"/>
    <x v="1"/>
    <n v="3478"/>
    <x v="860"/>
    <n v="20.79"/>
    <n v="1350.1025999999999"/>
    <x v="913"/>
    <x v="913"/>
    <x v="171"/>
    <n v="16.899999999999999"/>
  </r>
  <r>
    <x v="3"/>
    <x v="3"/>
    <x v="4"/>
    <n v="183206"/>
    <n v="4.2699999999999996"/>
    <n v="7822.8961999999992"/>
    <n v="85609.05"/>
    <n v="10.943395874279913"/>
    <n v="4166.33"/>
    <n v="37.36"/>
    <n v="2609.7891120000004"/>
    <n v="62.26"/>
    <n v="1.1000000000000001"/>
    <n v="2870.7680232000007"/>
    <x v="1"/>
    <n v="469"/>
    <x v="861"/>
    <n v="3.4"/>
    <n v="216.75000000000003"/>
    <x v="914"/>
    <x v="914"/>
    <x v="54"/>
    <n v="18.46"/>
  </r>
  <r>
    <x v="3"/>
    <x v="3"/>
    <x v="4"/>
    <n v="183658"/>
    <n v="1.79"/>
    <n v="3287.4782"/>
    <n v="236930.74"/>
    <n v="72.070664985702408"/>
    <n v="2803.36"/>
    <n v="50.86"/>
    <n v="1377.5711040000003"/>
    <n v="464.36"/>
    <n v="1.1000000000000001"/>
    <n v="1515.3282144000004"/>
    <x v="1"/>
    <n v="3325"/>
    <x v="281"/>
    <n v="6.89"/>
    <n v="176.10840000000002"/>
    <x v="915"/>
    <x v="915"/>
    <x v="86"/>
    <n v="16"/>
  </r>
  <r>
    <x v="3"/>
    <x v="3"/>
    <x v="1"/>
    <n v="106257"/>
    <n v="7.74"/>
    <n v="8224.2917999999991"/>
    <n v="472854.92"/>
    <n v="57.494910382435606"/>
    <n v="6764.16"/>
    <n v="19.38"/>
    <n v="5453.2657920000001"/>
    <n v="107.4"/>
    <n v="0.89"/>
    <n v="4853.4065548799999"/>
    <x v="0"/>
    <n v="3837"/>
    <x v="862"/>
    <n v="6.03"/>
    <n v="337.19760000000002"/>
    <x v="916"/>
    <x v="916"/>
    <x v="2"/>
    <n v="16.3"/>
  </r>
  <r>
    <x v="3"/>
    <x v="3"/>
    <x v="1"/>
    <n v="127652"/>
    <n v="4.2699999999999996"/>
    <n v="5450.7403999999997"/>
    <n v="97270.68"/>
    <n v="17.845406836839999"/>
    <n v="16350.82"/>
    <n v="58.77"/>
    <n v="6741.4430860000002"/>
    <n v="178.03"/>
    <n v="1.1200000000000001"/>
    <n v="7550.4162563200007"/>
    <x v="1"/>
    <n v="4617"/>
    <x v="863"/>
    <n v="20.67"/>
    <n v="1292.7018"/>
    <x v="917"/>
    <x v="917"/>
    <x v="130"/>
    <n v="17.41"/>
  </r>
  <r>
    <x v="3"/>
    <x v="3"/>
    <x v="2"/>
    <n v="77749"/>
    <n v="4.2300000000000004"/>
    <n v="3288.7827000000002"/>
    <n v="105096.47"/>
    <n v="31.95603954010096"/>
    <n v="33991.660000000003"/>
    <n v="17.57"/>
    <n v="28019.325338000002"/>
    <n v="45.64"/>
    <n v="1.0900000000000001"/>
    <n v="30541.064618420005"/>
    <x v="1"/>
    <n v="1559"/>
    <x v="864"/>
    <n v="17.09"/>
    <n v="377.85989999999998"/>
    <x v="918"/>
    <x v="918"/>
    <x v="3"/>
    <n v="8.56"/>
  </r>
  <r>
    <x v="3"/>
    <x v="3"/>
    <x v="2"/>
    <n v="160357"/>
    <n v="7.65"/>
    <n v="12267.3105"/>
    <n v="33784.800000000003"/>
    <n v="2.7540511019102358"/>
    <n v="20238.05"/>
    <n v="58.99"/>
    <n v="8299.6243049999994"/>
    <n v="359.16"/>
    <n v="0.9"/>
    <n v="7469.6618744999996"/>
    <x v="0"/>
    <n v="2357"/>
    <x v="865"/>
    <n v="20.48"/>
    <n v="1356.5952"/>
    <x v="919"/>
    <x v="919"/>
    <x v="153"/>
    <n v="8.1"/>
  </r>
  <r>
    <x v="3"/>
    <x v="3"/>
    <x v="2"/>
    <n v="45221"/>
    <n v="1.94"/>
    <n v="877.28740000000005"/>
    <n v="479800.78"/>
    <n v="546.91402156237507"/>
    <n v="13465.61"/>
    <n v="29.12"/>
    <n v="9544.424368"/>
    <n v="48.65"/>
    <n v="1.08"/>
    <n v="10307.97831744"/>
    <x v="0"/>
    <n v="3801"/>
    <x v="866"/>
    <n v="3.17"/>
    <n v="23.331199999999999"/>
    <x v="920"/>
    <x v="920"/>
    <x v="141"/>
    <n v="12.57"/>
  </r>
  <r>
    <x v="3"/>
    <x v="3"/>
    <x v="3"/>
    <n v="59543"/>
    <n v="3.25"/>
    <n v="1935.1475"/>
    <n v="446864.82"/>
    <n v="230.92028902189625"/>
    <n v="36893.480000000003"/>
    <n v="16.28"/>
    <n v="30887.221455999999"/>
    <n v="42.35"/>
    <n v="0.93"/>
    <n v="28725.11595408"/>
    <x v="1"/>
    <n v="3257"/>
    <x v="867"/>
    <n v="22.37"/>
    <n v="372.23680000000002"/>
    <x v="921"/>
    <x v="921"/>
    <x v="29"/>
    <n v="15.39"/>
  </r>
  <r>
    <x v="3"/>
    <x v="3"/>
    <x v="0"/>
    <n v="194654"/>
    <n v="6.97"/>
    <n v="13567.3838"/>
    <n v="231617.76"/>
    <n v="17.071659755066413"/>
    <n v="18485.259999999998"/>
    <n v="58.12"/>
    <n v="7741.6268880000007"/>
    <n v="247.98"/>
    <n v="0.96"/>
    <n v="7431.9618124799999"/>
    <x v="0"/>
    <n v="3300"/>
    <x v="868"/>
    <n v="17.75"/>
    <n v="1613.4749999999999"/>
    <x v="922"/>
    <x v="922"/>
    <x v="123"/>
    <n v="21.4"/>
  </r>
  <r>
    <x v="3"/>
    <x v="3"/>
    <x v="4"/>
    <n v="81759"/>
    <n v="4.5199999999999996"/>
    <n v="3695.5067999999997"/>
    <n v="239447.22"/>
    <n v="64.794149479037628"/>
    <n v="34992.050000000003"/>
    <n v="51.34"/>
    <n v="17027.131529999999"/>
    <n v="74.03"/>
    <n v="1.06"/>
    <n v="18048.759421800001"/>
    <x v="0"/>
    <n v="4140"/>
    <x v="413"/>
    <n v="17.2"/>
    <n v="362.23199999999997"/>
    <x v="923"/>
    <x v="923"/>
    <x v="111"/>
    <n v="13.82"/>
  </r>
  <r>
    <x v="3"/>
    <x v="3"/>
    <x v="2"/>
    <n v="98330"/>
    <n v="6.6"/>
    <n v="6489.7800000000007"/>
    <n v="42664.24"/>
    <n v="6.574065684815201"/>
    <n v="7120.2"/>
    <n v="16.440000000000001"/>
    <n v="5949.6391199999998"/>
    <n v="318.44"/>
    <n v="0.92"/>
    <n v="5473.6679904000002"/>
    <x v="1"/>
    <n v="1654"/>
    <x v="869"/>
    <n v="13.43"/>
    <n v="684.12419999999997"/>
    <x v="924"/>
    <x v="924"/>
    <x v="157"/>
    <n v="16.260000000000002"/>
  </r>
  <r>
    <x v="3"/>
    <x v="3"/>
    <x v="4"/>
    <n v="107892"/>
    <n v="4.01"/>
    <n v="4326.4691999999995"/>
    <n v="236568.08"/>
    <n v="54.679247456563431"/>
    <n v="48534.55"/>
    <n v="30.47"/>
    <n v="33746.072615000005"/>
    <n v="123.13"/>
    <n v="0.91"/>
    <n v="30708.926079650006"/>
    <x v="1"/>
    <n v="4171"/>
    <x v="870"/>
    <n v="15.94"/>
    <n v="758.58459999999991"/>
    <x v="925"/>
    <x v="925"/>
    <x v="78"/>
    <n v="13.26"/>
  </r>
  <r>
    <x v="3"/>
    <x v="3"/>
    <x v="2"/>
    <n v="23635"/>
    <n v="6.3"/>
    <n v="1489.0050000000001"/>
    <n v="229320.84"/>
    <n v="154.0094492630985"/>
    <n v="41271.21"/>
    <n v="7.81"/>
    <n v="38047.928498999994"/>
    <n v="414.64"/>
    <n v="0.95"/>
    <n v="36145.532074049996"/>
    <x v="1"/>
    <n v="161"/>
    <x v="871"/>
    <n v="24.71"/>
    <n v="380.78110000000004"/>
    <x v="926"/>
    <x v="926"/>
    <x v="145"/>
    <n v="13.13"/>
  </r>
  <r>
    <x v="3"/>
    <x v="3"/>
    <x v="4"/>
    <n v="160012"/>
    <n v="1.55"/>
    <n v="2480.1860000000001"/>
    <n v="87652.07"/>
    <n v="35.340926043449969"/>
    <n v="19131.48"/>
    <n v="35.67"/>
    <n v="12307.281084"/>
    <n v="345.68"/>
    <n v="0.88"/>
    <n v="10830.40735392"/>
    <x v="0"/>
    <n v="3128"/>
    <x v="872"/>
    <n v="7.79"/>
    <n v="192.02349999999998"/>
    <x v="927"/>
    <x v="927"/>
    <x v="180"/>
    <n v="7.69"/>
  </r>
  <r>
    <x v="3"/>
    <x v="3"/>
    <x v="0"/>
    <n v="136886"/>
    <n v="7.29"/>
    <n v="9978.9894000000004"/>
    <n v="306321.59000000003"/>
    <n v="30.696654512930941"/>
    <n v="29848.71"/>
    <n v="21.53"/>
    <n v="23422.282736999998"/>
    <n v="323.02999999999997"/>
    <n v="1.01"/>
    <n v="23656.505564369996"/>
    <x v="0"/>
    <n v="2563"/>
    <x v="873"/>
    <n v="5.14"/>
    <n v="418.49879999999996"/>
    <x v="928"/>
    <x v="928"/>
    <x v="222"/>
    <n v="8.76"/>
  </r>
  <r>
    <x v="4"/>
    <x v="3"/>
    <x v="1"/>
    <n v="73799"/>
    <n v="1.34"/>
    <n v="988.90660000000003"/>
    <n v="281568.09000000003"/>
    <n v="284.72667691771903"/>
    <n v="3043.53"/>
    <n v="47.09"/>
    <n v="1610.3317229999998"/>
    <n v="171.3"/>
    <n v="1.07"/>
    <n v="1723.0549436099998"/>
    <x v="0"/>
    <n v="3966"/>
    <x v="874"/>
    <n v="15.89"/>
    <n v="118.06270000000001"/>
    <x v="929"/>
    <x v="929"/>
    <x v="219"/>
    <n v="8.67"/>
  </r>
  <r>
    <x v="4"/>
    <x v="3"/>
    <x v="3"/>
    <n v="94445"/>
    <n v="5.19"/>
    <n v="4901.6954999999998"/>
    <n v="407494.53"/>
    <n v="83.133383132428364"/>
    <n v="40135.31"/>
    <n v="0.01"/>
    <n v="40131.296469000001"/>
    <n v="322.33"/>
    <n v="0.92"/>
    <n v="36920.792751480003"/>
    <x v="1"/>
    <n v="3754"/>
    <x v="875"/>
    <n v="19.89"/>
    <n v="1169.9297999999999"/>
    <x v="930"/>
    <x v="930"/>
    <x v="101"/>
    <n v="8.1199999999999992"/>
  </r>
  <r>
    <x v="4"/>
    <x v="3"/>
    <x v="4"/>
    <n v="94829"/>
    <n v="3.25"/>
    <n v="3081.9425000000001"/>
    <n v="359345.76"/>
    <n v="116.59716558631447"/>
    <n v="22263.39"/>
    <n v="51.48"/>
    <n v="10802.196828000002"/>
    <n v="120.74"/>
    <n v="0.85"/>
    <n v="9181.8673038000015"/>
    <x v="0"/>
    <n v="3918"/>
    <x v="876"/>
    <n v="23.02"/>
    <n v="602.89379999999994"/>
    <x v="931"/>
    <x v="931"/>
    <x v="173"/>
    <n v="15.1"/>
  </r>
  <r>
    <x v="4"/>
    <x v="3"/>
    <x v="3"/>
    <n v="166050"/>
    <n v="5.54"/>
    <n v="9199.17"/>
    <n v="466585.46"/>
    <n v="50.720386730541996"/>
    <n v="23777.06"/>
    <n v="34.840000000000003"/>
    <n v="15493.132296"/>
    <n v="259.77999999999997"/>
    <n v="1.18"/>
    <n v="18281.896109279998"/>
    <x v="1"/>
    <n v="3532"/>
    <x v="877"/>
    <n v="14.75"/>
    <n v="1485.7674999999999"/>
    <x v="932"/>
    <x v="932"/>
    <x v="16"/>
    <n v="24.05"/>
  </r>
  <r>
    <x v="4"/>
    <x v="3"/>
    <x v="1"/>
    <n v="145103"/>
    <n v="1.49"/>
    <n v="2162.0347000000002"/>
    <n v="418504.37"/>
    <n v="193.56968229973364"/>
    <n v="44410.03"/>
    <n v="59.87"/>
    <n v="17821.745038999998"/>
    <n v="58.29"/>
    <n v="0.97"/>
    <n v="17287.092687829998"/>
    <x v="0"/>
    <n v="3235"/>
    <x v="878"/>
    <n v="20.86"/>
    <n v="283.0702"/>
    <x v="933"/>
    <x v="933"/>
    <x v="157"/>
    <n v="15.61"/>
  </r>
  <r>
    <x v="4"/>
    <x v="3"/>
    <x v="3"/>
    <n v="52253"/>
    <n v="3.88"/>
    <n v="2027.4164000000001"/>
    <n v="318725.27"/>
    <n v="157.20760175364074"/>
    <n v="45703.63"/>
    <n v="43.45"/>
    <n v="25845.402764999995"/>
    <n v="415.66"/>
    <n v="0.86"/>
    <n v="22227.046377899995"/>
    <x v="0"/>
    <n v="3543"/>
    <x v="879"/>
    <n v="10.56"/>
    <n v="140.3424"/>
    <x v="934"/>
    <x v="934"/>
    <x v="73"/>
    <n v="7.67"/>
  </r>
  <r>
    <x v="4"/>
    <x v="3"/>
    <x v="1"/>
    <n v="56919"/>
    <n v="5.23"/>
    <n v="2976.8637000000003"/>
    <n v="285746.45"/>
    <n v="95.989094159735956"/>
    <n v="4119.1400000000003"/>
    <n v="29.61"/>
    <n v="2899.4626459999999"/>
    <n v="90.13"/>
    <n v="1.0900000000000001"/>
    <n v="3160.4142841400003"/>
    <x v="1"/>
    <n v="3235"/>
    <x v="880"/>
    <n v="5.3"/>
    <n v="131.334"/>
    <x v="935"/>
    <x v="935"/>
    <x v="56"/>
    <n v="13.72"/>
  </r>
  <r>
    <x v="4"/>
    <x v="3"/>
    <x v="3"/>
    <n v="148683"/>
    <n v="3.19"/>
    <n v="4742.9876999999997"/>
    <n v="450173.01"/>
    <n v="94.913383393340879"/>
    <n v="26460.080000000002"/>
    <n v="10.7"/>
    <n v="23628.851440000002"/>
    <n v="41.31"/>
    <n v="1.1299999999999999"/>
    <n v="26700.6021272"/>
    <x v="0"/>
    <n v="1288"/>
    <x v="881"/>
    <n v="1.41"/>
    <n v="44.936700000000002"/>
    <x v="936"/>
    <x v="936"/>
    <x v="231"/>
    <n v="11.2"/>
  </r>
  <r>
    <x v="4"/>
    <x v="3"/>
    <x v="4"/>
    <n v="6050"/>
    <n v="5.0199999999999996"/>
    <n v="303.70999999999998"/>
    <n v="420978.95"/>
    <n v="1386.1214645550033"/>
    <n v="29936.41"/>
    <n v="9.24"/>
    <n v="27170.285715999999"/>
    <n v="205.81"/>
    <n v="0.8"/>
    <n v="21736.228572799999"/>
    <x v="1"/>
    <n v="3898"/>
    <x v="882"/>
    <n v="20.95"/>
    <n v="45.670999999999999"/>
    <x v="937"/>
    <x v="937"/>
    <x v="100"/>
    <n v="16.98"/>
  </r>
  <r>
    <x v="4"/>
    <x v="3"/>
    <x v="0"/>
    <n v="80941"/>
    <n v="1.57"/>
    <n v="1270.7737000000002"/>
    <n v="143795.12"/>
    <n v="113.15556813931542"/>
    <n v="13003.39"/>
    <n v="31.44"/>
    <n v="8915.1241840000002"/>
    <n v="216.26"/>
    <n v="1.1200000000000001"/>
    <n v="9984.9390860800013"/>
    <x v="1"/>
    <n v="3757"/>
    <x v="883"/>
    <n v="24.97"/>
    <n v="257.69039999999995"/>
    <x v="938"/>
    <x v="938"/>
    <x v="194"/>
    <n v="15.17"/>
  </r>
  <r>
    <x v="4"/>
    <x v="3"/>
    <x v="3"/>
    <n v="6149"/>
    <n v="7.92"/>
    <n v="487.00079999999997"/>
    <n v="250001.31"/>
    <n v="513.34886924210389"/>
    <n v="41879.01"/>
    <n v="7.3"/>
    <n v="38821.842270000001"/>
    <n v="217.65"/>
    <n v="0.89"/>
    <n v="34551.4396203"/>
    <x v="1"/>
    <n v="3846"/>
    <x v="259"/>
    <n v="18.97"/>
    <n v="72.65509999999999"/>
    <x v="939"/>
    <x v="939"/>
    <x v="217"/>
    <n v="9.94"/>
  </r>
  <r>
    <x v="4"/>
    <x v="3"/>
    <x v="3"/>
    <n v="40137"/>
    <n v="4.24"/>
    <n v="1701.8088"/>
    <n v="98512.36"/>
    <n v="57.886855444630442"/>
    <n v="9593.89"/>
    <n v="6.29"/>
    <n v="8990.434319"/>
    <n v="250.2"/>
    <n v="0.84"/>
    <n v="7551.9648279599996"/>
    <x v="0"/>
    <n v="1173"/>
    <x v="884"/>
    <n v="22.06"/>
    <n v="348.98919999999998"/>
    <x v="940"/>
    <x v="940"/>
    <x v="201"/>
    <n v="6.49"/>
  </r>
  <r>
    <x v="4"/>
    <x v="3"/>
    <x v="4"/>
    <n v="115147"/>
    <n v="1.68"/>
    <n v="1934.4695999999999"/>
    <n v="14124.93"/>
    <n v="7.30170688647679"/>
    <n v="16145.02"/>
    <n v="24.23"/>
    <n v="12233.081654000001"/>
    <n v="497.41"/>
    <n v="0.96"/>
    <n v="11743.75838784"/>
    <x v="0"/>
    <n v="674"/>
    <x v="785"/>
    <n v="4.68"/>
    <n v="72.586799999999997"/>
    <x v="941"/>
    <x v="941"/>
    <x v="84"/>
    <n v="3"/>
  </r>
  <r>
    <x v="4"/>
    <x v="3"/>
    <x v="3"/>
    <n v="142263"/>
    <n v="2.59"/>
    <n v="3684.6116999999999"/>
    <n v="71111.34"/>
    <n v="19.299547900800508"/>
    <n v="19979.91"/>
    <n v="20.9"/>
    <n v="15804.10881"/>
    <n v="214.65"/>
    <n v="0.85"/>
    <n v="13433.4924885"/>
    <x v="1"/>
    <n v="4635"/>
    <x v="885"/>
    <n v="2.2000000000000002"/>
    <n v="89.76"/>
    <x v="942"/>
    <x v="942"/>
    <x v="144"/>
    <n v="15.29"/>
  </r>
  <r>
    <x v="4"/>
    <x v="3"/>
    <x v="2"/>
    <n v="115060"/>
    <n v="7.98"/>
    <n v="9181.7880000000005"/>
    <n v="425511.24"/>
    <n v="46.342960652108282"/>
    <n v="26587.81"/>
    <n v="57.26"/>
    <n v="11363.629994000001"/>
    <n v="150.88999999999999"/>
    <n v="1.08"/>
    <n v="12272.720393520001"/>
    <x v="0"/>
    <n v="4581"/>
    <x v="886"/>
    <n v="5.23"/>
    <n v="402.39620000000002"/>
    <x v="943"/>
    <x v="943"/>
    <x v="171"/>
    <n v="10.36"/>
  </r>
  <r>
    <x v="4"/>
    <x v="3"/>
    <x v="2"/>
    <n v="3257"/>
    <n v="4.25"/>
    <n v="138.42250000000001"/>
    <n v="366387.21"/>
    <n v="2646.8761220177353"/>
    <n v="15271.49"/>
    <n v="27.06"/>
    <n v="11139.024806000001"/>
    <n v="394.51"/>
    <n v="1.1399999999999999"/>
    <n v="12698.488278840001"/>
    <x v="0"/>
    <n v="1222"/>
    <x v="765"/>
    <n v="20.11"/>
    <n v="21.517700000000001"/>
    <x v="944"/>
    <x v="944"/>
    <x v="41"/>
    <n v="11.11"/>
  </r>
  <r>
    <x v="4"/>
    <x v="3"/>
    <x v="4"/>
    <n v="147624"/>
    <n v="5.74"/>
    <n v="8473.6175999999996"/>
    <n v="336621.59"/>
    <n v="39.725841534317063"/>
    <n v="10660.36"/>
    <n v="3.33"/>
    <n v="10305.370012000001"/>
    <n v="196.6"/>
    <n v="0.84"/>
    <n v="8656.5108100800007"/>
    <x v="0"/>
    <n v="469"/>
    <x v="887"/>
    <n v="17.23"/>
    <n v="1071.5337"/>
    <x v="945"/>
    <x v="945"/>
    <x v="85"/>
    <n v="11.87"/>
  </r>
  <r>
    <x v="4"/>
    <x v="3"/>
    <x v="1"/>
    <n v="101229"/>
    <n v="1.2"/>
    <n v="1214.748"/>
    <n v="419883.84"/>
    <n v="345.65509883531399"/>
    <n v="40196.03"/>
    <n v="39.369999999999997"/>
    <n v="24370.852989000003"/>
    <n v="259.74"/>
    <n v="1.04"/>
    <n v="25345.687108560003"/>
    <x v="1"/>
    <n v="1253"/>
    <x v="888"/>
    <n v="10.44"/>
    <n v="93.437999999999988"/>
    <x v="946"/>
    <x v="946"/>
    <x v="55"/>
    <n v="13.84"/>
  </r>
  <r>
    <x v="4"/>
    <x v="3"/>
    <x v="1"/>
    <n v="124409"/>
    <n v="2.37"/>
    <n v="2948.4933000000001"/>
    <n v="75882.759999999995"/>
    <n v="25.736114102752072"/>
    <n v="4163.49"/>
    <n v="1.52"/>
    <n v="4100.204952"/>
    <n v="494.24"/>
    <n v="0.89"/>
    <n v="3649.18240728"/>
    <x v="0"/>
    <n v="354"/>
    <x v="889"/>
    <n v="22.45"/>
    <n v="594.25149999999996"/>
    <x v="947"/>
    <x v="947"/>
    <x v="25"/>
    <n v="7.24"/>
  </r>
  <r>
    <x v="4"/>
    <x v="3"/>
    <x v="3"/>
    <n v="61384"/>
    <n v="1.28"/>
    <n v="785.71519999999998"/>
    <n v="289313.01"/>
    <n v="368.21612971214"/>
    <n v="39760.33"/>
    <n v="47.93"/>
    <n v="20703.203830999999"/>
    <n v="233.33"/>
    <n v="0.83"/>
    <n v="17183.659179729999"/>
    <x v="1"/>
    <n v="2144"/>
    <x v="799"/>
    <n v="2.08"/>
    <n v="17.8048"/>
    <x v="948"/>
    <x v="948"/>
    <x v="172"/>
    <n v="16.64"/>
  </r>
  <r>
    <x v="4"/>
    <x v="3"/>
    <x v="0"/>
    <n v="68562"/>
    <n v="6.09"/>
    <n v="4175.4258"/>
    <n v="272020.01"/>
    <n v="65.147849112777919"/>
    <n v="27655.61"/>
    <n v="25.42"/>
    <n v="20625.553938000001"/>
    <n v="72.239999999999995"/>
    <n v="0.8"/>
    <n v="16500.443150400002"/>
    <x v="0"/>
    <n v="2385"/>
    <x v="19"/>
    <n v="6.11"/>
    <n v="167.8417"/>
    <x v="949"/>
    <x v="949"/>
    <x v="34"/>
    <n v="12.32"/>
  </r>
  <r>
    <x v="4"/>
    <x v="3"/>
    <x v="4"/>
    <n v="148222"/>
    <n v="6"/>
    <n v="8893.32"/>
    <n v="219516.64"/>
    <n v="24.683317366292904"/>
    <n v="20705.03"/>
    <n v="25.55"/>
    <n v="15414.894834999997"/>
    <n v="157.13999999999999"/>
    <n v="1"/>
    <n v="15414.894834999997"/>
    <x v="0"/>
    <n v="2732"/>
    <x v="890"/>
    <n v="11.27"/>
    <n v="559.2174"/>
    <x v="950"/>
    <x v="950"/>
    <x v="154"/>
    <n v="12.27"/>
  </r>
  <r>
    <x v="4"/>
    <x v="3"/>
    <x v="2"/>
    <n v="108107"/>
    <n v="5.85"/>
    <n v="6324.2594999999992"/>
    <n v="253110.2"/>
    <n v="40.022108517210597"/>
    <n v="1611.21"/>
    <n v="39.86"/>
    <n v="968.98169399999995"/>
    <n v="63.95"/>
    <n v="0.8"/>
    <n v="775.1853552"/>
    <x v="1"/>
    <n v="3504"/>
    <x v="891"/>
    <n v="17.920000000000002"/>
    <n v="1291.8528000000001"/>
    <x v="951"/>
    <x v="951"/>
    <x v="155"/>
    <n v="16.16"/>
  </r>
  <r>
    <x v="4"/>
    <x v="3"/>
    <x v="1"/>
    <n v="115824"/>
    <n v="1.1599999999999999"/>
    <n v="1343.5583999999999"/>
    <n v="263973.11"/>
    <n v="196.47311944162607"/>
    <n v="37228.5"/>
    <n v="25.98"/>
    <n v="27556.5357"/>
    <n v="477.59"/>
    <n v="0.89"/>
    <n v="24525.316773000002"/>
    <x v="0"/>
    <n v="3142"/>
    <x v="892"/>
    <n v="6.49"/>
    <n v="58.020600000000002"/>
    <x v="952"/>
    <x v="952"/>
    <x v="56"/>
    <n v="12.01"/>
  </r>
  <r>
    <x v="4"/>
    <x v="3"/>
    <x v="1"/>
    <n v="151585"/>
    <n v="2.54"/>
    <n v="3850.259"/>
    <n v="102657.71"/>
    <n v="26.662546597514609"/>
    <n v="7663.17"/>
    <n v="31.81"/>
    <n v="5225.5156229999993"/>
    <n v="170.79"/>
    <n v="0.94"/>
    <n v="4911.9846856199993"/>
    <x v="0"/>
    <n v="3529"/>
    <x v="893"/>
    <n v="14.16"/>
    <n v="338.99040000000002"/>
    <x v="953"/>
    <x v="953"/>
    <x v="86"/>
    <n v="3.63"/>
  </r>
  <r>
    <x v="4"/>
    <x v="3"/>
    <x v="3"/>
    <n v="157504"/>
    <n v="5.87"/>
    <n v="9245.4848000000002"/>
    <n v="457833.91"/>
    <n v="49.519729890205433"/>
    <n v="4442.9799999999996"/>
    <n v="36.590000000000003"/>
    <n v="2817.2936179999992"/>
    <n v="61.58"/>
    <n v="0.97"/>
    <n v="2732.7748094599992"/>
    <x v="0"/>
    <n v="4787"/>
    <x v="894"/>
    <n v="22.64"/>
    <n v="1896.3264000000001"/>
    <x v="954"/>
    <x v="954"/>
    <x v="188"/>
    <n v="17.88"/>
  </r>
  <r>
    <x v="4"/>
    <x v="3"/>
    <x v="0"/>
    <n v="43986"/>
    <n v="5.61"/>
    <n v="2467.6146000000003"/>
    <n v="414047.81"/>
    <n v="167.79273797456051"/>
    <n v="34066.29"/>
    <n v="33.33"/>
    <n v="22711.995543000005"/>
    <n v="100.15"/>
    <n v="0.88"/>
    <n v="19986.556077840003"/>
    <x v="1"/>
    <n v="3150"/>
    <x v="895"/>
    <n v="12.36"/>
    <n v="282.05519999999996"/>
    <x v="955"/>
    <x v="955"/>
    <x v="204"/>
    <n v="20.99"/>
  </r>
  <r>
    <x v="4"/>
    <x v="3"/>
    <x v="4"/>
    <n v="28014"/>
    <n v="1.95"/>
    <n v="546.27300000000002"/>
    <n v="113126.93"/>
    <n v="207.08863516959468"/>
    <n v="10008.290000000001"/>
    <n v="21.55"/>
    <n v="7851.5035050000006"/>
    <n v="379.88"/>
    <n v="1.1299999999999999"/>
    <n v="8872.1989606499992"/>
    <x v="0"/>
    <n v="1113"/>
    <x v="896"/>
    <n v="20.43"/>
    <n v="97.246800000000007"/>
    <x v="956"/>
    <x v="956"/>
    <x v="172"/>
    <n v="9.2799999999999994"/>
  </r>
  <r>
    <x v="4"/>
    <x v="3"/>
    <x v="4"/>
    <n v="99557"/>
    <n v="2.33"/>
    <n v="2319.6781000000001"/>
    <n v="240517.93"/>
    <n v="103.68590797145517"/>
    <n v="18698.87"/>
    <n v="53.38"/>
    <n v="8717.4131939999988"/>
    <n v="319.89"/>
    <n v="0.83"/>
    <n v="7235.4529510199991"/>
    <x v="1"/>
    <n v="1953"/>
    <x v="897"/>
    <n v="22.53"/>
    <n v="475.38299999999998"/>
    <x v="957"/>
    <x v="957"/>
    <x v="191"/>
    <n v="12.69"/>
  </r>
  <r>
    <x v="4"/>
    <x v="3"/>
    <x v="3"/>
    <n v="89295"/>
    <n v="5.54"/>
    <n v="4946.9430000000002"/>
    <n v="172600.06"/>
    <n v="34.890246360226911"/>
    <n v="2648.09"/>
    <n v="10.36"/>
    <n v="2373.7478759999999"/>
    <n v="338.27"/>
    <n v="1.02"/>
    <n v="2421.2228335199998"/>
    <x v="1"/>
    <n v="3699"/>
    <x v="70"/>
    <n v="13.03"/>
    <n v="781.5394"/>
    <x v="958"/>
    <x v="958"/>
    <x v="31"/>
    <n v="11.04"/>
  </r>
  <r>
    <x v="4"/>
    <x v="3"/>
    <x v="4"/>
    <n v="147205"/>
    <n v="1.7"/>
    <n v="2502.4850000000001"/>
    <n v="375891.29"/>
    <n v="150.20721003322694"/>
    <n v="1644.04"/>
    <n v="52.84"/>
    <n v="775.32926399999997"/>
    <n v="269.72000000000003"/>
    <n v="1.08"/>
    <n v="837.35560512000006"/>
    <x v="0"/>
    <n v="1917"/>
    <x v="75"/>
    <n v="18.66"/>
    <n v="388.50119999999998"/>
    <x v="959"/>
    <x v="959"/>
    <x v="209"/>
    <n v="18.600000000000001"/>
  </r>
  <r>
    <x v="4"/>
    <x v="3"/>
    <x v="4"/>
    <n v="191610"/>
    <n v="7.66"/>
    <n v="14677.326000000001"/>
    <n v="195247.82"/>
    <n v="13.302683336188077"/>
    <n v="33641.29"/>
    <n v="19.91"/>
    <n v="26943.309160999997"/>
    <n v="210.97"/>
    <n v="1.17"/>
    <n v="31523.671718369995"/>
    <x v="0"/>
    <n v="3025"/>
    <x v="898"/>
    <n v="5.87"/>
    <n v="492.78650000000005"/>
    <x v="960"/>
    <x v="960"/>
    <x v="220"/>
    <n v="4.3899999999999997"/>
  </r>
  <r>
    <x v="4"/>
    <x v="3"/>
    <x v="0"/>
    <n v="96672"/>
    <n v="3.82"/>
    <n v="3692.8703999999998"/>
    <n v="202321.34"/>
    <n v="54.787013375828195"/>
    <n v="23933.08"/>
    <n v="2.27"/>
    <n v="23389.799084000002"/>
    <n v="454.93"/>
    <n v="1.1200000000000001"/>
    <n v="26196.574974080006"/>
    <x v="1"/>
    <n v="123"/>
    <x v="899"/>
    <n v="21.52"/>
    <n v="876.07920000000001"/>
    <x v="961"/>
    <x v="961"/>
    <x v="131"/>
    <n v="6.33"/>
  </r>
  <r>
    <x v="4"/>
    <x v="3"/>
    <x v="4"/>
    <n v="89705"/>
    <n v="7.08"/>
    <n v="6351.1140000000005"/>
    <n v="105564.22"/>
    <n v="16.621370676073518"/>
    <n v="29060.91"/>
    <n v="58.75"/>
    <n v="11987.625375"/>
    <n v="340.26"/>
    <n v="0.94"/>
    <n v="11268.3678525"/>
    <x v="0"/>
    <n v="1672"/>
    <x v="900"/>
    <n v="14.39"/>
    <n v="495.30380000000002"/>
    <x v="962"/>
    <x v="962"/>
    <x v="158"/>
    <n v="15.01"/>
  </r>
  <r>
    <x v="4"/>
    <x v="3"/>
    <x v="2"/>
    <n v="146942"/>
    <n v="2.66"/>
    <n v="3908.6572000000001"/>
    <n v="447722.98"/>
    <n v="114.5464943817534"/>
    <n v="49302.38"/>
    <n v="48.12"/>
    <n v="25578.074744000001"/>
    <n v="293.39"/>
    <n v="0.94"/>
    <n v="24043.39025936"/>
    <x v="0"/>
    <n v="3807"/>
    <x v="901"/>
    <n v="1.87"/>
    <n v="42.093700000000005"/>
    <x v="963"/>
    <x v="963"/>
    <x v="100"/>
    <n v="14.39"/>
  </r>
  <r>
    <x v="4"/>
    <x v="3"/>
    <x v="4"/>
    <n v="7918"/>
    <n v="7.49"/>
    <n v="593.05820000000006"/>
    <n v="128031.91"/>
    <n v="215.88422519071483"/>
    <n v="41893.51"/>
    <n v="18.670000000000002"/>
    <n v="34071.991683"/>
    <n v="48.7"/>
    <n v="1.05"/>
    <n v="35775.591267150005"/>
    <x v="0"/>
    <n v="3158"/>
    <x v="902"/>
    <n v="15.98"/>
    <n v="75.585399999999993"/>
    <x v="964"/>
    <x v="964"/>
    <x v="15"/>
    <n v="4.22"/>
  </r>
  <r>
    <x v="4"/>
    <x v="3"/>
    <x v="4"/>
    <n v="8344"/>
    <n v="0.89"/>
    <n v="74.261600000000001"/>
    <n v="246668.58"/>
    <n v="3321.6168248462191"/>
    <n v="46655.74"/>
    <n v="4.0999999999999996"/>
    <n v="44742.854659999997"/>
    <n v="324.07"/>
    <n v="1.06"/>
    <n v="47427.425939599998"/>
    <x v="0"/>
    <n v="4624"/>
    <x v="903"/>
    <n v="9.7200000000000006"/>
    <n v="6.2208000000000006"/>
    <x v="965"/>
    <x v="965"/>
    <x v="48"/>
    <n v="15.86"/>
  </r>
  <r>
    <x v="4"/>
    <x v="3"/>
    <x v="3"/>
    <n v="180731"/>
    <n v="4.5"/>
    <n v="8132.8949999999995"/>
    <n v="454536.2"/>
    <n v="55.888610390273087"/>
    <n v="45464.1"/>
    <n v="37.01"/>
    <n v="28637.836589999999"/>
    <n v="439.26"/>
    <n v="1.05"/>
    <n v="30069.728419499999"/>
    <x v="0"/>
    <n v="4412"/>
    <x v="904"/>
    <n v="20.69"/>
    <n v="1137.3293000000001"/>
    <x v="966"/>
    <x v="966"/>
    <x v="62"/>
    <n v="8.98"/>
  </r>
  <r>
    <x v="4"/>
    <x v="3"/>
    <x v="2"/>
    <n v="89534"/>
    <n v="0.95"/>
    <n v="850.57299999999998"/>
    <n v="265625.23"/>
    <n v="312.28975055638961"/>
    <n v="1368.26"/>
    <n v="38.1"/>
    <n v="846.95294000000001"/>
    <n v="348.1"/>
    <n v="0.9"/>
    <n v="762.25764600000002"/>
    <x v="1"/>
    <n v="2050"/>
    <x v="905"/>
    <n v="23.09"/>
    <n v="200.65209999999999"/>
    <x v="967"/>
    <x v="967"/>
    <x v="40"/>
    <n v="19.38"/>
  </r>
  <r>
    <x v="4"/>
    <x v="3"/>
    <x v="3"/>
    <n v="141741"/>
    <n v="3"/>
    <n v="4252.2299999999996"/>
    <n v="310210.98"/>
    <n v="72.952540196555688"/>
    <n v="14150.68"/>
    <n v="21.79"/>
    <n v="11067.246828000001"/>
    <n v="38.770000000000003"/>
    <n v="1.06"/>
    <n v="11731.281637680002"/>
    <x v="0"/>
    <n v="3889"/>
    <x v="343"/>
    <n v="18.41"/>
    <n v="565.18700000000001"/>
    <x v="968"/>
    <x v="968"/>
    <x v="151"/>
    <n v="10.81"/>
  </r>
  <r>
    <x v="4"/>
    <x v="3"/>
    <x v="3"/>
    <n v="134943"/>
    <n v="4.53"/>
    <n v="6112.9179000000004"/>
    <n v="30047.69"/>
    <n v="4.9154414457292148"/>
    <n v="30887.97"/>
    <n v="8.42"/>
    <n v="28287.202925999998"/>
    <n v="429.81"/>
    <n v="0.91"/>
    <n v="25741.35466266"/>
    <x v="0"/>
    <n v="2496"/>
    <x v="470"/>
    <n v="10.24"/>
    <n v="461.9264"/>
    <x v="969"/>
    <x v="969"/>
    <x v="61"/>
    <n v="4.54"/>
  </r>
  <r>
    <x v="4"/>
    <x v="3"/>
    <x v="3"/>
    <n v="12809"/>
    <n v="3.18"/>
    <n v="407.32620000000003"/>
    <n v="284287.90000000002"/>
    <n v="697.93669054433519"/>
    <n v="43222.39"/>
    <n v="47.4"/>
    <n v="22734.977139999999"/>
    <n v="157.36000000000001"/>
    <n v="0.82"/>
    <n v="18642.681254799998"/>
    <x v="1"/>
    <n v="2439"/>
    <x v="101"/>
    <n v="22.86"/>
    <n v="87.782399999999996"/>
    <x v="970"/>
    <x v="970"/>
    <x v="119"/>
    <n v="19.690000000000001"/>
  </r>
  <r>
    <x v="4"/>
    <x v="3"/>
    <x v="1"/>
    <n v="114174"/>
    <n v="7.88"/>
    <n v="8996.9111999999986"/>
    <n v="25057.17"/>
    <n v="2.7850858414607895"/>
    <n v="3962.61"/>
    <n v="54.71"/>
    <n v="1794.6660689999999"/>
    <n v="155.93"/>
    <n v="0.97"/>
    <n v="1740.8260869299997"/>
    <x v="0"/>
    <n v="4181"/>
    <x v="906"/>
    <n v="23.66"/>
    <n v="1839.0918000000001"/>
    <x v="971"/>
    <x v="971"/>
    <x v="192"/>
    <n v="12"/>
  </r>
  <r>
    <x v="4"/>
    <x v="3"/>
    <x v="1"/>
    <n v="10993"/>
    <n v="4.13"/>
    <n v="454.01089999999994"/>
    <n v="18094.98"/>
    <n v="39.855827249962509"/>
    <n v="21499.05"/>
    <n v="32.53"/>
    <n v="14505.409034999999"/>
    <n v="345.85"/>
    <n v="0.9"/>
    <n v="13054.868131499999"/>
    <x v="1"/>
    <n v="832"/>
    <x v="907"/>
    <n v="23.53"/>
    <n v="128.70910000000001"/>
    <x v="972"/>
    <x v="972"/>
    <x v="18"/>
    <n v="13.06"/>
  </r>
  <r>
    <x v="4"/>
    <x v="3"/>
    <x v="1"/>
    <n v="186361"/>
    <n v="1.84"/>
    <n v="3429.0423999999998"/>
    <n v="278554.12"/>
    <n v="81.233792851321994"/>
    <n v="36913.94"/>
    <n v="53.43"/>
    <n v="17190.821858000003"/>
    <n v="187.36"/>
    <n v="0.89"/>
    <n v="15299.831453620003"/>
    <x v="0"/>
    <n v="3684"/>
    <x v="908"/>
    <n v="22.33"/>
    <n v="612.51189999999997"/>
    <x v="973"/>
    <x v="973"/>
    <x v="4"/>
    <n v="12.71"/>
  </r>
  <r>
    <x v="4"/>
    <x v="3"/>
    <x v="1"/>
    <n v="61064"/>
    <n v="4.21"/>
    <n v="2570.7943999999998"/>
    <n v="369170.27"/>
    <n v="143.60163146457765"/>
    <n v="12464.28"/>
    <n v="2.1"/>
    <n v="12202.530120000001"/>
    <n v="89.3"/>
    <n v="0.97"/>
    <n v="11836.454216400001"/>
    <x v="1"/>
    <n v="3564"/>
    <x v="909"/>
    <n v="17.739999999999998"/>
    <n v="312.22399999999993"/>
    <x v="974"/>
    <x v="974"/>
    <x v="74"/>
    <n v="16.850000000000001"/>
  </r>
  <r>
    <x v="4"/>
    <x v="3"/>
    <x v="1"/>
    <n v="180971"/>
    <n v="2.87"/>
    <n v="5193.8676999999998"/>
    <n v="157888.26999999999"/>
    <n v="30.398978010163791"/>
    <n v="43040.34"/>
    <n v="38.950000000000003"/>
    <n v="26276.127570000001"/>
    <n v="118.11"/>
    <n v="0.98"/>
    <n v="25750.605018599999"/>
    <x v="0"/>
    <n v="872"/>
    <x v="910"/>
    <n v="14.74"/>
    <n v="494.52699999999999"/>
    <x v="975"/>
    <x v="975"/>
    <x v="168"/>
    <n v="5.5"/>
  </r>
  <r>
    <x v="4"/>
    <x v="3"/>
    <x v="2"/>
    <n v="197012"/>
    <n v="5.7"/>
    <n v="11229.684000000001"/>
    <n v="52557.61"/>
    <n v="4.6802394439594197"/>
    <n v="1122.52"/>
    <n v="48.64"/>
    <n v="576.52627200000006"/>
    <n v="294.66000000000003"/>
    <n v="0.84"/>
    <n v="484.28206848000002"/>
    <x v="0"/>
    <n v="3167"/>
    <x v="911"/>
    <n v="23.55"/>
    <n v="1417.4745"/>
    <x v="976"/>
    <x v="976"/>
    <x v="51"/>
    <n v="10.57"/>
  </r>
  <r>
    <x v="4"/>
    <x v="3"/>
    <x v="1"/>
    <n v="71173"/>
    <n v="6.61"/>
    <n v="4704.5353000000005"/>
    <n v="128264.88"/>
    <n v="27.26409131205796"/>
    <n v="18944.099999999999"/>
    <n v="20.72"/>
    <n v="15018.882479999998"/>
    <n v="450.24"/>
    <n v="0.92"/>
    <n v="13817.371881599998"/>
    <x v="0"/>
    <n v="1581"/>
    <x v="625"/>
    <n v="14.83"/>
    <n v="537.1425999999999"/>
    <x v="977"/>
    <x v="977"/>
    <x v="146"/>
    <n v="9.58"/>
  </r>
  <r>
    <x v="4"/>
    <x v="3"/>
    <x v="4"/>
    <n v="104558"/>
    <n v="6.86"/>
    <n v="7172.6788000000006"/>
    <n v="119832.57"/>
    <n v="16.706808340560293"/>
    <n v="19278.45"/>
    <n v="40.97"/>
    <n v="11380.069035"/>
    <n v="148.59"/>
    <n v="1.19"/>
    <n v="13542.282151650001"/>
    <x v="0"/>
    <n v="1897"/>
    <x v="912"/>
    <n v="10.4"/>
    <n v="563.88800000000003"/>
    <x v="978"/>
    <x v="978"/>
    <x v="119"/>
    <n v="7.03"/>
  </r>
  <r>
    <x v="4"/>
    <x v="3"/>
    <x v="4"/>
    <n v="17705"/>
    <n v="7.87"/>
    <n v="1393.3835000000001"/>
    <n v="26926.240000000002"/>
    <n v="19.324356862270868"/>
    <n v="22655"/>
    <n v="47.84"/>
    <n v="11816.847999999998"/>
    <n v="366.27"/>
    <n v="0.82"/>
    <n v="9689.8153599999987"/>
    <x v="0"/>
    <n v="4158"/>
    <x v="913"/>
    <n v="19.739999999999998"/>
    <n v="271.03019999999998"/>
    <x v="979"/>
    <x v="979"/>
    <x v="82"/>
    <n v="9.7100000000000009"/>
  </r>
  <r>
    <x v="4"/>
    <x v="3"/>
    <x v="1"/>
    <n v="63456"/>
    <n v="2.61"/>
    <n v="1656.2015999999999"/>
    <n v="43661.63"/>
    <n v="26.362509250081633"/>
    <n v="9564.4500000000007"/>
    <n v="9.49"/>
    <n v="8656.7836950000001"/>
    <n v="424.24"/>
    <n v="0.83"/>
    <n v="7185.1304668499997"/>
    <x v="0"/>
    <n v="4576"/>
    <x v="914"/>
    <n v="2.61"/>
    <n v="38.366999999999997"/>
    <x v="980"/>
    <x v="980"/>
    <x v="243"/>
    <n v="8.34"/>
  </r>
  <r>
    <x v="0"/>
    <x v="4"/>
    <x v="4"/>
    <n v="177750"/>
    <n v="4.04"/>
    <n v="7181.0999999999995"/>
    <n v="170451.96"/>
    <n v="23.736190834273302"/>
    <n v="3780.95"/>
    <n v="50.94"/>
    <n v="1854.93407"/>
    <n v="422.19"/>
    <n v="0.92"/>
    <n v="1706.5393444000001"/>
    <x v="0"/>
    <n v="2805"/>
    <x v="915"/>
    <n v="12.89"/>
    <n v="838.62340000000006"/>
    <x v="981"/>
    <x v="981"/>
    <x v="188"/>
    <n v="13.43"/>
  </r>
  <r>
    <x v="0"/>
    <x v="4"/>
    <x v="1"/>
    <n v="84404"/>
    <n v="6.82"/>
    <n v="5756.3527999999997"/>
    <n v="203346.14"/>
    <n v="35.325517226810703"/>
    <n v="4070.08"/>
    <n v="48.36"/>
    <n v="2101.7893119999999"/>
    <n v="55.49"/>
    <n v="0.93"/>
    <n v="1954.66406016"/>
    <x v="0"/>
    <n v="1912"/>
    <x v="916"/>
    <n v="7.31"/>
    <n v="257.45819999999998"/>
    <x v="982"/>
    <x v="982"/>
    <x v="36"/>
    <n v="9.4499999999999993"/>
  </r>
  <r>
    <x v="0"/>
    <x v="4"/>
    <x v="0"/>
    <n v="27809"/>
    <n v="6.44"/>
    <n v="1790.8996"/>
    <n v="275524.28999999998"/>
    <n v="153.84686556409974"/>
    <n v="38484.46"/>
    <n v="43.24"/>
    <n v="21843.779495999999"/>
    <n v="405.37"/>
    <n v="1.1200000000000001"/>
    <n v="24465.033035520002"/>
    <x v="0"/>
    <n v="4474"/>
    <x v="917"/>
    <n v="24.64"/>
    <n v="259.45920000000001"/>
    <x v="983"/>
    <x v="983"/>
    <x v="184"/>
    <n v="12.04"/>
  </r>
  <r>
    <x v="0"/>
    <x v="4"/>
    <x v="1"/>
    <n v="128169"/>
    <n v="3.55"/>
    <n v="4549.9994999999999"/>
    <n v="246837.77"/>
    <n v="54.25006530220498"/>
    <n v="23381.25"/>
    <n v="56.17"/>
    <n v="10248.001875"/>
    <n v="414.09"/>
    <n v="0.91"/>
    <n v="9325.6817062499995"/>
    <x v="1"/>
    <n v="3597"/>
    <x v="918"/>
    <n v="3.51"/>
    <n v="150.89490000000001"/>
    <x v="984"/>
    <x v="984"/>
    <x v="119"/>
    <n v="19.579999999999998"/>
  </r>
  <r>
    <x v="0"/>
    <x v="4"/>
    <x v="1"/>
    <n v="86469"/>
    <n v="3.64"/>
    <n v="3147.4716000000003"/>
    <n v="489336.05"/>
    <n v="155.46956801770665"/>
    <n v="19301.66"/>
    <n v="43.13"/>
    <n v="10976.854041999999"/>
    <n v="323.06"/>
    <n v="1.05"/>
    <n v="11525.6967441"/>
    <x v="0"/>
    <n v="2124"/>
    <x v="919"/>
    <n v="1.2"/>
    <n v="23.64"/>
    <x v="985"/>
    <x v="985"/>
    <x v="89"/>
    <n v="11.31"/>
  </r>
  <r>
    <x v="0"/>
    <x v="4"/>
    <x v="0"/>
    <n v="98561"/>
    <n v="7.48"/>
    <n v="7372.3628000000008"/>
    <n v="255698.25"/>
    <n v="34.683351448737703"/>
    <n v="20714.939999999999"/>
    <n v="26.04"/>
    <n v="15320.769624"/>
    <n v="300.99"/>
    <n v="0.85"/>
    <n v="13022.654180400001"/>
    <x v="0"/>
    <n v="1800"/>
    <x v="920"/>
    <n v="11.03"/>
    <n v="787.10079999999994"/>
    <x v="986"/>
    <x v="986"/>
    <x v="95"/>
    <n v="11.89"/>
  </r>
  <r>
    <x v="0"/>
    <x v="4"/>
    <x v="2"/>
    <n v="9826"/>
    <n v="6.57"/>
    <n v="645.56820000000005"/>
    <n v="409653.06"/>
    <n v="634.56201838938159"/>
    <n v="4857.3"/>
    <n v="6.18"/>
    <n v="4557.1188600000005"/>
    <n v="73.319999999999993"/>
    <n v="1.02"/>
    <n v="4648.2612372000003"/>
    <x v="1"/>
    <n v="217"/>
    <x v="921"/>
    <n v="4.1100000000000003"/>
    <n v="28.482300000000002"/>
    <x v="987"/>
    <x v="987"/>
    <x v="165"/>
    <n v="12.88"/>
  </r>
  <r>
    <x v="0"/>
    <x v="4"/>
    <x v="3"/>
    <n v="94402"/>
    <n v="5.44"/>
    <n v="5135.4688000000006"/>
    <n v="33024.410000000003"/>
    <n v="6.4306514723641195"/>
    <n v="38361.94"/>
    <n v="40.630000000000003"/>
    <n v="22775.483777999998"/>
    <n v="161.96"/>
    <n v="1.1599999999999999"/>
    <n v="26419.561182479996"/>
    <x v="0"/>
    <n v="3000"/>
    <x v="828"/>
    <n v="22.39"/>
    <n v="761.03610000000003"/>
    <x v="988"/>
    <x v="988"/>
    <x v="10"/>
    <n v="11.81"/>
  </r>
  <r>
    <x v="0"/>
    <x v="4"/>
    <x v="0"/>
    <n v="88469"/>
    <n v="3.47"/>
    <n v="3069.8742999999999"/>
    <n v="14082.59"/>
    <n v="4.5873506938052806"/>
    <n v="33715.81"/>
    <n v="0.73"/>
    <n v="33469.684586999996"/>
    <n v="147.09"/>
    <n v="0.84"/>
    <n v="28114.535053079995"/>
    <x v="0"/>
    <n v="2322"/>
    <x v="922"/>
    <n v="11.49"/>
    <n v="184.75919999999999"/>
    <x v="989"/>
    <x v="989"/>
    <x v="198"/>
    <n v="5.55"/>
  </r>
  <r>
    <x v="0"/>
    <x v="4"/>
    <x v="0"/>
    <n v="137344"/>
    <n v="0.75"/>
    <n v="1030.08"/>
    <n v="187495.32"/>
    <n v="182.02015377446415"/>
    <n v="38385.06"/>
    <n v="36.44"/>
    <n v="24397.544135999997"/>
    <n v="433.78"/>
    <n v="0.92"/>
    <n v="22445.740605119998"/>
    <x v="0"/>
    <n v="4376"/>
    <x v="923"/>
    <n v="7.26"/>
    <n v="55.756799999999998"/>
    <x v="990"/>
    <x v="990"/>
    <x v="83"/>
    <n v="18.5"/>
  </r>
  <r>
    <x v="0"/>
    <x v="4"/>
    <x v="3"/>
    <n v="74513"/>
    <n v="6.68"/>
    <n v="4977.4683999999997"/>
    <n v="24809.72"/>
    <n v="4.9844053254059837"/>
    <n v="2195.44"/>
    <n v="54.73"/>
    <n v="993.87568799999997"/>
    <n v="253.69"/>
    <n v="0.81"/>
    <n v="805.03930728"/>
    <x v="0"/>
    <n v="594"/>
    <x v="924"/>
    <n v="23.8"/>
    <n v="1080.2820000000002"/>
    <x v="991"/>
    <x v="991"/>
    <x v="155"/>
    <n v="7.68"/>
  </r>
  <r>
    <x v="0"/>
    <x v="4"/>
    <x v="1"/>
    <n v="191501"/>
    <n v="7.07"/>
    <n v="13539.120699999999"/>
    <n v="131105.60000000001"/>
    <n v="9.683464894437348"/>
    <n v="7780.97"/>
    <n v="40.33"/>
    <n v="4642.9047989999999"/>
    <n v="204.3"/>
    <n v="0.89"/>
    <n v="4132.18527111"/>
    <x v="0"/>
    <n v="4383"/>
    <x v="925"/>
    <n v="20.68"/>
    <n v="1819.84"/>
    <x v="992"/>
    <x v="992"/>
    <x v="194"/>
    <n v="8.0299999999999994"/>
  </r>
  <r>
    <x v="0"/>
    <x v="4"/>
    <x v="0"/>
    <n v="111884"/>
    <n v="5.51"/>
    <n v="6164.8083999999999"/>
    <n v="88982.24"/>
    <n v="14.433901952248833"/>
    <n v="38302.31"/>
    <n v="33.42"/>
    <n v="25501.677997999996"/>
    <n v="255.44"/>
    <n v="0.94"/>
    <n v="23971.577318119995"/>
    <x v="0"/>
    <n v="840"/>
    <x v="926"/>
    <n v="7.6"/>
    <n v="316.69200000000001"/>
    <x v="993"/>
    <x v="993"/>
    <x v="62"/>
    <n v="12.05"/>
  </r>
  <r>
    <x v="0"/>
    <x v="4"/>
    <x v="3"/>
    <n v="167402"/>
    <n v="3.29"/>
    <n v="5507.5257999999994"/>
    <n v="104431.01"/>
    <n v="18.961510811261203"/>
    <n v="47959.4"/>
    <n v="58.88"/>
    <n v="19720.905280000003"/>
    <n v="143.69"/>
    <n v="0.92"/>
    <n v="18143.232857600004"/>
    <x v="1"/>
    <n v="548"/>
    <x v="927"/>
    <n v="22.66"/>
    <n v="1141.8373999999999"/>
    <x v="994"/>
    <x v="994"/>
    <x v="37"/>
    <n v="10.59"/>
  </r>
  <r>
    <x v="0"/>
    <x v="4"/>
    <x v="3"/>
    <n v="119313"/>
    <n v="2.89"/>
    <n v="3448.1457"/>
    <n v="89039.59"/>
    <n v="25.822455820239846"/>
    <n v="43165.98"/>
    <n v="47.24"/>
    <n v="22774.371048000001"/>
    <n v="84.32"/>
    <n v="0.88"/>
    <n v="20041.446522239999"/>
    <x v="1"/>
    <n v="3157"/>
    <x v="928"/>
    <n v="13.17"/>
    <n v="510.86430000000007"/>
    <x v="995"/>
    <x v="995"/>
    <x v="24"/>
    <n v="11.35"/>
  </r>
  <r>
    <x v="0"/>
    <x v="4"/>
    <x v="2"/>
    <n v="75658"/>
    <n v="1.67"/>
    <n v="1263.4885999999999"/>
    <n v="280971.53999999998"/>
    <n v="222.37758219583461"/>
    <n v="10549.63"/>
    <n v="6.54"/>
    <n v="9859.684197999999"/>
    <n v="122.89"/>
    <n v="1.0900000000000001"/>
    <n v="10747.055775819999"/>
    <x v="0"/>
    <n v="4067"/>
    <x v="929"/>
    <n v="6.77"/>
    <n v="64.111899999999991"/>
    <x v="996"/>
    <x v="996"/>
    <x v="242"/>
    <n v="5.48"/>
  </r>
  <r>
    <x v="0"/>
    <x v="4"/>
    <x v="4"/>
    <n v="138323"/>
    <n v="2.0499999999999998"/>
    <n v="2835.6214999999997"/>
    <n v="315323.56"/>
    <n v="111.20086372599447"/>
    <n v="14455.7"/>
    <n v="52.1"/>
    <n v="6924.2803000000004"/>
    <n v="35.96"/>
    <n v="1.17"/>
    <n v="8101.4079510000001"/>
    <x v="0"/>
    <n v="2387"/>
    <x v="930"/>
    <n v="12.29"/>
    <n v="271.11739999999998"/>
    <x v="997"/>
    <x v="997"/>
    <x v="224"/>
    <n v="12.2"/>
  </r>
  <r>
    <x v="0"/>
    <x v="4"/>
    <x v="1"/>
    <n v="57963"/>
    <n v="5.65"/>
    <n v="3274.9095000000002"/>
    <n v="390380.18"/>
    <n v="119.20334897804045"/>
    <n v="11531.19"/>
    <n v="30.04"/>
    <n v="8067.2205240000003"/>
    <n v="273.19"/>
    <n v="1.1100000000000001"/>
    <n v="8954.6147816400007"/>
    <x v="0"/>
    <n v="3216"/>
    <x v="931"/>
    <n v="15.77"/>
    <n v="415.22410000000002"/>
    <x v="998"/>
    <x v="998"/>
    <x v="193"/>
    <n v="11.72"/>
  </r>
  <r>
    <x v="0"/>
    <x v="4"/>
    <x v="0"/>
    <n v="6663"/>
    <n v="1.7"/>
    <n v="113.27100000000002"/>
    <n v="176778.87"/>
    <n v="1560.6719283841405"/>
    <n v="47294.54"/>
    <n v="26.12"/>
    <n v="34941.206151999999"/>
    <n v="469.34"/>
    <n v="0.97"/>
    <n v="33892.969967439996"/>
    <x v="0"/>
    <n v="3175"/>
    <x v="932"/>
    <n v="5.79"/>
    <n v="5.0373000000000001"/>
    <x v="999"/>
    <x v="999"/>
    <x v="179"/>
    <n v="7.41"/>
  </r>
  <r>
    <x v="0"/>
    <x v="4"/>
    <x v="3"/>
    <n v="141089"/>
    <n v="4.18"/>
    <n v="5897.5201999999999"/>
    <n v="230661.88"/>
    <n v="39.11167273322777"/>
    <n v="2946.8"/>
    <n v="26.04"/>
    <n v="2179.4532800000002"/>
    <n v="29.41"/>
    <n v="0.92"/>
    <n v="2005.0970176000003"/>
    <x v="0"/>
    <n v="2109"/>
    <x v="933"/>
    <n v="19.18"/>
    <n v="710.23540000000003"/>
    <x v="1000"/>
    <x v="1000"/>
    <x v="157"/>
    <n v="11.13"/>
  </r>
  <r>
    <x v="0"/>
    <x v="4"/>
    <x v="4"/>
    <n v="92133"/>
    <n v="1.35"/>
    <n v="1243.7955000000002"/>
    <n v="279729.5"/>
    <n v="224.89991320920518"/>
    <n v="10628.45"/>
    <n v="32.86"/>
    <n v="7135.9413300000006"/>
    <n v="113.82"/>
    <n v="0.96"/>
    <n v="6850.5036768"/>
    <x v="1"/>
    <n v="906"/>
    <x v="934"/>
    <n v="19.399999999999999"/>
    <n v="178.48"/>
    <x v="1001"/>
    <x v="1001"/>
    <x v="232"/>
    <n v="12.85"/>
  </r>
  <r>
    <x v="0"/>
    <x v="4"/>
    <x v="1"/>
    <n v="39297"/>
    <n v="1.92"/>
    <n v="754.50239999999997"/>
    <n v="248348.61"/>
    <n v="329.15549373998016"/>
    <n v="45220.94"/>
    <n v="54.68"/>
    <n v="20494.130008000004"/>
    <n v="434.85"/>
    <n v="1.1299999999999999"/>
    <n v="23158.366909040004"/>
    <x v="0"/>
    <n v="3981"/>
    <x v="935"/>
    <n v="19.899999999999999"/>
    <n v="88.753999999999991"/>
    <x v="1002"/>
    <x v="1002"/>
    <x v="232"/>
    <n v="10.130000000000001"/>
  </r>
  <r>
    <x v="0"/>
    <x v="4"/>
    <x v="3"/>
    <n v="145413"/>
    <n v="6.75"/>
    <n v="9815.3775000000005"/>
    <n v="282182.25"/>
    <n v="28.748996154248779"/>
    <n v="40653.4"/>
    <n v="34.15"/>
    <n v="26770.263900000005"/>
    <n v="433.76"/>
    <n v="1.1499999999999999"/>
    <n v="30785.803485000004"/>
    <x v="1"/>
    <n v="4112"/>
    <x v="377"/>
    <n v="8.07"/>
    <n v="613.80420000000004"/>
    <x v="1003"/>
    <x v="1003"/>
    <x v="91"/>
    <n v="19.62"/>
  </r>
  <r>
    <x v="0"/>
    <x v="4"/>
    <x v="4"/>
    <n v="121405"/>
    <n v="6.85"/>
    <n v="8316.2424999999985"/>
    <n v="109702.66"/>
    <n v="13.191373387680798"/>
    <n v="47715.76"/>
    <n v="2.25"/>
    <n v="46642.155400000003"/>
    <n v="486.83"/>
    <n v="1.2"/>
    <n v="55970.586480000005"/>
    <x v="0"/>
    <n v="4596"/>
    <x v="936"/>
    <n v="23.88"/>
    <n v="1969.8611999999998"/>
    <x v="1004"/>
    <x v="1004"/>
    <x v="26"/>
    <n v="1.48"/>
  </r>
  <r>
    <x v="0"/>
    <x v="4"/>
    <x v="0"/>
    <n v="54203"/>
    <n v="5.76"/>
    <n v="3122.0927999999999"/>
    <n v="394593.04"/>
    <n v="126.38735145861135"/>
    <n v="46130.93"/>
    <n v="11.73"/>
    <n v="40719.771911000003"/>
    <n v="102.23"/>
    <n v="1.1000000000000001"/>
    <n v="44791.74910210001"/>
    <x v="1"/>
    <n v="4273"/>
    <x v="937"/>
    <n v="5.79"/>
    <n v="154.0719"/>
    <x v="1005"/>
    <x v="1005"/>
    <x v="248"/>
    <n v="15.5"/>
  </r>
  <r>
    <x v="0"/>
    <x v="4"/>
    <x v="3"/>
    <n v="169214"/>
    <n v="7.08"/>
    <n v="11980.351200000001"/>
    <n v="143134.84"/>
    <n v="11.947466114348966"/>
    <n v="3548.58"/>
    <n v="52.12"/>
    <n v="1699.0601039999999"/>
    <n v="55.79"/>
    <n v="1.2"/>
    <n v="2038.8721247999997"/>
    <x v="1"/>
    <n v="2881"/>
    <x v="938"/>
    <n v="13.19"/>
    <n v="1726.3072"/>
    <x v="1006"/>
    <x v="1006"/>
    <x v="187"/>
    <n v="14.3"/>
  </r>
  <r>
    <x v="0"/>
    <x v="4"/>
    <x v="0"/>
    <n v="52372"/>
    <n v="7.82"/>
    <n v="4095.4904000000001"/>
    <n v="363278.64"/>
    <n v="88.7021100086085"/>
    <n v="15955.5"/>
    <n v="5.15"/>
    <n v="15133.79175"/>
    <n v="327.76"/>
    <n v="1.17"/>
    <n v="17706.536347499998"/>
    <x v="0"/>
    <n v="2155"/>
    <x v="939"/>
    <n v="12.69"/>
    <n v="271.18529999999998"/>
    <x v="1007"/>
    <x v="1007"/>
    <x v="200"/>
    <n v="9.8699999999999992"/>
  </r>
  <r>
    <x v="0"/>
    <x v="4"/>
    <x v="3"/>
    <n v="195161"/>
    <n v="3.39"/>
    <n v="6615.9579000000003"/>
    <n v="310931.19"/>
    <n v="46.997153654801821"/>
    <n v="18020.490000000002"/>
    <n v="31.51"/>
    <n v="12342.233601000002"/>
    <n v="483.91"/>
    <n v="0.93"/>
    <n v="11478.277248930002"/>
    <x v="0"/>
    <n v="1538"/>
    <x v="940"/>
    <n v="19.57"/>
    <n v="1128.9933000000001"/>
    <x v="1008"/>
    <x v="1008"/>
    <x v="172"/>
    <n v="12.67"/>
  </r>
  <r>
    <x v="0"/>
    <x v="4"/>
    <x v="2"/>
    <n v="54685"/>
    <n v="3.13"/>
    <n v="1711.6405"/>
    <n v="131166.57"/>
    <n v="76.632078990886228"/>
    <n v="28935.62"/>
    <n v="30.86"/>
    <n v="20006.087668"/>
    <n v="53.26"/>
    <n v="0.89"/>
    <n v="17805.41802452"/>
    <x v="0"/>
    <n v="3819"/>
    <x v="941"/>
    <n v="21.65"/>
    <n v="306.78050000000002"/>
    <x v="1009"/>
    <x v="1009"/>
    <x v="145"/>
    <n v="10.48"/>
  </r>
  <r>
    <x v="0"/>
    <x v="4"/>
    <x v="2"/>
    <n v="82846"/>
    <n v="6.35"/>
    <n v="5260.7210000000005"/>
    <n v="28666.48"/>
    <n v="5.4491542128921102"/>
    <n v="35661.19"/>
    <n v="35.69"/>
    <n v="22933.711289000003"/>
    <n v="168.65"/>
    <n v="0.9"/>
    <n v="20640.340160100004"/>
    <x v="0"/>
    <n v="3480"/>
    <x v="942"/>
    <n v="18.53"/>
    <n v="606.30160000000012"/>
    <x v="1010"/>
    <x v="1010"/>
    <x v="86"/>
    <n v="8.2100000000000009"/>
  </r>
  <r>
    <x v="0"/>
    <x v="4"/>
    <x v="0"/>
    <n v="137208"/>
    <n v="3.2"/>
    <n v="4390.6559999999999"/>
    <n v="330162.15000000002"/>
    <n v="75.196542384554846"/>
    <n v="43394.26"/>
    <n v="26.88"/>
    <n v="31729.882912000005"/>
    <n v="291.2"/>
    <n v="0.82"/>
    <n v="26018.503987840002"/>
    <x v="0"/>
    <n v="4143"/>
    <x v="943"/>
    <n v="2.92"/>
    <n v="123.5744"/>
    <x v="1011"/>
    <x v="1011"/>
    <x v="18"/>
    <n v="8.77"/>
  </r>
  <r>
    <x v="0"/>
    <x v="4"/>
    <x v="0"/>
    <n v="33132"/>
    <n v="2.72"/>
    <n v="901.19040000000007"/>
    <n v="388214.89"/>
    <n v="430.7800992997706"/>
    <n v="40838.47"/>
    <n v="50.6"/>
    <n v="20174.204180000001"/>
    <n v="70.02"/>
    <n v="1.0900000000000001"/>
    <n v="21989.882556200002"/>
    <x v="0"/>
    <n v="2124"/>
    <x v="944"/>
    <n v="2.2400000000000002"/>
    <n v="17.382400000000004"/>
    <x v="1012"/>
    <x v="1012"/>
    <x v="53"/>
    <n v="12.35"/>
  </r>
  <r>
    <x v="0"/>
    <x v="4"/>
    <x v="2"/>
    <n v="94621"/>
    <n v="2.65"/>
    <n v="2507.4564999999998"/>
    <n v="472814.2"/>
    <n v="188.56327118735661"/>
    <n v="23494.36"/>
    <n v="52.3"/>
    <n v="11206.809719999999"/>
    <n v="84.29"/>
    <n v="0.97"/>
    <n v="10870.605428399998"/>
    <x v="0"/>
    <n v="2189"/>
    <x v="945"/>
    <n v="3.8"/>
    <n v="90.515999999999991"/>
    <x v="1013"/>
    <x v="1013"/>
    <x v="30"/>
    <n v="14.32"/>
  </r>
  <r>
    <x v="0"/>
    <x v="4"/>
    <x v="3"/>
    <n v="99215"/>
    <n v="6.07"/>
    <n v="6022.3505000000005"/>
    <n v="419077.5"/>
    <n v="69.587032504999499"/>
    <n v="24677.41"/>
    <n v="28.89"/>
    <n v="17548.106251000001"/>
    <n v="151.79"/>
    <n v="1.1200000000000001"/>
    <n v="19653.879001120004"/>
    <x v="0"/>
    <n v="4809"/>
    <x v="946"/>
    <n v="21.43"/>
    <n v="1238.8682999999999"/>
    <x v="1014"/>
    <x v="1014"/>
    <x v="101"/>
    <n v="6.84"/>
  </r>
  <r>
    <x v="0"/>
    <x v="4"/>
    <x v="3"/>
    <n v="134140"/>
    <n v="3.54"/>
    <n v="4748.5560000000005"/>
    <n v="208889.66"/>
    <n v="43.990143529948888"/>
    <n v="46620.27"/>
    <n v="34.61"/>
    <n v="30484.994552999993"/>
    <n v="71.81"/>
    <n v="1.1100000000000001"/>
    <n v="33838.343953829994"/>
    <x v="0"/>
    <n v="1532"/>
    <x v="947"/>
    <n v="8.64"/>
    <n v="337.99680000000001"/>
    <x v="1015"/>
    <x v="1015"/>
    <x v="139"/>
    <n v="11.24"/>
  </r>
  <r>
    <x v="0"/>
    <x v="4"/>
    <x v="3"/>
    <n v="67652"/>
    <n v="4.2"/>
    <n v="2841.384"/>
    <n v="35677.64"/>
    <n v="12.556430246668524"/>
    <n v="19676.39"/>
    <n v="37.409999999999997"/>
    <n v="12315.452501"/>
    <n v="159.57"/>
    <n v="0.88"/>
    <n v="10837.59820088"/>
    <x v="0"/>
    <n v="4695"/>
    <x v="948"/>
    <n v="4.2300000000000004"/>
    <n v="92.763900000000007"/>
    <x v="1016"/>
    <x v="1016"/>
    <x v="179"/>
    <n v="8.94"/>
  </r>
  <r>
    <x v="0"/>
    <x v="4"/>
    <x v="2"/>
    <n v="149893"/>
    <n v="7.5"/>
    <n v="11241.975"/>
    <n v="305479.18"/>
    <n v="27.173088358584678"/>
    <n v="5802.71"/>
    <n v="56.21"/>
    <n v="2541.0067089999998"/>
    <n v="61.13"/>
    <n v="0.8"/>
    <n v="2032.8053671999999"/>
    <x v="1"/>
    <n v="4346"/>
    <x v="949"/>
    <n v="3.4"/>
    <n v="279.00400000000002"/>
    <x v="1017"/>
    <x v="1017"/>
    <x v="44"/>
    <n v="18.93"/>
  </r>
  <r>
    <x v="0"/>
    <x v="4"/>
    <x v="2"/>
    <n v="5015"/>
    <n v="3.25"/>
    <n v="162.98750000000001"/>
    <n v="236606.8"/>
    <n v="1451.6867857964567"/>
    <n v="41622.910000000003"/>
    <n v="3.34"/>
    <n v="40232.704806000002"/>
    <n v="352.78"/>
    <n v="0.94"/>
    <n v="37818.742517639999"/>
    <x v="0"/>
    <n v="3416"/>
    <x v="950"/>
    <n v="3.57"/>
    <n v="4.9265999999999996"/>
    <x v="1018"/>
    <x v="1018"/>
    <x v="106"/>
    <n v="5.75"/>
  </r>
  <r>
    <x v="0"/>
    <x v="4"/>
    <x v="3"/>
    <n v="81641"/>
    <n v="4.47"/>
    <n v="3649.3526999999999"/>
    <n v="214441.15"/>
    <n v="58.761420895272742"/>
    <n v="47179.19"/>
    <n v="7.3"/>
    <n v="43735.109130000004"/>
    <n v="26.62"/>
    <n v="1.07"/>
    <n v="46796.566769100005"/>
    <x v="1"/>
    <n v="802"/>
    <x v="951"/>
    <n v="16.600000000000001"/>
    <n v="673.79399999999998"/>
    <x v="1019"/>
    <x v="1019"/>
    <x v="152"/>
    <n v="10.19"/>
  </r>
  <r>
    <x v="0"/>
    <x v="4"/>
    <x v="2"/>
    <n v="14091"/>
    <n v="5.8"/>
    <n v="817.27799999999991"/>
    <n v="454108.33"/>
    <n v="555.63508377810251"/>
    <n v="2102.5"/>
    <n v="13.86"/>
    <n v="1811.0934999999999"/>
    <n v="419.87"/>
    <n v="1.1100000000000001"/>
    <n v="2010.3137850000001"/>
    <x v="0"/>
    <n v="1590"/>
    <x v="944"/>
    <n v="12.07"/>
    <n v="93.663200000000003"/>
    <x v="1020"/>
    <x v="1020"/>
    <x v="30"/>
    <n v="8.24"/>
  </r>
  <r>
    <x v="0"/>
    <x v="4"/>
    <x v="2"/>
    <n v="17385"/>
    <n v="0.97"/>
    <n v="168.6345"/>
    <n v="121981.38"/>
    <n v="723.34771354616055"/>
    <n v="11161.47"/>
    <n v="7.43"/>
    <n v="10332.172778999999"/>
    <n v="71.739999999999995"/>
    <n v="0.95"/>
    <n v="9815.564140049999"/>
    <x v="0"/>
    <n v="1644"/>
    <x v="341"/>
    <n v="22.51"/>
    <n v="29.037900000000004"/>
    <x v="1021"/>
    <x v="1021"/>
    <x v="146"/>
    <n v="6.22"/>
  </r>
  <r>
    <x v="0"/>
    <x v="4"/>
    <x v="0"/>
    <n v="104429"/>
    <n v="7.5"/>
    <n v="7832.1749999999993"/>
    <n v="99690.12"/>
    <n v="12.72828045849333"/>
    <n v="19768.95"/>
    <n v="19.649999999999999"/>
    <n v="15884.351325"/>
    <n v="188.08"/>
    <n v="1.1299999999999999"/>
    <n v="17949.316997249996"/>
    <x v="0"/>
    <n v="3672"/>
    <x v="952"/>
    <n v="2.25"/>
    <n v="99.022499999999994"/>
    <x v="1022"/>
    <x v="1022"/>
    <x v="90"/>
    <n v="12.24"/>
  </r>
  <r>
    <x v="0"/>
    <x v="4"/>
    <x v="1"/>
    <n v="117185"/>
    <n v="3.94"/>
    <n v="4617.0889999999999"/>
    <n v="88777.56"/>
    <n v="19.228037406253161"/>
    <n v="13691.28"/>
    <n v="21.9"/>
    <n v="10692.88968"/>
    <n v="159.72"/>
    <n v="1.1000000000000001"/>
    <n v="11762.178648000001"/>
    <x v="1"/>
    <n v="2045"/>
    <x v="953"/>
    <n v="10.88"/>
    <n v="473.38880000000006"/>
    <x v="1023"/>
    <x v="1023"/>
    <x v="21"/>
    <n v="15.5"/>
  </r>
  <r>
    <x v="0"/>
    <x v="4"/>
    <x v="2"/>
    <n v="160183"/>
    <n v="3.25"/>
    <n v="5205.9475000000002"/>
    <n v="264230.7"/>
    <n v="50.755544499824481"/>
    <n v="28243.7"/>
    <n v="29.09"/>
    <n v="20027.607670000001"/>
    <n v="154.75"/>
    <n v="0.93"/>
    <n v="18625.675133100001"/>
    <x v="0"/>
    <n v="3763"/>
    <x v="954"/>
    <n v="23.86"/>
    <n v="1112.8304000000001"/>
    <x v="1024"/>
    <x v="1024"/>
    <x v="9"/>
    <n v="10.18"/>
  </r>
  <r>
    <x v="0"/>
    <x v="4"/>
    <x v="2"/>
    <n v="88154"/>
    <n v="0.61"/>
    <n v="537.73939999999993"/>
    <n v="139409.07"/>
    <n v="259.25024277558987"/>
    <n v="15521.22"/>
    <n v="58.2"/>
    <n v="6487.8699599999982"/>
    <n v="96.2"/>
    <n v="1.1399999999999999"/>
    <n v="7396.1717543999976"/>
    <x v="0"/>
    <n v="1313"/>
    <x v="618"/>
    <n v="5.81"/>
    <n v="20.567399999999999"/>
    <x v="1025"/>
    <x v="1025"/>
    <x v="148"/>
    <n v="13.81"/>
  </r>
  <r>
    <x v="0"/>
    <x v="4"/>
    <x v="1"/>
    <n v="94075"/>
    <n v="6.68"/>
    <n v="6284.21"/>
    <n v="95385.58"/>
    <n v="15.178611153987534"/>
    <n v="14962.75"/>
    <n v="2.36"/>
    <n v="14609.6291"/>
    <n v="36.74"/>
    <n v="1.19"/>
    <n v="17385.458629000001"/>
    <x v="0"/>
    <n v="4762"/>
    <x v="955"/>
    <n v="15.71"/>
    <n v="939.77220000000011"/>
    <x v="1026"/>
    <x v="1026"/>
    <x v="12"/>
    <n v="10.06"/>
  </r>
  <r>
    <x v="0"/>
    <x v="4"/>
    <x v="4"/>
    <n v="43425"/>
    <n v="3.74"/>
    <n v="1624.095"/>
    <n v="235963.47"/>
    <n v="145.28920414138335"/>
    <n v="23214.6"/>
    <n v="57.51"/>
    <n v="9863.8835400000007"/>
    <n v="205.55"/>
    <n v="0.87"/>
    <n v="8581.5786798000008"/>
    <x v="0"/>
    <n v="2500"/>
    <x v="694"/>
    <n v="23.3"/>
    <n v="218.554"/>
    <x v="1027"/>
    <x v="1027"/>
    <x v="227"/>
    <n v="15.13"/>
  </r>
  <r>
    <x v="0"/>
    <x v="4"/>
    <x v="3"/>
    <n v="181706"/>
    <n v="0.85"/>
    <n v="1544.5010000000002"/>
    <n v="101908.68"/>
    <n v="65.981621248545636"/>
    <n v="15185.77"/>
    <n v="16.13"/>
    <n v="12736.305299"/>
    <n v="467.78"/>
    <n v="0.84"/>
    <n v="10698.496451159999"/>
    <x v="1"/>
    <n v="2989"/>
    <x v="956"/>
    <n v="2.56"/>
    <n v="30.617600000000003"/>
    <x v="1028"/>
    <x v="1028"/>
    <x v="91"/>
    <n v="11.12"/>
  </r>
  <r>
    <x v="0"/>
    <x v="4"/>
    <x v="0"/>
    <n v="13017"/>
    <n v="7.83"/>
    <n v="1019.2311"/>
    <n v="210815.51"/>
    <n v="206.83779174320722"/>
    <n v="9499.2999999999993"/>
    <n v="4.72"/>
    <n v="9050.9330399999999"/>
    <n v="490.54"/>
    <n v="1.1599999999999999"/>
    <n v="10499.082326399999"/>
    <x v="1"/>
    <n v="1839"/>
    <x v="957"/>
    <n v="15.14"/>
    <n v="153.06540000000001"/>
    <x v="1029"/>
    <x v="1029"/>
    <x v="128"/>
    <n v="7.54"/>
  </r>
  <r>
    <x v="0"/>
    <x v="4"/>
    <x v="1"/>
    <n v="49629"/>
    <n v="6.01"/>
    <n v="2982.7029000000002"/>
    <n v="455987.14"/>
    <n v="152.87715715836129"/>
    <n v="20027.84"/>
    <n v="20.22"/>
    <n v="15978.210752000001"/>
    <n v="73.77"/>
    <n v="1.2"/>
    <n v="19173.852902400002"/>
    <x v="1"/>
    <n v="1581"/>
    <x v="958"/>
    <n v="17.13"/>
    <n v="448.29209999999995"/>
    <x v="1030"/>
    <x v="1030"/>
    <x v="46"/>
    <n v="19.63"/>
  </r>
  <r>
    <x v="0"/>
    <x v="4"/>
    <x v="3"/>
    <n v="122097"/>
    <n v="4.95"/>
    <n v="6043.8015000000005"/>
    <n v="465363.28"/>
    <n v="76.998438813716831"/>
    <n v="14419.15"/>
    <n v="38.380000000000003"/>
    <n v="8885.0802299999996"/>
    <n v="145.24"/>
    <n v="1.18"/>
    <n v="10484.394671399999"/>
    <x v="1"/>
    <n v="4081"/>
    <x v="959"/>
    <n v="15.02"/>
    <n v="962.18119999999999"/>
    <x v="1031"/>
    <x v="1031"/>
    <x v="106"/>
    <n v="16.93"/>
  </r>
  <r>
    <x v="0"/>
    <x v="4"/>
    <x v="2"/>
    <n v="190470"/>
    <n v="3.25"/>
    <n v="6190.2750000000005"/>
    <n v="92731.92"/>
    <n v="14.980258550710589"/>
    <n v="48367.22"/>
    <n v="35.49"/>
    <n v="31201.693622000003"/>
    <n v="115.43"/>
    <n v="1.07"/>
    <n v="33385.812175540006"/>
    <x v="0"/>
    <n v="1091"/>
    <x v="960"/>
    <n v="4.5599999999999996"/>
    <n v="181.76159999999999"/>
    <x v="1032"/>
    <x v="1032"/>
    <x v="50"/>
    <n v="12.74"/>
  </r>
  <r>
    <x v="0"/>
    <x v="4"/>
    <x v="4"/>
    <n v="144735"/>
    <n v="6.82"/>
    <n v="9870.9269999999997"/>
    <n v="255594.61"/>
    <n v="25.893678476195802"/>
    <n v="37363.49"/>
    <n v="15.52"/>
    <n v="31564.676351999999"/>
    <n v="100.91"/>
    <n v="1.17"/>
    <n v="36930.671331839992"/>
    <x v="0"/>
    <n v="1265"/>
    <x v="961"/>
    <n v="13.17"/>
    <n v="1068.4821000000002"/>
    <x v="1033"/>
    <x v="1033"/>
    <x v="178"/>
    <n v="11.62"/>
  </r>
  <r>
    <x v="0"/>
    <x v="4"/>
    <x v="4"/>
    <n v="149691"/>
    <n v="0.79"/>
    <n v="1182.5589000000002"/>
    <n v="173127.66"/>
    <n v="146.40087694574873"/>
    <n v="15726.53"/>
    <n v="55.39"/>
    <n v="7015.6050329999989"/>
    <n v="439.39"/>
    <n v="1.1200000000000001"/>
    <n v="7857.4776369599995"/>
    <x v="0"/>
    <n v="650"/>
    <x v="962"/>
    <n v="11.35"/>
    <n v="89.097499999999997"/>
    <x v="1034"/>
    <x v="1034"/>
    <x v="196"/>
    <n v="14.31"/>
  </r>
  <r>
    <x v="1"/>
    <x v="4"/>
    <x v="1"/>
    <n v="117632"/>
    <n v="5.86"/>
    <n v="6893.235200000001"/>
    <n v="139007.76999999999"/>
    <n v="20.16582431424942"/>
    <n v="48407.5"/>
    <n v="48.66"/>
    <n v="24852.410500000005"/>
    <n v="51.33"/>
    <n v="1.1299999999999999"/>
    <n v="28083.223865000004"/>
    <x v="0"/>
    <n v="2389"/>
    <x v="963"/>
    <n v="9.32"/>
    <n v="418.8408"/>
    <x v="1035"/>
    <x v="1035"/>
    <x v="54"/>
    <n v="10.89"/>
  </r>
  <r>
    <x v="1"/>
    <x v="4"/>
    <x v="2"/>
    <n v="155672"/>
    <n v="1.64"/>
    <n v="2553.0207999999998"/>
    <n v="334821.13"/>
    <n v="131.14704353368373"/>
    <n v="9717.06"/>
    <n v="22.33"/>
    <n v="7547.2405020000006"/>
    <n v="20.12"/>
    <n v="0.87"/>
    <n v="6566.0992367400004"/>
    <x v="0"/>
    <n v="1003"/>
    <x v="964"/>
    <n v="6.58"/>
    <n v="164.5658"/>
    <x v="1036"/>
    <x v="1036"/>
    <x v="170"/>
    <n v="10.24"/>
  </r>
  <r>
    <x v="1"/>
    <x v="4"/>
    <x v="3"/>
    <n v="42417"/>
    <n v="6.56"/>
    <n v="2782.5551999999998"/>
    <n v="57928.17"/>
    <n v="20.818336326265875"/>
    <n v="44832.57"/>
    <n v="6.01"/>
    <n v="42138.132543"/>
    <n v="132.77000000000001"/>
    <n v="1.07"/>
    <n v="45087.801821010005"/>
    <x v="0"/>
    <n v="4546"/>
    <x v="965"/>
    <n v="24.99"/>
    <n v="565.77359999999999"/>
    <x v="1037"/>
    <x v="1037"/>
    <x v="240"/>
    <n v="9.43"/>
  </r>
  <r>
    <x v="1"/>
    <x v="4"/>
    <x v="4"/>
    <n v="192541"/>
    <n v="2.79"/>
    <n v="5371.8939"/>
    <n v="66626.95"/>
    <n v="12.402878992081359"/>
    <n v="23197.96"/>
    <n v="13.91"/>
    <n v="19971.123764"/>
    <n v="238.58"/>
    <n v="0.89"/>
    <n v="17774.30014996"/>
    <x v="0"/>
    <n v="911"/>
    <x v="966"/>
    <n v="11.05"/>
    <n v="467.74650000000003"/>
    <x v="1038"/>
    <x v="1038"/>
    <x v="68"/>
    <n v="5.79"/>
  </r>
  <r>
    <x v="1"/>
    <x v="4"/>
    <x v="0"/>
    <n v="85480"/>
    <n v="2.57"/>
    <n v="2196.8359999999998"/>
    <n v="419593.55"/>
    <n v="190.99903224455537"/>
    <n v="28082.55"/>
    <n v="37.82"/>
    <n v="17461.729589999999"/>
    <n v="475.96"/>
    <n v="1.04"/>
    <n v="18160.198773600001"/>
    <x v="1"/>
    <n v="2969"/>
    <x v="967"/>
    <n v="6.1"/>
    <n v="87.718000000000004"/>
    <x v="1039"/>
    <x v="1039"/>
    <x v="198"/>
    <n v="16.77"/>
  </r>
  <r>
    <x v="1"/>
    <x v="4"/>
    <x v="3"/>
    <n v="188625"/>
    <n v="3.26"/>
    <n v="6149.1749999999993"/>
    <n v="254765.6"/>
    <n v="41.430858611114502"/>
    <n v="46712.57"/>
    <n v="9.58"/>
    <n v="42237.505793999997"/>
    <n v="163.56"/>
    <n v="1.03"/>
    <n v="43504.630967819998"/>
    <x v="0"/>
    <n v="4433"/>
    <x v="968"/>
    <n v="9.7100000000000009"/>
    <n v="391.60430000000002"/>
    <x v="1040"/>
    <x v="1040"/>
    <x v="73"/>
    <n v="15.89"/>
  </r>
  <r>
    <x v="1"/>
    <x v="4"/>
    <x v="0"/>
    <n v="160697"/>
    <n v="4.93"/>
    <n v="7922.3620999999994"/>
    <n v="338747.1"/>
    <n v="42.758346024098039"/>
    <n v="2543.65"/>
    <n v="58.02"/>
    <n v="1067.8242699999998"/>
    <n v="227.71"/>
    <n v="0.96"/>
    <n v="1025.1112991999998"/>
    <x v="1"/>
    <n v="3584"/>
    <x v="316"/>
    <n v="13.96"/>
    <n v="757.46960000000001"/>
    <x v="1041"/>
    <x v="1041"/>
    <x v="74"/>
    <n v="15.51"/>
  </r>
  <r>
    <x v="1"/>
    <x v="4"/>
    <x v="2"/>
    <n v="188550"/>
    <n v="5.88"/>
    <n v="11086.74"/>
    <n v="244421.82"/>
    <n v="22.046320198723883"/>
    <n v="40658.199999999997"/>
    <n v="1.19"/>
    <n v="40174.367419999995"/>
    <n v="208.98"/>
    <n v="1.18"/>
    <n v="47405.753555599993"/>
    <x v="0"/>
    <n v="1216"/>
    <x v="969"/>
    <n v="2.2400000000000002"/>
    <n v="149.49760000000003"/>
    <x v="1042"/>
    <x v="1042"/>
    <x v="161"/>
    <n v="10.6"/>
  </r>
  <r>
    <x v="1"/>
    <x v="4"/>
    <x v="0"/>
    <n v="148525"/>
    <n v="7.6"/>
    <n v="11287.9"/>
    <n v="96656.7"/>
    <n v="8.5628593449623054"/>
    <n v="48798.37"/>
    <n v="58.54"/>
    <n v="20231.804201999999"/>
    <n v="214.15"/>
    <n v="1.0900000000000001"/>
    <n v="22052.666580180001"/>
    <x v="0"/>
    <n v="672"/>
    <x v="970"/>
    <n v="13.62"/>
    <n v="830.1389999999999"/>
    <x v="1043"/>
    <x v="1043"/>
    <x v="153"/>
    <n v="5.57"/>
  </r>
  <r>
    <x v="1"/>
    <x v="4"/>
    <x v="1"/>
    <n v="199534"/>
    <n v="7.11"/>
    <n v="14186.867399999999"/>
    <n v="464227.48"/>
    <n v="32.72233868908932"/>
    <n v="3814.22"/>
    <n v="31.72"/>
    <n v="2604.349416"/>
    <n v="180.36"/>
    <n v="0.9"/>
    <n v="2343.9144744"/>
    <x v="0"/>
    <n v="463"/>
    <x v="748"/>
    <n v="21.4"/>
    <n v="1651.4379999999999"/>
    <x v="1044"/>
    <x v="1044"/>
    <x v="218"/>
    <n v="16.22"/>
  </r>
  <r>
    <x v="1"/>
    <x v="4"/>
    <x v="0"/>
    <n v="31755"/>
    <n v="1.62"/>
    <n v="514.43100000000004"/>
    <n v="151211.62"/>
    <n v="293.9395565197276"/>
    <n v="26820.82"/>
    <n v="31.79"/>
    <n v="18294.481322"/>
    <n v="271.25"/>
    <n v="0.83"/>
    <n v="15184.41949726"/>
    <x v="1"/>
    <n v="4712"/>
    <x v="971"/>
    <n v="19.260000000000002"/>
    <n v="72.802800000000005"/>
    <x v="1045"/>
    <x v="1045"/>
    <x v="184"/>
    <n v="14.48"/>
  </r>
  <r>
    <x v="1"/>
    <x v="4"/>
    <x v="1"/>
    <n v="55911"/>
    <n v="4.5999999999999996"/>
    <n v="2571.9059999999999"/>
    <n v="374627.19"/>
    <n v="145.66130721729331"/>
    <n v="22530.71"/>
    <n v="30.68"/>
    <n v="15618.288172"/>
    <n v="29.27"/>
    <n v="1"/>
    <n v="15618.288172"/>
    <x v="1"/>
    <n v="2637"/>
    <x v="972"/>
    <n v="22.93"/>
    <n v="688.35860000000002"/>
    <x v="1046"/>
    <x v="1046"/>
    <x v="39"/>
    <n v="17.87"/>
  </r>
  <r>
    <x v="1"/>
    <x v="4"/>
    <x v="1"/>
    <n v="91688"/>
    <n v="3.33"/>
    <n v="3053.2104000000004"/>
    <n v="76070.84"/>
    <n v="24.915033696989891"/>
    <n v="16413.939999999999"/>
    <n v="13.19"/>
    <n v="14248.941313999998"/>
    <n v="37.22"/>
    <n v="0.94"/>
    <n v="13394.004835159998"/>
    <x v="0"/>
    <n v="4415"/>
    <x v="785"/>
    <n v="1.49"/>
    <n v="23.1099"/>
    <x v="1047"/>
    <x v="1047"/>
    <x v="64"/>
    <n v="11.83"/>
  </r>
  <r>
    <x v="1"/>
    <x v="4"/>
    <x v="3"/>
    <n v="108178"/>
    <n v="5.47"/>
    <n v="5917.3365999999996"/>
    <n v="167411.22"/>
    <n v="28.291650672702989"/>
    <n v="13249.34"/>
    <n v="10.96"/>
    <n v="11797.212336000001"/>
    <n v="442.52"/>
    <n v="0.85"/>
    <n v="10027.630485600001"/>
    <x v="0"/>
    <n v="1051"/>
    <x v="973"/>
    <n v="13.55"/>
    <n v="559.61500000000001"/>
    <x v="1048"/>
    <x v="1048"/>
    <x v="114"/>
    <n v="6.91"/>
  </r>
  <r>
    <x v="1"/>
    <x v="4"/>
    <x v="1"/>
    <n v="124611"/>
    <n v="1.76"/>
    <n v="2193.1536000000001"/>
    <n v="32639.919999999998"/>
    <n v="14.882642054801815"/>
    <n v="19698.55"/>
    <n v="42.3"/>
    <n v="11366.063349999999"/>
    <n v="433.97"/>
    <n v="1.06"/>
    <n v="12048.027150999998"/>
    <x v="0"/>
    <n v="832"/>
    <x v="37"/>
    <n v="21.25"/>
    <n v="257.125"/>
    <x v="1049"/>
    <x v="1049"/>
    <x v="60"/>
    <n v="11.95"/>
  </r>
  <r>
    <x v="1"/>
    <x v="4"/>
    <x v="4"/>
    <n v="96833"/>
    <n v="0.63"/>
    <n v="610.04790000000003"/>
    <n v="440265.1"/>
    <n v="721.68939520978597"/>
    <n v="16843.919999999998"/>
    <n v="12.84"/>
    <n v="14681.160672"/>
    <n v="328.09"/>
    <n v="0.89"/>
    <n v="13066.23299808"/>
    <x v="0"/>
    <n v="2149"/>
    <x v="974"/>
    <n v="23.93"/>
    <n v="142.62279999999998"/>
    <x v="1050"/>
    <x v="1050"/>
    <x v="249"/>
    <n v="4.38"/>
  </r>
  <r>
    <x v="1"/>
    <x v="4"/>
    <x v="0"/>
    <n v="150090"/>
    <n v="2.21"/>
    <n v="3316.9889999999996"/>
    <n v="416386.78"/>
    <n v="125.53155286315393"/>
    <n v="42002.52"/>
    <n v="30.76"/>
    <n v="29082.544847999994"/>
    <n v="408.91"/>
    <n v="1.0900000000000001"/>
    <n v="31699.973884319996"/>
    <x v="1"/>
    <n v="3381"/>
    <x v="975"/>
    <n v="19.93"/>
    <n v="697.35069999999996"/>
    <x v="1051"/>
    <x v="1051"/>
    <x v="212"/>
    <n v="15.87"/>
  </r>
  <r>
    <x v="1"/>
    <x v="4"/>
    <x v="0"/>
    <n v="63146"/>
    <n v="1.52"/>
    <n v="959.81920000000002"/>
    <n v="178597.65"/>
    <n v="186.07426273614863"/>
    <n v="40107.33"/>
    <n v="54.41"/>
    <n v="18284.931747000002"/>
    <n v="173.58"/>
    <n v="0.94"/>
    <n v="17187.83584218"/>
    <x v="1"/>
    <n v="1678"/>
    <x v="279"/>
    <n v="22.68"/>
    <n v="213.19200000000001"/>
    <x v="1052"/>
    <x v="1052"/>
    <x v="112"/>
    <n v="13.52"/>
  </r>
  <r>
    <x v="1"/>
    <x v="4"/>
    <x v="2"/>
    <n v="147216"/>
    <n v="4.33"/>
    <n v="6374.4528"/>
    <n v="412155.33"/>
    <n v="64.657366354646157"/>
    <n v="11877.3"/>
    <n v="56.23"/>
    <n v="5198.6942099999997"/>
    <n v="362.62"/>
    <n v="0.81"/>
    <n v="4210.9423101000002"/>
    <x v="0"/>
    <n v="2024"/>
    <x v="976"/>
    <n v="16.84"/>
    <n v="766.38839999999993"/>
    <x v="1053"/>
    <x v="1053"/>
    <x v="80"/>
    <n v="18.37"/>
  </r>
  <r>
    <x v="1"/>
    <x v="4"/>
    <x v="2"/>
    <n v="172317"/>
    <n v="5.23"/>
    <n v="9012.1791000000012"/>
    <n v="77314.899999999994"/>
    <n v="8.5789351434438306"/>
    <n v="41696.910000000003"/>
    <n v="18.010000000000002"/>
    <n v="34187.296509"/>
    <n v="175.11"/>
    <n v="0.83"/>
    <n v="28375.456102469998"/>
    <x v="0"/>
    <n v="1753"/>
    <x v="977"/>
    <n v="10.27"/>
    <n v="675.56060000000002"/>
    <x v="1054"/>
    <x v="1054"/>
    <x v="81"/>
    <n v="10.41"/>
  </r>
  <r>
    <x v="1"/>
    <x v="4"/>
    <x v="3"/>
    <n v="131209"/>
    <n v="2.35"/>
    <n v="3083.4115000000002"/>
    <n v="161063.85"/>
    <n v="52.235600081273617"/>
    <n v="19933.12"/>
    <n v="18.600000000000001"/>
    <n v="16225.559679999998"/>
    <n v="362.56"/>
    <n v="1.17"/>
    <n v="18983.904825599999"/>
    <x v="0"/>
    <n v="4872"/>
    <x v="978"/>
    <n v="24.66"/>
    <n v="743.49900000000002"/>
    <x v="1055"/>
    <x v="1055"/>
    <x v="249"/>
    <n v="4.8899999999999997"/>
  </r>
  <r>
    <x v="1"/>
    <x v="4"/>
    <x v="3"/>
    <n v="193785"/>
    <n v="2.2999999999999998"/>
    <n v="4457.0550000000003"/>
    <n v="258105.65"/>
    <n v="57.909460394812264"/>
    <n v="47556.88"/>
    <n v="1.21"/>
    <n v="46981.441751999999"/>
    <n v="181.39"/>
    <n v="0.99"/>
    <n v="46511.627334479999"/>
    <x v="0"/>
    <n v="3080"/>
    <x v="709"/>
    <n v="11.17"/>
    <n v="457.96999999999997"/>
    <x v="1056"/>
    <x v="1056"/>
    <x v="8"/>
    <n v="5.16"/>
  </r>
  <r>
    <x v="1"/>
    <x v="4"/>
    <x v="2"/>
    <n v="13054"/>
    <n v="2.99"/>
    <n v="390.31460000000004"/>
    <n v="24921.16"/>
    <n v="63.848905472662302"/>
    <n v="10963.56"/>
    <n v="28.46"/>
    <n v="7843.3308239999997"/>
    <n v="241.31"/>
    <n v="0.85"/>
    <n v="6666.8312003999999"/>
    <x v="0"/>
    <n v="485"/>
    <x v="979"/>
    <n v="4.38"/>
    <n v="10.117799999999999"/>
    <x v="1057"/>
    <x v="1057"/>
    <x v="232"/>
    <n v="7.34"/>
  </r>
  <r>
    <x v="1"/>
    <x v="4"/>
    <x v="1"/>
    <n v="174083"/>
    <n v="6.72"/>
    <n v="11698.3776"/>
    <n v="96685.55"/>
    <n v="8.2648682839575986"/>
    <n v="17019.849999999999"/>
    <n v="8.5399999999999991"/>
    <n v="15566.354809999999"/>
    <n v="367.04"/>
    <n v="1.04"/>
    <n v="16189.0090024"/>
    <x v="0"/>
    <n v="1456"/>
    <x v="980"/>
    <n v="18.96"/>
    <n v="1250.7912000000001"/>
    <x v="1058"/>
    <x v="1058"/>
    <x v="143"/>
    <n v="4.46"/>
  </r>
  <r>
    <x v="1"/>
    <x v="4"/>
    <x v="1"/>
    <n v="62407"/>
    <n v="5.58"/>
    <n v="3482.3106000000002"/>
    <n v="331500.43"/>
    <n v="95.195537698446529"/>
    <n v="11823.13"/>
    <n v="45.51"/>
    <n v="6442.4235369999988"/>
    <n v="27.81"/>
    <n v="0.89"/>
    <n v="5733.7569479299991"/>
    <x v="0"/>
    <n v="780"/>
    <x v="981"/>
    <n v="7.73"/>
    <n v="172.7655"/>
    <x v="1059"/>
    <x v="1059"/>
    <x v="87"/>
    <n v="9.64"/>
  </r>
  <r>
    <x v="1"/>
    <x v="4"/>
    <x v="2"/>
    <n v="40437"/>
    <n v="0.98"/>
    <n v="396.2826"/>
    <n v="295129.57"/>
    <n v="744.74521465237183"/>
    <n v="8699.74"/>
    <n v="45.33"/>
    <n v="4756.1478579999994"/>
    <n v="249.27"/>
    <n v="0.92"/>
    <n v="4375.6560293599996"/>
    <x v="0"/>
    <n v="4569"/>
    <x v="982"/>
    <n v="17"/>
    <n v="36.89"/>
    <x v="1060"/>
    <x v="1060"/>
    <x v="74"/>
    <n v="15.54"/>
  </r>
  <r>
    <x v="1"/>
    <x v="4"/>
    <x v="0"/>
    <n v="12683"/>
    <n v="3.06"/>
    <n v="388.09980000000002"/>
    <n v="418432.54"/>
    <n v="1078.1570616630052"/>
    <n v="25791.02"/>
    <n v="24.05"/>
    <n v="19588.279689999999"/>
    <n v="385.2"/>
    <n v="0.93"/>
    <n v="18217.100111700001"/>
    <x v="0"/>
    <n v="364"/>
    <x v="983"/>
    <n v="20.73"/>
    <n v="64.470300000000009"/>
    <x v="1061"/>
    <x v="1061"/>
    <x v="84"/>
    <n v="13.82"/>
  </r>
  <r>
    <x v="1"/>
    <x v="4"/>
    <x v="2"/>
    <n v="195145"/>
    <n v="3.53"/>
    <n v="6888.6184999999996"/>
    <n v="466562.96"/>
    <n v="67.729539674754818"/>
    <n v="45813.96"/>
    <n v="20.37"/>
    <n v="36481.656347999997"/>
    <n v="208.3"/>
    <n v="0.83"/>
    <n v="30279.774768839994"/>
    <x v="1"/>
    <n v="3639"/>
    <x v="984"/>
    <n v="4.1100000000000003"/>
    <n v="251.94300000000004"/>
    <x v="1062"/>
    <x v="1062"/>
    <x v="183"/>
    <n v="21.4"/>
  </r>
  <r>
    <x v="1"/>
    <x v="4"/>
    <x v="4"/>
    <n v="118537"/>
    <n v="5.56"/>
    <n v="6590.6571999999996"/>
    <n v="385363.22"/>
    <n v="58.471136990708601"/>
    <n v="21365.119999999999"/>
    <n v="49.27"/>
    <n v="10838.525376"/>
    <n v="357.24"/>
    <n v="0.99"/>
    <n v="10730.14012224"/>
    <x v="0"/>
    <n v="1943"/>
    <x v="985"/>
    <n v="7.79"/>
    <n v="340.8904"/>
    <x v="1063"/>
    <x v="1063"/>
    <x v="196"/>
    <n v="17.53"/>
  </r>
  <r>
    <x v="1"/>
    <x v="4"/>
    <x v="1"/>
    <n v="42994"/>
    <n v="0.53"/>
    <n v="227.8682"/>
    <n v="262571.44"/>
    <n v="1152.2952303129616"/>
    <n v="10894.28"/>
    <n v="44.71"/>
    <n v="6023.4474119999995"/>
    <n v="190.54"/>
    <n v="0.86"/>
    <n v="5180.1647743199992"/>
    <x v="0"/>
    <n v="3842"/>
    <x v="982"/>
    <n v="19.600000000000001"/>
    <n v="42.532000000000004"/>
    <x v="1064"/>
    <x v="1064"/>
    <x v="17"/>
    <n v="11.52"/>
  </r>
  <r>
    <x v="1"/>
    <x v="4"/>
    <x v="4"/>
    <n v="7088"/>
    <n v="3.78"/>
    <n v="267.9264"/>
    <n v="277717.38"/>
    <n v="1036.5435433014441"/>
    <n v="5371.2"/>
    <n v="2.57"/>
    <n v="5233.1601600000004"/>
    <n v="122.29"/>
    <n v="1.02"/>
    <n v="5337.8233632000001"/>
    <x v="1"/>
    <n v="1574"/>
    <x v="986"/>
    <n v="23.84"/>
    <n v="48.633600000000001"/>
    <x v="1065"/>
    <x v="1065"/>
    <x v="0"/>
    <n v="13.31"/>
  </r>
  <r>
    <x v="1"/>
    <x v="4"/>
    <x v="3"/>
    <n v="199974"/>
    <n v="5.0599999999999996"/>
    <n v="10118.6844"/>
    <n v="157432.14000000001"/>
    <n v="15.558558185686669"/>
    <n v="6533.69"/>
    <n v="26.18"/>
    <n v="4823.1699579999995"/>
    <n v="497.05"/>
    <n v="1.04"/>
    <n v="5016.0967563199993"/>
    <x v="1"/>
    <n v="4512"/>
    <x v="987"/>
    <n v="8.6199999999999992"/>
    <n v="710.80520000000001"/>
    <x v="1066"/>
    <x v="1066"/>
    <x v="54"/>
    <n v="11.83"/>
  </r>
  <r>
    <x v="1"/>
    <x v="4"/>
    <x v="4"/>
    <n v="161111"/>
    <n v="6.32"/>
    <n v="10182.215200000001"/>
    <n v="228744.1"/>
    <n v="22.465062415887655"/>
    <n v="17283.59"/>
    <n v="27.24"/>
    <n v="12575.540084"/>
    <n v="154.36000000000001"/>
    <n v="1.08"/>
    <n v="13581.583290720002"/>
    <x v="1"/>
    <n v="651"/>
    <x v="988"/>
    <n v="16.02"/>
    <n v="1500.5934"/>
    <x v="1067"/>
    <x v="1067"/>
    <x v="215"/>
    <n v="15.07"/>
  </r>
  <r>
    <x v="1"/>
    <x v="4"/>
    <x v="2"/>
    <n v="59812"/>
    <n v="0.97"/>
    <n v="580.17640000000006"/>
    <n v="396420.32"/>
    <n v="683.27550034782519"/>
    <n v="24793.58"/>
    <n v="29.95"/>
    <n v="17367.90279"/>
    <n v="271.45"/>
    <n v="1.04"/>
    <n v="18062.618901599999"/>
    <x v="0"/>
    <n v="3714"/>
    <x v="989"/>
    <n v="1.48"/>
    <n v="8.5396000000000001"/>
    <x v="1068"/>
    <x v="1068"/>
    <x v="105"/>
    <n v="9.77"/>
  </r>
  <r>
    <x v="1"/>
    <x v="4"/>
    <x v="3"/>
    <n v="122854"/>
    <n v="4.4800000000000004"/>
    <n v="5503.8592000000008"/>
    <n v="435081.12"/>
    <n v="79.050190818834892"/>
    <n v="36838.76"/>
    <n v="33.43"/>
    <n v="24523.562532"/>
    <n v="373.31"/>
    <n v="0.86"/>
    <n v="21090.263777519998"/>
    <x v="0"/>
    <n v="400"/>
    <x v="990"/>
    <n v="2.27"/>
    <n v="86.191900000000004"/>
    <x v="1069"/>
    <x v="1069"/>
    <x v="122"/>
    <n v="14.01"/>
  </r>
  <r>
    <x v="1"/>
    <x v="4"/>
    <x v="3"/>
    <n v="196885"/>
    <n v="3.39"/>
    <n v="6674.4014999999999"/>
    <n v="210349.75"/>
    <n v="31.515896968439794"/>
    <n v="10743.5"/>
    <n v="12.41"/>
    <n v="9410.2316499999997"/>
    <n v="152.66999999999999"/>
    <n v="0.85"/>
    <n v="7998.6969024999999"/>
    <x v="1"/>
    <n v="4963"/>
    <x v="991"/>
    <n v="18.98"/>
    <n v="1396.5483999999999"/>
    <x v="1070"/>
    <x v="1070"/>
    <x v="131"/>
    <n v="16.54"/>
  </r>
  <r>
    <x v="1"/>
    <x v="4"/>
    <x v="2"/>
    <n v="125766"/>
    <n v="3.94"/>
    <n v="4955.1803999999993"/>
    <n v="306712.55"/>
    <n v="61.897352919784723"/>
    <n v="44774.32"/>
    <n v="58.44"/>
    <n v="18608.207392"/>
    <n v="55.32"/>
    <n v="1.08"/>
    <n v="20096.863983360003"/>
    <x v="0"/>
    <n v="1495"/>
    <x v="992"/>
    <n v="8.01"/>
    <n v="269.8569"/>
    <x v="1071"/>
    <x v="1071"/>
    <x v="2"/>
    <n v="19.61"/>
  </r>
  <r>
    <x v="1"/>
    <x v="4"/>
    <x v="1"/>
    <n v="186659"/>
    <n v="5.81"/>
    <n v="10844.8879"/>
    <n v="219867.82"/>
    <n v="20.273867468929762"/>
    <n v="30044.82"/>
    <n v="7.83"/>
    <n v="27692.310593999999"/>
    <n v="327.81"/>
    <n v="1.1399999999999999"/>
    <n v="31569.234077159996"/>
    <x v="0"/>
    <n v="3903"/>
    <x v="993"/>
    <n v="9.64"/>
    <n v="558.25239999999997"/>
    <x v="1072"/>
    <x v="1072"/>
    <x v="110"/>
    <n v="9.35"/>
  </r>
  <r>
    <x v="1"/>
    <x v="4"/>
    <x v="3"/>
    <n v="197370"/>
    <n v="5.07"/>
    <n v="10006.659"/>
    <n v="379866.27"/>
    <n v="37.961348538008544"/>
    <n v="32497"/>
    <n v="0.5"/>
    <n v="32334.514999999999"/>
    <n v="192.42"/>
    <n v="0.85"/>
    <n v="27484.337749999999"/>
    <x v="0"/>
    <n v="501"/>
    <x v="994"/>
    <n v="17.55"/>
    <n v="1464.5475000000001"/>
    <x v="1073"/>
    <x v="1073"/>
    <x v="71"/>
    <n v="3.53"/>
  </r>
  <r>
    <x v="1"/>
    <x v="4"/>
    <x v="0"/>
    <n v="102511"/>
    <n v="7.6"/>
    <n v="7790.8360000000002"/>
    <n v="72510.77"/>
    <n v="9.307187315969685"/>
    <n v="21078.61"/>
    <n v="37.99"/>
    <n v="13070.846061"/>
    <n v="308.39999999999998"/>
    <n v="1.17"/>
    <n v="15292.88989137"/>
    <x v="0"/>
    <n v="4485"/>
    <x v="995"/>
    <n v="18.899999999999999"/>
    <n v="968.81399999999985"/>
    <x v="1074"/>
    <x v="1074"/>
    <x v="34"/>
    <n v="8.0299999999999994"/>
  </r>
  <r>
    <x v="1"/>
    <x v="4"/>
    <x v="3"/>
    <n v="37088"/>
    <n v="5.8"/>
    <n v="2151.1039999999998"/>
    <n v="111853.87"/>
    <n v="51.998355263157897"/>
    <n v="29233.32"/>
    <n v="9.0299999999999994"/>
    <n v="26593.551203999999"/>
    <n v="151.63"/>
    <n v="1.04"/>
    <n v="27657.293252160001"/>
    <x v="0"/>
    <n v="4134"/>
    <x v="996"/>
    <n v="14.47"/>
    <n v="205.32929999999999"/>
    <x v="1075"/>
    <x v="1075"/>
    <x v="148"/>
    <n v="8.24"/>
  </r>
  <r>
    <x v="1"/>
    <x v="4"/>
    <x v="4"/>
    <n v="136091"/>
    <n v="4.32"/>
    <n v="5879.1312000000007"/>
    <n v="187597.89"/>
    <n v="31.909117796180496"/>
    <n v="36835"/>
    <n v="59.41"/>
    <n v="14951.326500000001"/>
    <n v="39.53"/>
    <n v="0.85"/>
    <n v="12708.627525"/>
    <x v="0"/>
    <n v="2033"/>
    <x v="997"/>
    <n v="9.4"/>
    <n v="502.9"/>
    <x v="1076"/>
    <x v="1076"/>
    <x v="97"/>
    <n v="14.25"/>
  </r>
  <r>
    <x v="1"/>
    <x v="4"/>
    <x v="3"/>
    <n v="129623"/>
    <n v="4.18"/>
    <n v="5418.2413999999999"/>
    <n v="393038.88"/>
    <n v="72.539935190041547"/>
    <n v="40728.69"/>
    <n v="36.22"/>
    <n v="25976.758482000001"/>
    <n v="183.95"/>
    <n v="1.0900000000000001"/>
    <n v="28314.666745380004"/>
    <x v="0"/>
    <n v="1130"/>
    <x v="998"/>
    <n v="24.06"/>
    <n v="873.37799999999993"/>
    <x v="1077"/>
    <x v="1077"/>
    <x v="123"/>
    <n v="8.19"/>
  </r>
  <r>
    <x v="1"/>
    <x v="4"/>
    <x v="4"/>
    <n v="80428"/>
    <n v="1.2"/>
    <n v="965.13599999999997"/>
    <n v="123819.02"/>
    <n v="128.291784784735"/>
    <n v="11399.36"/>
    <n v="27.3"/>
    <n v="8287.3347200000007"/>
    <n v="315.02"/>
    <n v="1.01"/>
    <n v="8370.2080672000011"/>
    <x v="0"/>
    <n v="4471"/>
    <x v="999"/>
    <n v="22.54"/>
    <n v="129.60499999999999"/>
    <x v="1078"/>
    <x v="1078"/>
    <x v="108"/>
    <n v="6.04"/>
  </r>
  <r>
    <x v="1"/>
    <x v="4"/>
    <x v="4"/>
    <n v="49555"/>
    <n v="4.4800000000000004"/>
    <n v="2220.0640000000003"/>
    <n v="384915.81"/>
    <n v="173.38050164319586"/>
    <n v="35761.53"/>
    <n v="54.22"/>
    <n v="16371.628433999998"/>
    <n v="498.92"/>
    <n v="0.98"/>
    <n v="16044.195865319998"/>
    <x v="1"/>
    <n v="4756"/>
    <x v="1000"/>
    <n v="5.94"/>
    <n v="89.337600000000009"/>
    <x v="1079"/>
    <x v="1079"/>
    <x v="158"/>
    <n v="16.489999999999998"/>
  </r>
  <r>
    <x v="1"/>
    <x v="4"/>
    <x v="2"/>
    <n v="48285"/>
    <n v="7.68"/>
    <n v="3708.2879999999996"/>
    <n v="132255.5"/>
    <n v="35.664840487038767"/>
    <n v="34381.06"/>
    <n v="13.98"/>
    <n v="29574.587811999998"/>
    <n v="290.72000000000003"/>
    <n v="0.87"/>
    <n v="25729.891396439998"/>
    <x v="0"/>
    <n v="2314"/>
    <x v="1001"/>
    <n v="2.62"/>
    <n v="60.993600000000001"/>
    <x v="1080"/>
    <x v="1080"/>
    <x v="157"/>
    <n v="6.71"/>
  </r>
  <r>
    <x v="2"/>
    <x v="4"/>
    <x v="4"/>
    <n v="43898"/>
    <n v="5.07"/>
    <n v="2225.6286"/>
    <n v="223065.64"/>
    <n v="100.2259047174358"/>
    <n v="20271.330000000002"/>
    <n v="26.7"/>
    <n v="14858.884890000001"/>
    <n v="293.47000000000003"/>
    <n v="0.85"/>
    <n v="12630.0521565"/>
    <x v="0"/>
    <n v="4127"/>
    <x v="1002"/>
    <n v="17.02"/>
    <n v="328.65619999999996"/>
    <x v="1081"/>
    <x v="1081"/>
    <x v="48"/>
    <n v="11.26"/>
  </r>
  <r>
    <x v="2"/>
    <x v="4"/>
    <x v="3"/>
    <n v="103755"/>
    <n v="6.5"/>
    <n v="6744.0749999999998"/>
    <n v="59586.98"/>
    <n v="8.8354563079443817"/>
    <n v="4352.28"/>
    <n v="49.12"/>
    <n v="2214.4400639999999"/>
    <n v="441.72"/>
    <n v="1.1399999999999999"/>
    <n v="2524.4616729599998"/>
    <x v="0"/>
    <n v="2555"/>
    <x v="1003"/>
    <n v="16.09"/>
    <n v="683.50319999999999"/>
    <x v="1082"/>
    <x v="1082"/>
    <x v="217"/>
    <n v="8.75"/>
  </r>
  <r>
    <x v="2"/>
    <x v="4"/>
    <x v="1"/>
    <n v="189748"/>
    <n v="5.48"/>
    <n v="10398.190399999999"/>
    <n v="276724.65000000002"/>
    <n v="26.612770045064767"/>
    <n v="30269.39"/>
    <n v="44.16"/>
    <n v="16902.427376"/>
    <n v="108.65"/>
    <n v="0.98"/>
    <n v="16564.378828479999"/>
    <x v="0"/>
    <n v="1044"/>
    <x v="1004"/>
    <n v="11.45"/>
    <n v="976.22699999999998"/>
    <x v="1083"/>
    <x v="1083"/>
    <x v="226"/>
    <n v="9.4700000000000006"/>
  </r>
  <r>
    <x v="2"/>
    <x v="4"/>
    <x v="0"/>
    <n v="134808"/>
    <n v="7.26"/>
    <n v="9787.0607999999993"/>
    <n v="352421.9"/>
    <n v="36.008961955156146"/>
    <n v="24312.39"/>
    <n v="29.82"/>
    <n v="17062.435301999998"/>
    <n v="289.06"/>
    <n v="1"/>
    <n v="17062.435301999998"/>
    <x v="0"/>
    <n v="4066"/>
    <x v="1005"/>
    <n v="24.43"/>
    <n v="1927.0383999999999"/>
    <x v="1084"/>
    <x v="1084"/>
    <x v="228"/>
    <n v="10.01"/>
  </r>
  <r>
    <x v="2"/>
    <x v="4"/>
    <x v="2"/>
    <n v="138112"/>
    <n v="7.04"/>
    <n v="9723.0848000000005"/>
    <n v="328630.76"/>
    <n v="33.799022302057878"/>
    <n v="24424.83"/>
    <n v="2.37"/>
    <n v="23845.961529"/>
    <n v="215.17"/>
    <n v="0.92"/>
    <n v="21938.284606680001"/>
    <x v="1"/>
    <n v="4311"/>
    <x v="1006"/>
    <n v="9.3699999999999992"/>
    <n v="803.94599999999991"/>
    <x v="1085"/>
    <x v="1085"/>
    <x v="174"/>
    <n v="14.58"/>
  </r>
  <r>
    <x v="2"/>
    <x v="4"/>
    <x v="1"/>
    <n v="165760"/>
    <n v="2.95"/>
    <n v="4889.92"/>
    <n v="138882.21"/>
    <n v="28.401734588704926"/>
    <n v="21283.23"/>
    <n v="15.71"/>
    <n v="17939.634567000001"/>
    <n v="421.59"/>
    <n v="1.03"/>
    <n v="18477.823604010002"/>
    <x v="1"/>
    <n v="4486"/>
    <x v="1007"/>
    <n v="1.94"/>
    <n v="65.921199999999999"/>
    <x v="1086"/>
    <x v="1086"/>
    <x v="11"/>
    <n v="12"/>
  </r>
  <r>
    <x v="2"/>
    <x v="4"/>
    <x v="1"/>
    <n v="161749"/>
    <n v="6.74"/>
    <n v="10901.882600000001"/>
    <n v="122279.29"/>
    <n v="11.216346248307607"/>
    <n v="30735.88"/>
    <n v="46.39"/>
    <n v="16477.505268000001"/>
    <n v="319.75"/>
    <n v="0.92"/>
    <n v="15159.304846560002"/>
    <x v="0"/>
    <n v="2934"/>
    <x v="1008"/>
    <n v="19.34"/>
    <n v="1952.3729999999998"/>
    <x v="1087"/>
    <x v="1087"/>
    <x v="239"/>
    <n v="10.48"/>
  </r>
  <r>
    <x v="2"/>
    <x v="4"/>
    <x v="0"/>
    <n v="155712"/>
    <n v="5.54"/>
    <n v="8626.4447999999993"/>
    <n v="121030.84"/>
    <n v="14.030210916089095"/>
    <n v="42154.71"/>
    <n v="8.6199999999999992"/>
    <n v="38520.973997999994"/>
    <n v="49.77"/>
    <n v="1.1000000000000001"/>
    <n v="42373.071397799999"/>
    <x v="1"/>
    <n v="3888"/>
    <x v="1009"/>
    <n v="24.53"/>
    <n v="1359.4526000000001"/>
    <x v="1088"/>
    <x v="1088"/>
    <x v="72"/>
    <n v="5.01"/>
  </r>
  <r>
    <x v="2"/>
    <x v="4"/>
    <x v="3"/>
    <n v="13227"/>
    <n v="6.71"/>
    <n v="887.53169999999989"/>
    <n v="270532.63"/>
    <n v="304.81461112881942"/>
    <n v="13880.31"/>
    <n v="7.68"/>
    <n v="12814.302191999999"/>
    <n v="441.28"/>
    <n v="0.94"/>
    <n v="12045.444060479998"/>
    <x v="0"/>
    <n v="817"/>
    <x v="1010"/>
    <n v="12.83"/>
    <n v="62.3538"/>
    <x v="1089"/>
    <x v="1089"/>
    <x v="74"/>
    <n v="7.85"/>
  </r>
  <r>
    <x v="2"/>
    <x v="4"/>
    <x v="3"/>
    <n v="184097"/>
    <n v="5.35"/>
    <n v="9849.1895000000004"/>
    <n v="399191.16"/>
    <n v="40.5303563303356"/>
    <n v="16481.72"/>
    <n v="30.77"/>
    <n v="11410.294756000001"/>
    <n v="146.72"/>
    <n v="0.86"/>
    <n v="9812.8534901600015"/>
    <x v="0"/>
    <n v="2236"/>
    <x v="1011"/>
    <n v="14.09"/>
    <n v="1354.3308"/>
    <x v="1090"/>
    <x v="1090"/>
    <x v="160"/>
    <n v="11.08"/>
  </r>
  <r>
    <x v="2"/>
    <x v="4"/>
    <x v="3"/>
    <n v="126305"/>
    <n v="4.59"/>
    <n v="5797.3994999999995"/>
    <n v="281346.88"/>
    <n v="48.529841698851364"/>
    <n v="17871.32"/>
    <n v="24.77"/>
    <n v="13444.594035999999"/>
    <n v="201.27"/>
    <n v="0.95"/>
    <n v="12772.364334199998"/>
    <x v="0"/>
    <n v="554"/>
    <x v="1012"/>
    <n v="7.62"/>
    <n v="234.08640000000003"/>
    <x v="1091"/>
    <x v="1091"/>
    <x v="32"/>
    <n v="7.95"/>
  </r>
  <r>
    <x v="2"/>
    <x v="4"/>
    <x v="4"/>
    <n v="34782"/>
    <n v="3.07"/>
    <n v="1067.8073999999999"/>
    <n v="154863.91"/>
    <n v="145.02981530189808"/>
    <n v="25109.86"/>
    <n v="3.25"/>
    <n v="24293.789550000001"/>
    <n v="217.49"/>
    <n v="1.18"/>
    <n v="28666.671668999999"/>
    <x v="1"/>
    <n v="4182"/>
    <x v="484"/>
    <n v="1.05"/>
    <n v="13.051500000000001"/>
    <x v="1092"/>
    <x v="1092"/>
    <x v="27"/>
    <n v="8.41"/>
  </r>
  <r>
    <x v="2"/>
    <x v="4"/>
    <x v="4"/>
    <n v="155624"/>
    <n v="6.55"/>
    <n v="10193.372000000001"/>
    <n v="414795.84"/>
    <n v="40.692701100283593"/>
    <n v="10590.87"/>
    <n v="29.18"/>
    <n v="7500.4541339999996"/>
    <n v="158.56"/>
    <n v="0.96"/>
    <n v="7200.4359686399994"/>
    <x v="1"/>
    <n v="1416"/>
    <x v="1013"/>
    <n v="19.579999999999998"/>
    <n v="2205.2953999999995"/>
    <x v="1093"/>
    <x v="1093"/>
    <x v="149"/>
    <n v="20.37"/>
  </r>
  <r>
    <x v="2"/>
    <x v="4"/>
    <x v="1"/>
    <n v="28186"/>
    <n v="7.51"/>
    <n v="2116.7685999999999"/>
    <n v="10755.17"/>
    <n v="5.0809379919940234"/>
    <n v="6328"/>
    <n v="50.23"/>
    <n v="3149.4456"/>
    <n v="288.92"/>
    <n v="1.1100000000000001"/>
    <n v="3495.8846160000003"/>
    <x v="0"/>
    <n v="2798"/>
    <x v="1014"/>
    <n v="24.56"/>
    <n v="400.08239999999995"/>
    <x v="1094"/>
    <x v="1094"/>
    <x v="146"/>
    <n v="15.6"/>
  </r>
  <r>
    <x v="2"/>
    <x v="4"/>
    <x v="1"/>
    <n v="56210"/>
    <n v="7.22"/>
    <n v="4058.3620000000001"/>
    <n v="482156.95"/>
    <n v="118.80580145388706"/>
    <n v="13889.8"/>
    <n v="8.9700000000000006"/>
    <n v="12643.88494"/>
    <n v="268.27"/>
    <n v="0.88"/>
    <n v="11126.6187472"/>
    <x v="1"/>
    <n v="3250"/>
    <x v="1015"/>
    <n v="14.37"/>
    <n v="586.0086"/>
    <x v="1095"/>
    <x v="1095"/>
    <x v="193"/>
    <n v="13.54"/>
  </r>
  <r>
    <x v="2"/>
    <x v="4"/>
    <x v="0"/>
    <n v="43530"/>
    <n v="0.95"/>
    <n v="413.53499999999997"/>
    <n v="490897.27"/>
    <n v="1187.0755075144789"/>
    <n v="2177.62"/>
    <n v="21.42"/>
    <n v="1711.1737959999998"/>
    <n v="123.67"/>
    <n v="0.93"/>
    <n v="1591.3916302799998"/>
    <x v="1"/>
    <n v="4496"/>
    <x v="1016"/>
    <n v="19.079999999999998"/>
    <n v="71.931599999999989"/>
    <x v="1096"/>
    <x v="1096"/>
    <x v="81"/>
    <n v="18.579999999999998"/>
  </r>
  <r>
    <x v="2"/>
    <x v="4"/>
    <x v="1"/>
    <n v="190934"/>
    <n v="7.58"/>
    <n v="14472.797200000001"/>
    <n v="165653.19"/>
    <n v="11.445830941374622"/>
    <n v="16801.72"/>
    <n v="20.079999999999998"/>
    <n v="13427.934624000001"/>
    <n v="298.51"/>
    <n v="0.91"/>
    <n v="12219.420507840001"/>
    <x v="1"/>
    <n v="2435"/>
    <x v="1017"/>
    <n v="7.84"/>
    <n v="1358.7503999999999"/>
    <x v="1097"/>
    <x v="1097"/>
    <x v="129"/>
    <n v="7.51"/>
  </r>
  <r>
    <x v="2"/>
    <x v="4"/>
    <x v="3"/>
    <n v="99906"/>
    <n v="7.24"/>
    <n v="7233.1944000000003"/>
    <n v="298512.37"/>
    <n v="41.269783928384392"/>
    <n v="30554.52"/>
    <n v="24.49"/>
    <n v="23071.718052"/>
    <n v="281.91000000000003"/>
    <n v="1.1000000000000001"/>
    <n v="25378.889857200003"/>
    <x v="0"/>
    <n v="2469"/>
    <x v="1018"/>
    <n v="11.39"/>
    <n v="504.12139999999999"/>
    <x v="1098"/>
    <x v="1098"/>
    <x v="36"/>
    <n v="12.92"/>
  </r>
  <r>
    <x v="2"/>
    <x v="4"/>
    <x v="0"/>
    <n v="77593"/>
    <n v="3.66"/>
    <n v="2839.9038"/>
    <n v="223545.84"/>
    <n v="78.715990309249207"/>
    <n v="5061.41"/>
    <n v="45.89"/>
    <n v="2738.7289509999996"/>
    <n v="94.32"/>
    <n v="1.07"/>
    <n v="2930.4399775699999"/>
    <x v="0"/>
    <n v="494"/>
    <x v="1019"/>
    <n v="5.42"/>
    <n v="121.5706"/>
    <x v="1099"/>
    <x v="1099"/>
    <x v="190"/>
    <n v="8.56"/>
  </r>
  <r>
    <x v="2"/>
    <x v="4"/>
    <x v="4"/>
    <n v="129088"/>
    <n v="4.3"/>
    <n v="5550.7839999999997"/>
    <n v="5853.79"/>
    <n v="1.0545879645109593"/>
    <n v="29548.720000000001"/>
    <n v="16.02"/>
    <n v="24815.015056"/>
    <n v="38.07"/>
    <n v="0.83"/>
    <n v="20596.462496479999"/>
    <x v="1"/>
    <n v="1336"/>
    <x v="1020"/>
    <n v="2.48"/>
    <n v="161.7456"/>
    <x v="1100"/>
    <x v="1100"/>
    <x v="1"/>
    <n v="12"/>
  </r>
  <r>
    <x v="2"/>
    <x v="4"/>
    <x v="3"/>
    <n v="48346"/>
    <n v="4.21"/>
    <n v="2035.3665999999998"/>
    <n v="444773.69"/>
    <n v="218.52264353753276"/>
    <n v="33931.620000000003"/>
    <n v="52.46"/>
    <n v="16131.092148000003"/>
    <n v="322.74"/>
    <n v="1.1100000000000001"/>
    <n v="17905.512284280005"/>
    <x v="0"/>
    <n v="4563"/>
    <x v="1021"/>
    <n v="8.7100000000000009"/>
    <n v="120.89480000000002"/>
    <x v="1101"/>
    <x v="1101"/>
    <x v="248"/>
    <n v="14.96"/>
  </r>
  <r>
    <x v="2"/>
    <x v="4"/>
    <x v="1"/>
    <n v="17685"/>
    <n v="3.87"/>
    <n v="684.40949999999998"/>
    <n v="126388.83"/>
    <n v="184.66843315295887"/>
    <n v="25617.56"/>
    <n v="42.43"/>
    <n v="14748.029292000001"/>
    <n v="65.33"/>
    <n v="1.19"/>
    <n v="17550.15485748"/>
    <x v="0"/>
    <n v="3100"/>
    <x v="1022"/>
    <n v="24.99"/>
    <n v="134.19629999999998"/>
    <x v="1102"/>
    <x v="1102"/>
    <x v="177"/>
    <n v="17.57"/>
  </r>
  <r>
    <x v="2"/>
    <x v="4"/>
    <x v="4"/>
    <n v="148711"/>
    <n v="6.06"/>
    <n v="9011.8865999999998"/>
    <n v="240519.42"/>
    <n v="26.689130775347309"/>
    <n v="2208.44"/>
    <n v="1.39"/>
    <n v="2177.7426839999998"/>
    <n v="306.45999999999998"/>
    <n v="0.81"/>
    <n v="1763.97157404"/>
    <x v="1"/>
    <n v="921"/>
    <x v="160"/>
    <n v="14.02"/>
    <n v="881.15699999999993"/>
    <x v="1103"/>
    <x v="1103"/>
    <x v="154"/>
    <n v="12.78"/>
  </r>
  <r>
    <x v="2"/>
    <x v="4"/>
    <x v="4"/>
    <n v="166591"/>
    <n v="5.66"/>
    <n v="9429.0506000000005"/>
    <n v="97235.07"/>
    <n v="10.312286371652306"/>
    <n v="23499.4"/>
    <n v="10.64"/>
    <n v="20999.063839999999"/>
    <n v="81.02"/>
    <n v="0.99"/>
    <n v="20789.0732016"/>
    <x v="0"/>
    <n v="3659"/>
    <x v="1023"/>
    <n v="19.88"/>
    <n v="1855.5991999999999"/>
    <x v="1104"/>
    <x v="1104"/>
    <x v="127"/>
    <n v="8.91"/>
  </r>
  <r>
    <x v="2"/>
    <x v="4"/>
    <x v="3"/>
    <n v="15959"/>
    <n v="6.43"/>
    <n v="1026.1636999999998"/>
    <n v="211232.77"/>
    <n v="205.84704954969664"/>
    <n v="20023.13"/>
    <n v="27.04"/>
    <n v="14608.875648000001"/>
    <n v="382.95"/>
    <n v="0.89"/>
    <n v="13001.89932672"/>
    <x v="1"/>
    <n v="2325"/>
    <x v="218"/>
    <n v="9.2899999999999991"/>
    <n v="70.232399999999998"/>
    <x v="1105"/>
    <x v="1105"/>
    <x v="55"/>
    <n v="14.85"/>
  </r>
  <r>
    <x v="2"/>
    <x v="4"/>
    <x v="0"/>
    <n v="11796"/>
    <n v="5.75"/>
    <n v="678.27"/>
    <n v="193668.09"/>
    <n v="285.53244283250035"/>
    <n v="5065.82"/>
    <n v="2.25"/>
    <n v="4951.8390499999996"/>
    <n v="185.61"/>
    <n v="0.9"/>
    <n v="4456.6551449999997"/>
    <x v="0"/>
    <n v="2132"/>
    <x v="1024"/>
    <n v="19.5"/>
    <n v="117.58500000000001"/>
    <x v="1106"/>
    <x v="1106"/>
    <x v="152"/>
    <n v="10.71"/>
  </r>
  <r>
    <x v="2"/>
    <x v="4"/>
    <x v="2"/>
    <n v="48879"/>
    <n v="3.87"/>
    <n v="1891.6172999999999"/>
    <n v="251779.71"/>
    <n v="133.10287974211275"/>
    <n v="47369.1"/>
    <n v="20.2"/>
    <n v="37800.541799999999"/>
    <n v="125.43"/>
    <n v="1.2"/>
    <n v="45360.650159999997"/>
    <x v="0"/>
    <n v="3928"/>
    <x v="753"/>
    <n v="1.41"/>
    <n v="16.1022"/>
    <x v="1107"/>
    <x v="1107"/>
    <x v="45"/>
    <n v="9.8000000000000007"/>
  </r>
  <r>
    <x v="2"/>
    <x v="4"/>
    <x v="3"/>
    <n v="114298"/>
    <n v="7.73"/>
    <n v="8835.2354000000014"/>
    <n v="463482.59"/>
    <n v="52.458431384861569"/>
    <n v="8386.76"/>
    <n v="25.9"/>
    <n v="6214.5891600000004"/>
    <n v="288.27999999999997"/>
    <n v="1.1599999999999999"/>
    <n v="7208.9234256"/>
    <x v="0"/>
    <n v="1987"/>
    <x v="1025"/>
    <n v="7.99"/>
    <n v="625.45719999999994"/>
    <x v="1108"/>
    <x v="1108"/>
    <x v="144"/>
    <n v="15.61"/>
  </r>
  <r>
    <x v="2"/>
    <x v="4"/>
    <x v="3"/>
    <n v="163480"/>
    <n v="2.89"/>
    <n v="4724.5720000000001"/>
    <n v="298957.90999999997"/>
    <n v="63.277247124183937"/>
    <n v="22063.66"/>
    <n v="18.850000000000001"/>
    <n v="17904.660090000001"/>
    <n v="333.03"/>
    <n v="0.96"/>
    <n v="17188.473686400001"/>
    <x v="0"/>
    <n v="2150"/>
    <x v="1026"/>
    <n v="12.84"/>
    <n v="331.14359999999999"/>
    <x v="1109"/>
    <x v="1109"/>
    <x v="238"/>
    <n v="7"/>
  </r>
  <r>
    <x v="2"/>
    <x v="4"/>
    <x v="0"/>
    <n v="10201"/>
    <n v="6.24"/>
    <n v="636.54240000000004"/>
    <n v="38957.49"/>
    <n v="61.201720419566705"/>
    <n v="7174.23"/>
    <n v="17.75"/>
    <n v="5900.8041749999993"/>
    <n v="364.34"/>
    <n v="1.0900000000000001"/>
    <n v="6431.8765507499993"/>
    <x v="1"/>
    <n v="3866"/>
    <x v="673"/>
    <n v="13.62"/>
    <n v="91.390199999999993"/>
    <x v="1110"/>
    <x v="1110"/>
    <x v="212"/>
    <n v="9.43"/>
  </r>
  <r>
    <x v="2"/>
    <x v="4"/>
    <x v="3"/>
    <n v="10533"/>
    <n v="3.77"/>
    <n v="397.09409999999997"/>
    <n v="306112.96999999997"/>
    <n v="770.88269505892936"/>
    <n v="30537.93"/>
    <n v="30.66"/>
    <n v="21175.000662000002"/>
    <n v="250.46"/>
    <n v="1.0900000000000001"/>
    <n v="23080.750721580003"/>
    <x v="0"/>
    <n v="799"/>
    <x v="1027"/>
    <n v="7.77"/>
    <n v="21.056699999999999"/>
    <x v="1111"/>
    <x v="1111"/>
    <x v="246"/>
    <n v="4.9400000000000004"/>
  </r>
  <r>
    <x v="2"/>
    <x v="4"/>
    <x v="2"/>
    <n v="192157"/>
    <n v="7.26"/>
    <n v="13950.5982"/>
    <n v="254463.06"/>
    <n v="18.240297394559036"/>
    <n v="25006.86"/>
    <n v="26.94"/>
    <n v="18270.011915999999"/>
    <n v="356.84"/>
    <n v="0.84"/>
    <n v="15346.81000944"/>
    <x v="0"/>
    <n v="3068"/>
    <x v="1028"/>
    <n v="11.29"/>
    <n v="1064.6469999999999"/>
    <x v="1112"/>
    <x v="1112"/>
    <x v="62"/>
    <n v="9.91"/>
  </r>
  <r>
    <x v="2"/>
    <x v="4"/>
    <x v="3"/>
    <n v="175008"/>
    <n v="1.34"/>
    <n v="2345.1071999999999"/>
    <n v="293387.46000000002"/>
    <n v="125.10620410017931"/>
    <n v="1695.01"/>
    <n v="5.73"/>
    <n v="1597.885927"/>
    <n v="121.56"/>
    <n v="1.1499999999999999"/>
    <n v="1837.5688160499999"/>
    <x v="0"/>
    <n v="3721"/>
    <x v="1029"/>
    <n v="24.28"/>
    <n v="362.01480000000004"/>
    <x v="1113"/>
    <x v="1113"/>
    <x v="225"/>
    <n v="10.57"/>
  </r>
  <r>
    <x v="2"/>
    <x v="4"/>
    <x v="3"/>
    <n v="63160"/>
    <n v="3.78"/>
    <n v="2387.4479999999999"/>
    <n v="466235.33"/>
    <n v="195.28606696355274"/>
    <n v="18625.939999999999"/>
    <n v="24.26"/>
    <n v="14107.286955999998"/>
    <n v="239.2"/>
    <n v="0.98"/>
    <n v="13825.141216879998"/>
    <x v="0"/>
    <n v="2080"/>
    <x v="1030"/>
    <n v="5.7"/>
    <n v="103.39800000000001"/>
    <x v="1114"/>
    <x v="1114"/>
    <x v="92"/>
    <n v="13.2"/>
  </r>
  <r>
    <x v="2"/>
    <x v="4"/>
    <x v="2"/>
    <n v="152714"/>
    <n v="0.67"/>
    <n v="1023.1838"/>
    <n v="41355.120000000003"/>
    <n v="40.418075423008069"/>
    <n v="979.04"/>
    <n v="14"/>
    <n v="841.97439999999995"/>
    <n v="56.37"/>
    <n v="0.88"/>
    <n v="740.93747199999996"/>
    <x v="0"/>
    <n v="4465"/>
    <x v="653"/>
    <n v="13.39"/>
    <n v="89.311300000000017"/>
    <x v="1115"/>
    <x v="1115"/>
    <x v="54"/>
    <n v="8.68"/>
  </r>
  <r>
    <x v="2"/>
    <x v="4"/>
    <x v="1"/>
    <n v="18830"/>
    <n v="6.43"/>
    <n v="1210.769"/>
    <n v="119561.13"/>
    <n v="98.748093154020296"/>
    <n v="45641.760000000002"/>
    <n v="45.34"/>
    <n v="24947.786015999998"/>
    <n v="321.81"/>
    <n v="0.98"/>
    <n v="24448.830295679996"/>
    <x v="0"/>
    <n v="944"/>
    <x v="1031"/>
    <n v="24.69"/>
    <n v="176.78040000000001"/>
    <x v="1116"/>
    <x v="1116"/>
    <x v="232"/>
    <n v="9.15"/>
  </r>
  <r>
    <x v="2"/>
    <x v="4"/>
    <x v="3"/>
    <n v="184585"/>
    <n v="3.63"/>
    <n v="6700.4354999999996"/>
    <n v="280623.48"/>
    <n v="41.881379202889129"/>
    <n v="33614.54"/>
    <n v="52.81"/>
    <n v="15862.701426"/>
    <n v="55.11"/>
    <n v="1.01"/>
    <n v="16021.32844026"/>
    <x v="1"/>
    <n v="1811"/>
    <x v="1032"/>
    <n v="6.14"/>
    <n v="363.0582"/>
    <x v="1117"/>
    <x v="1117"/>
    <x v="174"/>
    <n v="17.350000000000001"/>
  </r>
  <r>
    <x v="2"/>
    <x v="4"/>
    <x v="3"/>
    <n v="90468"/>
    <n v="2.72"/>
    <n v="2460.7296000000001"/>
    <n v="285271.39"/>
    <n v="115.92959665296016"/>
    <n v="22537.42"/>
    <n v="52.61"/>
    <n v="10680.483337999998"/>
    <n v="334.22"/>
    <n v="1.1299999999999999"/>
    <n v="12068.946171939997"/>
    <x v="0"/>
    <n v="559"/>
    <x v="647"/>
    <n v="15.45"/>
    <n v="215.06399999999999"/>
    <x v="1118"/>
    <x v="1118"/>
    <x v="211"/>
    <n v="17.079999999999998"/>
  </r>
  <r>
    <x v="2"/>
    <x v="4"/>
    <x v="2"/>
    <n v="109034"/>
    <n v="4.12"/>
    <n v="4492.2007999999996"/>
    <n v="308962.17"/>
    <n v="68.777462040432383"/>
    <n v="30786.35"/>
    <n v="13.19"/>
    <n v="26725.630434999999"/>
    <n v="343.55"/>
    <n v="0.92"/>
    <n v="24587.5800002"/>
    <x v="1"/>
    <n v="2856"/>
    <x v="1033"/>
    <n v="6.43"/>
    <n v="340.08269999999999"/>
    <x v="1119"/>
    <x v="1119"/>
    <x v="38"/>
    <n v="12.49"/>
  </r>
  <r>
    <x v="2"/>
    <x v="4"/>
    <x v="3"/>
    <n v="174808"/>
    <n v="3.42"/>
    <n v="5978.4336000000003"/>
    <n v="418052.73"/>
    <n v="69.926799889522897"/>
    <n v="22001.31"/>
    <n v="24.71"/>
    <n v="16564.786299000003"/>
    <n v="296.3"/>
    <n v="0.96"/>
    <n v="15902.194847040002"/>
    <x v="0"/>
    <n v="4752"/>
    <x v="626"/>
    <n v="22.95"/>
    <n v="924.65549999999996"/>
    <x v="1120"/>
    <x v="1120"/>
    <x v="98"/>
    <n v="16.36"/>
  </r>
  <r>
    <x v="2"/>
    <x v="4"/>
    <x v="1"/>
    <n v="57655"/>
    <n v="2.06"/>
    <n v="1187.693"/>
    <n v="20937.23"/>
    <n v="17.628486485985857"/>
    <n v="11120.91"/>
    <n v="45.51"/>
    <n v="6059.7838589999992"/>
    <n v="42.46"/>
    <n v="1.1599999999999999"/>
    <n v="7029.3492764399989"/>
    <x v="1"/>
    <n v="809"/>
    <x v="1034"/>
    <n v="15.36"/>
    <n v="180.9408"/>
    <x v="1121"/>
    <x v="1121"/>
    <x v="128"/>
    <n v="17.55"/>
  </r>
  <r>
    <x v="3"/>
    <x v="4"/>
    <x v="3"/>
    <n v="76036"/>
    <n v="7.32"/>
    <n v="5565.8352000000004"/>
    <n v="243248.64000000001"/>
    <n v="43.70388832209764"/>
    <n v="16818.47"/>
    <n v="59.18"/>
    <n v="6865.2994540000009"/>
    <n v="90.68"/>
    <n v="0.88"/>
    <n v="6041.4635195200008"/>
    <x v="0"/>
    <n v="3523"/>
    <x v="1035"/>
    <n v="22.57"/>
    <n v="1080.2002"/>
    <x v="1122"/>
    <x v="1122"/>
    <x v="165"/>
    <n v="12.34"/>
  </r>
  <r>
    <x v="3"/>
    <x v="4"/>
    <x v="2"/>
    <n v="185168"/>
    <n v="5.08"/>
    <n v="9406.5344000000005"/>
    <n v="298280.77"/>
    <n v="31.709953667952355"/>
    <n v="2793.21"/>
    <n v="49.7"/>
    <n v="1404.9846299999997"/>
    <n v="72.489999999999995"/>
    <n v="0.98"/>
    <n v="1376.8849373999997"/>
    <x v="0"/>
    <n v="2430"/>
    <x v="1036"/>
    <n v="6.14"/>
    <n v="395.04759999999999"/>
    <x v="1123"/>
    <x v="1123"/>
    <x v="246"/>
    <n v="12.99"/>
  </r>
  <r>
    <x v="3"/>
    <x v="4"/>
    <x v="1"/>
    <n v="58423"/>
    <n v="5.05"/>
    <n v="2950.3615"/>
    <n v="190871.13"/>
    <n v="64.694150191425692"/>
    <n v="33869.43"/>
    <n v="46.27"/>
    <n v="18198.044738999997"/>
    <n v="406.99"/>
    <n v="0.88"/>
    <n v="16014.279370319997"/>
    <x v="1"/>
    <n v="3209"/>
    <x v="1037"/>
    <n v="9.48"/>
    <n v="199.26960000000003"/>
    <x v="1124"/>
    <x v="1124"/>
    <x v="111"/>
    <n v="17.850000000000001"/>
  </r>
  <r>
    <x v="3"/>
    <x v="4"/>
    <x v="0"/>
    <n v="115132"/>
    <n v="7.75"/>
    <n v="8922.73"/>
    <n v="401160.81"/>
    <n v="44.959424974195116"/>
    <n v="31472.35"/>
    <n v="4.71"/>
    <n v="29990.002314999998"/>
    <n v="461.87"/>
    <n v="1.1399999999999999"/>
    <n v="34188.602639099998"/>
    <x v="1"/>
    <n v="482"/>
    <x v="1038"/>
    <n v="13.19"/>
    <n v="953.24129999999991"/>
    <x v="1125"/>
    <x v="1125"/>
    <x v="199"/>
    <n v="14.95"/>
  </r>
  <r>
    <x v="3"/>
    <x v="4"/>
    <x v="4"/>
    <n v="42446"/>
    <n v="7.93"/>
    <n v="3365.9677999999999"/>
    <n v="236692.4"/>
    <n v="70.319270433900172"/>
    <n v="45497.42"/>
    <n v="19.920000000000002"/>
    <n v="36434.333935999995"/>
    <n v="372.67"/>
    <n v="0.93"/>
    <n v="33883.930560479996"/>
    <x v="1"/>
    <n v="650"/>
    <x v="1039"/>
    <n v="2.78"/>
    <n v="114.36919999999999"/>
    <x v="1126"/>
    <x v="1126"/>
    <x v="249"/>
    <n v="19.53"/>
  </r>
  <r>
    <x v="3"/>
    <x v="4"/>
    <x v="4"/>
    <n v="57808"/>
    <n v="3.71"/>
    <n v="2144.6768000000002"/>
    <n v="110663.45"/>
    <n v="51.59912673089017"/>
    <n v="2613.52"/>
    <n v="52.19"/>
    <n v="1249.5239119999999"/>
    <n v="208.62"/>
    <n v="1.01"/>
    <n v="1262.0191511199998"/>
    <x v="0"/>
    <n v="307"/>
    <x v="329"/>
    <n v="9.4"/>
    <n v="166.47399999999999"/>
    <x v="1127"/>
    <x v="1127"/>
    <x v="104"/>
    <n v="12.21"/>
  </r>
  <r>
    <x v="3"/>
    <x v="4"/>
    <x v="1"/>
    <n v="124731"/>
    <n v="1.76"/>
    <n v="2195.2656000000002"/>
    <n v="217139.1"/>
    <n v="98.91245050257244"/>
    <n v="30854.52"/>
    <n v="31.91"/>
    <n v="21008.842668000001"/>
    <n v="417.3"/>
    <n v="1.19"/>
    <n v="25000.522774919998"/>
    <x v="0"/>
    <n v="2282"/>
    <x v="858"/>
    <n v="7.78"/>
    <n v="145.7972"/>
    <x v="1128"/>
    <x v="1128"/>
    <x v="109"/>
    <n v="18.190000000000001"/>
  </r>
  <r>
    <x v="3"/>
    <x v="4"/>
    <x v="3"/>
    <n v="182878"/>
    <n v="7.71"/>
    <n v="14099.8938"/>
    <n v="164978.94"/>
    <n v="11.70072217139678"/>
    <n v="20784.45"/>
    <n v="3.63"/>
    <n v="20029.974464999999"/>
    <n v="134.1"/>
    <n v="0.98"/>
    <n v="19629.374975700001"/>
    <x v="1"/>
    <n v="3061"/>
    <x v="1040"/>
    <n v="16.100000000000001"/>
    <n v="1889.818"/>
    <x v="1129"/>
    <x v="1129"/>
    <x v="56"/>
    <n v="11.56"/>
  </r>
  <r>
    <x v="3"/>
    <x v="4"/>
    <x v="3"/>
    <n v="3512"/>
    <n v="0.82"/>
    <n v="28.798399999999997"/>
    <n v="276891.13"/>
    <n v="9614.8095033057398"/>
    <n v="5485.27"/>
    <n v="19"/>
    <n v="4443.0687000000007"/>
    <n v="462.01"/>
    <n v="0.9"/>
    <n v="3998.7618300000008"/>
    <x v="1"/>
    <n v="847"/>
    <x v="1041"/>
    <n v="7.15"/>
    <n v="1.5015000000000001"/>
    <x v="1130"/>
    <x v="1130"/>
    <x v="45"/>
    <n v="13.19"/>
  </r>
  <r>
    <x v="3"/>
    <x v="4"/>
    <x v="1"/>
    <n v="185324"/>
    <n v="6.54"/>
    <n v="12120.1896"/>
    <n v="18251.439999999999"/>
    <n v="1.505870832251667"/>
    <n v="24958.93"/>
    <n v="26.13"/>
    <n v="18437.161591"/>
    <n v="65.19"/>
    <n v="1.05"/>
    <n v="19359.019670550002"/>
    <x v="0"/>
    <n v="2870"/>
    <x v="1042"/>
    <n v="4.91"/>
    <n v="493.89690000000007"/>
    <x v="1131"/>
    <x v="1131"/>
    <x v="42"/>
    <n v="11.89"/>
  </r>
  <r>
    <x v="3"/>
    <x v="4"/>
    <x v="1"/>
    <n v="186025"/>
    <n v="5.77"/>
    <n v="10733.642499999998"/>
    <n v="122380.14"/>
    <n v="11.401547983361661"/>
    <n v="3893.97"/>
    <n v="8.3699999999999992"/>
    <n v="3568.044711"/>
    <n v="125.48"/>
    <n v="1.1599999999999999"/>
    <n v="4138.9318647599994"/>
    <x v="0"/>
    <n v="3026"/>
    <x v="1043"/>
    <n v="19.79"/>
    <n v="1707.6790999999998"/>
    <x v="1132"/>
    <x v="1132"/>
    <x v="193"/>
    <n v="10.53"/>
  </r>
  <r>
    <x v="3"/>
    <x v="4"/>
    <x v="1"/>
    <n v="79267"/>
    <n v="6.7"/>
    <n v="5310.8890000000001"/>
    <n v="5702.02"/>
    <n v="1.073646992057262"/>
    <n v="3847.63"/>
    <n v="50.67"/>
    <n v="1898.0358789999998"/>
    <n v="419.43"/>
    <n v="1.1299999999999999"/>
    <n v="2144.7805432699997"/>
    <x v="0"/>
    <n v="4814"/>
    <x v="1044"/>
    <n v="2.96"/>
    <n v="147.76320000000001"/>
    <x v="1133"/>
    <x v="1133"/>
    <x v="1"/>
    <n v="7.27"/>
  </r>
  <r>
    <x v="3"/>
    <x v="4"/>
    <x v="3"/>
    <n v="172966"/>
    <n v="7.81"/>
    <n v="13508.6446"/>
    <n v="422615.85"/>
    <n v="31.284844817073655"/>
    <n v="30822.17"/>
    <n v="14.84"/>
    <n v="26248.159971999998"/>
    <n v="119.99"/>
    <n v="0.95"/>
    <n v="24935.751973399998"/>
    <x v="0"/>
    <n v="4472"/>
    <x v="1045"/>
    <n v="7.05"/>
    <n v="577.11299999999994"/>
    <x v="1134"/>
    <x v="1134"/>
    <x v="135"/>
    <n v="13.2"/>
  </r>
  <r>
    <x v="3"/>
    <x v="4"/>
    <x v="3"/>
    <n v="127682"/>
    <n v="4.28"/>
    <n v="5464.789600000001"/>
    <n v="100413.39"/>
    <n v="18.374612263205886"/>
    <n v="12510.86"/>
    <n v="9.24"/>
    <n v="11354.856535999999"/>
    <n v="455.45"/>
    <n v="0.92"/>
    <n v="10446.46801312"/>
    <x v="0"/>
    <n v="4150"/>
    <x v="1046"/>
    <n v="5.8"/>
    <n v="162.86399999999998"/>
    <x v="1135"/>
    <x v="1135"/>
    <x v="72"/>
    <n v="8.74"/>
  </r>
  <r>
    <x v="3"/>
    <x v="4"/>
    <x v="3"/>
    <n v="119502"/>
    <n v="8"/>
    <n v="9560.16"/>
    <n v="24272.19"/>
    <n v="2.5388895164934477"/>
    <n v="42696.66"/>
    <n v="50.07"/>
    <n v="21318.442338000001"/>
    <n v="296.41000000000003"/>
    <n v="0.85"/>
    <n v="18120.675987300001"/>
    <x v="0"/>
    <n v="2576"/>
    <x v="1047"/>
    <n v="15.65"/>
    <n v="1358.42"/>
    <x v="1136"/>
    <x v="1136"/>
    <x v="66"/>
    <n v="13.45"/>
  </r>
  <r>
    <x v="3"/>
    <x v="4"/>
    <x v="3"/>
    <n v="106894"/>
    <n v="3.65"/>
    <n v="3901.6309999999999"/>
    <n v="444648.07"/>
    <n v="113.96466503367438"/>
    <n v="12432.45"/>
    <n v="24.94"/>
    <n v="9331.7969699999994"/>
    <n v="459.94"/>
    <n v="1.1499999999999999"/>
    <n v="10731.566515499999"/>
    <x v="1"/>
    <n v="1202"/>
    <x v="1048"/>
    <n v="5.9"/>
    <n v="281.96100000000001"/>
    <x v="1137"/>
    <x v="1137"/>
    <x v="170"/>
    <n v="20.76"/>
  </r>
  <r>
    <x v="3"/>
    <x v="4"/>
    <x v="3"/>
    <n v="40530"/>
    <n v="6.14"/>
    <n v="2488.5419999999999"/>
    <n v="320089.52"/>
    <n v="128.62532358304583"/>
    <n v="48805.8"/>
    <n v="14.72"/>
    <n v="41621.586240000004"/>
    <n v="159.81"/>
    <n v="0.87"/>
    <n v="36210.7800288"/>
    <x v="0"/>
    <n v="3905"/>
    <x v="1049"/>
    <n v="11.79"/>
    <n v="265.7466"/>
    <x v="1138"/>
    <x v="1138"/>
    <x v="188"/>
    <n v="9.61"/>
  </r>
  <r>
    <x v="3"/>
    <x v="4"/>
    <x v="0"/>
    <n v="45619"/>
    <n v="5.27"/>
    <n v="2404.1212999999998"/>
    <n v="7218.44"/>
    <n v="3.002527368315401"/>
    <n v="32292.27"/>
    <n v="7.91"/>
    <n v="29737.951443000002"/>
    <n v="256.20999999999998"/>
    <n v="0.91"/>
    <n v="27061.535813130002"/>
    <x v="0"/>
    <n v="1507"/>
    <x v="1050"/>
    <n v="16"/>
    <n v="285.28000000000003"/>
    <x v="1139"/>
    <x v="1139"/>
    <x v="208"/>
    <n v="2.5099999999999998"/>
  </r>
  <r>
    <x v="3"/>
    <x v="4"/>
    <x v="1"/>
    <n v="146614"/>
    <n v="4.87"/>
    <n v="7140.1018000000004"/>
    <n v="396104.21"/>
    <n v="55.475989151863352"/>
    <n v="6803.68"/>
    <n v="25.73"/>
    <n v="5053.0931359999995"/>
    <n v="454.54"/>
    <n v="0.89"/>
    <n v="4497.2528910399997"/>
    <x v="1"/>
    <n v="1661"/>
    <x v="1051"/>
    <n v="8.9700000000000006"/>
    <n v="576.41219999999998"/>
    <x v="1140"/>
    <x v="1140"/>
    <x v="14"/>
    <n v="18.59"/>
  </r>
  <r>
    <x v="3"/>
    <x v="4"/>
    <x v="3"/>
    <n v="88964"/>
    <n v="1.0900000000000001"/>
    <n v="969.70759999999996"/>
    <n v="445102.64"/>
    <n v="459.00706563504303"/>
    <n v="11162.44"/>
    <n v="3.52"/>
    <n v="10769.522112000001"/>
    <n v="61.29"/>
    <n v="1.1299999999999999"/>
    <n v="12169.55998656"/>
    <x v="0"/>
    <n v="127"/>
    <x v="1052"/>
    <n v="5.26"/>
    <n v="32.506799999999998"/>
    <x v="1141"/>
    <x v="1141"/>
    <x v="93"/>
    <n v="10.4"/>
  </r>
  <r>
    <x v="3"/>
    <x v="4"/>
    <x v="0"/>
    <n v="119960"/>
    <n v="5.08"/>
    <n v="6093.9679999999998"/>
    <n v="486822.7"/>
    <n v="79.885995463054613"/>
    <n v="32574.6"/>
    <n v="43.57"/>
    <n v="18381.84678"/>
    <n v="21.71"/>
    <n v="0.97"/>
    <n v="17830.391376600001"/>
    <x v="0"/>
    <n v="1749"/>
    <x v="1053"/>
    <n v="13.55"/>
    <n v="551.48500000000001"/>
    <x v="1142"/>
    <x v="1142"/>
    <x v="140"/>
    <n v="10.16"/>
  </r>
  <r>
    <x v="3"/>
    <x v="4"/>
    <x v="1"/>
    <n v="117180"/>
    <n v="6.84"/>
    <n v="8015.1120000000001"/>
    <n v="264228.69"/>
    <n v="32.96631288496031"/>
    <n v="45495.86"/>
    <n v="58.28"/>
    <n v="18980.872792000002"/>
    <n v="134.69999999999999"/>
    <n v="1.18"/>
    <n v="22397.429894560002"/>
    <x v="0"/>
    <n v="3787"/>
    <x v="1054"/>
    <n v="20.55"/>
    <n v="1110.1110000000001"/>
    <x v="1143"/>
    <x v="1143"/>
    <x v="98"/>
    <n v="11.45"/>
  </r>
  <r>
    <x v="3"/>
    <x v="4"/>
    <x v="1"/>
    <n v="127187"/>
    <n v="5.08"/>
    <n v="6461.0995999999996"/>
    <n v="362131.16"/>
    <n v="56.047914816233444"/>
    <n v="8692.41"/>
    <n v="24.84"/>
    <n v="6533.2153560000006"/>
    <n v="431.49"/>
    <n v="0.9"/>
    <n v="5879.8938204000005"/>
    <x v="0"/>
    <n v="2965"/>
    <x v="1055"/>
    <n v="8.8699999999999992"/>
    <n v="555.88289999999995"/>
    <x v="1144"/>
    <x v="1144"/>
    <x v="31"/>
    <n v="10.77"/>
  </r>
  <r>
    <x v="3"/>
    <x v="4"/>
    <x v="1"/>
    <n v="77821"/>
    <n v="3.26"/>
    <n v="2536.9645999999998"/>
    <n v="243562.42"/>
    <n v="96.005446824129919"/>
    <n v="13644.69"/>
    <n v="6.54"/>
    <n v="12752.327274000001"/>
    <n v="420.99"/>
    <n v="0.91"/>
    <n v="11604.617819340001"/>
    <x v="0"/>
    <n v="4048"/>
    <x v="1056"/>
    <n v="6.98"/>
    <n v="92.066199999999995"/>
    <x v="1145"/>
    <x v="1145"/>
    <x v="147"/>
    <n v="3.99"/>
  </r>
  <r>
    <x v="3"/>
    <x v="4"/>
    <x v="2"/>
    <n v="39921"/>
    <n v="6.75"/>
    <n v="2694.6675"/>
    <n v="82183.490000000005"/>
    <n v="30.498564294110501"/>
    <n v="21034.48"/>
    <n v="23.1"/>
    <n v="16175.51512"/>
    <n v="330.63"/>
    <n v="0.85"/>
    <n v="13749.187851999999"/>
    <x v="0"/>
    <n v="4530"/>
    <x v="1057"/>
    <n v="15.11"/>
    <n v="270.31789999999995"/>
    <x v="1146"/>
    <x v="1146"/>
    <x v="196"/>
    <n v="7.85"/>
  </r>
  <r>
    <x v="3"/>
    <x v="4"/>
    <x v="0"/>
    <n v="43523"/>
    <n v="6.89"/>
    <n v="2998.7347"/>
    <n v="59565.29"/>
    <n v="19.863474418060392"/>
    <n v="30389.59"/>
    <n v="16.27"/>
    <n v="25445.203707000001"/>
    <n v="298.20999999999998"/>
    <n v="1"/>
    <n v="25445.203707000001"/>
    <x v="1"/>
    <n v="4313"/>
    <x v="1058"/>
    <n v="24.88"/>
    <n v="628.46879999999999"/>
    <x v="1147"/>
    <x v="1147"/>
    <x v="98"/>
    <n v="16.98"/>
  </r>
  <r>
    <x v="3"/>
    <x v="4"/>
    <x v="0"/>
    <n v="168198"/>
    <n v="7.93"/>
    <n v="13338.1014"/>
    <n v="236820.53"/>
    <n v="17.755190405135171"/>
    <n v="24195.5"/>
    <n v="33.81"/>
    <n v="16015.001449999998"/>
    <n v="155.34"/>
    <n v="1.1399999999999999"/>
    <n v="18257.101652999998"/>
    <x v="1"/>
    <n v="3381"/>
    <x v="1059"/>
    <n v="10.49"/>
    <n v="1724.4511000000002"/>
    <x v="1148"/>
    <x v="1148"/>
    <x v="82"/>
    <n v="13.44"/>
  </r>
  <r>
    <x v="3"/>
    <x v="4"/>
    <x v="2"/>
    <n v="165204"/>
    <n v="0.56999999999999995"/>
    <n v="941.66279999999995"/>
    <n v="66001.16"/>
    <n v="70.090015236876738"/>
    <n v="43078.239999999998"/>
    <n v="48.55"/>
    <n v="22163.754479999996"/>
    <n v="132.84"/>
    <n v="1.19"/>
    <n v="26374.867831199994"/>
    <x v="0"/>
    <n v="4250"/>
    <x v="582"/>
    <n v="2.87"/>
    <n v="19.056799999999999"/>
    <x v="1149"/>
    <x v="1149"/>
    <x v="174"/>
    <n v="16.420000000000002"/>
  </r>
  <r>
    <x v="3"/>
    <x v="4"/>
    <x v="4"/>
    <n v="137942"/>
    <n v="0.98"/>
    <n v="1351.8316"/>
    <n v="339516.53"/>
    <n v="251.1529764506171"/>
    <n v="21016.36"/>
    <n v="4.88"/>
    <n v="19990.761632000002"/>
    <n v="184.96"/>
    <n v="1.02"/>
    <n v="20390.576864640003"/>
    <x v="0"/>
    <n v="3831"/>
    <x v="1060"/>
    <n v="6.2"/>
    <n v="54.125999999999998"/>
    <x v="1150"/>
    <x v="1150"/>
    <x v="168"/>
    <n v="9.25"/>
  </r>
  <r>
    <x v="3"/>
    <x v="4"/>
    <x v="2"/>
    <n v="54105"/>
    <n v="7.04"/>
    <n v="3808.9920000000002"/>
    <n v="282831.38"/>
    <n v="74.253603052986193"/>
    <n v="8731.9599999999991"/>
    <n v="4.6500000000000004"/>
    <n v="8325.923859999999"/>
    <n v="49.7"/>
    <n v="1.2"/>
    <n v="9991.1086319999977"/>
    <x v="0"/>
    <n v="4208"/>
    <x v="1061"/>
    <n v="3.38"/>
    <n v="91.902199999999993"/>
    <x v="1151"/>
    <x v="1151"/>
    <x v="80"/>
    <n v="7.69"/>
  </r>
  <r>
    <x v="3"/>
    <x v="4"/>
    <x v="2"/>
    <n v="99901"/>
    <n v="4.95"/>
    <n v="4945.0995000000003"/>
    <n v="381611.36"/>
    <n v="77.1696019463309"/>
    <n v="15805.8"/>
    <n v="29.06"/>
    <n v="11212.63452"/>
    <n v="390.3"/>
    <n v="0.84"/>
    <n v="9418.6129967999987"/>
    <x v="1"/>
    <n v="3043"/>
    <x v="1062"/>
    <n v="14.12"/>
    <n v="626.64559999999994"/>
    <x v="1152"/>
    <x v="1152"/>
    <x v="233"/>
    <n v="9.69"/>
  </r>
  <r>
    <x v="3"/>
    <x v="4"/>
    <x v="4"/>
    <n v="160397"/>
    <n v="3.98"/>
    <n v="6383.8006000000005"/>
    <n v="56372.05"/>
    <n v="8.830484147640826"/>
    <n v="779.92"/>
    <n v="11.77"/>
    <n v="688.12341599999991"/>
    <n v="450.46"/>
    <n v="0.98"/>
    <n v="674.36094767999987"/>
    <x v="0"/>
    <n v="3524"/>
    <x v="1063"/>
    <n v="14.41"/>
    <n v="849.90179999999998"/>
    <x v="1153"/>
    <x v="1153"/>
    <x v="136"/>
    <n v="2.5299999999999998"/>
  </r>
  <r>
    <x v="3"/>
    <x v="4"/>
    <x v="0"/>
    <n v="44382"/>
    <n v="7.92"/>
    <n v="3515.0543999999995"/>
    <n v="10230.73"/>
    <n v="2.9105467044834357"/>
    <n v="35164.44"/>
    <n v="4.3600000000000003"/>
    <n v="33631.270416000007"/>
    <n v="191.65"/>
    <n v="0.83"/>
    <n v="27913.954445280004"/>
    <x v="0"/>
    <n v="1591"/>
    <x v="1064"/>
    <n v="2.36"/>
    <n v="73.490399999999994"/>
    <x v="1154"/>
    <x v="1154"/>
    <x v="144"/>
    <n v="7.55"/>
  </r>
  <r>
    <x v="3"/>
    <x v="4"/>
    <x v="3"/>
    <n v="80220"/>
    <n v="7.03"/>
    <n v="5639.4660000000003"/>
    <n v="489680.85"/>
    <n v="86.831066984001666"/>
    <n v="45218.29"/>
    <n v="35.6"/>
    <n v="29120.578759999997"/>
    <n v="82.44"/>
    <n v="1.08"/>
    <n v="31450.225060799999"/>
    <x v="1"/>
    <n v="2877"/>
    <x v="1065"/>
    <n v="21.92"/>
    <n v="1297.8832"/>
    <x v="1155"/>
    <x v="1155"/>
    <x v="141"/>
    <n v="22.39"/>
  </r>
  <r>
    <x v="3"/>
    <x v="4"/>
    <x v="0"/>
    <n v="160626"/>
    <n v="6.39"/>
    <n v="10264.001399999999"/>
    <n v="459094.18"/>
    <n v="44.728577297349162"/>
    <n v="46411.12"/>
    <n v="6.68"/>
    <n v="43310.857184"/>
    <n v="84.88"/>
    <n v="1"/>
    <n v="43310.857184"/>
    <x v="1"/>
    <n v="821"/>
    <x v="1066"/>
    <n v="23.24"/>
    <n v="1496.6559999999999"/>
    <x v="1156"/>
    <x v="1156"/>
    <x v="124"/>
    <n v="16.03"/>
  </r>
  <r>
    <x v="3"/>
    <x v="4"/>
    <x v="3"/>
    <n v="184560"/>
    <n v="2.61"/>
    <n v="4817.0159999999996"/>
    <n v="383769.15"/>
    <n v="79.669477950664898"/>
    <n v="39448.32"/>
    <n v="12.69"/>
    <n v="34442.328192000001"/>
    <n v="455.27"/>
    <n v="1.17"/>
    <n v="40297.52398464"/>
    <x v="1"/>
    <n v="3512"/>
    <x v="1067"/>
    <n v="18.34"/>
    <n v="867.84879999999998"/>
    <x v="1157"/>
    <x v="1157"/>
    <x v="177"/>
    <n v="12.42"/>
  </r>
  <r>
    <x v="3"/>
    <x v="4"/>
    <x v="0"/>
    <n v="82468"/>
    <n v="6.64"/>
    <n v="5475.8752000000004"/>
    <n v="269734.99"/>
    <n v="49.25879063131314"/>
    <n v="1882.7"/>
    <n v="15.31"/>
    <n v="1594.4586300000001"/>
    <n v="121.34"/>
    <n v="0.85"/>
    <n v="1355.2898355"/>
    <x v="0"/>
    <n v="587"/>
    <x v="1068"/>
    <n v="6.91"/>
    <n v="207.29999999999998"/>
    <x v="1158"/>
    <x v="1158"/>
    <x v="74"/>
    <n v="9.8800000000000008"/>
  </r>
  <r>
    <x v="3"/>
    <x v="4"/>
    <x v="2"/>
    <n v="123897"/>
    <n v="1.44"/>
    <n v="1784.1168"/>
    <n v="300182.15999999997"/>
    <n v="168.25252696460231"/>
    <n v="29739.17"/>
    <n v="5.35"/>
    <n v="28148.124404999999"/>
    <n v="244.08"/>
    <n v="1.03"/>
    <n v="28992.56813715"/>
    <x v="1"/>
    <n v="2440"/>
    <x v="1069"/>
    <n v="21.7"/>
    <n v="356.96499999999997"/>
    <x v="1159"/>
    <x v="1159"/>
    <x v="61"/>
    <n v="11.76"/>
  </r>
  <r>
    <x v="3"/>
    <x v="4"/>
    <x v="3"/>
    <n v="17820"/>
    <n v="3.05"/>
    <n v="543.51"/>
    <n v="202136.92"/>
    <n v="371.91021324354659"/>
    <n v="27471.08"/>
    <n v="54.9"/>
    <n v="12389.457080000002"/>
    <n v="194.87"/>
    <n v="0.97"/>
    <n v="12017.773367600001"/>
    <x v="1"/>
    <n v="2872"/>
    <x v="1070"/>
    <n v="7.08"/>
    <n v="33.4176"/>
    <x v="1160"/>
    <x v="1160"/>
    <x v="247"/>
    <n v="15.58"/>
  </r>
  <r>
    <x v="3"/>
    <x v="4"/>
    <x v="1"/>
    <n v="52661"/>
    <n v="4.03"/>
    <n v="2122.2383"/>
    <n v="36680.04"/>
    <n v="17.2836575421337"/>
    <n v="47384.37"/>
    <n v="36.799999999999997"/>
    <n v="29946.921840000003"/>
    <n v="122.6"/>
    <n v="0.84"/>
    <n v="25155.414345600002"/>
    <x v="0"/>
    <n v="2525"/>
    <x v="687"/>
    <n v="16.95"/>
    <n v="285.60749999999996"/>
    <x v="1161"/>
    <x v="1161"/>
    <x v="128"/>
    <n v="7.65"/>
  </r>
  <r>
    <x v="4"/>
    <x v="4"/>
    <x v="2"/>
    <n v="106711"/>
    <n v="3.51"/>
    <n v="3745.5560999999998"/>
    <n v="72406.2"/>
    <n v="19.331228278759461"/>
    <n v="25256.05"/>
    <n v="41.74"/>
    <n v="14714.174730000001"/>
    <n v="290.83999999999997"/>
    <n v="1.1499999999999999"/>
    <n v="16921.300939500001"/>
    <x v="1"/>
    <n v="1692"/>
    <x v="1071"/>
    <n v="19.02"/>
    <n v="730.17780000000005"/>
    <x v="1162"/>
    <x v="1162"/>
    <x v="226"/>
    <n v="17.04"/>
  </r>
  <r>
    <x v="4"/>
    <x v="4"/>
    <x v="0"/>
    <n v="75916"/>
    <n v="7.19"/>
    <n v="5458.3604000000005"/>
    <n v="314571.83"/>
    <n v="57.631194525007913"/>
    <n v="9294.73"/>
    <n v="16.45"/>
    <n v="7765.7469149999997"/>
    <n v="362.35"/>
    <n v="1.1000000000000001"/>
    <n v="8542.3216064999997"/>
    <x v="0"/>
    <n v="4946"/>
    <x v="1072"/>
    <n v="2.5299999999999998"/>
    <n v="101.6301"/>
    <x v="1163"/>
    <x v="1163"/>
    <x v="215"/>
    <n v="4.22"/>
  </r>
  <r>
    <x v="4"/>
    <x v="4"/>
    <x v="0"/>
    <n v="76664"/>
    <n v="2.02"/>
    <n v="1548.6127999999999"/>
    <n v="140096.26"/>
    <n v="90.465647707419194"/>
    <n v="16913.34"/>
    <n v="35.31"/>
    <n v="10941.239646"/>
    <n v="314.62"/>
    <n v="0.85"/>
    <n v="9300.053699099999"/>
    <x v="0"/>
    <n v="2588"/>
    <x v="1073"/>
    <n v="4.3"/>
    <n v="54.437999999999995"/>
    <x v="1164"/>
    <x v="1164"/>
    <x v="40"/>
    <n v="8.48"/>
  </r>
  <r>
    <x v="4"/>
    <x v="4"/>
    <x v="4"/>
    <n v="13636"/>
    <n v="5.85"/>
    <n v="797.7059999999999"/>
    <n v="268399.33"/>
    <n v="336.46397294241245"/>
    <n v="24254.1"/>
    <n v="31.13"/>
    <n v="16703.79867"/>
    <n v="280.73"/>
    <n v="1.03"/>
    <n v="17204.9126301"/>
    <x v="0"/>
    <n v="1700"/>
    <x v="1074"/>
    <n v="12.97"/>
    <n v="80.803100000000001"/>
    <x v="1165"/>
    <x v="1165"/>
    <x v="70"/>
    <n v="13.5"/>
  </r>
  <r>
    <x v="4"/>
    <x v="4"/>
    <x v="1"/>
    <n v="36070"/>
    <n v="0.6"/>
    <n v="216.42000000000002"/>
    <n v="219947.16"/>
    <n v="1016.2977543665095"/>
    <n v="44364.21"/>
    <n v="8.4"/>
    <n v="40637.61636"/>
    <n v="443.5"/>
    <n v="0.84"/>
    <n v="34135.597742400001"/>
    <x v="0"/>
    <n v="3008"/>
    <x v="1075"/>
    <n v="6.61"/>
    <n v="12.096300000000001"/>
    <x v="1166"/>
    <x v="1166"/>
    <x v="173"/>
    <n v="11.87"/>
  </r>
  <r>
    <x v="4"/>
    <x v="4"/>
    <x v="2"/>
    <n v="121973"/>
    <n v="6.35"/>
    <n v="7745.2855"/>
    <n v="421637.43"/>
    <n v="54.437945508916357"/>
    <n v="37536.339999999997"/>
    <n v="14.55"/>
    <n v="32074.802529999997"/>
    <n v="90.86"/>
    <n v="0.93"/>
    <n v="29829.566352899998"/>
    <x v="1"/>
    <n v="1732"/>
    <x v="1076"/>
    <n v="12.16"/>
    <n v="607.39200000000005"/>
    <x v="1167"/>
    <x v="1167"/>
    <x v="28"/>
    <n v="17.059999999999999"/>
  </r>
  <r>
    <x v="4"/>
    <x v="4"/>
    <x v="1"/>
    <n v="3998"/>
    <n v="2.02"/>
    <n v="80.759599999999992"/>
    <n v="60243.58"/>
    <n v="745.96184230729239"/>
    <n v="39048.18"/>
    <n v="23.27"/>
    <n v="29961.668514000001"/>
    <n v="232.41"/>
    <n v="1.19"/>
    <n v="35654.385531660002"/>
    <x v="1"/>
    <n v="267"/>
    <x v="1077"/>
    <n v="20.72"/>
    <n v="19.476800000000001"/>
    <x v="1168"/>
    <x v="1168"/>
    <x v="39"/>
    <n v="17.3"/>
  </r>
  <r>
    <x v="4"/>
    <x v="4"/>
    <x v="3"/>
    <n v="166720"/>
    <n v="1.1200000000000001"/>
    <n v="1867.2640000000004"/>
    <n v="467905.2"/>
    <n v="250.58331333973123"/>
    <n v="19120.23"/>
    <n v="52.48"/>
    <n v="9085.9332960000011"/>
    <n v="453.8"/>
    <n v="0.99"/>
    <n v="8995.0739630400003"/>
    <x v="0"/>
    <n v="4832"/>
    <x v="1078"/>
    <n v="9.51"/>
    <n v="104.0394"/>
    <x v="1169"/>
    <x v="1169"/>
    <x v="96"/>
    <n v="14.29"/>
  </r>
  <r>
    <x v="4"/>
    <x v="4"/>
    <x v="4"/>
    <n v="133046"/>
    <n v="1.7"/>
    <n v="2261.7820000000002"/>
    <n v="432198.34"/>
    <n v="191.08753186646635"/>
    <n v="26020.95"/>
    <n v="41.64"/>
    <n v="15185.826420000001"/>
    <n v="400.81"/>
    <n v="1.06"/>
    <n v="16096.976005200002"/>
    <x v="1"/>
    <n v="4500"/>
    <x v="1079"/>
    <n v="23.25"/>
    <n v="441.51750000000004"/>
    <x v="1170"/>
    <x v="1170"/>
    <x v="231"/>
    <n v="16.36"/>
  </r>
  <r>
    <x v="4"/>
    <x v="4"/>
    <x v="3"/>
    <n v="182315"/>
    <n v="5.0999999999999996"/>
    <n v="9298.0649999999987"/>
    <n v="15068.71"/>
    <n v="1.6206285931535218"/>
    <n v="8588.34"/>
    <n v="26.13"/>
    <n v="6344.2067580000003"/>
    <n v="288.92"/>
    <n v="1.1200000000000001"/>
    <n v="7105.5115689600007"/>
    <x v="0"/>
    <n v="3383"/>
    <x v="1080"/>
    <n v="11.93"/>
    <n v="661.04129999999998"/>
    <x v="1171"/>
    <x v="1171"/>
    <x v="108"/>
    <n v="0.67"/>
  </r>
  <r>
    <x v="4"/>
    <x v="4"/>
    <x v="1"/>
    <n v="57325"/>
    <n v="0.59"/>
    <n v="338.21749999999997"/>
    <n v="231665.16"/>
    <n v="684.959116544827"/>
    <n v="6223.84"/>
    <n v="59.85"/>
    <n v="2498.87176"/>
    <n v="204.18"/>
    <n v="1.1399999999999999"/>
    <n v="2848.7138063999996"/>
    <x v="0"/>
    <n v="1780"/>
    <x v="1081"/>
    <n v="18.12"/>
    <n v="47.6556"/>
    <x v="1172"/>
    <x v="1172"/>
    <x v="224"/>
    <n v="9.18"/>
  </r>
  <r>
    <x v="4"/>
    <x v="4"/>
    <x v="1"/>
    <n v="194532"/>
    <n v="0.92"/>
    <n v="1789.6943999999999"/>
    <n v="440101.19"/>
    <n v="245.90856964183385"/>
    <n v="4478.34"/>
    <n v="25.1"/>
    <n v="3354.27666"/>
    <n v="259.36"/>
    <n v="1.1200000000000001"/>
    <n v="3756.7898592000001"/>
    <x v="0"/>
    <n v="1076"/>
    <x v="1082"/>
    <n v="21.59"/>
    <n v="249.5804"/>
    <x v="1173"/>
    <x v="1173"/>
    <x v="168"/>
    <n v="12.5"/>
  </r>
  <r>
    <x v="4"/>
    <x v="4"/>
    <x v="2"/>
    <n v="197166"/>
    <n v="2.3199999999999998"/>
    <n v="4574.2511999999997"/>
    <n v="60539.68"/>
    <n v="13.234883121416683"/>
    <n v="20354.349999999999"/>
    <n v="22.22"/>
    <n v="15831.613429999999"/>
    <n v="353.53"/>
    <n v="0.86"/>
    <n v="13615.187549799999"/>
    <x v="1"/>
    <n v="2930"/>
    <x v="1083"/>
    <n v="8.83"/>
    <n v="383.6635"/>
    <x v="1174"/>
    <x v="1174"/>
    <x v="92"/>
    <n v="10.69"/>
  </r>
  <r>
    <x v="4"/>
    <x v="4"/>
    <x v="3"/>
    <n v="58544"/>
    <n v="2.97"/>
    <n v="1738.7568000000001"/>
    <n v="487893.88"/>
    <n v="280.59926494608101"/>
    <n v="24076.86"/>
    <n v="30.3"/>
    <n v="16781.57142"/>
    <n v="453.16"/>
    <n v="0.98"/>
    <n v="16445.9399916"/>
    <x v="0"/>
    <n v="2878"/>
    <x v="1084"/>
    <n v="17.100000000000001"/>
    <n v="283.005"/>
    <x v="1175"/>
    <x v="1175"/>
    <x v="12"/>
    <n v="10.45"/>
  </r>
  <r>
    <x v="4"/>
    <x v="4"/>
    <x v="2"/>
    <n v="171275"/>
    <n v="4.6900000000000004"/>
    <n v="8032.7975000000006"/>
    <n v="292655.59000000003"/>
    <n v="36.432586530408614"/>
    <n v="19300.02"/>
    <n v="22.13"/>
    <n v="15028.925573999999"/>
    <n v="173.12"/>
    <n v="0.95"/>
    <n v="14277.479295299998"/>
    <x v="1"/>
    <n v="426"/>
    <x v="1085"/>
    <n v="20.59"/>
    <n v="1786.1824999999999"/>
    <x v="1176"/>
    <x v="1176"/>
    <x v="192"/>
    <n v="17.57"/>
  </r>
  <r>
    <x v="4"/>
    <x v="4"/>
    <x v="0"/>
    <n v="198881"/>
    <n v="7.67"/>
    <n v="15254.172700000001"/>
    <n v="400973.79"/>
    <n v="26.286170865234794"/>
    <n v="17678.59"/>
    <n v="5.42"/>
    <n v="16720.410422000001"/>
    <n v="329.55"/>
    <n v="1.17"/>
    <n v="19562.880193739999"/>
    <x v="0"/>
    <n v="1768"/>
    <x v="1086"/>
    <n v="14.94"/>
    <n v="1267.0614"/>
    <x v="1177"/>
    <x v="1177"/>
    <x v="11"/>
    <n v="5.33"/>
  </r>
  <r>
    <x v="4"/>
    <x v="4"/>
    <x v="2"/>
    <n v="56020"/>
    <n v="4.33"/>
    <n v="2425.6659999999997"/>
    <n v="55278.21"/>
    <n v="22.788879425279493"/>
    <n v="35256.050000000003"/>
    <n v="9.56"/>
    <n v="31885.571620000002"/>
    <n v="91.41"/>
    <n v="0.9"/>
    <n v="28697.014458000001"/>
    <x v="1"/>
    <n v="1809"/>
    <x v="1087"/>
    <n v="1.49"/>
    <n v="42.181899999999999"/>
    <x v="1178"/>
    <x v="1178"/>
    <x v="39"/>
    <n v="15.77"/>
  </r>
  <r>
    <x v="4"/>
    <x v="4"/>
    <x v="2"/>
    <n v="30000"/>
    <n v="1.7"/>
    <n v="510.00000000000006"/>
    <n v="9731.2999999999993"/>
    <n v="19.08098039215686"/>
    <n v="26188.74"/>
    <n v="48.16"/>
    <n v="13576.242816"/>
    <n v="354.91"/>
    <n v="1.05"/>
    <n v="14255.054956800001"/>
    <x v="1"/>
    <n v="1151"/>
    <x v="1088"/>
    <n v="13.82"/>
    <n v="87.2042"/>
    <x v="1179"/>
    <x v="1179"/>
    <x v="127"/>
    <n v="7.33"/>
  </r>
  <r>
    <x v="4"/>
    <x v="4"/>
    <x v="1"/>
    <n v="93480"/>
    <n v="5.25"/>
    <n v="4907.7"/>
    <n v="21611.79"/>
    <n v="4.4036493673207415"/>
    <n v="22014.080000000002"/>
    <n v="10.37"/>
    <n v="19731.219904000001"/>
    <n v="64.89"/>
    <n v="0.98"/>
    <n v="19336.595505920002"/>
    <x v="0"/>
    <n v="1377"/>
    <x v="1089"/>
    <n v="16.29"/>
    <n v="733.86449999999991"/>
    <x v="1180"/>
    <x v="1180"/>
    <x v="130"/>
    <n v="10.29"/>
  </r>
  <r>
    <x v="4"/>
    <x v="4"/>
    <x v="3"/>
    <n v="119217"/>
    <n v="4.21"/>
    <n v="5019.0356999999995"/>
    <n v="94836.13"/>
    <n v="18.895288989476608"/>
    <n v="24532.53"/>
    <n v="33.299999999999997"/>
    <n v="16363.19751"/>
    <n v="109.91"/>
    <n v="0.87"/>
    <n v="14235.9818337"/>
    <x v="0"/>
    <n v="1041"/>
    <x v="824"/>
    <n v="16"/>
    <n v="544.32000000000005"/>
    <x v="1181"/>
    <x v="1181"/>
    <x v="76"/>
    <n v="9.0299999999999994"/>
  </r>
  <r>
    <x v="4"/>
    <x v="4"/>
    <x v="1"/>
    <n v="163284"/>
    <n v="4.6500000000000004"/>
    <n v="7592.706000000001"/>
    <n v="247605.18"/>
    <n v="32.610926855326674"/>
    <n v="31310.09"/>
    <n v="37.85"/>
    <n v="19459.220934999998"/>
    <n v="85.1"/>
    <n v="0.92"/>
    <n v="17902.483260199999"/>
    <x v="0"/>
    <n v="320"/>
    <x v="1090"/>
    <n v="9.35"/>
    <n v="553.70699999999999"/>
    <x v="1182"/>
    <x v="1182"/>
    <x v="49"/>
    <n v="11.32"/>
  </r>
  <r>
    <x v="4"/>
    <x v="4"/>
    <x v="4"/>
    <n v="157007"/>
    <n v="4.96"/>
    <n v="7787.5472"/>
    <n v="400100.58"/>
    <n v="51.376970145362328"/>
    <n v="5941.99"/>
    <n v="59.18"/>
    <n v="2425.5203179999999"/>
    <n v="304.89999999999998"/>
    <n v="0.9"/>
    <n v="2182.9682862"/>
    <x v="0"/>
    <n v="2149"/>
    <x v="860"/>
    <n v="5.28"/>
    <n v="342.88319999999999"/>
    <x v="1183"/>
    <x v="1183"/>
    <x v="71"/>
    <n v="15.64"/>
  </r>
  <r>
    <x v="4"/>
    <x v="4"/>
    <x v="0"/>
    <n v="139655"/>
    <n v="6.61"/>
    <n v="9231.1955000000016"/>
    <n v="274891.68"/>
    <n v="29.778556851060078"/>
    <n v="31924.97"/>
    <n v="56.79"/>
    <n v="13794.779537000002"/>
    <n v="150.33000000000001"/>
    <n v="1.19"/>
    <n v="16415.78764903"/>
    <x v="0"/>
    <n v="4743"/>
    <x v="1091"/>
    <n v="16.579999999999998"/>
    <n v="1285.6131999999998"/>
    <x v="1184"/>
    <x v="1184"/>
    <x v="141"/>
    <n v="18.45"/>
  </r>
  <r>
    <x v="4"/>
    <x v="4"/>
    <x v="2"/>
    <n v="74338"/>
    <n v="4.26"/>
    <n v="3166.7988"/>
    <n v="480168.6"/>
    <n v="151.62586268505595"/>
    <n v="22045.85"/>
    <n v="17.989999999999998"/>
    <n v="18079.801585000001"/>
    <n v="273.79000000000002"/>
    <n v="0.9"/>
    <n v="16271.821426500001"/>
    <x v="0"/>
    <n v="3354"/>
    <x v="1092"/>
    <n v="19.61"/>
    <n v="386.12090000000001"/>
    <x v="1185"/>
    <x v="1185"/>
    <x v="86"/>
    <n v="15.92"/>
  </r>
  <r>
    <x v="4"/>
    <x v="4"/>
    <x v="3"/>
    <n v="111713"/>
    <n v="3.4"/>
    <n v="3798.2420000000002"/>
    <n v="136409.25"/>
    <n v="35.913785904110377"/>
    <n v="33918.269999999997"/>
    <n v="52.5"/>
    <n v="16111.178249999997"/>
    <n v="378.02"/>
    <n v="0.84"/>
    <n v="13533.389729999997"/>
    <x v="0"/>
    <n v="4276"/>
    <x v="583"/>
    <n v="10.08"/>
    <n v="337.68"/>
    <x v="1186"/>
    <x v="1186"/>
    <x v="131"/>
    <n v="15.21"/>
  </r>
  <r>
    <x v="4"/>
    <x v="4"/>
    <x v="0"/>
    <n v="50506"/>
    <n v="5.58"/>
    <n v="2818.2348000000002"/>
    <n v="71763.05"/>
    <n v="25.463829344524452"/>
    <n v="48657.66"/>
    <n v="46.52"/>
    <n v="26022.116567999998"/>
    <n v="405.08"/>
    <n v="0.97"/>
    <n v="25241.453070959997"/>
    <x v="0"/>
    <n v="1210"/>
    <x v="105"/>
    <n v="22.48"/>
    <n v="347.09120000000001"/>
    <x v="1187"/>
    <x v="1187"/>
    <x v="74"/>
    <n v="8.57"/>
  </r>
  <r>
    <x v="4"/>
    <x v="4"/>
    <x v="2"/>
    <n v="199228"/>
    <n v="2.96"/>
    <n v="5897.1487999999999"/>
    <n v="456078.55"/>
    <n v="77.338823466689533"/>
    <n v="43535.8"/>
    <n v="24.38"/>
    <n v="32921.771959999998"/>
    <n v="354.79"/>
    <n v="1.1200000000000001"/>
    <n v="36872.384595200005"/>
    <x v="0"/>
    <n v="3168"/>
    <x v="1093"/>
    <n v="11.18"/>
    <n v="640.83759999999995"/>
    <x v="1188"/>
    <x v="1188"/>
    <x v="65"/>
    <n v="11.93"/>
  </r>
  <r>
    <x v="4"/>
    <x v="4"/>
    <x v="3"/>
    <n v="161918"/>
    <n v="7.86"/>
    <n v="12726.754800000001"/>
    <n v="324775.09000000003"/>
    <n v="25.51908126649851"/>
    <n v="6073.35"/>
    <n v="22.26"/>
    <n v="4721.4222900000004"/>
    <n v="131.5"/>
    <n v="1.17"/>
    <n v="5524.0640793000002"/>
    <x v="0"/>
    <n v="4820"/>
    <x v="1094"/>
    <n v="14.56"/>
    <n v="1530.5472"/>
    <x v="1189"/>
    <x v="1189"/>
    <x v="104"/>
    <n v="2.12"/>
  </r>
  <r>
    <x v="4"/>
    <x v="4"/>
    <x v="0"/>
    <n v="78228"/>
    <n v="1.9"/>
    <n v="1486.3319999999999"/>
    <n v="53301.69"/>
    <n v="35.861227505025802"/>
    <n v="33536.720000000001"/>
    <n v="46.4"/>
    <n v="17975.681920000003"/>
    <n v="279.44"/>
    <n v="0.9"/>
    <n v="16178.113728000002"/>
    <x v="0"/>
    <n v="1530"/>
    <x v="1095"/>
    <n v="15.46"/>
    <n v="156.14600000000002"/>
    <x v="1190"/>
    <x v="1190"/>
    <x v="2"/>
    <n v="4.8600000000000003"/>
  </r>
  <r>
    <x v="4"/>
    <x v="4"/>
    <x v="0"/>
    <n v="19640"/>
    <n v="1.63"/>
    <n v="320.13199999999995"/>
    <n v="123156.9"/>
    <n v="384.70662101882976"/>
    <n v="25525.24"/>
    <n v="4.08"/>
    <n v="24483.810208000003"/>
    <n v="135.63999999999999"/>
    <n v="0.9"/>
    <n v="22035.429187200003"/>
    <x v="1"/>
    <n v="3470"/>
    <x v="1096"/>
    <n v="4.2300000000000004"/>
    <n v="9.813600000000001"/>
    <x v="1191"/>
    <x v="1191"/>
    <x v="102"/>
    <n v="11.1"/>
  </r>
  <r>
    <x v="4"/>
    <x v="4"/>
    <x v="2"/>
    <n v="164798"/>
    <n v="2.82"/>
    <n v="4647.3036000000002"/>
    <n v="78821.88"/>
    <n v="16.960776997655156"/>
    <n v="42656.43"/>
    <n v="41.32"/>
    <n v="25030.793124"/>
    <n v="238.13"/>
    <n v="1.1399999999999999"/>
    <n v="28535.104161359999"/>
    <x v="1"/>
    <n v="53"/>
    <x v="1097"/>
    <n v="7.32"/>
    <n v="328.22879999999998"/>
    <x v="1192"/>
    <x v="1192"/>
    <x v="179"/>
    <n v="14.23"/>
  </r>
  <r>
    <x v="4"/>
    <x v="4"/>
    <x v="2"/>
    <n v="99697"/>
    <n v="6.41"/>
    <n v="6390.5777000000007"/>
    <n v="19374.2"/>
    <n v="3.0316820965966813"/>
    <n v="10622.53"/>
    <n v="35.42"/>
    <n v="6860.0298739999998"/>
    <n v="22.23"/>
    <n v="0.93"/>
    <n v="6379.8277828199998"/>
    <x v="1"/>
    <n v="468"/>
    <x v="1098"/>
    <n v="4.28"/>
    <n v="257.09960000000001"/>
    <x v="1193"/>
    <x v="1193"/>
    <x v="219"/>
    <n v="11.91"/>
  </r>
  <r>
    <x v="4"/>
    <x v="4"/>
    <x v="0"/>
    <n v="53838"/>
    <n v="5.08"/>
    <n v="2734.9703999999997"/>
    <n v="308270.92"/>
    <n v="112.71453614269464"/>
    <n v="12227.01"/>
    <n v="34.869999999999997"/>
    <n v="7963.4516130000002"/>
    <n v="162.08000000000001"/>
    <n v="1.18"/>
    <n v="9396.8729033399995"/>
    <x v="0"/>
    <n v="310"/>
    <x v="1099"/>
    <n v="24.04"/>
    <n v="382.47640000000001"/>
    <x v="1194"/>
    <x v="1194"/>
    <x v="67"/>
    <n v="16.100000000000001"/>
  </r>
  <r>
    <x v="4"/>
    <x v="4"/>
    <x v="2"/>
    <n v="73934"/>
    <n v="7.54"/>
    <n v="5574.6235999999999"/>
    <n v="177605.46"/>
    <n v="31.859632639592025"/>
    <n v="9147.0300000000007"/>
    <n v="29.05"/>
    <n v="6489.8177850000011"/>
    <n v="99.04"/>
    <n v="0.96"/>
    <n v="6230.2250736000005"/>
    <x v="0"/>
    <n v="3734"/>
    <x v="1100"/>
    <n v="5.03"/>
    <n v="214.78100000000001"/>
    <x v="1195"/>
    <x v="1195"/>
    <x v="113"/>
    <n v="12.98"/>
  </r>
  <r>
    <x v="4"/>
    <x v="4"/>
    <x v="1"/>
    <n v="84081"/>
    <n v="7.36"/>
    <n v="6188.3616000000002"/>
    <n v="379797.48"/>
    <n v="61.372864830652425"/>
    <n v="32653.65"/>
    <n v="35.89"/>
    <n v="20934.255015000002"/>
    <n v="303.08999999999997"/>
    <n v="0.91"/>
    <n v="19050.172063650003"/>
    <x v="1"/>
    <n v="316"/>
    <x v="1101"/>
    <n v="4.5"/>
    <n v="343.89"/>
    <x v="1196"/>
    <x v="1196"/>
    <x v="77"/>
    <n v="15.29"/>
  </r>
  <r>
    <x v="4"/>
    <x v="4"/>
    <x v="3"/>
    <n v="129422"/>
    <n v="6.57"/>
    <n v="8503.0254000000004"/>
    <n v="207448.32000000001"/>
    <n v="24.397001095633559"/>
    <n v="22959.79"/>
    <n v="37.42"/>
    <n v="14368.236581999998"/>
    <n v="223.27"/>
    <n v="0.95"/>
    <n v="13649.824752899996"/>
    <x v="1"/>
    <n v="1316"/>
    <x v="1102"/>
    <n v="16.53"/>
    <n v="962.70720000000006"/>
    <x v="1197"/>
    <x v="1197"/>
    <x v="74"/>
    <n v="10.18"/>
  </r>
  <r>
    <x v="4"/>
    <x v="4"/>
    <x v="0"/>
    <n v="71220"/>
    <n v="7.01"/>
    <n v="4992.5219999999999"/>
    <n v="395742.92"/>
    <n v="79.267135928494653"/>
    <n v="16978.71"/>
    <n v="56.86"/>
    <n v="7324.6154939999997"/>
    <n v="59.96"/>
    <n v="1.01"/>
    <n v="7397.8616489400001"/>
    <x v="0"/>
    <n v="752"/>
    <x v="1103"/>
    <n v="4.41"/>
    <n v="217.06020000000001"/>
    <x v="1198"/>
    <x v="1198"/>
    <x v="82"/>
    <n v="16.53"/>
  </r>
  <r>
    <x v="4"/>
    <x v="4"/>
    <x v="3"/>
    <n v="147500"/>
    <n v="6.84"/>
    <n v="10089"/>
    <n v="100408.04"/>
    <n v="9.9522291604718003"/>
    <n v="26043.08"/>
    <n v="15.67"/>
    <n v="21962.129364"/>
    <n v="278.39999999999998"/>
    <n v="0.98"/>
    <n v="21522.886776719999"/>
    <x v="0"/>
    <n v="2985"/>
    <x v="1104"/>
    <n v="5.61"/>
    <n v="529.75229999999999"/>
    <x v="1199"/>
    <x v="1199"/>
    <x v="134"/>
    <n v="8.7799999999999994"/>
  </r>
  <r>
    <x v="4"/>
    <x v="4"/>
    <x v="4"/>
    <n v="108309"/>
    <n v="3.51"/>
    <n v="3801.6459"/>
    <n v="465709.27"/>
    <n v="122.5020115629391"/>
    <n v="17927.23"/>
    <n v="7.62"/>
    <n v="16561.175073999999"/>
    <n v="340.09"/>
    <n v="0.95"/>
    <n v="15733.116320299998"/>
    <x v="0"/>
    <n v="562"/>
    <x v="1105"/>
    <n v="7.07"/>
    <n v="141.89490000000001"/>
    <x v="1200"/>
    <x v="1200"/>
    <x v="47"/>
    <n v="12.58"/>
  </r>
  <r>
    <x v="4"/>
    <x v="4"/>
    <x v="3"/>
    <n v="30030"/>
    <n v="7.08"/>
    <n v="2126.1240000000003"/>
    <n v="249031.25"/>
    <n v="117.12922200210335"/>
    <n v="29904.43"/>
    <n v="19.25"/>
    <n v="24147.827225000001"/>
    <n v="166.66"/>
    <n v="1.01"/>
    <n v="24389.305497249999"/>
    <x v="0"/>
    <n v="4772"/>
    <x v="576"/>
    <n v="21.71"/>
    <n v="296.12440000000004"/>
    <x v="1201"/>
    <x v="1201"/>
    <x v="87"/>
    <n v="0.63"/>
  </r>
  <r>
    <x v="4"/>
    <x v="4"/>
    <x v="3"/>
    <n v="102980"/>
    <n v="1"/>
    <n v="1029.8"/>
    <n v="33553.230000000003"/>
    <n v="32.582278112254812"/>
    <n v="39641.760000000002"/>
    <n v="15.72"/>
    <n v="33410.075327999999"/>
    <n v="96.51"/>
    <n v="1.1200000000000001"/>
    <n v="37419.28436736"/>
    <x v="0"/>
    <n v="2036"/>
    <x v="1106"/>
    <n v="18.75"/>
    <n v="136.3125"/>
    <x v="1202"/>
    <x v="1202"/>
    <x v="174"/>
    <n v="5.59"/>
  </r>
  <r>
    <x v="4"/>
    <x v="4"/>
    <x v="1"/>
    <n v="26973"/>
    <n v="1.03"/>
    <n v="277.82190000000003"/>
    <n v="490896.67"/>
    <n v="1766.9473500829126"/>
    <n v="10078.950000000001"/>
    <n v="57.65"/>
    <n v="4268.4353250000004"/>
    <n v="124.67"/>
    <n v="0.82"/>
    <n v="3500.1169665000002"/>
    <x v="0"/>
    <n v="2801"/>
    <x v="1075"/>
    <n v="3.47"/>
    <n v="6.3501000000000003"/>
    <x v="1203"/>
    <x v="1203"/>
    <x v="148"/>
    <n v="11.27"/>
  </r>
  <r>
    <x v="4"/>
    <x v="4"/>
    <x v="2"/>
    <n v="101282"/>
    <n v="2.36"/>
    <n v="2390.2552000000001"/>
    <n v="375898.73"/>
    <n v="157.26301107931906"/>
    <n v="1787.86"/>
    <n v="2.35"/>
    <n v="1745.84529"/>
    <n v="62.11"/>
    <n v="1.2"/>
    <n v="2095.0143479999997"/>
    <x v="0"/>
    <n v="550"/>
    <x v="768"/>
    <n v="13.33"/>
    <n v="213.41329999999999"/>
    <x v="1204"/>
    <x v="1204"/>
    <x v="123"/>
    <n v="11.31"/>
  </r>
  <r>
    <x v="4"/>
    <x v="4"/>
    <x v="2"/>
    <n v="127489"/>
    <n v="6.75"/>
    <n v="8605.5074999999997"/>
    <n v="415809.43"/>
    <n v="48.318989902687321"/>
    <n v="19320.650000000001"/>
    <n v="33.020000000000003"/>
    <n v="12940.971369999999"/>
    <n v="220.08"/>
    <n v="1.1200000000000001"/>
    <n v="14493.8879344"/>
    <x v="0"/>
    <n v="4881"/>
    <x v="1107"/>
    <n v="15.02"/>
    <n v="969.39080000000001"/>
    <x v="1205"/>
    <x v="1205"/>
    <x v="242"/>
    <n v="15.01"/>
  </r>
  <r>
    <x v="4"/>
    <x v="4"/>
    <x v="1"/>
    <n v="88057"/>
    <n v="6.27"/>
    <n v="5521.1738999999989"/>
    <n v="134111.38"/>
    <n v="24.290374190169963"/>
    <n v="22623.21"/>
    <n v="6.27"/>
    <n v="21204.734733000001"/>
    <n v="479.36"/>
    <n v="1.19"/>
    <n v="25233.634332270001"/>
    <x v="0"/>
    <n v="503"/>
    <x v="1108"/>
    <n v="3.17"/>
    <n v="120.0479"/>
    <x v="1206"/>
    <x v="1206"/>
    <x v="13"/>
    <n v="6.58"/>
  </r>
  <r>
    <x v="4"/>
    <x v="4"/>
    <x v="1"/>
    <n v="86062"/>
    <n v="4.4400000000000004"/>
    <n v="3821.1528000000003"/>
    <n v="336131.06"/>
    <n v="87.96587773197659"/>
    <n v="22796.94"/>
    <n v="58.9"/>
    <n v="9369.54234"/>
    <n v="315.86"/>
    <n v="1.1299999999999999"/>
    <n v="10587.582844199998"/>
    <x v="0"/>
    <n v="490"/>
    <x v="1049"/>
    <n v="22.91"/>
    <n v="516.39139999999998"/>
    <x v="1207"/>
    <x v="1207"/>
    <x v="55"/>
    <n v="18.84"/>
  </r>
  <r>
    <x v="4"/>
    <x v="4"/>
    <x v="4"/>
    <n v="4857"/>
    <n v="0.99"/>
    <n v="48.084299999999999"/>
    <n v="181288.89"/>
    <n v="3770.2304078462203"/>
    <n v="1381.07"/>
    <n v="40.299999999999997"/>
    <n v="824.49878999999987"/>
    <n v="41.04"/>
    <n v="1.02"/>
    <n v="840.9887657999999"/>
    <x v="0"/>
    <n v="1876"/>
    <x v="1109"/>
    <n v="4.74"/>
    <n v="1.9434000000000002"/>
    <x v="1208"/>
    <x v="1208"/>
    <x v="172"/>
    <n v="8.18"/>
  </r>
  <r>
    <x v="4"/>
    <x v="4"/>
    <x v="2"/>
    <n v="72889"/>
    <n v="3.39"/>
    <n v="2470.9371000000001"/>
    <n v="444135.29"/>
    <n v="179.74366486301895"/>
    <n v="26100.12"/>
    <n v="46.49"/>
    <n v="13966.174211999996"/>
    <n v="62.16"/>
    <n v="0.88"/>
    <n v="12290.233306559996"/>
    <x v="0"/>
    <n v="1717"/>
    <x v="54"/>
    <n v="2.96"/>
    <n v="49.728000000000002"/>
    <x v="1209"/>
    <x v="1209"/>
    <x v="2"/>
    <n v="20.82"/>
  </r>
  <r>
    <x v="4"/>
    <x v="4"/>
    <x v="1"/>
    <n v="106149"/>
    <n v="5.18"/>
    <n v="5498.5181999999995"/>
    <n v="432916.07"/>
    <n v="78.733224889571161"/>
    <n v="21733.34"/>
    <n v="16.04"/>
    <n v="18247.312264"/>
    <n v="289.29000000000002"/>
    <n v="0.96"/>
    <n v="17517.41977344"/>
    <x v="0"/>
    <n v="4138"/>
    <x v="1110"/>
    <n v="24.27"/>
    <n v="1051.3764000000001"/>
    <x v="1210"/>
    <x v="1210"/>
    <x v="68"/>
    <n v="11.41"/>
  </r>
  <r>
    <x v="4"/>
    <x v="4"/>
    <x v="0"/>
    <n v="59396"/>
    <n v="6.58"/>
    <n v="3908.2567999999997"/>
    <n v="32418.41"/>
    <n v="8.2948515563255736"/>
    <n v="39176.050000000003"/>
    <n v="6.18"/>
    <n v="36754.970110000002"/>
    <n v="51.64"/>
    <n v="0.87"/>
    <n v="31976.823995700001"/>
    <x v="1"/>
    <n v="4847"/>
    <x v="1111"/>
    <n v="24.75"/>
    <n v="1107.3150000000001"/>
    <x v="1211"/>
    <x v="1211"/>
    <x v="234"/>
    <n v="8.57"/>
  </r>
  <r>
    <x v="4"/>
    <x v="4"/>
    <x v="2"/>
    <n v="155583"/>
    <n v="3.95"/>
    <n v="6145.5285000000003"/>
    <n v="9690.19"/>
    <n v="1.576787089995596"/>
    <n v="1393.98"/>
    <n v="44.87"/>
    <n v="768.50117399999999"/>
    <n v="484.53"/>
    <n v="1.06"/>
    <n v="814.61124444000006"/>
    <x v="0"/>
    <n v="635"/>
    <x v="1112"/>
    <n v="21.72"/>
    <n v="822.10199999999986"/>
    <x v="1212"/>
    <x v="1212"/>
    <x v="213"/>
    <n v="9.59"/>
  </r>
  <r>
    <x v="4"/>
    <x v="4"/>
    <x v="0"/>
    <n v="145797"/>
    <n v="4.32"/>
    <n v="6298.4304000000002"/>
    <n v="152848.57"/>
    <n v="24.267723907848534"/>
    <n v="39080.49"/>
    <n v="29.29"/>
    <n v="27633.814479000001"/>
    <n v="381.77"/>
    <n v="1.2"/>
    <n v="33160.577374799999"/>
    <x v="0"/>
    <n v="2804"/>
    <x v="1113"/>
    <n v="2.44"/>
    <n v="80.812799999999996"/>
    <x v="1213"/>
    <x v="1213"/>
    <x v="118"/>
    <n v="6.88"/>
  </r>
  <r>
    <x v="4"/>
    <x v="4"/>
    <x v="3"/>
    <n v="81684"/>
    <n v="4.83"/>
    <n v="3945.3372000000004"/>
    <n v="188704.25"/>
    <n v="47.829688676547086"/>
    <n v="38348.089999999997"/>
    <n v="43.06"/>
    <n v="21835.402445999993"/>
    <n v="496.02"/>
    <n v="1.05"/>
    <n v="22927.172568299993"/>
    <x v="1"/>
    <n v="100"/>
    <x v="1114"/>
    <n v="23.18"/>
    <n v="747.55500000000006"/>
    <x v="1214"/>
    <x v="1214"/>
    <x v="210"/>
    <n v="18.02"/>
  </r>
  <r>
    <x v="0"/>
    <x v="5"/>
    <x v="2"/>
    <n v="170839"/>
    <n v="6.63"/>
    <n v="11326.625700000001"/>
    <n v="153792.60999999999"/>
    <n v="13.577972299375972"/>
    <n v="45224.86"/>
    <n v="7.13"/>
    <n v="42000.327482000001"/>
    <n v="154.59"/>
    <n v="0.95"/>
    <n v="39900.311107900001"/>
    <x v="0"/>
    <n v="3456"/>
    <x v="1115"/>
    <n v="22.03"/>
    <n v="2400.3888000000002"/>
    <x v="1215"/>
    <x v="1215"/>
    <x v="125"/>
    <n v="5.0599999999999996"/>
  </r>
  <r>
    <x v="0"/>
    <x v="5"/>
    <x v="3"/>
    <n v="189307"/>
    <n v="5.0999999999999996"/>
    <n v="9654.6569999999992"/>
    <n v="173353.92"/>
    <n v="17.955471644409535"/>
    <n v="19763.39"/>
    <n v="25.67"/>
    <n v="14690.127786999999"/>
    <n v="220.23"/>
    <n v="0.99"/>
    <n v="14543.22650913"/>
    <x v="0"/>
    <n v="120"/>
    <x v="1116"/>
    <n v="3.83"/>
    <n v="192.26599999999999"/>
    <x v="1216"/>
    <x v="1216"/>
    <x v="147"/>
    <n v="9.1999999999999993"/>
  </r>
  <r>
    <x v="0"/>
    <x v="5"/>
    <x v="4"/>
    <n v="192504"/>
    <n v="0.91"/>
    <n v="1751.7864000000002"/>
    <n v="330685.65999999997"/>
    <n v="188.77053732121675"/>
    <n v="47391.66"/>
    <n v="18.21"/>
    <n v="38761.638714000001"/>
    <n v="413.74"/>
    <n v="1.0900000000000001"/>
    <n v="42250.186198260002"/>
    <x v="1"/>
    <n v="3791"/>
    <x v="1117"/>
    <n v="13.66"/>
    <n v="290.6848"/>
    <x v="1217"/>
    <x v="1217"/>
    <x v="65"/>
    <n v="17.03"/>
  </r>
  <r>
    <x v="0"/>
    <x v="5"/>
    <x v="2"/>
    <n v="160319"/>
    <n v="6.4"/>
    <n v="10260.416000000001"/>
    <n v="47257.55"/>
    <n v="4.6058122789563303"/>
    <n v="1202.06"/>
    <n v="26.41"/>
    <n v="884.59595400000001"/>
    <n v="358.44"/>
    <n v="0.92"/>
    <n v="813.82827768000004"/>
    <x v="1"/>
    <n v="2308"/>
    <x v="1118"/>
    <n v="10.61"/>
    <n v="751.08190000000002"/>
    <x v="1218"/>
    <x v="1218"/>
    <x v="60"/>
    <n v="17.61"/>
  </r>
  <r>
    <x v="0"/>
    <x v="5"/>
    <x v="4"/>
    <n v="76409"/>
    <n v="4.8"/>
    <n v="3667.6320000000001"/>
    <n v="18676.73"/>
    <n v="5.0923129692400977"/>
    <n v="20106.03"/>
    <n v="34.24"/>
    <n v="13221.725327999999"/>
    <n v="57"/>
    <n v="1.1100000000000001"/>
    <n v="14676.115114079999"/>
    <x v="1"/>
    <n v="1715"/>
    <x v="1119"/>
    <n v="2.99"/>
    <n v="81.148600000000002"/>
    <x v="1219"/>
    <x v="1219"/>
    <x v="232"/>
    <n v="9.6999999999999993"/>
  </r>
  <r>
    <x v="0"/>
    <x v="5"/>
    <x v="4"/>
    <n v="185348"/>
    <n v="1.9"/>
    <n v="3521.6120000000001"/>
    <n v="434471.34"/>
    <n v="123.37285879307545"/>
    <n v="45596.53"/>
    <n v="56.8"/>
    <n v="19697.700960000002"/>
    <n v="332.58"/>
    <n v="1.06"/>
    <n v="20879.563017600001"/>
    <x v="0"/>
    <n v="1059"/>
    <x v="163"/>
    <n v="18.73"/>
    <n v="583.06489999999997"/>
    <x v="1220"/>
    <x v="1220"/>
    <x v="149"/>
    <n v="11.17"/>
  </r>
  <r>
    <x v="0"/>
    <x v="5"/>
    <x v="2"/>
    <n v="189824"/>
    <n v="3.9"/>
    <n v="7403.1360000000004"/>
    <n v="487287.23"/>
    <n v="65.821731493248265"/>
    <n v="2132.21"/>
    <n v="22.42"/>
    <n v="1654.1685180000002"/>
    <n v="330.36"/>
    <n v="0.91"/>
    <n v="1505.2933513800001"/>
    <x v="0"/>
    <n v="3366"/>
    <x v="1120"/>
    <n v="16.09"/>
    <n v="1086.2358999999999"/>
    <x v="1221"/>
    <x v="1221"/>
    <x v="155"/>
    <n v="8.84"/>
  </r>
  <r>
    <x v="0"/>
    <x v="5"/>
    <x v="0"/>
    <n v="114369"/>
    <n v="3.99"/>
    <n v="4563.3231000000005"/>
    <n v="464180.96"/>
    <n v="101.71994176787526"/>
    <n v="43936.97"/>
    <n v="48.59"/>
    <n v="22587.996277000002"/>
    <n v="232.49"/>
    <n v="0.83"/>
    <n v="18748.036909910003"/>
    <x v="0"/>
    <n v="227"/>
    <x v="1121"/>
    <n v="24.31"/>
    <n v="836.2639999999999"/>
    <x v="1222"/>
    <x v="1222"/>
    <x v="21"/>
    <n v="12.92"/>
  </r>
  <r>
    <x v="0"/>
    <x v="5"/>
    <x v="0"/>
    <n v="104140"/>
    <n v="7.78"/>
    <n v="8102.0920000000006"/>
    <n v="357726.08"/>
    <n v="44.15231029220601"/>
    <n v="13231.23"/>
    <n v="42.18"/>
    <n v="7650.2971860000007"/>
    <n v="415.45"/>
    <n v="0.88"/>
    <n v="6732.2615236800002"/>
    <x v="1"/>
    <n v="1153"/>
    <x v="1122"/>
    <n v="19.23"/>
    <n v="1628.0118"/>
    <x v="1223"/>
    <x v="1223"/>
    <x v="214"/>
    <n v="17.46"/>
  </r>
  <r>
    <x v="0"/>
    <x v="5"/>
    <x v="1"/>
    <n v="187080"/>
    <n v="0.85"/>
    <n v="1590.18"/>
    <n v="89898.93"/>
    <n v="56.533807493491295"/>
    <n v="3708.94"/>
    <n v="29.58"/>
    <n v="2611.835548"/>
    <n v="497.76"/>
    <n v="0.99"/>
    <n v="2585.71719252"/>
    <x v="0"/>
    <n v="106"/>
    <x v="1123"/>
    <n v="17.3"/>
    <n v="226.11100000000002"/>
    <x v="1224"/>
    <x v="1224"/>
    <x v="178"/>
    <n v="8.9600000000000009"/>
  </r>
  <r>
    <x v="0"/>
    <x v="5"/>
    <x v="4"/>
    <n v="103181"/>
    <n v="7.22"/>
    <n v="7449.6682000000001"/>
    <n v="178571.4"/>
    <n v="23.970383003098043"/>
    <n v="44532.99"/>
    <n v="3.19"/>
    <n v="43112.387618999994"/>
    <n v="200.81"/>
    <n v="1.05"/>
    <n v="45268.006999949997"/>
    <x v="1"/>
    <n v="3333"/>
    <x v="1124"/>
    <n v="12.91"/>
    <n v="613.09589999999992"/>
    <x v="1225"/>
    <x v="1225"/>
    <x v="94"/>
    <n v="4.95"/>
  </r>
  <r>
    <x v="0"/>
    <x v="5"/>
    <x v="1"/>
    <n v="63778"/>
    <n v="0.9"/>
    <n v="574.00200000000007"/>
    <n v="208872.42"/>
    <n v="363.88796554715833"/>
    <n v="42994.38"/>
    <n v="42.41"/>
    <n v="24760.463442"/>
    <n v="242.81"/>
    <n v="1.0900000000000001"/>
    <n v="26988.905151780004"/>
    <x v="0"/>
    <n v="4389"/>
    <x v="1125"/>
    <n v="10.73"/>
    <n v="52.577000000000005"/>
    <x v="1226"/>
    <x v="1226"/>
    <x v="109"/>
    <n v="8.59"/>
  </r>
  <r>
    <x v="0"/>
    <x v="5"/>
    <x v="1"/>
    <n v="66638"/>
    <n v="2.09"/>
    <n v="1392.7341999999999"/>
    <n v="359857.67"/>
    <n v="258.382159352445"/>
    <n v="220"/>
    <n v="56.54"/>
    <n v="95.611999999999995"/>
    <n v="394.6"/>
    <n v="1.0900000000000001"/>
    <n v="104.21708"/>
    <x v="0"/>
    <n v="2562"/>
    <x v="214"/>
    <n v="16.34"/>
    <n v="132.35399999999998"/>
    <x v="1227"/>
    <x v="1227"/>
    <x v="67"/>
    <n v="14.34"/>
  </r>
  <r>
    <x v="0"/>
    <x v="5"/>
    <x v="3"/>
    <n v="18918"/>
    <n v="6.24"/>
    <n v="1180.4832000000001"/>
    <n v="90363.66"/>
    <n v="76.548027112965258"/>
    <n v="32150.67"/>
    <n v="58.76"/>
    <n v="13258.936307999998"/>
    <n v="302.06"/>
    <n v="1.18"/>
    <n v="15645.544843439997"/>
    <x v="1"/>
    <n v="3047"/>
    <x v="1126"/>
    <n v="12.11"/>
    <n v="135.0265"/>
    <x v="1228"/>
    <x v="1228"/>
    <x v="119"/>
    <n v="21.7"/>
  </r>
  <r>
    <x v="0"/>
    <x v="5"/>
    <x v="1"/>
    <n v="31365"/>
    <n v="2.8"/>
    <n v="878.21999999999991"/>
    <n v="181495.33"/>
    <n v="206.66271549270115"/>
    <n v="26774.12"/>
    <n v="51.53"/>
    <n v="12977.415964"/>
    <n v="159.49"/>
    <n v="1.1599999999999999"/>
    <n v="15053.802518239998"/>
    <x v="1"/>
    <n v="2233"/>
    <x v="1127"/>
    <n v="22.74"/>
    <n v="191.01599999999999"/>
    <x v="1229"/>
    <x v="1229"/>
    <x v="113"/>
    <n v="17.68"/>
  </r>
  <r>
    <x v="0"/>
    <x v="5"/>
    <x v="0"/>
    <n v="17767"/>
    <n v="6.29"/>
    <n v="1117.5443"/>
    <n v="86310.51"/>
    <n v="77.23229405760469"/>
    <n v="24763.73"/>
    <n v="49.11"/>
    <n v="12602.262197"/>
    <n v="359.74"/>
    <n v="1.1200000000000001"/>
    <n v="14114.533660640001"/>
    <x v="0"/>
    <n v="3888"/>
    <x v="1128"/>
    <n v="19.690000000000001"/>
    <n v="212.84890000000001"/>
    <x v="1230"/>
    <x v="1230"/>
    <x v="95"/>
    <n v="9.39"/>
  </r>
  <r>
    <x v="0"/>
    <x v="5"/>
    <x v="2"/>
    <n v="109744"/>
    <n v="7.92"/>
    <n v="8691.7248"/>
    <n v="91030.43"/>
    <n v="10.473229663230939"/>
    <n v="21305.65"/>
    <n v="53.59"/>
    <n v="9887.9521650000006"/>
    <n v="123.98"/>
    <n v="1.0900000000000001"/>
    <n v="10777.867859850001"/>
    <x v="1"/>
    <n v="1980"/>
    <x v="1129"/>
    <n v="18.239999999999998"/>
    <n v="1625.0015999999998"/>
    <x v="1231"/>
    <x v="1231"/>
    <x v="226"/>
    <n v="21.55"/>
  </r>
  <r>
    <x v="0"/>
    <x v="5"/>
    <x v="4"/>
    <n v="20507"/>
    <n v="6.73"/>
    <n v="1380.1211000000001"/>
    <n v="36593.89"/>
    <n v="26.514984808217189"/>
    <n v="32563.22"/>
    <n v="53.18"/>
    <n v="15246.099603999999"/>
    <n v="55.94"/>
    <n v="1.03"/>
    <n v="15703.482592119999"/>
    <x v="1"/>
    <n v="2794"/>
    <x v="1130"/>
    <n v="6.13"/>
    <n v="64.058499999999995"/>
    <x v="1232"/>
    <x v="1232"/>
    <x v="135"/>
    <n v="16.13"/>
  </r>
  <r>
    <x v="0"/>
    <x v="5"/>
    <x v="3"/>
    <n v="108771"/>
    <n v="6.33"/>
    <n v="6885.2042999999994"/>
    <n v="90125.35"/>
    <n v="13.089713256584124"/>
    <n v="30279.45"/>
    <n v="54.17"/>
    <n v="13877.071934999998"/>
    <n v="437.82"/>
    <n v="0.96"/>
    <n v="13321.989057599998"/>
    <x v="0"/>
    <n v="2964"/>
    <x v="1131"/>
    <n v="7.84"/>
    <n v="321.67520000000002"/>
    <x v="1233"/>
    <x v="1233"/>
    <x v="108"/>
    <n v="13.36"/>
  </r>
  <r>
    <x v="0"/>
    <x v="5"/>
    <x v="3"/>
    <n v="120346"/>
    <n v="2.3199999999999998"/>
    <n v="2792.0272"/>
    <n v="51393.81"/>
    <n v="18.407345745055778"/>
    <n v="24916.87"/>
    <n v="14.69"/>
    <n v="21256.581796999999"/>
    <n v="195.75"/>
    <n v="1.07"/>
    <n v="22744.542522790001"/>
    <x v="0"/>
    <n v="4626"/>
    <x v="1132"/>
    <n v="23.04"/>
    <n v="459.18719999999996"/>
    <x v="1234"/>
    <x v="1234"/>
    <x v="80"/>
    <n v="7.44"/>
  </r>
  <r>
    <x v="0"/>
    <x v="5"/>
    <x v="1"/>
    <n v="79819"/>
    <n v="5.75"/>
    <n v="4589.5924999999997"/>
    <n v="208395.45"/>
    <n v="45.406089974218851"/>
    <n v="49513.08"/>
    <n v="42.01"/>
    <n v="28712.635092000004"/>
    <n v="398.64"/>
    <n v="0.82"/>
    <n v="23544.360775440004"/>
    <x v="0"/>
    <n v="4518"/>
    <x v="1133"/>
    <n v="23.57"/>
    <n v="878.21820000000002"/>
    <x v="1235"/>
    <x v="1235"/>
    <x v="52"/>
    <n v="10.050000000000001"/>
  </r>
  <r>
    <x v="0"/>
    <x v="5"/>
    <x v="4"/>
    <n v="108276"/>
    <n v="7.45"/>
    <n v="8066.5619999999999"/>
    <n v="363384.35"/>
    <n v="45.048231204322235"/>
    <n v="4561.21"/>
    <n v="21.85"/>
    <n v="3564.585615"/>
    <n v="273.49"/>
    <n v="0.99"/>
    <n v="3528.9397588500001"/>
    <x v="0"/>
    <n v="809"/>
    <x v="1134"/>
    <n v="14.75"/>
    <n v="918.48249999999996"/>
    <x v="1236"/>
    <x v="1236"/>
    <x v="179"/>
    <n v="9.84"/>
  </r>
  <r>
    <x v="0"/>
    <x v="5"/>
    <x v="1"/>
    <n v="178281"/>
    <n v="6.12"/>
    <n v="10910.797200000001"/>
    <n v="356016.3"/>
    <n v="32.629723884887163"/>
    <n v="17228.34"/>
    <n v="13.2"/>
    <n v="14954.199119999999"/>
    <n v="228.71"/>
    <n v="1.01"/>
    <n v="15103.741111199999"/>
    <x v="0"/>
    <n v="3043"/>
    <x v="1135"/>
    <n v="9.84"/>
    <n v="916.79280000000006"/>
    <x v="1237"/>
    <x v="1237"/>
    <x v="109"/>
    <n v="12.12"/>
  </r>
  <r>
    <x v="0"/>
    <x v="5"/>
    <x v="0"/>
    <n v="102917"/>
    <n v="5.38"/>
    <n v="5536.9346000000005"/>
    <n v="405214.07"/>
    <n v="73.183828105898158"/>
    <n v="13320.98"/>
    <n v="5.82"/>
    <n v="12545.698963999999"/>
    <n v="371.17"/>
    <n v="0.98"/>
    <n v="12294.78498472"/>
    <x v="1"/>
    <n v="993"/>
    <x v="1136"/>
    <n v="6.75"/>
    <n v="364.36500000000001"/>
    <x v="1238"/>
    <x v="1238"/>
    <x v="49"/>
    <n v="12.42"/>
  </r>
  <r>
    <x v="0"/>
    <x v="5"/>
    <x v="0"/>
    <n v="150029"/>
    <n v="1.44"/>
    <n v="2160.4175999999998"/>
    <n v="72755.759999999995"/>
    <n v="33.67671139135323"/>
    <n v="20790.599999999999"/>
    <n v="7.3"/>
    <n v="19272.886200000001"/>
    <n v="46.67"/>
    <n v="0.91"/>
    <n v="17538.326442000001"/>
    <x v="0"/>
    <n v="3991"/>
    <x v="1137"/>
    <n v="18.399999999999999"/>
    <n v="317.21600000000001"/>
    <x v="1239"/>
    <x v="1239"/>
    <x v="15"/>
    <n v="2.81"/>
  </r>
  <r>
    <x v="0"/>
    <x v="5"/>
    <x v="1"/>
    <n v="134686"/>
    <n v="7.32"/>
    <n v="9859.0151999999998"/>
    <n v="343004.45"/>
    <n v="34.790944434287923"/>
    <n v="20127.73"/>
    <n v="4.79"/>
    <n v="19163.611732999998"/>
    <n v="230.62"/>
    <n v="0.95"/>
    <n v="18205.431146349998"/>
    <x v="0"/>
    <n v="4920"/>
    <x v="1138"/>
    <n v="7.63"/>
    <n v="406.14489999999995"/>
    <x v="1240"/>
    <x v="1240"/>
    <x v="153"/>
    <n v="10.96"/>
  </r>
  <r>
    <x v="0"/>
    <x v="5"/>
    <x v="0"/>
    <n v="184608"/>
    <n v="6.05"/>
    <n v="11168.784"/>
    <n v="79612.539999999994"/>
    <n v="7.1281296155427478"/>
    <n v="18303.02"/>
    <n v="37.340000000000003"/>
    <n v="11468.672332000002"/>
    <n v="220.02"/>
    <n v="0.92"/>
    <n v="10551.178545440001"/>
    <x v="1"/>
    <n v="2748"/>
    <x v="1139"/>
    <n v="24.95"/>
    <n v="1825.0925"/>
    <x v="1241"/>
    <x v="1241"/>
    <x v="198"/>
    <n v="12.49"/>
  </r>
  <r>
    <x v="0"/>
    <x v="5"/>
    <x v="1"/>
    <n v="45273"/>
    <n v="1.47"/>
    <n v="665.51310000000001"/>
    <n v="362750"/>
    <n v="545.06815868838646"/>
    <n v="1742.34"/>
    <n v="9.9499999999999993"/>
    <n v="1568.9771699999999"/>
    <n v="270.82"/>
    <n v="1.18"/>
    <n v="1851.3930605999997"/>
    <x v="0"/>
    <n v="2311"/>
    <x v="652"/>
    <n v="10.47"/>
    <n v="64.599900000000005"/>
    <x v="1242"/>
    <x v="1242"/>
    <x v="19"/>
    <n v="10.29"/>
  </r>
  <r>
    <x v="0"/>
    <x v="5"/>
    <x v="1"/>
    <n v="37288"/>
    <n v="0.5"/>
    <n v="186.44"/>
    <n v="183815.18"/>
    <n v="985.92136880497742"/>
    <n v="15879.09"/>
    <n v="28.82"/>
    <n v="11302.736262"/>
    <n v="476.98"/>
    <n v="1"/>
    <n v="11302.736262"/>
    <x v="1"/>
    <n v="4697"/>
    <x v="1140"/>
    <n v="17.61"/>
    <n v="23.245200000000001"/>
    <x v="1243"/>
    <x v="1243"/>
    <x v="5"/>
    <n v="9.61"/>
  </r>
  <r>
    <x v="0"/>
    <x v="5"/>
    <x v="2"/>
    <n v="188279"/>
    <n v="1.42"/>
    <n v="2673.5617999999999"/>
    <n v="295250.25"/>
    <n v="110.43329912927392"/>
    <n v="36579.629999999997"/>
    <n v="58.62"/>
    <n v="15136.650894"/>
    <n v="152.69"/>
    <n v="0.85"/>
    <n v="12866.1532599"/>
    <x v="0"/>
    <n v="916"/>
    <x v="1141"/>
    <n v="7.66"/>
    <n v="155.5746"/>
    <x v="1244"/>
    <x v="1244"/>
    <x v="92"/>
    <n v="13.52"/>
  </r>
  <r>
    <x v="0"/>
    <x v="5"/>
    <x v="1"/>
    <n v="2767"/>
    <n v="4.7300000000000004"/>
    <n v="130.87909999999999"/>
    <n v="377852.03"/>
    <n v="2887.0310844130195"/>
    <n v="29625.42"/>
    <n v="21.07"/>
    <n v="23383.344005999999"/>
    <n v="178.54"/>
    <n v="0.97"/>
    <n v="22681.84368582"/>
    <x v="0"/>
    <n v="2491"/>
    <x v="1142"/>
    <n v="23.55"/>
    <n v="29.202000000000002"/>
    <x v="1245"/>
    <x v="1245"/>
    <x v="63"/>
    <n v="7.08"/>
  </r>
  <r>
    <x v="0"/>
    <x v="5"/>
    <x v="1"/>
    <n v="45935"/>
    <n v="4.32"/>
    <n v="1984.3920000000001"/>
    <n v="68902.69"/>
    <n v="34.722317969433462"/>
    <n v="41535.629999999997"/>
    <n v="23.57"/>
    <n v="31745.682008999996"/>
    <n v="263.06"/>
    <n v="1.1100000000000001"/>
    <n v="35237.707029990001"/>
    <x v="0"/>
    <n v="4446"/>
    <x v="1143"/>
    <n v="6.34"/>
    <n v="119.509"/>
    <x v="1246"/>
    <x v="1246"/>
    <x v="30"/>
    <n v="11.05"/>
  </r>
  <r>
    <x v="0"/>
    <x v="5"/>
    <x v="3"/>
    <n v="23507"/>
    <n v="5.29"/>
    <n v="1243.5203000000001"/>
    <n v="230973.32"/>
    <n v="185.74149533385179"/>
    <n v="2653.83"/>
    <n v="0.26"/>
    <n v="2646.930042"/>
    <n v="353.5"/>
    <n v="1.0900000000000001"/>
    <n v="2885.15374578"/>
    <x v="1"/>
    <n v="462"/>
    <x v="1144"/>
    <n v="12.29"/>
    <n v="110.7329"/>
    <x v="1247"/>
    <x v="1247"/>
    <x v="102"/>
    <n v="14.16"/>
  </r>
  <r>
    <x v="0"/>
    <x v="5"/>
    <x v="4"/>
    <n v="125887"/>
    <n v="6.01"/>
    <n v="7565.8087000000005"/>
    <n v="317223.71999999997"/>
    <n v="41.928593832936848"/>
    <n v="35840"/>
    <n v="36.72"/>
    <n v="22679.552"/>
    <n v="490.91"/>
    <n v="0.87"/>
    <n v="19731.21024"/>
    <x v="0"/>
    <n v="3199"/>
    <x v="1145"/>
    <n v="17.64"/>
    <n v="1267.7868000000001"/>
    <x v="1248"/>
    <x v="1248"/>
    <x v="30"/>
    <n v="8.9700000000000006"/>
  </r>
  <r>
    <x v="0"/>
    <x v="5"/>
    <x v="2"/>
    <n v="193888"/>
    <n v="3.84"/>
    <n v="7445.2991999999995"/>
    <n v="23886.03"/>
    <n v="3.208202834884057"/>
    <n v="25052"/>
    <n v="8.84"/>
    <n v="22837.403200000001"/>
    <n v="350.9"/>
    <n v="1.06"/>
    <n v="24207.647392000003"/>
    <x v="0"/>
    <n v="77"/>
    <x v="1146"/>
    <n v="24.73"/>
    <n v="1528.0666999999999"/>
    <x v="1249"/>
    <x v="1249"/>
    <x v="42"/>
    <n v="3.54"/>
  </r>
  <r>
    <x v="0"/>
    <x v="5"/>
    <x v="2"/>
    <n v="109050"/>
    <n v="3.07"/>
    <n v="3347.8349999999996"/>
    <n v="54233.49"/>
    <n v="16.199570767376528"/>
    <n v="774"/>
    <n v="31.81"/>
    <n v="527.79059999999993"/>
    <n v="408.11"/>
    <n v="1.06"/>
    <n v="559.45803599999999"/>
    <x v="0"/>
    <n v="2420"/>
    <x v="1147"/>
    <n v="1.83"/>
    <n v="46.793100000000003"/>
    <x v="1250"/>
    <x v="1250"/>
    <x v="166"/>
    <n v="11.46"/>
  </r>
  <r>
    <x v="0"/>
    <x v="5"/>
    <x v="1"/>
    <n v="140750"/>
    <n v="4.76"/>
    <n v="6699.7"/>
    <n v="193385.09"/>
    <n v="28.864738719644162"/>
    <n v="6690.97"/>
    <n v="49.88"/>
    <n v="3353.5141640000002"/>
    <n v="420.3"/>
    <n v="0.81"/>
    <n v="2716.3464728400004"/>
    <x v="0"/>
    <n v="91"/>
    <x v="497"/>
    <n v="21.2"/>
    <n v="1272.424"/>
    <x v="1251"/>
    <x v="1251"/>
    <x v="9"/>
    <n v="11.04"/>
  </r>
  <r>
    <x v="0"/>
    <x v="5"/>
    <x v="4"/>
    <n v="8882"/>
    <n v="7.49"/>
    <n v="665.26180000000011"/>
    <n v="21253.54"/>
    <n v="31.947633247542541"/>
    <n v="7837.57"/>
    <n v="32.61"/>
    <n v="5281.7384229999998"/>
    <n v="461.09"/>
    <n v="0.98"/>
    <n v="5176.1036545399993"/>
    <x v="0"/>
    <n v="1388"/>
    <x v="344"/>
    <n v="6.54"/>
    <n v="36.427799999999998"/>
    <x v="1252"/>
    <x v="1252"/>
    <x v="171"/>
    <n v="7.62"/>
  </r>
  <r>
    <x v="0"/>
    <x v="5"/>
    <x v="3"/>
    <n v="115604"/>
    <n v="5.7"/>
    <n v="6589.4279999999999"/>
    <n v="350413.33"/>
    <n v="53.178110452075664"/>
    <n v="5483.38"/>
    <n v="58.19"/>
    <n v="2292.6011780000003"/>
    <n v="407.57"/>
    <n v="0.82"/>
    <n v="1879.9329659600003"/>
    <x v="1"/>
    <n v="4450"/>
    <x v="1148"/>
    <n v="18.03"/>
    <n v="1193.9466000000002"/>
    <x v="1253"/>
    <x v="1253"/>
    <x v="193"/>
    <n v="21.72"/>
  </r>
  <r>
    <x v="0"/>
    <x v="5"/>
    <x v="2"/>
    <n v="41883"/>
    <n v="3.36"/>
    <n v="1407.2687999999998"/>
    <n v="176467.66"/>
    <n v="125.39726596653037"/>
    <n v="9163.98"/>
    <n v="16.440000000000001"/>
    <n v="7657.4216879999994"/>
    <n v="385.81"/>
    <n v="1.03"/>
    <n v="7887.1443386399997"/>
    <x v="0"/>
    <n v="1064"/>
    <x v="1149"/>
    <n v="9.94"/>
    <n v="139.85579999999999"/>
    <x v="1254"/>
    <x v="1254"/>
    <x v="7"/>
    <n v="5.31"/>
  </r>
  <r>
    <x v="0"/>
    <x v="5"/>
    <x v="4"/>
    <n v="163351"/>
    <n v="2.2000000000000002"/>
    <n v="3593.7220000000002"/>
    <n v="350262.02"/>
    <n v="97.464973640142446"/>
    <n v="29276.14"/>
    <n v="10.5"/>
    <n v="26202.1453"/>
    <n v="58.77"/>
    <n v="0.86"/>
    <n v="22533.844958000001"/>
    <x v="1"/>
    <n v="3355"/>
    <x v="241"/>
    <n v="5.88"/>
    <n v="147.88200000000001"/>
    <x v="1255"/>
    <x v="1255"/>
    <x v="167"/>
    <n v="13.34"/>
  </r>
  <r>
    <x v="0"/>
    <x v="5"/>
    <x v="1"/>
    <n v="151018"/>
    <n v="7.78"/>
    <n v="11749.200400000002"/>
    <n v="13607.43"/>
    <n v="1.1581579628176228"/>
    <n v="26253.279999999999"/>
    <n v="33.92"/>
    <n v="17348.167423999999"/>
    <n v="98.19"/>
    <n v="1.19"/>
    <n v="20644.31923456"/>
    <x v="1"/>
    <n v="3828"/>
    <x v="1150"/>
    <n v="21.36"/>
    <n v="2195.808"/>
    <x v="1256"/>
    <x v="1256"/>
    <x v="107"/>
    <n v="7.26"/>
  </r>
  <r>
    <x v="0"/>
    <x v="5"/>
    <x v="3"/>
    <n v="39875"/>
    <n v="5.59"/>
    <n v="2229.0124999999998"/>
    <n v="291805.78999999998"/>
    <n v="130.91258573022807"/>
    <n v="43839.360000000001"/>
    <n v="40.24"/>
    <n v="26198.401535999998"/>
    <n v="125.91"/>
    <n v="0.91"/>
    <n v="23840.545397759997"/>
    <x v="1"/>
    <n v="543"/>
    <x v="1151"/>
    <n v="17.48"/>
    <n v="423.71520000000004"/>
    <x v="1257"/>
    <x v="1257"/>
    <x v="23"/>
    <n v="14.75"/>
  </r>
  <r>
    <x v="0"/>
    <x v="5"/>
    <x v="3"/>
    <n v="99893"/>
    <n v="4.47"/>
    <n v="4465.2170999999998"/>
    <n v="210271.63"/>
    <n v="47.091020501556358"/>
    <n v="28364.76"/>
    <n v="1.25"/>
    <n v="28010.200499999999"/>
    <n v="211.14"/>
    <n v="1.1100000000000001"/>
    <n v="31091.322555000002"/>
    <x v="0"/>
    <n v="1340"/>
    <x v="1152"/>
    <n v="18.97"/>
    <n v="681.02299999999991"/>
    <x v="1258"/>
    <x v="1258"/>
    <x v="193"/>
    <n v="6.64"/>
  </r>
  <r>
    <x v="0"/>
    <x v="5"/>
    <x v="2"/>
    <n v="26262"/>
    <n v="5.87"/>
    <n v="1541.5794000000001"/>
    <n v="287819.03000000003"/>
    <n v="186.70399332009757"/>
    <n v="13872.32"/>
    <n v="59.6"/>
    <n v="5604.4172800000006"/>
    <n v="252.66"/>
    <n v="0.9"/>
    <n v="5043.9755520000008"/>
    <x v="1"/>
    <n v="4978"/>
    <x v="1153"/>
    <n v="21.32"/>
    <n v="232.38800000000001"/>
    <x v="1259"/>
    <x v="1259"/>
    <x v="211"/>
    <n v="17.350000000000001"/>
  </r>
  <r>
    <x v="0"/>
    <x v="5"/>
    <x v="4"/>
    <n v="182298"/>
    <n v="4.82"/>
    <n v="8786.7636000000002"/>
    <n v="359241.42"/>
    <n v="40.884384325532551"/>
    <n v="16269.65"/>
    <n v="50.78"/>
    <n v="8007.9217299999991"/>
    <n v="159.03"/>
    <n v="0.97"/>
    <n v="7767.6840780999992"/>
    <x v="0"/>
    <n v="1110"/>
    <x v="1154"/>
    <n v="24.96"/>
    <n v="1736.9664"/>
    <x v="1260"/>
    <x v="1260"/>
    <x v="206"/>
    <n v="19.829999999999998"/>
  </r>
  <r>
    <x v="0"/>
    <x v="5"/>
    <x v="3"/>
    <n v="35798"/>
    <n v="4.41"/>
    <n v="1578.6918000000001"/>
    <n v="195503.85"/>
    <n v="123.83914960475502"/>
    <n v="27929.24"/>
    <n v="32.89"/>
    <n v="18743.312964000001"/>
    <n v="307.95999999999998"/>
    <n v="1.1000000000000001"/>
    <n v="20617.644260400004"/>
    <x v="0"/>
    <n v="1276"/>
    <x v="505"/>
    <n v="14.01"/>
    <n v="153.40950000000001"/>
    <x v="1261"/>
    <x v="1261"/>
    <x v="103"/>
    <n v="3.94"/>
  </r>
  <r>
    <x v="0"/>
    <x v="5"/>
    <x v="3"/>
    <n v="199053"/>
    <n v="1.17"/>
    <n v="2328.9200999999998"/>
    <n v="132642.81"/>
    <n v="56.954641767229376"/>
    <n v="15197.72"/>
    <n v="25.73"/>
    <n v="11287.346643999997"/>
    <n v="69.72"/>
    <n v="0.97"/>
    <n v="10948.726244679998"/>
    <x v="0"/>
    <n v="4930"/>
    <x v="1155"/>
    <n v="16.100000000000001"/>
    <n v="188.209"/>
    <x v="1262"/>
    <x v="1262"/>
    <x v="124"/>
    <n v="7.99"/>
  </r>
  <r>
    <x v="0"/>
    <x v="5"/>
    <x v="3"/>
    <n v="106035"/>
    <n v="5.93"/>
    <n v="6287.8755000000001"/>
    <n v="75938.47"/>
    <n v="12.076967808920516"/>
    <n v="19981.93"/>
    <n v="23.76"/>
    <n v="15234.223431999999"/>
    <n v="245.01"/>
    <n v="1.01"/>
    <n v="15386.565666319999"/>
    <x v="0"/>
    <n v="3052"/>
    <x v="1156"/>
    <n v="16.05"/>
    <n v="579.24450000000002"/>
    <x v="1263"/>
    <x v="1263"/>
    <x v="195"/>
    <n v="4.78"/>
  </r>
  <r>
    <x v="0"/>
    <x v="5"/>
    <x v="2"/>
    <n v="27730"/>
    <n v="3.62"/>
    <n v="1003.8260000000001"/>
    <n v="194942.48"/>
    <n v="194.19947281700215"/>
    <n v="16673.490000000002"/>
    <n v="3.1"/>
    <n v="16156.61181"/>
    <n v="290.01"/>
    <n v="1.05"/>
    <n v="16964.4424005"/>
    <x v="0"/>
    <n v="4552"/>
    <x v="411"/>
    <n v="9.3800000000000008"/>
    <n v="88.453400000000002"/>
    <x v="1264"/>
    <x v="1264"/>
    <x v="1"/>
    <n v="1.25"/>
  </r>
  <r>
    <x v="0"/>
    <x v="5"/>
    <x v="1"/>
    <n v="144166"/>
    <n v="5.72"/>
    <n v="8246.2952000000005"/>
    <n v="386510.66"/>
    <n v="46.870825094886243"/>
    <n v="38875.019999999997"/>
    <n v="6.84"/>
    <n v="36215.968631999996"/>
    <n v="424.61"/>
    <n v="1.06"/>
    <n v="38388.92674992"/>
    <x v="0"/>
    <n v="2522"/>
    <x v="1157"/>
    <n v="20.62"/>
    <n v="1506.4972000000002"/>
    <x v="1265"/>
    <x v="1265"/>
    <x v="144"/>
    <n v="6.25"/>
  </r>
  <r>
    <x v="0"/>
    <x v="5"/>
    <x v="3"/>
    <n v="180508"/>
    <n v="5.56"/>
    <n v="10036.244799999999"/>
    <n v="166744.24"/>
    <n v="16.614206142122004"/>
    <n v="11746.61"/>
    <n v="2.2799999999999998"/>
    <n v="11478.787292000001"/>
    <n v="356.65"/>
    <n v="1.08"/>
    <n v="12397.090275360002"/>
    <x v="1"/>
    <n v="1648"/>
    <x v="1158"/>
    <n v="10.99"/>
    <n v="1240.771"/>
    <x v="1266"/>
    <x v="1266"/>
    <x v="24"/>
    <n v="11"/>
  </r>
  <r>
    <x v="0"/>
    <x v="5"/>
    <x v="2"/>
    <n v="11327"/>
    <n v="6.54"/>
    <n v="740.78579999999999"/>
    <n v="48816.93"/>
    <n v="65.898846873144706"/>
    <n v="29234.33"/>
    <n v="13.96"/>
    <n v="25153.217532000002"/>
    <n v="90.56"/>
    <n v="1.1399999999999999"/>
    <n v="28674.667986479999"/>
    <x v="0"/>
    <n v="358"/>
    <x v="375"/>
    <n v="10.38"/>
    <n v="47.0214"/>
    <x v="1267"/>
    <x v="1267"/>
    <x v="36"/>
    <n v="2.86"/>
  </r>
  <r>
    <x v="0"/>
    <x v="5"/>
    <x v="4"/>
    <n v="131306"/>
    <n v="3.12"/>
    <n v="4096.7472000000007"/>
    <n v="312987.83"/>
    <n v="76.399107565143382"/>
    <n v="42843"/>
    <n v="11.64"/>
    <n v="37856.074799999995"/>
    <n v="192.41"/>
    <n v="1.1299999999999999"/>
    <n v="42777.36452399999"/>
    <x v="0"/>
    <n v="4123"/>
    <x v="64"/>
    <n v="23.99"/>
    <n v="961.03939999999989"/>
    <x v="1268"/>
    <x v="1268"/>
    <x v="249"/>
    <n v="3.86"/>
  </r>
  <r>
    <x v="0"/>
    <x v="5"/>
    <x v="3"/>
    <n v="167926"/>
    <n v="7.47"/>
    <n v="12544.072200000001"/>
    <n v="6992.51"/>
    <n v="0.55743540761826926"/>
    <n v="39609.370000000003"/>
    <n v="16.89"/>
    <n v="32919.347407000001"/>
    <n v="298.42"/>
    <n v="1.18"/>
    <n v="38844.829940260002"/>
    <x v="1"/>
    <n v="750"/>
    <x v="1159"/>
    <n v="3.36"/>
    <n v="288.69119999999998"/>
    <x v="1269"/>
    <x v="1269"/>
    <x v="74"/>
    <n v="17.45"/>
  </r>
  <r>
    <x v="0"/>
    <x v="5"/>
    <x v="1"/>
    <n v="167574"/>
    <n v="1.39"/>
    <n v="2329.2785999999996"/>
    <n v="95652.01"/>
    <n v="41.065079119346223"/>
    <n v="5476.6"/>
    <n v="5.3"/>
    <n v="5186.3401999999996"/>
    <n v="182.4"/>
    <n v="0.89"/>
    <n v="4615.8427780000002"/>
    <x v="0"/>
    <n v="3063"/>
    <x v="1160"/>
    <n v="20.59"/>
    <n v="255.11009999999999"/>
    <x v="1270"/>
    <x v="1270"/>
    <x v="57"/>
    <n v="1.65"/>
  </r>
  <r>
    <x v="0"/>
    <x v="5"/>
    <x v="4"/>
    <n v="87677"/>
    <n v="2.68"/>
    <n v="2349.7436000000002"/>
    <n v="135438.17000000001"/>
    <n v="57.639552672895881"/>
    <n v="21035.49"/>
    <n v="8.9700000000000006"/>
    <n v="19148.606547000003"/>
    <n v="298.10000000000002"/>
    <n v="0.81"/>
    <n v="15510.371303070004"/>
    <x v="0"/>
    <n v="1787"/>
    <x v="1161"/>
    <n v="10.36"/>
    <n v="179.12440000000001"/>
    <x v="1271"/>
    <x v="1271"/>
    <x v="215"/>
    <n v="5.42"/>
  </r>
  <r>
    <x v="0"/>
    <x v="5"/>
    <x v="0"/>
    <n v="77502"/>
    <n v="3.21"/>
    <n v="2487.8141999999998"/>
    <n v="107161.44"/>
    <n v="43.074535067771542"/>
    <n v="7396.86"/>
    <n v="45.4"/>
    <n v="4038.6855600000004"/>
    <n v="78.7"/>
    <n v="1"/>
    <n v="4038.6855600000004"/>
    <x v="0"/>
    <n v="1781"/>
    <x v="219"/>
    <n v="2.73"/>
    <n v="57.029700000000005"/>
    <x v="1272"/>
    <x v="1272"/>
    <x v="141"/>
    <n v="8.1199999999999992"/>
  </r>
  <r>
    <x v="0"/>
    <x v="5"/>
    <x v="4"/>
    <n v="93881"/>
    <n v="6.37"/>
    <n v="5980.2197000000006"/>
    <n v="330113.03000000003"/>
    <n v="55.200819795968364"/>
    <n v="25608.6"/>
    <n v="52.89"/>
    <n v="12064.211459999999"/>
    <n v="479.2"/>
    <n v="1.17"/>
    <n v="14115.127408199998"/>
    <x v="1"/>
    <n v="590"/>
    <x v="1162"/>
    <n v="5.9"/>
    <n v="276.06100000000004"/>
    <x v="1273"/>
    <x v="1273"/>
    <x v="89"/>
    <n v="24.25"/>
  </r>
  <r>
    <x v="0"/>
    <x v="5"/>
    <x v="0"/>
    <n v="197399"/>
    <n v="3.09"/>
    <n v="6099.6290999999992"/>
    <n v="173948.07"/>
    <n v="28.517811025591708"/>
    <n v="1154.81"/>
    <n v="16.64"/>
    <n v="962.64961599999992"/>
    <n v="164.17"/>
    <n v="1.08"/>
    <n v="1039.6615852800001"/>
    <x v="1"/>
    <n v="847"/>
    <x v="1163"/>
    <n v="19.34"/>
    <n v="1102.9602"/>
    <x v="1274"/>
    <x v="1274"/>
    <x v="237"/>
    <n v="18.34"/>
  </r>
  <r>
    <x v="0"/>
    <x v="5"/>
    <x v="3"/>
    <n v="62396"/>
    <n v="7.3"/>
    <n v="4554.9079999999994"/>
    <n v="380116.96"/>
    <n v="83.452170713437042"/>
    <n v="13738.66"/>
    <n v="44.63"/>
    <n v="7607.0960419999992"/>
    <n v="422.26"/>
    <n v="0.89"/>
    <n v="6770.3154773799997"/>
    <x v="0"/>
    <n v="3673"/>
    <x v="1164"/>
    <n v="10.56"/>
    <n v="307.82400000000001"/>
    <x v="1275"/>
    <x v="1275"/>
    <x v="43"/>
    <n v="15.83"/>
  </r>
  <r>
    <x v="0"/>
    <x v="5"/>
    <x v="2"/>
    <n v="18077"/>
    <n v="4.01"/>
    <n v="724.8877"/>
    <n v="191201.73"/>
    <n v="263.7673807956736"/>
    <n v="39190.120000000003"/>
    <n v="10.36"/>
    <n v="35130.023568000004"/>
    <n v="268.79000000000002"/>
    <n v="1.06"/>
    <n v="37237.824982080005"/>
    <x v="0"/>
    <n v="2726"/>
    <x v="764"/>
    <n v="15.55"/>
    <n v="61.733499999999999"/>
    <x v="1276"/>
    <x v="1276"/>
    <x v="74"/>
    <n v="4.1500000000000004"/>
  </r>
  <r>
    <x v="0"/>
    <x v="5"/>
    <x v="1"/>
    <n v="166301"/>
    <n v="0.78"/>
    <n v="1297.1478000000002"/>
    <n v="413797.45"/>
    <n v="319.00562911951897"/>
    <n v="5502.79"/>
    <n v="8.2200000000000006"/>
    <n v="5050.4606619999995"/>
    <n v="244.36"/>
    <n v="1.05"/>
    <n v="5302.9836950999997"/>
    <x v="0"/>
    <n v="2866"/>
    <x v="322"/>
    <n v="9.2799999999999994"/>
    <n v="108.0192"/>
    <x v="1277"/>
    <x v="1277"/>
    <x v="25"/>
    <n v="12.53"/>
  </r>
  <r>
    <x v="1"/>
    <x v="5"/>
    <x v="2"/>
    <n v="181346"/>
    <n v="2.64"/>
    <n v="4787.5343999999996"/>
    <n v="220317.17"/>
    <n v="46.018921555947472"/>
    <n v="26435.49"/>
    <n v="55.82"/>
    <n v="11679.199482"/>
    <n v="78.400000000000006"/>
    <n v="1.19"/>
    <n v="13898.247383579999"/>
    <x v="0"/>
    <n v="843"/>
    <x v="1165"/>
    <n v="8.7100000000000009"/>
    <n v="235.95390000000003"/>
    <x v="1278"/>
    <x v="1278"/>
    <x v="211"/>
    <n v="12.26"/>
  </r>
  <r>
    <x v="1"/>
    <x v="5"/>
    <x v="1"/>
    <n v="92246"/>
    <n v="2.52"/>
    <n v="2324.5992000000001"/>
    <n v="16633.7"/>
    <n v="7.1555130880196467"/>
    <n v="10834.17"/>
    <n v="32.200000000000003"/>
    <n v="7345.5672599999998"/>
    <n v="37.89"/>
    <n v="1.1000000000000001"/>
    <n v="8080.1239860000005"/>
    <x v="1"/>
    <n v="3248"/>
    <x v="10"/>
    <n v="18.989999999999998"/>
    <n v="376.19189999999998"/>
    <x v="1279"/>
    <x v="1279"/>
    <x v="248"/>
    <n v="8.7899999999999991"/>
  </r>
  <r>
    <x v="1"/>
    <x v="5"/>
    <x v="0"/>
    <n v="175067"/>
    <n v="6.96"/>
    <n v="12184.663199999999"/>
    <n v="170436.57"/>
    <n v="13.987794919107818"/>
    <n v="1166.18"/>
    <n v="51.78"/>
    <n v="562.331996"/>
    <n v="130.66"/>
    <n v="1.1599999999999999"/>
    <n v="652.30511535999995"/>
    <x v="0"/>
    <n v="2541"/>
    <x v="1166"/>
    <n v="17.34"/>
    <n v="1098.6623999999999"/>
    <x v="1280"/>
    <x v="1280"/>
    <x v="147"/>
    <n v="10.18"/>
  </r>
  <r>
    <x v="1"/>
    <x v="5"/>
    <x v="0"/>
    <n v="78185"/>
    <n v="4.3600000000000003"/>
    <n v="3408.866"/>
    <n v="278722.92"/>
    <n v="81.764117451375327"/>
    <n v="16219.98"/>
    <n v="21.93"/>
    <n v="12662.938385999998"/>
    <n v="300.91000000000003"/>
    <n v="0.84"/>
    <n v="10636.868244239999"/>
    <x v="0"/>
    <n v="3417"/>
    <x v="792"/>
    <n v="7.14"/>
    <n v="227.76599999999996"/>
    <x v="1281"/>
    <x v="1281"/>
    <x v="134"/>
    <n v="11.3"/>
  </r>
  <r>
    <x v="1"/>
    <x v="5"/>
    <x v="4"/>
    <n v="176455"/>
    <n v="6.62"/>
    <n v="11681.321"/>
    <n v="208920.04"/>
    <n v="17.884966948515498"/>
    <n v="8276.73"/>
    <n v="27.62"/>
    <n v="5990.6971739999999"/>
    <n v="418.81"/>
    <n v="1.04"/>
    <n v="6230.32506096"/>
    <x v="1"/>
    <n v="2663"/>
    <x v="1167"/>
    <n v="5.16"/>
    <n v="611.76959999999997"/>
    <x v="1282"/>
    <x v="1282"/>
    <x v="52"/>
    <n v="16.579999999999998"/>
  </r>
  <r>
    <x v="1"/>
    <x v="5"/>
    <x v="1"/>
    <n v="165993"/>
    <n v="4.7"/>
    <n v="7801.6710000000003"/>
    <n v="428391.38"/>
    <n v="54.91020833870077"/>
    <n v="39774.21"/>
    <n v="37.76"/>
    <n v="24755.468304000002"/>
    <n v="206.48"/>
    <n v="0.97"/>
    <n v="24012.80425488"/>
    <x v="1"/>
    <n v="860"/>
    <x v="1168"/>
    <n v="20.51"/>
    <n v="1192.0412000000001"/>
    <x v="1283"/>
    <x v="1283"/>
    <x v="108"/>
    <n v="25.1"/>
  </r>
  <r>
    <x v="1"/>
    <x v="5"/>
    <x v="0"/>
    <n v="149369"/>
    <n v="6.39"/>
    <n v="9544.6790999999994"/>
    <n v="78399.86"/>
    <n v="8.2139859474165036"/>
    <n v="6164.05"/>
    <n v="28.53"/>
    <n v="4405.446535"/>
    <n v="405.81"/>
    <n v="0.91"/>
    <n v="4008.95634685"/>
    <x v="0"/>
    <n v="585"/>
    <x v="1169"/>
    <n v="21.86"/>
    <n v="1155.7382"/>
    <x v="1284"/>
    <x v="1284"/>
    <x v="189"/>
    <n v="7.58"/>
  </r>
  <r>
    <x v="1"/>
    <x v="5"/>
    <x v="3"/>
    <n v="184004"/>
    <n v="2.21"/>
    <n v="4066.4883999999997"/>
    <n v="352507.66"/>
    <n v="86.686011449092049"/>
    <n v="26690.26"/>
    <n v="19.09"/>
    <n v="21595.089366"/>
    <n v="498.71"/>
    <n v="0.81"/>
    <n v="17492.022386460001"/>
    <x v="0"/>
    <n v="1172"/>
    <x v="583"/>
    <n v="2.11"/>
    <n v="70.684999999999988"/>
    <x v="1285"/>
    <x v="1285"/>
    <x v="139"/>
    <n v="9.14"/>
  </r>
  <r>
    <x v="1"/>
    <x v="5"/>
    <x v="1"/>
    <n v="160720"/>
    <n v="4.17"/>
    <n v="6702.0240000000003"/>
    <n v="435530.83"/>
    <n v="64.984970211983722"/>
    <n v="23565.040000000001"/>
    <n v="46.86"/>
    <n v="12522.462256000001"/>
    <n v="294.83999999999997"/>
    <n v="1.1000000000000001"/>
    <n v="13774.708481600002"/>
    <x v="1"/>
    <n v="3356"/>
    <x v="1170"/>
    <n v="7.95"/>
    <n v="632.66100000000006"/>
    <x v="1286"/>
    <x v="1286"/>
    <x v="30"/>
    <n v="20.95"/>
  </r>
  <r>
    <x v="1"/>
    <x v="5"/>
    <x v="3"/>
    <n v="192269"/>
    <n v="7"/>
    <n v="13458.830000000002"/>
    <n v="134915.87"/>
    <n v="10.024338668368646"/>
    <n v="33253.97"/>
    <n v="6.21"/>
    <n v="31188.898463000001"/>
    <n v="396.05"/>
    <n v="1.1200000000000001"/>
    <n v="34931.566278560007"/>
    <x v="0"/>
    <n v="3448"/>
    <x v="1171"/>
    <n v="2.27"/>
    <n v="155.81280000000001"/>
    <x v="1287"/>
    <x v="1287"/>
    <x v="94"/>
    <n v="7.21"/>
  </r>
  <r>
    <x v="1"/>
    <x v="5"/>
    <x v="0"/>
    <n v="102728"/>
    <n v="1.46"/>
    <n v="1499.8288"/>
    <n v="238269.1"/>
    <n v="158.86419836717366"/>
    <n v="20032.86"/>
    <n v="42.83"/>
    <n v="11452.786062000003"/>
    <n v="172.8"/>
    <n v="1.08"/>
    <n v="12369.008946960004"/>
    <x v="0"/>
    <n v="299"/>
    <x v="1172"/>
    <n v="14.85"/>
    <n v="191.41649999999998"/>
    <x v="1288"/>
    <x v="1288"/>
    <x v="165"/>
    <n v="6.84"/>
  </r>
  <r>
    <x v="1"/>
    <x v="5"/>
    <x v="1"/>
    <n v="42384"/>
    <n v="6.45"/>
    <n v="2733.768"/>
    <n v="343446.69"/>
    <n v="125.63124961591474"/>
    <n v="31314.81"/>
    <n v="52.27"/>
    <n v="14946.558813"/>
    <n v="325.39"/>
    <n v="1.1200000000000001"/>
    <n v="16740.145870560002"/>
    <x v="0"/>
    <n v="50"/>
    <x v="1173"/>
    <n v="20.64"/>
    <n v="438.8064"/>
    <x v="1289"/>
    <x v="1289"/>
    <x v="224"/>
    <n v="19.13"/>
  </r>
  <r>
    <x v="1"/>
    <x v="5"/>
    <x v="1"/>
    <n v="196649"/>
    <n v="0.59"/>
    <n v="1160.2291"/>
    <n v="444853.28"/>
    <n v="383.41848174640683"/>
    <n v="9106.2900000000009"/>
    <n v="45.11"/>
    <n v="4998.4425810000002"/>
    <n v="423.97"/>
    <n v="1.1000000000000001"/>
    <n v="5498.2868391000011"/>
    <x v="0"/>
    <n v="1459"/>
    <x v="700"/>
    <n v="20.85"/>
    <n v="239.35800000000003"/>
    <x v="1290"/>
    <x v="1290"/>
    <x v="127"/>
    <n v="14.42"/>
  </r>
  <r>
    <x v="1"/>
    <x v="5"/>
    <x v="1"/>
    <n v="82876"/>
    <n v="6.33"/>
    <n v="5246.0508"/>
    <n v="146029.76999999999"/>
    <n v="27.836133420591349"/>
    <n v="34701.5"/>
    <n v="14.72"/>
    <n v="29593.439200000001"/>
    <n v="360.27"/>
    <n v="1.05"/>
    <n v="31073.11116"/>
    <x v="1"/>
    <n v="594"/>
    <x v="1174"/>
    <n v="8.0500000000000007"/>
    <n v="322"/>
    <x v="1291"/>
    <x v="1291"/>
    <x v="0"/>
    <n v="15.04"/>
  </r>
  <r>
    <x v="1"/>
    <x v="5"/>
    <x v="1"/>
    <n v="176965"/>
    <n v="3.48"/>
    <n v="6158.3819999999996"/>
    <n v="399307.57"/>
    <n v="64.839688411663971"/>
    <n v="42071.1"/>
    <n v="6.97"/>
    <n v="39138.744330000001"/>
    <n v="79.67"/>
    <n v="0.86"/>
    <n v="33659.320123800004"/>
    <x v="0"/>
    <n v="4646"/>
    <x v="1175"/>
    <n v="7.55"/>
    <n v="458.43599999999998"/>
    <x v="1292"/>
    <x v="1292"/>
    <x v="82"/>
    <n v="8"/>
  </r>
  <r>
    <x v="1"/>
    <x v="5"/>
    <x v="3"/>
    <n v="68827"/>
    <n v="3.39"/>
    <n v="2333.2352999999998"/>
    <n v="46911.56"/>
    <n v="20.105799016498679"/>
    <n v="49279.1"/>
    <n v="14.54"/>
    <n v="42113.918859999998"/>
    <n v="253.07"/>
    <n v="0.97"/>
    <n v="40850.501294199996"/>
    <x v="0"/>
    <n v="3408"/>
    <x v="715"/>
    <n v="23.07"/>
    <n v="471.32010000000002"/>
    <x v="1293"/>
    <x v="1293"/>
    <x v="16"/>
    <n v="7.73"/>
  </r>
  <r>
    <x v="1"/>
    <x v="5"/>
    <x v="3"/>
    <n v="18171"/>
    <n v="2.59"/>
    <n v="470.62889999999999"/>
    <n v="314156.52"/>
    <n v="667.52492250263435"/>
    <n v="22891.91"/>
    <n v="57.98"/>
    <n v="9619.1805820000009"/>
    <n v="315.73"/>
    <n v="0.84"/>
    <n v="8080.1116888800007"/>
    <x v="0"/>
    <n v="2463"/>
    <x v="1176"/>
    <n v="16.989999999999998"/>
    <n v="71.697800000000001"/>
    <x v="1294"/>
    <x v="1294"/>
    <x v="25"/>
    <n v="13.6"/>
  </r>
  <r>
    <x v="1"/>
    <x v="5"/>
    <x v="0"/>
    <n v="56595"/>
    <n v="7.82"/>
    <n v="4425.7290000000003"/>
    <n v="158081.76999999999"/>
    <n v="35.718809262835563"/>
    <n v="1793.32"/>
    <n v="37.33"/>
    <n v="1123.873644"/>
    <n v="353.48"/>
    <n v="0.84"/>
    <n v="944.05386095999995"/>
    <x v="0"/>
    <n v="4566"/>
    <x v="1177"/>
    <n v="6"/>
    <n v="228.84"/>
    <x v="1295"/>
    <x v="1295"/>
    <x v="53"/>
    <n v="11.51"/>
  </r>
  <r>
    <x v="1"/>
    <x v="5"/>
    <x v="4"/>
    <n v="134838"/>
    <n v="5.82"/>
    <n v="7847.5716000000002"/>
    <n v="216570.48"/>
    <n v="27.597133360337867"/>
    <n v="36497.75"/>
    <n v="55.75"/>
    <n v="16150.254375"/>
    <n v="431.55"/>
    <n v="0.95"/>
    <n v="15342.74165625"/>
    <x v="0"/>
    <n v="1267"/>
    <x v="1178"/>
    <n v="1.77"/>
    <n v="117.22710000000001"/>
    <x v="1296"/>
    <x v="1296"/>
    <x v="212"/>
    <n v="14.01"/>
  </r>
  <r>
    <x v="1"/>
    <x v="5"/>
    <x v="0"/>
    <n v="16565"/>
    <n v="1.42"/>
    <n v="235.22299999999998"/>
    <n v="458267.22"/>
    <n v="1948.2245358659654"/>
    <n v="10634.06"/>
    <n v="55.6"/>
    <n v="4721.5226399999992"/>
    <n v="400.08"/>
    <n v="1.07"/>
    <n v="5052.0292247999996"/>
    <x v="0"/>
    <n v="3577"/>
    <x v="1179"/>
    <n v="6.58"/>
    <n v="12.238799999999999"/>
    <x v="1297"/>
    <x v="1297"/>
    <x v="128"/>
    <n v="14.21"/>
  </r>
  <r>
    <x v="1"/>
    <x v="5"/>
    <x v="3"/>
    <n v="143838"/>
    <n v="5.8"/>
    <n v="8342.6039999999994"/>
    <n v="328448.8"/>
    <n v="39.370057598323022"/>
    <n v="6540.13"/>
    <n v="1.39"/>
    <n v="6449.2221929999996"/>
    <n v="323.83"/>
    <n v="0.89"/>
    <n v="5739.8077517699994"/>
    <x v="0"/>
    <n v="1003"/>
    <x v="1180"/>
    <n v="14.12"/>
    <n v="895.20799999999997"/>
    <x v="1298"/>
    <x v="1298"/>
    <x v="92"/>
    <n v="14.66"/>
  </r>
  <r>
    <x v="1"/>
    <x v="5"/>
    <x v="4"/>
    <n v="180751"/>
    <n v="5.81"/>
    <n v="10501.633099999999"/>
    <n v="115631.88"/>
    <n v="11.010847446193869"/>
    <n v="40108.300000000003"/>
    <n v="59.29"/>
    <n v="16328.088930000002"/>
    <n v="31.11"/>
    <n v="1.18"/>
    <n v="19267.1449374"/>
    <x v="1"/>
    <n v="1791"/>
    <x v="1181"/>
    <n v="17.55"/>
    <n v="1985.7825000000003"/>
    <x v="1299"/>
    <x v="1299"/>
    <x v="53"/>
    <n v="18.05"/>
  </r>
  <r>
    <x v="1"/>
    <x v="5"/>
    <x v="4"/>
    <n v="178813"/>
    <n v="1"/>
    <n v="1788.13"/>
    <n v="97653.41"/>
    <n v="54.612030445213712"/>
    <n v="15826.35"/>
    <n v="59.77"/>
    <n v="6366.9406049999998"/>
    <n v="67.349999999999994"/>
    <n v="0.96"/>
    <n v="6112.2629807999992"/>
    <x v="0"/>
    <n v="2085"/>
    <x v="1182"/>
    <n v="3.44"/>
    <n v="54.971200000000003"/>
    <x v="1300"/>
    <x v="1300"/>
    <x v="121"/>
    <n v="10.49"/>
  </r>
  <r>
    <x v="1"/>
    <x v="5"/>
    <x v="3"/>
    <n v="154223"/>
    <n v="5.27"/>
    <n v="8127.5520999999999"/>
    <n v="448041.21"/>
    <n v="55.126218138915412"/>
    <n v="29320.89"/>
    <n v="59.36"/>
    <n v="11916.009695999999"/>
    <n v="396.93"/>
    <n v="1.1000000000000001"/>
    <n v="13107.610665599999"/>
    <x v="0"/>
    <n v="518"/>
    <x v="1183"/>
    <n v="19.420000000000002"/>
    <n v="1281.5258000000001"/>
    <x v="1301"/>
    <x v="1301"/>
    <x v="52"/>
    <n v="14.12"/>
  </r>
  <r>
    <x v="1"/>
    <x v="5"/>
    <x v="1"/>
    <n v="29401"/>
    <n v="5.62"/>
    <n v="1652.3362"/>
    <n v="440888.31"/>
    <n v="266.8272413326053"/>
    <n v="35658"/>
    <n v="56.58"/>
    <n v="15482.703600000001"/>
    <n v="224.83"/>
    <n v="1.04"/>
    <n v="16102.011744000001"/>
    <x v="0"/>
    <n v="2235"/>
    <x v="513"/>
    <n v="22.1"/>
    <n v="211.71799999999999"/>
    <x v="1302"/>
    <x v="1302"/>
    <x v="102"/>
    <n v="15.12"/>
  </r>
  <r>
    <x v="1"/>
    <x v="5"/>
    <x v="0"/>
    <n v="121327"/>
    <n v="7.18"/>
    <n v="8711.2785999999996"/>
    <n v="50825.15"/>
    <n v="5.8344075920152525"/>
    <n v="6507.46"/>
    <n v="19.489999999999998"/>
    <n v="5239.1560460000001"/>
    <n v="302.04000000000002"/>
    <n v="1.18"/>
    <n v="6182.2041342799994"/>
    <x v="1"/>
    <n v="1810"/>
    <x v="1184"/>
    <n v="24.59"/>
    <n v="2142.0349000000001"/>
    <x v="1303"/>
    <x v="1303"/>
    <x v="4"/>
    <n v="10.86"/>
  </r>
  <r>
    <x v="1"/>
    <x v="5"/>
    <x v="2"/>
    <n v="84606"/>
    <n v="7.27"/>
    <n v="6150.8562000000002"/>
    <n v="81047.600000000006"/>
    <n v="13.176637099726051"/>
    <n v="33929.74"/>
    <n v="50.11"/>
    <n v="16927.547286000001"/>
    <n v="453.43"/>
    <n v="1.1100000000000001"/>
    <n v="18789.577487460003"/>
    <x v="1"/>
    <n v="3934"/>
    <x v="1185"/>
    <n v="1.49"/>
    <n v="76.749899999999997"/>
    <x v="1304"/>
    <x v="1304"/>
    <x v="123"/>
    <n v="14.88"/>
  </r>
  <r>
    <x v="1"/>
    <x v="5"/>
    <x v="0"/>
    <n v="88193"/>
    <n v="0.83"/>
    <n v="732.00189999999998"/>
    <n v="39505.33"/>
    <n v="53.968889971460463"/>
    <n v="22175.46"/>
    <n v="56.84"/>
    <n v="9570.9285359999994"/>
    <n v="347.09"/>
    <n v="0.94"/>
    <n v="8996.6728238399992"/>
    <x v="1"/>
    <n v="2927"/>
    <x v="145"/>
    <n v="13.58"/>
    <n v="100.3562"/>
    <x v="1305"/>
    <x v="1305"/>
    <x v="79"/>
    <n v="19.420000000000002"/>
  </r>
  <r>
    <x v="1"/>
    <x v="5"/>
    <x v="1"/>
    <n v="86030"/>
    <n v="7.97"/>
    <n v="6856.5909999999994"/>
    <n v="328514.75"/>
    <n v="47.912256980181553"/>
    <n v="10216.6"/>
    <n v="3.07"/>
    <n v="9902.9503800000002"/>
    <n v="153.03"/>
    <n v="0.89"/>
    <n v="8813.6258381999996"/>
    <x v="0"/>
    <n v="177"/>
    <x v="1186"/>
    <n v="21.72"/>
    <n v="1372.9211999999998"/>
    <x v="1306"/>
    <x v="1306"/>
    <x v="58"/>
    <n v="9.41"/>
  </r>
  <r>
    <x v="1"/>
    <x v="5"/>
    <x v="0"/>
    <n v="196638"/>
    <n v="6.52"/>
    <n v="12820.797599999998"/>
    <n v="77205.22"/>
    <n v="6.0218733973306007"/>
    <n v="9095.7199999999993"/>
    <n v="57.26"/>
    <n v="3887.5107279999997"/>
    <n v="372.03"/>
    <n v="1.1100000000000001"/>
    <n v="4315.1369080800005"/>
    <x v="1"/>
    <n v="155"/>
    <x v="1187"/>
    <n v="24.21"/>
    <n v="2909.7999"/>
    <x v="1307"/>
    <x v="1307"/>
    <x v="242"/>
    <n v="15.98"/>
  </r>
  <r>
    <x v="1"/>
    <x v="5"/>
    <x v="1"/>
    <n v="166905"/>
    <n v="3.29"/>
    <n v="5491.1745000000001"/>
    <n v="116256.32000000001"/>
    <n v="21.171485262396963"/>
    <n v="22718.71"/>
    <n v="5.93"/>
    <n v="21371.490496999999"/>
    <n v="67.819999999999993"/>
    <n v="1.1599999999999999"/>
    <n v="24790.928976519997"/>
    <x v="0"/>
    <n v="3903"/>
    <x v="1188"/>
    <n v="24.58"/>
    <n v="1095.7764"/>
    <x v="1308"/>
    <x v="1308"/>
    <x v="52"/>
    <n v="4.2699999999999996"/>
  </r>
  <r>
    <x v="1"/>
    <x v="5"/>
    <x v="1"/>
    <n v="13094"/>
    <n v="4.25"/>
    <n v="556.495"/>
    <n v="315998.33"/>
    <n v="567.83678200163524"/>
    <n v="2588.3000000000002"/>
    <n v="18.32"/>
    <n v="2114.1234399999998"/>
    <n v="290.39999999999998"/>
    <n v="1.06"/>
    <n v="2240.9708464"/>
    <x v="0"/>
    <n v="617"/>
    <x v="604"/>
    <n v="1.29"/>
    <n v="3.7538999999999998"/>
    <x v="1309"/>
    <x v="1309"/>
    <x v="198"/>
    <n v="12.33"/>
  </r>
  <r>
    <x v="1"/>
    <x v="5"/>
    <x v="3"/>
    <n v="193558"/>
    <n v="1.72"/>
    <n v="3329.1976"/>
    <n v="101539.96"/>
    <n v="30.49982974876589"/>
    <n v="32213.1"/>
    <n v="25.42"/>
    <n v="24024.529979999999"/>
    <n v="341.69"/>
    <n v="0.95"/>
    <n v="22823.303480999999"/>
    <x v="0"/>
    <n v="329"/>
    <x v="424"/>
    <n v="18.05"/>
    <n v="367.67849999999999"/>
    <x v="1310"/>
    <x v="1310"/>
    <x v="36"/>
    <n v="9.7200000000000006"/>
  </r>
  <r>
    <x v="1"/>
    <x v="5"/>
    <x v="1"/>
    <n v="4770"/>
    <n v="4.9800000000000004"/>
    <n v="237.54600000000002"/>
    <n v="228351.58"/>
    <n v="961.29414934370595"/>
    <n v="24366.98"/>
    <n v="48.5"/>
    <n v="12548.994699999999"/>
    <n v="415.15"/>
    <n v="0.9"/>
    <n v="11294.095229999999"/>
    <x v="0"/>
    <n v="2081"/>
    <x v="1189"/>
    <n v="22.6"/>
    <n v="36.160000000000004"/>
    <x v="1311"/>
    <x v="1311"/>
    <x v="62"/>
    <n v="9.76"/>
  </r>
  <r>
    <x v="1"/>
    <x v="5"/>
    <x v="1"/>
    <n v="72123"/>
    <n v="7.28"/>
    <n v="5250.5544"/>
    <n v="130507.14"/>
    <n v="24.855878076417987"/>
    <n v="35764.83"/>
    <n v="50.19"/>
    <n v="17814.461823000001"/>
    <n v="243.8"/>
    <n v="0.93"/>
    <n v="16567.449495390003"/>
    <x v="0"/>
    <n v="1655"/>
    <x v="436"/>
    <n v="21.78"/>
    <n v="804.98880000000008"/>
    <x v="1312"/>
    <x v="1312"/>
    <x v="229"/>
    <n v="13.56"/>
  </r>
  <r>
    <x v="1"/>
    <x v="5"/>
    <x v="0"/>
    <n v="97847"/>
    <n v="1.73"/>
    <n v="1692.7530999999999"/>
    <n v="390551.86"/>
    <n v="230.71992011120818"/>
    <n v="34435.75"/>
    <n v="21.09"/>
    <n v="27173.250325000001"/>
    <n v="178.39"/>
    <n v="1.0900000000000001"/>
    <n v="29618.842854250004"/>
    <x v="0"/>
    <n v="1158"/>
    <x v="775"/>
    <n v="18.21"/>
    <n v="229.26390000000001"/>
    <x v="1313"/>
    <x v="1313"/>
    <x v="186"/>
    <n v="8.81"/>
  </r>
  <r>
    <x v="1"/>
    <x v="5"/>
    <x v="4"/>
    <n v="48201"/>
    <n v="2.0299999999999998"/>
    <n v="978.48029999999994"/>
    <n v="270288.32"/>
    <n v="276.2327662600872"/>
    <n v="11806.05"/>
    <n v="1.5"/>
    <n v="11628.95925"/>
    <n v="334.71"/>
    <n v="0.85"/>
    <n v="9884.6153624999988"/>
    <x v="1"/>
    <n v="2026"/>
    <x v="1190"/>
    <n v="8.2799999999999994"/>
    <n v="79.984799999999993"/>
    <x v="1314"/>
    <x v="1314"/>
    <x v="190"/>
    <n v="11.44"/>
  </r>
  <r>
    <x v="1"/>
    <x v="5"/>
    <x v="0"/>
    <n v="136921"/>
    <n v="1.8"/>
    <n v="2464.5780000000004"/>
    <n v="64321.13"/>
    <n v="26.098232638609932"/>
    <n v="34400.43"/>
    <n v="25.1"/>
    <n v="25765.922070000001"/>
    <n v="56.71"/>
    <n v="0.99"/>
    <n v="25508.262849300001"/>
    <x v="0"/>
    <n v="4342"/>
    <x v="1191"/>
    <n v="1.69"/>
    <n v="25.738699999999998"/>
    <x v="1315"/>
    <x v="1315"/>
    <x v="33"/>
    <n v="6.03"/>
  </r>
  <r>
    <x v="1"/>
    <x v="5"/>
    <x v="3"/>
    <n v="98464"/>
    <n v="1.25"/>
    <n v="1230.8000000000002"/>
    <n v="170460.37"/>
    <n v="138.49558823529409"/>
    <n v="22567.58"/>
    <n v="6.01"/>
    <n v="21211.268442000001"/>
    <n v="227.96"/>
    <n v="1"/>
    <n v="21211.268442000001"/>
    <x v="0"/>
    <n v="642"/>
    <x v="472"/>
    <n v="21.48"/>
    <n v="239.9316"/>
    <x v="1316"/>
    <x v="1316"/>
    <x v="66"/>
    <n v="5.27"/>
  </r>
  <r>
    <x v="1"/>
    <x v="5"/>
    <x v="3"/>
    <n v="152598"/>
    <n v="0.53"/>
    <n v="808.76940000000002"/>
    <n v="96859.43"/>
    <n v="119.76149196544775"/>
    <n v="7355.64"/>
    <n v="18.57"/>
    <n v="5989.6976520000007"/>
    <n v="427.85"/>
    <n v="1.1299999999999999"/>
    <n v="6768.3583467600001"/>
    <x v="0"/>
    <n v="3263"/>
    <x v="1192"/>
    <n v="5.29"/>
    <n v="37.188700000000004"/>
    <x v="1317"/>
    <x v="1317"/>
    <x v="23"/>
    <n v="11.82"/>
  </r>
  <r>
    <x v="1"/>
    <x v="5"/>
    <x v="0"/>
    <n v="184635"/>
    <n v="7.37"/>
    <n v="13607.5995"/>
    <n v="84476.12"/>
    <n v="6.2080104576857948"/>
    <n v="12753.08"/>
    <n v="18.41"/>
    <n v="10405.237971999999"/>
    <n v="40.93"/>
    <n v="0.92"/>
    <n v="9572.8189342400001"/>
    <x v="0"/>
    <n v="1026"/>
    <x v="1193"/>
    <n v="3.25"/>
    <n v="242.32000000000002"/>
    <x v="1318"/>
    <x v="1318"/>
    <x v="74"/>
    <n v="11.24"/>
  </r>
  <r>
    <x v="1"/>
    <x v="5"/>
    <x v="2"/>
    <n v="95673"/>
    <n v="7.88"/>
    <n v="7539.0323999999991"/>
    <n v="103665.31"/>
    <n v="13.750479438183607"/>
    <n v="20048.25"/>
    <n v="0.61"/>
    <n v="19925.955675000001"/>
    <n v="121.9"/>
    <n v="1.1200000000000001"/>
    <n v="22317.070356000004"/>
    <x v="0"/>
    <n v="994"/>
    <x v="1194"/>
    <n v="1.25"/>
    <n v="93.662500000000009"/>
    <x v="1319"/>
    <x v="1319"/>
    <x v="180"/>
    <n v="7.63"/>
  </r>
  <r>
    <x v="1"/>
    <x v="5"/>
    <x v="4"/>
    <n v="70579"/>
    <n v="6"/>
    <n v="4234.74"/>
    <n v="420246.13"/>
    <n v="99.237764301940615"/>
    <n v="44698.02"/>
    <n v="24.96"/>
    <n v="33541.394207999998"/>
    <n v="403.45"/>
    <n v="0.84"/>
    <n v="28174.771134719998"/>
    <x v="0"/>
    <n v="3200"/>
    <x v="1195"/>
    <n v="17.53"/>
    <n v="484.00330000000002"/>
    <x v="1320"/>
    <x v="1320"/>
    <x v="54"/>
    <n v="10.17"/>
  </r>
  <r>
    <x v="1"/>
    <x v="5"/>
    <x v="0"/>
    <n v="156812"/>
    <n v="7.32"/>
    <n v="11478.6384"/>
    <n v="66589.570000000007"/>
    <n v="5.8011732471684105"/>
    <n v="43206.13"/>
    <n v="14.38"/>
    <n v="36993.088505999993"/>
    <n v="468.05"/>
    <n v="1.02"/>
    <n v="37732.950276119991"/>
    <x v="0"/>
    <n v="3491"/>
    <x v="1196"/>
    <n v="17.760000000000002"/>
    <n v="1696.0800000000002"/>
    <x v="1321"/>
    <x v="1321"/>
    <x v="209"/>
    <n v="8.09"/>
  </r>
  <r>
    <x v="1"/>
    <x v="5"/>
    <x v="4"/>
    <n v="66729"/>
    <n v="1.96"/>
    <n v="1307.8884"/>
    <n v="281614.53000000003"/>
    <n v="215.31999977979774"/>
    <n v="27805.27"/>
    <n v="51.64"/>
    <n v="13446.628572000001"/>
    <n v="357.9"/>
    <n v="1.1499999999999999"/>
    <n v="15463.622857800001"/>
    <x v="0"/>
    <n v="4634"/>
    <x v="742"/>
    <n v="20.97"/>
    <n v="268.62569999999999"/>
    <x v="1322"/>
    <x v="1322"/>
    <x v="170"/>
    <n v="9.08"/>
  </r>
  <r>
    <x v="1"/>
    <x v="5"/>
    <x v="1"/>
    <n v="198243"/>
    <n v="4.8"/>
    <n v="9515.6640000000007"/>
    <n v="263878.71999999997"/>
    <n v="27.730983355444238"/>
    <n v="37090.839999999997"/>
    <n v="52.52"/>
    <n v="17610.730831999997"/>
    <n v="91.97"/>
    <n v="1.06"/>
    <n v="18667.374681919999"/>
    <x v="1"/>
    <n v="261"/>
    <x v="1197"/>
    <n v="12.04"/>
    <n v="1108.4023999999999"/>
    <x v="1323"/>
    <x v="1323"/>
    <x v="41"/>
    <n v="14.98"/>
  </r>
  <r>
    <x v="1"/>
    <x v="5"/>
    <x v="0"/>
    <n v="161045"/>
    <n v="2.83"/>
    <n v="4557.5735000000004"/>
    <n v="350969.19"/>
    <n v="77.00790563224048"/>
    <n v="36749.230000000003"/>
    <n v="28.43"/>
    <n v="26301.423911000002"/>
    <n v="450.29"/>
    <n v="0.94"/>
    <n v="24723.338476339999"/>
    <x v="1"/>
    <n v="341"/>
    <x v="1198"/>
    <n v="2.8"/>
    <n v="146.74799999999999"/>
    <x v="1324"/>
    <x v="1324"/>
    <x v="8"/>
    <n v="12.75"/>
  </r>
  <r>
    <x v="1"/>
    <x v="5"/>
    <x v="4"/>
    <n v="89148"/>
    <n v="1.95"/>
    <n v="1738.386"/>
    <n v="320264.99"/>
    <n v="184.23122942775655"/>
    <n v="47292.36"/>
    <n v="18.93"/>
    <n v="38339.916252000003"/>
    <n v="246.24"/>
    <n v="1.03"/>
    <n v="39490.113739560002"/>
    <x v="0"/>
    <n v="1908"/>
    <x v="1199"/>
    <n v="12.12"/>
    <n v="194.64719999999997"/>
    <x v="1325"/>
    <x v="1325"/>
    <x v="136"/>
    <n v="8.9600000000000009"/>
  </r>
  <r>
    <x v="1"/>
    <x v="5"/>
    <x v="2"/>
    <n v="86054"/>
    <n v="6.37"/>
    <n v="5481.6398000000008"/>
    <n v="433591.53"/>
    <n v="79.098872932147046"/>
    <n v="4832.91"/>
    <n v="4.5199999999999996"/>
    <n v="4614.4624679999997"/>
    <n v="160.43"/>
    <n v="1.04"/>
    <n v="4799.0409667200001"/>
    <x v="0"/>
    <n v="1131"/>
    <x v="1200"/>
    <n v="22.68"/>
    <n v="758.19240000000002"/>
    <x v="1326"/>
    <x v="1326"/>
    <x v="0"/>
    <n v="6.42"/>
  </r>
  <r>
    <x v="1"/>
    <x v="5"/>
    <x v="3"/>
    <n v="125361"/>
    <n v="6.28"/>
    <n v="7872.6708000000008"/>
    <n v="328650"/>
    <n v="41.745680512895312"/>
    <n v="37452.129999999997"/>
    <n v="54.62"/>
    <n v="16995.776593999999"/>
    <n v="50.98"/>
    <n v="1.1100000000000001"/>
    <n v="18865.312019339999"/>
    <x v="0"/>
    <n v="157"/>
    <x v="1201"/>
    <n v="18.61"/>
    <n v="1365.4157"/>
    <x v="1327"/>
    <x v="1327"/>
    <x v="27"/>
    <n v="9.4"/>
  </r>
  <r>
    <x v="1"/>
    <x v="5"/>
    <x v="2"/>
    <n v="14805"/>
    <n v="5.88"/>
    <n v="870.53399999999999"/>
    <n v="295124.71999999997"/>
    <n v="339.01573057456687"/>
    <n v="36324.400000000001"/>
    <n v="58.2"/>
    <n v="15183.599199999999"/>
    <n v="285.31"/>
    <n v="0.81"/>
    <n v="12298.715351999999"/>
    <x v="0"/>
    <n v="4616"/>
    <x v="1202"/>
    <n v="14.74"/>
    <n v="91.535399999999996"/>
    <x v="1328"/>
    <x v="1328"/>
    <x v="80"/>
    <n v="14.32"/>
  </r>
  <r>
    <x v="1"/>
    <x v="5"/>
    <x v="0"/>
    <n v="90086"/>
    <n v="3.95"/>
    <n v="3558.3969999999999"/>
    <n v="97466.42"/>
    <n v="27.390541302727044"/>
    <n v="39083.120000000003"/>
    <n v="3.01"/>
    <n v="37906.718088000001"/>
    <n v="131.54"/>
    <n v="0.85"/>
    <n v="32220.710374800001"/>
    <x v="0"/>
    <n v="4806"/>
    <x v="1203"/>
    <n v="18.8"/>
    <n v="338.4"/>
    <x v="1329"/>
    <x v="1329"/>
    <x v="156"/>
    <n v="0.62"/>
  </r>
  <r>
    <x v="1"/>
    <x v="5"/>
    <x v="0"/>
    <n v="75500"/>
    <n v="7.4"/>
    <n v="5587.0000000000009"/>
    <n v="313300.46999999997"/>
    <n v="56.076690531591183"/>
    <n v="34408.99"/>
    <n v="44.62"/>
    <n v="19055.698662000003"/>
    <n v="180.98"/>
    <n v="0.97"/>
    <n v="18484.027702140003"/>
    <x v="0"/>
    <n v="4317"/>
    <x v="1204"/>
    <n v="24.46"/>
    <n v="765.10880000000009"/>
    <x v="1330"/>
    <x v="1330"/>
    <x v="167"/>
    <n v="16.760000000000002"/>
  </r>
  <r>
    <x v="1"/>
    <x v="5"/>
    <x v="3"/>
    <n v="183636"/>
    <n v="4.3600000000000003"/>
    <n v="8006.5295999999998"/>
    <n v="431841.09"/>
    <n v="53.93611359408451"/>
    <n v="8725"/>
    <n v="49.97"/>
    <n v="4365.1174999999994"/>
    <n v="44.25"/>
    <n v="0.95"/>
    <n v="4146.8616249999995"/>
    <x v="0"/>
    <n v="3962"/>
    <x v="1205"/>
    <n v="20.39"/>
    <n v="858.62289999999996"/>
    <x v="1331"/>
    <x v="1331"/>
    <x v="118"/>
    <n v="12.11"/>
  </r>
  <r>
    <x v="1"/>
    <x v="5"/>
    <x v="3"/>
    <n v="100332"/>
    <n v="3.4"/>
    <n v="3411.2880000000005"/>
    <n v="308784.71000000002"/>
    <n v="90.518510896763914"/>
    <n v="44223.09"/>
    <n v="17.54"/>
    <n v="36466.360013999998"/>
    <n v="346.39"/>
    <n v="0.86"/>
    <n v="31361.069612039999"/>
    <x v="0"/>
    <n v="1082"/>
    <x v="307"/>
    <n v="19.440000000000001"/>
    <n v="412.32240000000002"/>
    <x v="1332"/>
    <x v="1332"/>
    <x v="86"/>
    <n v="5.13"/>
  </r>
  <r>
    <x v="1"/>
    <x v="5"/>
    <x v="0"/>
    <n v="196680"/>
    <n v="4.87"/>
    <n v="9578.3160000000007"/>
    <n v="337009.24"/>
    <n v="35.184602387308999"/>
    <n v="5546.58"/>
    <n v="6.05"/>
    <n v="5211.0119100000002"/>
    <n v="187.7"/>
    <n v="0.99"/>
    <n v="5158.9017909000004"/>
    <x v="0"/>
    <n v="4573"/>
    <x v="1206"/>
    <n v="3.15"/>
    <n v="296.88749999999999"/>
    <x v="1333"/>
    <x v="1333"/>
    <x v="88"/>
    <n v="9.3000000000000007"/>
  </r>
  <r>
    <x v="1"/>
    <x v="5"/>
    <x v="4"/>
    <n v="144398"/>
    <n v="0.84"/>
    <n v="1212.9431999999999"/>
    <n v="259916.29"/>
    <n v="214.2856235972138"/>
    <n v="31117.47"/>
    <n v="43.49"/>
    <n v="17584.482296999999"/>
    <n v="80.010000000000005"/>
    <n v="0.81"/>
    <n v="14243.43066057"/>
    <x v="0"/>
    <n v="405"/>
    <x v="642"/>
    <n v="9.52"/>
    <n v="79.206399999999988"/>
    <x v="1334"/>
    <x v="1334"/>
    <x v="13"/>
    <n v="2.96"/>
  </r>
  <r>
    <x v="1"/>
    <x v="5"/>
    <x v="3"/>
    <n v="8782"/>
    <n v="2.74"/>
    <n v="240.6268"/>
    <n v="59264.37"/>
    <n v="246.29164332484993"/>
    <n v="12899.18"/>
    <n v="36.200000000000003"/>
    <n v="8229.6768399999983"/>
    <n v="143.72999999999999"/>
    <n v="1.1299999999999999"/>
    <n v="9299.5348291999981"/>
    <x v="0"/>
    <n v="4146"/>
    <x v="1207"/>
    <n v="4.57"/>
    <n v="6.123800000000001"/>
    <x v="1335"/>
    <x v="1335"/>
    <x v="167"/>
    <n v="7.76"/>
  </r>
  <r>
    <x v="1"/>
    <x v="5"/>
    <x v="2"/>
    <n v="98972"/>
    <n v="7.1"/>
    <n v="7027.0119999999997"/>
    <n v="410913.77"/>
    <n v="58.476315395505239"/>
    <n v="25513.919999999998"/>
    <n v="43.73"/>
    <n v="14356.682783999999"/>
    <n v="270.27"/>
    <n v="1.1599999999999999"/>
    <n v="16653.752029439998"/>
    <x v="0"/>
    <n v="1829"/>
    <x v="1208"/>
    <n v="16.48"/>
    <n v="877.72479999999996"/>
    <x v="1336"/>
    <x v="1336"/>
    <x v="20"/>
    <n v="12.77"/>
  </r>
  <r>
    <x v="1"/>
    <x v="5"/>
    <x v="1"/>
    <n v="150769"/>
    <n v="6.14"/>
    <n v="9257.2165999999997"/>
    <n v="323157.24"/>
    <n v="34.908683026818231"/>
    <n v="49758.94"/>
    <n v="55.47"/>
    <n v="22157.655982000004"/>
    <n v="349.97"/>
    <n v="1.1499999999999999"/>
    <n v="25481.304379300003"/>
    <x v="0"/>
    <n v="2254"/>
    <x v="1209"/>
    <n v="17.7"/>
    <n v="1012.4399999999999"/>
    <x v="1337"/>
    <x v="1337"/>
    <x v="33"/>
    <n v="18.18"/>
  </r>
  <r>
    <x v="2"/>
    <x v="5"/>
    <x v="1"/>
    <n v="101405"/>
    <n v="0.93"/>
    <n v="943.06650000000013"/>
    <n v="425524.16"/>
    <n v="451.21331316508423"/>
    <n v="14734.99"/>
    <n v="27.09"/>
    <n v="10743.281209000001"/>
    <n v="378.72"/>
    <n v="1.08"/>
    <n v="11602.743705720002"/>
    <x v="0"/>
    <n v="4787"/>
    <x v="1210"/>
    <n v="14.88"/>
    <n v="128.4144"/>
    <x v="1338"/>
    <x v="1338"/>
    <x v="234"/>
    <n v="14.16"/>
  </r>
  <r>
    <x v="2"/>
    <x v="5"/>
    <x v="2"/>
    <n v="37158"/>
    <n v="3.26"/>
    <n v="1211.3507999999999"/>
    <n v="89092.02"/>
    <n v="73.547662658909388"/>
    <n v="24997.84"/>
    <n v="52.47"/>
    <n v="11881.473352000001"/>
    <n v="263.88"/>
    <n v="1.01"/>
    <n v="12000.28808552"/>
    <x v="0"/>
    <n v="1499"/>
    <x v="1211"/>
    <n v="18.82"/>
    <n v="218.6884"/>
    <x v="1339"/>
    <x v="1339"/>
    <x v="101"/>
    <n v="13.85"/>
  </r>
  <r>
    <x v="2"/>
    <x v="5"/>
    <x v="1"/>
    <n v="54462"/>
    <n v="6.83"/>
    <n v="3719.7545999999998"/>
    <n v="411322.39"/>
    <n v="110.57782951595786"/>
    <n v="45000.7"/>
    <n v="31.61"/>
    <n v="30775.978729999995"/>
    <n v="368.04"/>
    <n v="0.95"/>
    <n v="29237.179793499996"/>
    <x v="1"/>
    <n v="2672"/>
    <x v="1212"/>
    <n v="9.06"/>
    <n v="393.3852"/>
    <x v="1340"/>
    <x v="1340"/>
    <x v="39"/>
    <n v="16.350000000000001"/>
  </r>
  <r>
    <x v="2"/>
    <x v="5"/>
    <x v="0"/>
    <n v="174448"/>
    <n v="4.01"/>
    <n v="6995.3647999999994"/>
    <n v="498836.92"/>
    <n v="71.309636346627698"/>
    <n v="29705.65"/>
    <n v="22.97"/>
    <n v="22882.262194999999"/>
    <n v="440.97"/>
    <n v="0.85"/>
    <n v="19449.922865749999"/>
    <x v="1"/>
    <n v="3722"/>
    <x v="1213"/>
    <n v="23.18"/>
    <n v="1815.9212"/>
    <x v="1341"/>
    <x v="1341"/>
    <x v="9"/>
    <n v="12.97"/>
  </r>
  <r>
    <x v="2"/>
    <x v="5"/>
    <x v="3"/>
    <n v="152389"/>
    <n v="1.1399999999999999"/>
    <n v="1737.2345999999998"/>
    <n v="16061.66"/>
    <n v="9.2455331018620068"/>
    <n v="24203.35"/>
    <n v="49.27"/>
    <n v="12278.359454999998"/>
    <n v="488.88"/>
    <n v="0.9"/>
    <n v="11050.523509499999"/>
    <x v="0"/>
    <n v="4647"/>
    <x v="1214"/>
    <n v="5.54"/>
    <n v="48.8628"/>
    <x v="1342"/>
    <x v="1342"/>
    <x v="64"/>
    <n v="6.95"/>
  </r>
  <r>
    <x v="2"/>
    <x v="5"/>
    <x v="2"/>
    <n v="21121"/>
    <n v="2.86"/>
    <n v="604.06060000000002"/>
    <n v="150271.9"/>
    <n v="248.76957709209969"/>
    <n v="45216.86"/>
    <n v="24.17"/>
    <n v="34287.944938000001"/>
    <n v="137.88"/>
    <n v="1.06"/>
    <n v="36345.221634280002"/>
    <x v="0"/>
    <n v="1662"/>
    <x v="1176"/>
    <n v="2.59"/>
    <n v="10.9298"/>
    <x v="1343"/>
    <x v="1343"/>
    <x v="107"/>
    <n v="8.74"/>
  </r>
  <r>
    <x v="2"/>
    <x v="5"/>
    <x v="0"/>
    <n v="25630"/>
    <n v="5.32"/>
    <n v="1363.5160000000001"/>
    <n v="121486.15"/>
    <n v="89.097707690998845"/>
    <n v="31202.959999999999"/>
    <n v="49.74"/>
    <n v="15682.607695999997"/>
    <n v="32.409999999999997"/>
    <n v="0.88"/>
    <n v="13800.694772479997"/>
    <x v="0"/>
    <n v="2459"/>
    <x v="1215"/>
    <n v="13.13"/>
    <n v="137.47110000000001"/>
    <x v="1344"/>
    <x v="1344"/>
    <x v="245"/>
    <n v="9.69"/>
  </r>
  <r>
    <x v="2"/>
    <x v="5"/>
    <x v="3"/>
    <n v="31364"/>
    <n v="1.91"/>
    <n v="599.05239999999992"/>
    <n v="56133.74"/>
    <n v="93.70422353703951"/>
    <n v="49469.61"/>
    <n v="31.93"/>
    <n v="33673.963527000007"/>
    <n v="327.5"/>
    <n v="1.05"/>
    <n v="35357.661703350008"/>
    <x v="0"/>
    <n v="1621"/>
    <x v="1216"/>
    <n v="5.26"/>
    <n v="28.561800000000002"/>
    <x v="1345"/>
    <x v="1345"/>
    <x v="66"/>
    <n v="5.77"/>
  </r>
  <r>
    <x v="2"/>
    <x v="5"/>
    <x v="0"/>
    <n v="99995"/>
    <n v="6.8"/>
    <n v="6799.6600000000008"/>
    <n v="218525.9"/>
    <n v="32.137768653138536"/>
    <n v="28145.279999999999"/>
    <n v="51.73"/>
    <n v="13585.726656000001"/>
    <n v="368.31"/>
    <n v="1.03"/>
    <n v="13993.298455680002"/>
    <x v="0"/>
    <n v="1506"/>
    <x v="641"/>
    <n v="20.62"/>
    <n v="908.51720000000012"/>
    <x v="1346"/>
    <x v="1346"/>
    <x v="199"/>
    <n v="13.02"/>
  </r>
  <r>
    <x v="2"/>
    <x v="5"/>
    <x v="0"/>
    <n v="181052"/>
    <n v="7.75"/>
    <n v="14031.53"/>
    <n v="399471.23"/>
    <n v="28.469541810479683"/>
    <n v="18511.88"/>
    <n v="50.43"/>
    <n v="9176.3389160000006"/>
    <n v="40.450000000000003"/>
    <n v="0.92"/>
    <n v="8442.2318027200017"/>
    <x v="0"/>
    <n v="4288"/>
    <x v="1217"/>
    <n v="5.98"/>
    <n v="555.42240000000004"/>
    <x v="1347"/>
    <x v="1347"/>
    <x v="10"/>
    <n v="16.850000000000001"/>
  </r>
  <r>
    <x v="2"/>
    <x v="5"/>
    <x v="0"/>
    <n v="180933"/>
    <n v="6.66"/>
    <n v="12050.1378"/>
    <n v="276130.03000000003"/>
    <n v="22.915093136943216"/>
    <n v="32096.07"/>
    <n v="53.53"/>
    <n v="14915.043728999999"/>
    <n v="43.4"/>
    <n v="1"/>
    <n v="14915.043728999999"/>
    <x v="0"/>
    <n v="3567"/>
    <x v="1218"/>
    <n v="13.41"/>
    <n v="1292.7239999999999"/>
    <x v="1348"/>
    <x v="1348"/>
    <x v="4"/>
    <n v="15.27"/>
  </r>
  <r>
    <x v="2"/>
    <x v="5"/>
    <x v="4"/>
    <n v="180192"/>
    <n v="6.11"/>
    <n v="11009.7312"/>
    <n v="238867.86"/>
    <n v="21.696066476173367"/>
    <n v="29095.38"/>
    <n v="39.68"/>
    <n v="17550.333215999999"/>
    <n v="460.44"/>
    <n v="1.02"/>
    <n v="17901.33988032"/>
    <x v="0"/>
    <n v="2855"/>
    <x v="1219"/>
    <n v="20.47"/>
    <n v="1784.7792999999999"/>
    <x v="1349"/>
    <x v="1349"/>
    <x v="206"/>
    <n v="10.81"/>
  </r>
  <r>
    <x v="2"/>
    <x v="5"/>
    <x v="2"/>
    <n v="43876"/>
    <n v="5.04"/>
    <n v="2211.3503999999998"/>
    <n v="499160.06"/>
    <n v="225.72635254910304"/>
    <n v="37583.32"/>
    <n v="31.48"/>
    <n v="25752.090864000002"/>
    <n v="122.26"/>
    <n v="1.03"/>
    <n v="26524.653589920003"/>
    <x v="0"/>
    <n v="1735"/>
    <x v="1220"/>
    <n v="16.84"/>
    <n v="245.02199999999999"/>
    <x v="1350"/>
    <x v="1350"/>
    <x v="34"/>
    <n v="16.73"/>
  </r>
  <r>
    <x v="2"/>
    <x v="5"/>
    <x v="0"/>
    <n v="177680"/>
    <n v="1.42"/>
    <n v="2523.056"/>
    <n v="229302.48"/>
    <n v="90.882834150331988"/>
    <n v="3863.46"/>
    <n v="11.29"/>
    <n v="3427.2753659999998"/>
    <n v="133.87"/>
    <n v="0.98"/>
    <n v="3358.7298586799998"/>
    <x v="0"/>
    <n v="1427"/>
    <x v="11"/>
    <n v="17.34"/>
    <n v="231.83580000000001"/>
    <x v="1351"/>
    <x v="1351"/>
    <x v="32"/>
    <n v="7.34"/>
  </r>
  <r>
    <x v="2"/>
    <x v="5"/>
    <x v="1"/>
    <n v="85612"/>
    <n v="4.55"/>
    <n v="3895.346"/>
    <n v="161043.12"/>
    <n v="41.342443007630131"/>
    <n v="2861.04"/>
    <n v="17.12"/>
    <n v="2371.2299520000001"/>
    <n v="328.52"/>
    <n v="0.97"/>
    <n v="2300.0930534399999"/>
    <x v="0"/>
    <n v="3358"/>
    <x v="1221"/>
    <n v="22.9"/>
    <n v="820.50699999999995"/>
    <x v="1352"/>
    <x v="1352"/>
    <x v="8"/>
    <n v="12.15"/>
  </r>
  <r>
    <x v="2"/>
    <x v="5"/>
    <x v="3"/>
    <n v="46635"/>
    <n v="5.15"/>
    <n v="2401.7025000000003"/>
    <n v="301500.09000000003"/>
    <n v="125.53598541034953"/>
    <n v="22691.62"/>
    <n v="41.85"/>
    <n v="13195.177029999997"/>
    <n v="247"/>
    <n v="0.82"/>
    <n v="10820.045164599996"/>
    <x v="1"/>
    <n v="3157"/>
    <x v="220"/>
    <n v="18.170000000000002"/>
    <n v="276.00230000000005"/>
    <x v="1353"/>
    <x v="1353"/>
    <x v="156"/>
    <n v="16.64"/>
  </r>
  <r>
    <x v="2"/>
    <x v="5"/>
    <x v="4"/>
    <n v="185348"/>
    <n v="3.48"/>
    <n v="6450.1103999999996"/>
    <n v="293790.64"/>
    <n v="45.548156819145305"/>
    <n v="34959.93"/>
    <n v="22.5"/>
    <n v="27093.945750000003"/>
    <n v="183.87"/>
    <n v="1.1100000000000001"/>
    <n v="30074.279782500005"/>
    <x v="0"/>
    <n v="1837"/>
    <x v="1222"/>
    <n v="21.54"/>
    <n v="977.91599999999994"/>
    <x v="1354"/>
    <x v="1354"/>
    <x v="229"/>
    <n v="17.12"/>
  </r>
  <r>
    <x v="2"/>
    <x v="5"/>
    <x v="1"/>
    <n v="70086"/>
    <n v="1.54"/>
    <n v="1079.3244"/>
    <n v="400380.83"/>
    <n v="370.95504372920692"/>
    <n v="9847.11"/>
    <n v="2.3199999999999998"/>
    <n v="9618.6570480000009"/>
    <n v="343.96"/>
    <n v="1.01"/>
    <n v="9714.8436184800012"/>
    <x v="0"/>
    <n v="3290"/>
    <x v="905"/>
    <n v="22.33"/>
    <n v="194.04769999999996"/>
    <x v="1355"/>
    <x v="1355"/>
    <x v="228"/>
    <n v="8.91"/>
  </r>
  <r>
    <x v="2"/>
    <x v="5"/>
    <x v="2"/>
    <n v="109987"/>
    <n v="1.23"/>
    <n v="1352.8401000000001"/>
    <n v="246035.65"/>
    <n v="181.86602392995297"/>
    <n v="46144.11"/>
    <n v="18.89"/>
    <n v="37427.487621"/>
    <n v="411"/>
    <n v="1.17"/>
    <n v="43790.160516569995"/>
    <x v="1"/>
    <n v="3091"/>
    <x v="1223"/>
    <n v="22.69"/>
    <n v="326.73600000000005"/>
    <x v="1356"/>
    <x v="1356"/>
    <x v="216"/>
    <n v="11.06"/>
  </r>
  <r>
    <x v="2"/>
    <x v="5"/>
    <x v="3"/>
    <n v="124675"/>
    <n v="4.45"/>
    <n v="5548.0375000000004"/>
    <n v="300222.96000000002"/>
    <n v="54.113361706729634"/>
    <n v="13016.8"/>
    <n v="52.62"/>
    <n v="6167.3598400000001"/>
    <n v="205.01"/>
    <n v="0.88"/>
    <n v="5427.2766591999998"/>
    <x v="1"/>
    <n v="450"/>
    <x v="1224"/>
    <n v="22.16"/>
    <n v="1035.7583999999999"/>
    <x v="1357"/>
    <x v="1357"/>
    <x v="98"/>
    <n v="16.940000000000001"/>
  </r>
  <r>
    <x v="2"/>
    <x v="5"/>
    <x v="3"/>
    <n v="168233"/>
    <n v="0.53"/>
    <n v="891.63490000000002"/>
    <n v="440744.18"/>
    <n v="494.31014869426934"/>
    <n v="939.83"/>
    <n v="5.47"/>
    <n v="888.42129900000009"/>
    <n v="247.87"/>
    <n v="1.04"/>
    <n v="923.95815096000013"/>
    <x v="1"/>
    <n v="4519"/>
    <x v="1225"/>
    <n v="9.36"/>
    <n v="64.209599999999995"/>
    <x v="1358"/>
    <x v="1358"/>
    <x v="213"/>
    <n v="11.34"/>
  </r>
  <r>
    <x v="2"/>
    <x v="5"/>
    <x v="1"/>
    <n v="32977"/>
    <n v="1.92"/>
    <n v="633.15839999999992"/>
    <n v="401308.71"/>
    <n v="633.82039944506789"/>
    <n v="7263.85"/>
    <n v="19.77"/>
    <n v="5827.7868550000003"/>
    <n v="270.08"/>
    <n v="1.1599999999999999"/>
    <n v="6760.2327518000002"/>
    <x v="1"/>
    <n v="1467"/>
    <x v="613"/>
    <n v="21.02"/>
    <n v="154.2868"/>
    <x v="1359"/>
    <x v="1359"/>
    <x v="19"/>
    <n v="16.079999999999998"/>
  </r>
  <r>
    <x v="2"/>
    <x v="5"/>
    <x v="1"/>
    <n v="182607"/>
    <n v="6.52"/>
    <n v="11905.9764"/>
    <n v="43260.28"/>
    <n v="3.6334928397808683"/>
    <n v="2208.1999999999998"/>
    <n v="38.53"/>
    <n v="1357.3805399999999"/>
    <n v="420.26"/>
    <n v="1.0900000000000001"/>
    <n v="1479.5447885999999"/>
    <x v="0"/>
    <n v="2675"/>
    <x v="1226"/>
    <n v="20.97"/>
    <n v="1497.8870999999999"/>
    <x v="1360"/>
    <x v="1360"/>
    <x v="223"/>
    <n v="12.37"/>
  </r>
  <r>
    <x v="2"/>
    <x v="5"/>
    <x v="2"/>
    <n v="41131"/>
    <n v="3.28"/>
    <n v="1349.0967999999998"/>
    <n v="315525.61"/>
    <n v="233.87914788620063"/>
    <n v="18367.939999999999"/>
    <n v="38.409999999999997"/>
    <n v="11312.814246000002"/>
    <n v="341.46"/>
    <n v="1.1499999999999999"/>
    <n v="13009.736382900001"/>
    <x v="0"/>
    <n v="4340"/>
    <x v="1227"/>
    <n v="5.35"/>
    <n v="59.170999999999999"/>
    <x v="1361"/>
    <x v="1361"/>
    <x v="226"/>
    <n v="17.25"/>
  </r>
  <r>
    <x v="2"/>
    <x v="5"/>
    <x v="4"/>
    <n v="10967"/>
    <n v="1.7"/>
    <n v="186.43900000000002"/>
    <n v="15955.97"/>
    <n v="85.582791154211279"/>
    <n v="34871.83"/>
    <n v="34.74"/>
    <n v="22757.356258"/>
    <n v="32.909999999999997"/>
    <n v="1.1499999999999999"/>
    <n v="26170.959696699996"/>
    <x v="0"/>
    <n v="4589"/>
    <x v="1228"/>
    <n v="11.52"/>
    <n v="11.059200000000001"/>
    <x v="1362"/>
    <x v="1362"/>
    <x v="182"/>
    <n v="10.34"/>
  </r>
  <r>
    <x v="2"/>
    <x v="5"/>
    <x v="0"/>
    <n v="103114"/>
    <n v="4.51"/>
    <n v="4650.4413999999997"/>
    <n v="155514.79"/>
    <n v="33.440866494952502"/>
    <n v="4691.75"/>
    <n v="24.41"/>
    <n v="3546.493825"/>
    <n v="168.21"/>
    <n v="1.19"/>
    <n v="4220.3276517499999"/>
    <x v="0"/>
    <n v="2457"/>
    <x v="1229"/>
    <n v="13.17"/>
    <n v="556.03740000000005"/>
    <x v="1363"/>
    <x v="1363"/>
    <x v="66"/>
    <n v="8.93"/>
  </r>
  <r>
    <x v="2"/>
    <x v="5"/>
    <x v="2"/>
    <n v="128899"/>
    <n v="7.07"/>
    <n v="9113.1592999999993"/>
    <n v="361153.32"/>
    <n v="39.629870181244392"/>
    <n v="22614.74"/>
    <n v="29.75"/>
    <n v="15886.854850000002"/>
    <n v="186.99"/>
    <n v="1.1599999999999999"/>
    <n v="18428.751626000001"/>
    <x v="0"/>
    <n v="1741"/>
    <x v="1230"/>
    <n v="13.61"/>
    <n v="1019.5251"/>
    <x v="1364"/>
    <x v="1364"/>
    <x v="178"/>
    <n v="7.85"/>
  </r>
  <r>
    <x v="2"/>
    <x v="5"/>
    <x v="3"/>
    <n v="185943"/>
    <n v="6.31"/>
    <n v="11733.003299999998"/>
    <n v="478466.57"/>
    <n v="40.779547892908212"/>
    <n v="39326.199999999997"/>
    <n v="51.71"/>
    <n v="18990.62198"/>
    <n v="483.39"/>
    <n v="0.91"/>
    <n v="17281.4660018"/>
    <x v="1"/>
    <n v="2993"/>
    <x v="1231"/>
    <n v="6.16"/>
    <n v="858.21120000000008"/>
    <x v="1365"/>
    <x v="1365"/>
    <x v="30"/>
    <n v="18.14"/>
  </r>
  <r>
    <x v="2"/>
    <x v="5"/>
    <x v="1"/>
    <n v="24107"/>
    <n v="5.64"/>
    <n v="1359.6348"/>
    <n v="79825.17"/>
    <n v="58.710743502593488"/>
    <n v="16330"/>
    <n v="51.09"/>
    <n v="7987.0029999999997"/>
    <n v="393.1"/>
    <n v="0.9"/>
    <n v="7188.3027000000002"/>
    <x v="1"/>
    <n v="4184"/>
    <x v="1232"/>
    <n v="10.86"/>
    <n v="102.19259999999998"/>
    <x v="1366"/>
    <x v="1366"/>
    <x v="189"/>
    <n v="12.75"/>
  </r>
  <r>
    <x v="2"/>
    <x v="5"/>
    <x v="3"/>
    <n v="127021"/>
    <n v="7.83"/>
    <n v="9945.7442999999985"/>
    <n v="180696.27"/>
    <n v="18.168199840005943"/>
    <n v="23622.14"/>
    <n v="39.83"/>
    <n v="14213.441638"/>
    <n v="372.27"/>
    <n v="1.06"/>
    <n v="15066.248136280001"/>
    <x v="0"/>
    <n v="3714"/>
    <x v="1233"/>
    <n v="13.14"/>
    <n v="1296.3924000000002"/>
    <x v="1367"/>
    <x v="1367"/>
    <x v="26"/>
    <n v="4.16"/>
  </r>
  <r>
    <x v="2"/>
    <x v="5"/>
    <x v="1"/>
    <n v="17565"/>
    <n v="3.58"/>
    <n v="628.827"/>
    <n v="10944.54"/>
    <n v="17.404691592441164"/>
    <n v="41453.230000000003"/>
    <n v="29.73"/>
    <n v="29129.184721000001"/>
    <n v="399.43"/>
    <n v="0.91"/>
    <n v="26507.558096110002"/>
    <x v="0"/>
    <n v="3476"/>
    <x v="1234"/>
    <n v="17.399999999999999"/>
    <n v="65.423999999999992"/>
    <x v="1368"/>
    <x v="1368"/>
    <x v="142"/>
    <n v="7.64"/>
  </r>
  <r>
    <x v="2"/>
    <x v="5"/>
    <x v="2"/>
    <n v="128870"/>
    <n v="6.3"/>
    <n v="8118.81"/>
    <n v="344685.47"/>
    <n v="42.455171385954337"/>
    <n v="18803.599999999999"/>
    <n v="38.090000000000003"/>
    <n v="11641.308759999998"/>
    <n v="282.89"/>
    <n v="0.9"/>
    <n v="10477.177883999999"/>
    <x v="0"/>
    <n v="1537"/>
    <x v="1235"/>
    <n v="7.77"/>
    <n v="349.41689999999994"/>
    <x v="1369"/>
    <x v="1369"/>
    <x v="189"/>
    <n v="12.81"/>
  </r>
  <r>
    <x v="2"/>
    <x v="5"/>
    <x v="1"/>
    <n v="159205"/>
    <n v="2.4700000000000002"/>
    <n v="3932.3635000000004"/>
    <n v="104536.33"/>
    <n v="26.583587707494484"/>
    <n v="19625.29"/>
    <n v="7.74"/>
    <n v="18106.292554"/>
    <n v="189.86"/>
    <n v="0.97"/>
    <n v="17563.103777379998"/>
    <x v="0"/>
    <n v="1644"/>
    <x v="1236"/>
    <n v="23.8"/>
    <n v="699.95800000000008"/>
    <x v="1370"/>
    <x v="1370"/>
    <x v="237"/>
    <n v="11.83"/>
  </r>
  <r>
    <x v="2"/>
    <x v="5"/>
    <x v="1"/>
    <n v="198177"/>
    <n v="6.03"/>
    <n v="11950.0731"/>
    <n v="223366.08"/>
    <n v="18.691607836273402"/>
    <n v="46554.22"/>
    <n v="16.350000000000001"/>
    <n v="38942.605029999999"/>
    <n v="23.94"/>
    <n v="1.04"/>
    <n v="40500.309231200001"/>
    <x v="1"/>
    <n v="2389"/>
    <x v="1237"/>
    <n v="11.73"/>
    <n v="1699.5597"/>
    <x v="1371"/>
    <x v="1371"/>
    <x v="31"/>
    <n v="21.79"/>
  </r>
  <r>
    <x v="2"/>
    <x v="5"/>
    <x v="3"/>
    <n v="163814"/>
    <n v="3.19"/>
    <n v="5225.6665999999996"/>
    <n v="393036.63"/>
    <n v="75.212725970692432"/>
    <n v="465.14"/>
    <n v="2.96"/>
    <n v="451.37185599999998"/>
    <n v="269.35000000000002"/>
    <n v="1.02"/>
    <n v="460.39929311999998"/>
    <x v="0"/>
    <n v="3677"/>
    <x v="1238"/>
    <n v="15.87"/>
    <n v="464.35619999999994"/>
    <x v="1372"/>
    <x v="1372"/>
    <x v="167"/>
    <n v="6.7"/>
  </r>
  <r>
    <x v="2"/>
    <x v="5"/>
    <x v="0"/>
    <n v="77368"/>
    <n v="4.12"/>
    <n v="3187.5616"/>
    <n v="439385.04"/>
    <n v="137.84362316323549"/>
    <n v="22636.720000000001"/>
    <n v="18.59"/>
    <n v="18428.553752000003"/>
    <n v="66.78"/>
    <n v="0.82"/>
    <n v="15111.414076640001"/>
    <x v="1"/>
    <n v="4640"/>
    <x v="937"/>
    <n v="15"/>
    <n v="399.15"/>
    <x v="1373"/>
    <x v="1373"/>
    <x v="140"/>
    <n v="15.38"/>
  </r>
  <r>
    <x v="2"/>
    <x v="5"/>
    <x v="4"/>
    <n v="169382"/>
    <n v="4.12"/>
    <n v="6978.5384000000004"/>
    <n v="100412.25"/>
    <n v="14.388722142734071"/>
    <n v="2135.91"/>
    <n v="10.47"/>
    <n v="1912.2802229999998"/>
    <n v="272.93"/>
    <n v="0.96"/>
    <n v="1835.7890140799998"/>
    <x v="1"/>
    <n v="697"/>
    <x v="1239"/>
    <n v="22.71"/>
    <n v="1719.3741"/>
    <x v="1374"/>
    <x v="1374"/>
    <x v="48"/>
    <n v="10.26"/>
  </r>
  <r>
    <x v="2"/>
    <x v="5"/>
    <x v="3"/>
    <n v="25881"/>
    <n v="1.97"/>
    <n v="509.85569999999996"/>
    <n v="80047.27"/>
    <n v="156.99985309568964"/>
    <n v="42662.77"/>
    <n v="47.58"/>
    <n v="22363.824033999997"/>
    <n v="129.71"/>
    <n v="1.02"/>
    <n v="22811.100514679998"/>
    <x v="0"/>
    <n v="4354"/>
    <x v="1240"/>
    <n v="22.82"/>
    <n v="87.856999999999999"/>
    <x v="1375"/>
    <x v="1375"/>
    <x v="119"/>
    <n v="11.82"/>
  </r>
  <r>
    <x v="2"/>
    <x v="5"/>
    <x v="1"/>
    <n v="97185"/>
    <n v="2.91"/>
    <n v="2828.0835000000002"/>
    <n v="109429.8"/>
    <n v="38.693977741463428"/>
    <n v="24904.560000000001"/>
    <n v="40.4"/>
    <n v="14843.117760000003"/>
    <n v="327.60000000000002"/>
    <n v="0.82"/>
    <n v="12171.356563200001"/>
    <x v="1"/>
    <n v="2647"/>
    <x v="1241"/>
    <n v="9.19"/>
    <n v="308.60019999999997"/>
    <x v="1376"/>
    <x v="1376"/>
    <x v="30"/>
    <n v="16.670000000000002"/>
  </r>
  <r>
    <x v="2"/>
    <x v="5"/>
    <x v="4"/>
    <n v="12817"/>
    <n v="7.82"/>
    <n v="1002.2894000000001"/>
    <n v="234547.21"/>
    <n v="234.01146415396587"/>
    <n v="22814.01"/>
    <n v="12.73"/>
    <n v="19909.786527"/>
    <n v="163.99"/>
    <n v="1.08"/>
    <n v="21502.569449160001"/>
    <x v="0"/>
    <n v="1062"/>
    <x v="248"/>
    <n v="6.12"/>
    <n v="50.49"/>
    <x v="1377"/>
    <x v="1377"/>
    <x v="139"/>
    <n v="10.5"/>
  </r>
  <r>
    <x v="2"/>
    <x v="5"/>
    <x v="0"/>
    <n v="40288"/>
    <n v="4.3899999999999997"/>
    <n v="1768.6431999999998"/>
    <n v="303782.95"/>
    <n v="171.76044891360792"/>
    <n v="12770.21"/>
    <n v="30.31"/>
    <n v="8899.559349000001"/>
    <n v="410.67"/>
    <n v="1.07"/>
    <n v="9522.5285034300014"/>
    <x v="1"/>
    <n v="1958"/>
    <x v="1242"/>
    <n v="20.309999999999999"/>
    <n v="352.78469999999993"/>
    <x v="1378"/>
    <x v="1378"/>
    <x v="177"/>
    <n v="18.899999999999999"/>
  </r>
  <r>
    <x v="2"/>
    <x v="5"/>
    <x v="2"/>
    <n v="96973"/>
    <n v="5.41"/>
    <n v="5246.2393000000002"/>
    <n v="15711.47"/>
    <n v="2.9948062033693352"/>
    <n v="40289.879999999997"/>
    <n v="25.18"/>
    <n v="30144.888215999996"/>
    <n v="193.36"/>
    <n v="0.81"/>
    <n v="24417.359454959998"/>
    <x v="0"/>
    <n v="2868"/>
    <x v="478"/>
    <n v="23.01"/>
    <n v="796.60620000000006"/>
    <x v="1379"/>
    <x v="1379"/>
    <x v="148"/>
    <n v="7"/>
  </r>
  <r>
    <x v="2"/>
    <x v="5"/>
    <x v="1"/>
    <n v="172589"/>
    <n v="3.27"/>
    <n v="5643.6602999999996"/>
    <n v="392454.18"/>
    <n v="69.538944432924154"/>
    <n v="10641.11"/>
    <n v="25.9"/>
    <n v="7885.0625100000007"/>
    <n v="134.55000000000001"/>
    <n v="0.91"/>
    <n v="7175.4068841000008"/>
    <x v="1"/>
    <n v="4466"/>
    <x v="1243"/>
    <n v="17.54"/>
    <n v="1229.9048"/>
    <x v="1380"/>
    <x v="1380"/>
    <x v="180"/>
    <n v="17.649999999999999"/>
  </r>
  <r>
    <x v="2"/>
    <x v="5"/>
    <x v="2"/>
    <n v="180594"/>
    <n v="7.58"/>
    <n v="13689.025200000002"/>
    <n v="79983.649999999994"/>
    <n v="5.8429032623886163"/>
    <n v="29989.49"/>
    <n v="6.73"/>
    <n v="27971.197323"/>
    <n v="480.43"/>
    <n v="1"/>
    <n v="27971.197323"/>
    <x v="0"/>
    <n v="1199"/>
    <x v="1244"/>
    <n v="6.25"/>
    <n v="655.3125"/>
    <x v="1381"/>
    <x v="1381"/>
    <x v="113"/>
    <n v="7.78"/>
  </r>
  <r>
    <x v="2"/>
    <x v="5"/>
    <x v="4"/>
    <n v="7356"/>
    <n v="7.71"/>
    <n v="567.14760000000001"/>
    <n v="97135.42"/>
    <n v="171.27008912671056"/>
    <n v="8183.39"/>
    <n v="51.84"/>
    <n v="3941.1206239999997"/>
    <n v="220.96"/>
    <n v="1.07"/>
    <n v="4216.9990676799998"/>
    <x v="1"/>
    <n v="4585"/>
    <x v="168"/>
    <n v="17.37"/>
    <n v="74.864700000000013"/>
    <x v="1382"/>
    <x v="1382"/>
    <x v="185"/>
    <n v="20.87"/>
  </r>
  <r>
    <x v="2"/>
    <x v="5"/>
    <x v="2"/>
    <n v="89198"/>
    <n v="4.16"/>
    <n v="3710.6367999999998"/>
    <n v="47822.09"/>
    <n v="12.887839090045137"/>
    <n v="9613.06"/>
    <n v="25.96"/>
    <n v="7117.5096239999993"/>
    <n v="89.85"/>
    <n v="1.0900000000000001"/>
    <n v="7758.0854901599996"/>
    <x v="0"/>
    <n v="4695"/>
    <x v="1245"/>
    <n v="3.66"/>
    <n v="131.17439999999999"/>
    <x v="1383"/>
    <x v="1383"/>
    <x v="197"/>
    <n v="10.38"/>
  </r>
  <r>
    <x v="2"/>
    <x v="5"/>
    <x v="4"/>
    <n v="190287"/>
    <n v="3.68"/>
    <n v="7002.5616"/>
    <n v="16060.74"/>
    <n v="2.2935521195557924"/>
    <n v="23618.400000000001"/>
    <n v="38.58"/>
    <n v="14506.421280000002"/>
    <n v="227.63"/>
    <n v="1"/>
    <n v="14506.421280000002"/>
    <x v="0"/>
    <n v="4125"/>
    <x v="928"/>
    <n v="18.2"/>
    <n v="705.97799999999995"/>
    <x v="1384"/>
    <x v="1384"/>
    <x v="189"/>
    <n v="8.7799999999999994"/>
  </r>
  <r>
    <x v="2"/>
    <x v="5"/>
    <x v="1"/>
    <n v="142378"/>
    <n v="7.74"/>
    <n v="11020.057199999999"/>
    <n v="459768.26"/>
    <n v="41.721041157572216"/>
    <n v="5524.61"/>
    <n v="40.98"/>
    <n v="3260.6248220000002"/>
    <n v="449.77"/>
    <n v="1.1599999999999999"/>
    <n v="3782.3247935200002"/>
    <x v="0"/>
    <n v="764"/>
    <x v="1246"/>
    <n v="5.99"/>
    <n v="450.14850000000001"/>
    <x v="1385"/>
    <x v="1385"/>
    <x v="248"/>
    <n v="17.5"/>
  </r>
  <r>
    <x v="2"/>
    <x v="5"/>
    <x v="1"/>
    <n v="41834"/>
    <n v="5.63"/>
    <n v="2355.2541999999999"/>
    <n v="469902.73"/>
    <n v="199.51253244766531"/>
    <n v="33678.69"/>
    <n v="24.66"/>
    <n v="25373.525045999999"/>
    <n v="332.3"/>
    <n v="0.86"/>
    <n v="21821.231539559998"/>
    <x v="0"/>
    <n v="3216"/>
    <x v="1247"/>
    <n v="8.82"/>
    <n v="119.5992"/>
    <x v="1386"/>
    <x v="1386"/>
    <x v="100"/>
    <n v="11.74"/>
  </r>
  <r>
    <x v="2"/>
    <x v="5"/>
    <x v="3"/>
    <n v="22471"/>
    <n v="2.12"/>
    <n v="476.3852"/>
    <n v="156029.04999999999"/>
    <n v="327.52707262946035"/>
    <n v="47413.05"/>
    <n v="17.66"/>
    <n v="39039.90537"/>
    <n v="414.91"/>
    <n v="1.04"/>
    <n v="40601.501584800004"/>
    <x v="0"/>
    <n v="2718"/>
    <x v="1248"/>
    <n v="6.51"/>
    <n v="27.146699999999996"/>
    <x v="1387"/>
    <x v="1387"/>
    <x v="16"/>
    <n v="13.15"/>
  </r>
  <r>
    <x v="2"/>
    <x v="5"/>
    <x v="2"/>
    <n v="170048"/>
    <n v="4.42"/>
    <n v="7516.1215999999995"/>
    <n v="250536.28"/>
    <n v="33.333186094275007"/>
    <n v="40489.919999999998"/>
    <n v="8.2200000000000006"/>
    <n v="37161.648576"/>
    <n v="56.96"/>
    <n v="1.08"/>
    <n v="40134.580462080005"/>
    <x v="0"/>
    <n v="4464"/>
    <x v="1249"/>
    <n v="19.079999999999998"/>
    <n v="914.88599999999985"/>
    <x v="1388"/>
    <x v="1388"/>
    <x v="93"/>
    <n v="6.51"/>
  </r>
  <r>
    <x v="2"/>
    <x v="5"/>
    <x v="3"/>
    <n v="16405"/>
    <n v="2.1"/>
    <n v="344.505"/>
    <n v="195159.29"/>
    <n v="566.49189416699323"/>
    <n v="38469.699999999997"/>
    <n v="3.26"/>
    <n v="37215.587780000002"/>
    <n v="256.89"/>
    <n v="1.08"/>
    <n v="40192.834802400008"/>
    <x v="1"/>
    <n v="509"/>
    <x v="1250"/>
    <n v="6.7"/>
    <n v="26.197000000000003"/>
    <x v="1389"/>
    <x v="1389"/>
    <x v="97"/>
    <n v="7.67"/>
  </r>
  <r>
    <x v="3"/>
    <x v="5"/>
    <x v="3"/>
    <n v="57739"/>
    <n v="3.71"/>
    <n v="2142.1169"/>
    <n v="46531.76"/>
    <n v="21.722325238179113"/>
    <n v="30030.75"/>
    <n v="35.47"/>
    <n v="19378.842975"/>
    <n v="393.96"/>
    <n v="0.92"/>
    <n v="17828.535537"/>
    <x v="0"/>
    <n v="4532"/>
    <x v="1251"/>
    <n v="10.17"/>
    <n v="131.49809999999999"/>
    <x v="1390"/>
    <x v="1390"/>
    <x v="45"/>
    <n v="10.26"/>
  </r>
  <r>
    <x v="3"/>
    <x v="5"/>
    <x v="2"/>
    <n v="83790"/>
    <n v="1.3"/>
    <n v="1089.27"/>
    <n v="317835.71999999997"/>
    <n v="291.78782120135503"/>
    <n v="34963.910000000003"/>
    <n v="50.11"/>
    <n v="17443.494699000003"/>
    <n v="287.44"/>
    <n v="0.9"/>
    <n v="15699.145229100002"/>
    <x v="0"/>
    <n v="1690"/>
    <x v="1252"/>
    <n v="16.559999999999999"/>
    <n v="134.79839999999999"/>
    <x v="1391"/>
    <x v="1391"/>
    <x v="237"/>
    <n v="17.04"/>
  </r>
  <r>
    <x v="3"/>
    <x v="5"/>
    <x v="1"/>
    <n v="170252"/>
    <n v="4.55"/>
    <n v="7746.4659999999994"/>
    <n v="454802.92"/>
    <n v="58.711019967040457"/>
    <n v="47355.76"/>
    <n v="27.02"/>
    <n v="34560.233648000001"/>
    <n v="359.22"/>
    <n v="0.92"/>
    <n v="31795.414956160002"/>
    <x v="0"/>
    <n v="2984"/>
    <x v="1253"/>
    <n v="3.93"/>
    <n v="168.04680000000002"/>
    <x v="1392"/>
    <x v="1392"/>
    <x v="60"/>
    <n v="15.53"/>
  </r>
  <r>
    <x v="3"/>
    <x v="5"/>
    <x v="1"/>
    <n v="177702"/>
    <n v="5.93"/>
    <n v="10537.7286"/>
    <n v="347990.03"/>
    <n v="33.023248482599939"/>
    <n v="33418.44"/>
    <n v="53.85"/>
    <n v="15422.610060000001"/>
    <n v="43.35"/>
    <n v="1.0900000000000001"/>
    <n v="16810.644965400003"/>
    <x v="1"/>
    <n v="757"/>
    <x v="1254"/>
    <n v="21.56"/>
    <n v="1618.7248"/>
    <x v="1393"/>
    <x v="1393"/>
    <x v="111"/>
    <n v="18.940000000000001"/>
  </r>
  <r>
    <x v="3"/>
    <x v="5"/>
    <x v="2"/>
    <n v="91439"/>
    <n v="3.82"/>
    <n v="3492.9697999999999"/>
    <n v="274397.2"/>
    <n v="78.556991818251632"/>
    <n v="3906.54"/>
    <n v="18.22"/>
    <n v="3194.7684119999999"/>
    <n v="215.11"/>
    <n v="0.82"/>
    <n v="2619.7100978399999"/>
    <x v="0"/>
    <n v="4744"/>
    <x v="1255"/>
    <n v="20.25"/>
    <n v="466.76250000000005"/>
    <x v="1394"/>
    <x v="1394"/>
    <x v="148"/>
    <n v="0.83"/>
  </r>
  <r>
    <x v="3"/>
    <x v="5"/>
    <x v="1"/>
    <n v="88393"/>
    <n v="6.18"/>
    <n v="5462.6873999999998"/>
    <n v="89265.35"/>
    <n v="16.340922235455025"/>
    <n v="8704.26"/>
    <n v="19.87"/>
    <n v="6974.7235380000002"/>
    <n v="82.06"/>
    <n v="1.01"/>
    <n v="7044.4707733800005"/>
    <x v="0"/>
    <n v="2080"/>
    <x v="422"/>
    <n v="18.23"/>
    <n v="874.31080000000009"/>
    <x v="1395"/>
    <x v="1395"/>
    <x v="250"/>
    <n v="8.1300000000000008"/>
  </r>
  <r>
    <x v="3"/>
    <x v="5"/>
    <x v="4"/>
    <n v="130822"/>
    <n v="3.87"/>
    <n v="5062.8113999999996"/>
    <n v="463617.81"/>
    <n v="91.573193897762025"/>
    <n v="25553.85"/>
    <n v="34.22"/>
    <n v="16809.322529999998"/>
    <n v="355.49"/>
    <n v="1.18"/>
    <n v="19835.000585399997"/>
    <x v="1"/>
    <n v="2022"/>
    <x v="900"/>
    <n v="19.559999999999999"/>
    <n v="673.25519999999995"/>
    <x v="1396"/>
    <x v="1396"/>
    <x v="218"/>
    <n v="19.96"/>
  </r>
  <r>
    <x v="3"/>
    <x v="5"/>
    <x v="3"/>
    <n v="47475"/>
    <n v="5.76"/>
    <n v="2734.56"/>
    <n v="17208.53"/>
    <n v="6.2929794921303603"/>
    <n v="27285.119999999999"/>
    <n v="28.43"/>
    <n v="19527.960383999998"/>
    <n v="483.48"/>
    <n v="1.17"/>
    <n v="22847.713649279998"/>
    <x v="0"/>
    <n v="4215"/>
    <x v="1256"/>
    <n v="6.9"/>
    <n v="176.57100000000003"/>
    <x v="1397"/>
    <x v="1397"/>
    <x v="134"/>
    <n v="1.94"/>
  </r>
  <r>
    <x v="3"/>
    <x v="5"/>
    <x v="0"/>
    <n v="61563"/>
    <n v="1.24"/>
    <n v="763.38119999999992"/>
    <n v="374651.37"/>
    <n v="490.77887954275013"/>
    <n v="12963.36"/>
    <n v="40.89"/>
    <n v="7662.6420959999996"/>
    <n v="499.72"/>
    <n v="1.01"/>
    <n v="7739.2685169599999"/>
    <x v="1"/>
    <n v="312"/>
    <x v="1257"/>
    <n v="22.48"/>
    <n v="207.94"/>
    <x v="1398"/>
    <x v="1398"/>
    <x v="31"/>
    <n v="19.07"/>
  </r>
  <r>
    <x v="3"/>
    <x v="5"/>
    <x v="4"/>
    <n v="49339"/>
    <n v="1.62"/>
    <n v="799.29180000000008"/>
    <n v="268594.86"/>
    <n v="336.04105534424343"/>
    <n v="36174.199999999997"/>
    <n v="31.34"/>
    <n v="24837.205719999998"/>
    <n v="171.85"/>
    <n v="0.98"/>
    <n v="24340.461605599998"/>
    <x v="1"/>
    <n v="4166"/>
    <x v="60"/>
    <n v="9.34"/>
    <n v="72.1982"/>
    <x v="1399"/>
    <x v="1399"/>
    <x v="41"/>
    <n v="15.2"/>
  </r>
  <r>
    <x v="3"/>
    <x v="5"/>
    <x v="3"/>
    <n v="186928"/>
    <n v="7.56"/>
    <n v="14131.756799999999"/>
    <n v="46485.17"/>
    <n v="3.2894119717656052"/>
    <n v="21662.959999999999"/>
    <n v="47.31"/>
    <n v="11414.213623999998"/>
    <n v="273.3"/>
    <n v="0.83"/>
    <n v="9473.7973079199983"/>
    <x v="0"/>
    <n v="3616"/>
    <x v="1258"/>
    <n v="5.74"/>
    <n v="627.78380000000004"/>
    <x v="1400"/>
    <x v="1400"/>
    <x v="41"/>
    <n v="10.09"/>
  </r>
  <r>
    <x v="3"/>
    <x v="5"/>
    <x v="1"/>
    <n v="60516"/>
    <n v="2.14"/>
    <n v="1295.0424"/>
    <n v="92423.78"/>
    <n v="71.367377624083971"/>
    <n v="3268.08"/>
    <n v="44.73"/>
    <n v="1806.2678159999998"/>
    <n v="335.12"/>
    <n v="1.1399999999999999"/>
    <n v="2059.1453102399996"/>
    <x v="0"/>
    <n v="2073"/>
    <x v="1259"/>
    <n v="4.96"/>
    <n v="56.246400000000001"/>
    <x v="1401"/>
    <x v="1401"/>
    <x v="16"/>
    <n v="10.47"/>
  </r>
  <r>
    <x v="3"/>
    <x v="5"/>
    <x v="4"/>
    <n v="96808"/>
    <n v="3.93"/>
    <n v="3804.5544"/>
    <n v="441991.84"/>
    <n v="116.17440402481826"/>
    <n v="48539.27"/>
    <n v="35.44"/>
    <n v="31336.952711999995"/>
    <n v="471.86"/>
    <n v="0.84"/>
    <n v="26323.040278079996"/>
    <x v="0"/>
    <n v="1537"/>
    <x v="1260"/>
    <n v="17.579999999999998"/>
    <n v="615.29999999999995"/>
    <x v="1402"/>
    <x v="1402"/>
    <x v="8"/>
    <n v="16.98"/>
  </r>
  <r>
    <x v="3"/>
    <x v="5"/>
    <x v="3"/>
    <n v="164754"/>
    <n v="2.9"/>
    <n v="4777.866"/>
    <n v="231162.8"/>
    <n v="48.382018248314203"/>
    <n v="6054.35"/>
    <n v="51.58"/>
    <n v="2931.5162700000001"/>
    <n v="444.75"/>
    <n v="1"/>
    <n v="2931.5162700000001"/>
    <x v="0"/>
    <n v="837"/>
    <x v="1261"/>
    <n v="10.89"/>
    <n v="502.57350000000002"/>
    <x v="1403"/>
    <x v="1403"/>
    <x v="197"/>
    <n v="14.29"/>
  </r>
  <r>
    <x v="3"/>
    <x v="5"/>
    <x v="2"/>
    <n v="72494"/>
    <n v="2.06"/>
    <n v="1493.3764000000001"/>
    <n v="206928.01"/>
    <n v="138.56386775631381"/>
    <n v="32600.2"/>
    <n v="39.22"/>
    <n v="19814.401560000002"/>
    <n v="422.11"/>
    <n v="0.91"/>
    <n v="18031.105419600004"/>
    <x v="0"/>
    <n v="4146"/>
    <x v="1262"/>
    <n v="7.62"/>
    <n v="108.96600000000001"/>
    <x v="1404"/>
    <x v="1404"/>
    <x v="129"/>
    <n v="13.64"/>
  </r>
  <r>
    <x v="3"/>
    <x v="5"/>
    <x v="3"/>
    <n v="183142"/>
    <n v="7.35"/>
    <n v="13460.937"/>
    <n v="64589.57"/>
    <n v="4.798296730755073"/>
    <n v="30240.46"/>
    <n v="44.55"/>
    <n v="16768.335070000001"/>
    <n v="192.26"/>
    <n v="0.81"/>
    <n v="13582.351406700001"/>
    <x v="0"/>
    <n v="2799"/>
    <x v="1263"/>
    <n v="8.67"/>
    <n v="611.49509999999998"/>
    <x v="1405"/>
    <x v="1405"/>
    <x v="198"/>
    <n v="16.02"/>
  </r>
  <r>
    <x v="3"/>
    <x v="5"/>
    <x v="4"/>
    <n v="13713"/>
    <n v="2.78"/>
    <n v="381.22139999999996"/>
    <n v="308363.11"/>
    <n v="808.88195153787274"/>
    <n v="34519.339999999997"/>
    <n v="4.45"/>
    <n v="32983.229369999994"/>
    <n v="81.25"/>
    <n v="1.17"/>
    <n v="38590.378362899988"/>
    <x v="0"/>
    <n v="2773"/>
    <x v="1264"/>
    <n v="16.260000000000002"/>
    <n v="53.658000000000008"/>
    <x v="1406"/>
    <x v="1406"/>
    <x v="115"/>
    <n v="1.83"/>
  </r>
  <r>
    <x v="3"/>
    <x v="5"/>
    <x v="0"/>
    <n v="40435"/>
    <n v="6.88"/>
    <n v="2781.9279999999999"/>
    <n v="297374.34000000003"/>
    <n v="106.89505263975201"/>
    <n v="37669.980000000003"/>
    <n v="22.94"/>
    <n v="29028.486588"/>
    <n v="199.02"/>
    <n v="0.82"/>
    <n v="23803.359002159999"/>
    <x v="0"/>
    <n v="192"/>
    <x v="1265"/>
    <n v="24.68"/>
    <n v="676.72559999999999"/>
    <x v="1407"/>
    <x v="1407"/>
    <x v="82"/>
    <n v="8.6300000000000008"/>
  </r>
  <r>
    <x v="3"/>
    <x v="5"/>
    <x v="0"/>
    <n v="135257"/>
    <n v="0.53"/>
    <n v="716.86210000000005"/>
    <n v="11760.63"/>
    <n v="16.405707597039932"/>
    <n v="30769.53"/>
    <n v="2.87"/>
    <n v="29886.444489000001"/>
    <n v="89.73"/>
    <n v="0.82"/>
    <n v="24506.884480979999"/>
    <x v="1"/>
    <n v="2064"/>
    <x v="1266"/>
    <n v="2.97"/>
    <n v="17.166599999999999"/>
    <x v="1408"/>
    <x v="1408"/>
    <x v="168"/>
    <n v="11.82"/>
  </r>
  <r>
    <x v="3"/>
    <x v="5"/>
    <x v="4"/>
    <n v="93154"/>
    <n v="2.71"/>
    <n v="2524.4733999999999"/>
    <n v="47860.74"/>
    <n v="18.958702436714127"/>
    <n v="14270.54"/>
    <n v="35.25"/>
    <n v="9240.1746500000008"/>
    <n v="410.5"/>
    <n v="0.95"/>
    <n v="8778.1659175000004"/>
    <x v="0"/>
    <n v="2581"/>
    <x v="864"/>
    <n v="12.2"/>
    <n v="269.74200000000002"/>
    <x v="1409"/>
    <x v="1409"/>
    <x v="16"/>
    <n v="12.55"/>
  </r>
  <r>
    <x v="3"/>
    <x v="5"/>
    <x v="0"/>
    <n v="150010"/>
    <n v="3.04"/>
    <n v="4560.3040000000001"/>
    <n v="11770.44"/>
    <n v="2.5810647711205217"/>
    <n v="1735.07"/>
    <n v="30.14"/>
    <n v="1212.1199019999999"/>
    <n v="174.14"/>
    <n v="1.07"/>
    <n v="1296.96829514"/>
    <x v="0"/>
    <n v="2149"/>
    <x v="1267"/>
    <n v="6.78"/>
    <n v="274.5222"/>
    <x v="1410"/>
    <x v="1410"/>
    <x v="243"/>
    <n v="8.2100000000000009"/>
  </r>
  <r>
    <x v="3"/>
    <x v="5"/>
    <x v="2"/>
    <n v="176926"/>
    <n v="7.7"/>
    <n v="13623.302"/>
    <n v="124563.69"/>
    <n v="9.1434286636235473"/>
    <n v="42865.15"/>
    <n v="30.37"/>
    <n v="29847.003944999997"/>
    <n v="388.92"/>
    <n v="1.04"/>
    <n v="31040.884102799999"/>
    <x v="1"/>
    <n v="4393"/>
    <x v="1268"/>
    <n v="22.71"/>
    <n v="2374.3305"/>
    <x v="1411"/>
    <x v="1411"/>
    <x v="133"/>
    <n v="16.84"/>
  </r>
  <r>
    <x v="3"/>
    <x v="5"/>
    <x v="2"/>
    <n v="88367"/>
    <n v="7.18"/>
    <n v="6344.7506000000003"/>
    <n v="216009.05"/>
    <n v="34.04531771508875"/>
    <n v="41072.639999999999"/>
    <n v="7.73"/>
    <n v="37897.724927999996"/>
    <n v="64.569999999999993"/>
    <n v="0.81"/>
    <n v="30697.157191679999"/>
    <x v="0"/>
    <n v="4152"/>
    <x v="71"/>
    <n v="23.78"/>
    <n v="995.66860000000008"/>
    <x v="1412"/>
    <x v="1412"/>
    <x v="148"/>
    <n v="4.49"/>
  </r>
  <r>
    <x v="3"/>
    <x v="5"/>
    <x v="0"/>
    <n v="35647"/>
    <n v="1.29"/>
    <n v="459.84629999999999"/>
    <n v="383377.61"/>
    <n v="833.70815422457463"/>
    <n v="7694.68"/>
    <n v="51.33"/>
    <n v="3745.0007560000004"/>
    <n v="499.85"/>
    <n v="1.19"/>
    <n v="4456.5508996400004"/>
    <x v="1"/>
    <n v="1476"/>
    <x v="1269"/>
    <n v="13.21"/>
    <n v="63.804299999999998"/>
    <x v="1413"/>
    <x v="1413"/>
    <x v="137"/>
    <n v="21.99"/>
  </r>
  <r>
    <x v="3"/>
    <x v="5"/>
    <x v="3"/>
    <n v="107566"/>
    <n v="3.56"/>
    <n v="3829.3496"/>
    <n v="349786.82"/>
    <n v="91.343663164104939"/>
    <n v="42468.63"/>
    <n v="9.17"/>
    <n v="38574.256628999996"/>
    <n v="325.43"/>
    <n v="0.88"/>
    <n v="33945.345833519998"/>
    <x v="0"/>
    <n v="2506"/>
    <x v="972"/>
    <n v="24.17"/>
    <n v="725.5834000000001"/>
    <x v="1414"/>
    <x v="1414"/>
    <x v="112"/>
    <n v="8.4700000000000006"/>
  </r>
  <r>
    <x v="3"/>
    <x v="5"/>
    <x v="1"/>
    <n v="113024"/>
    <n v="1.94"/>
    <n v="2192.6656000000003"/>
    <n v="169425.86"/>
    <n v="77.269356531155481"/>
    <n v="37921.96"/>
    <n v="44.2"/>
    <n v="21160.453680000002"/>
    <n v="33.520000000000003"/>
    <n v="1.1499999999999999"/>
    <n v="24334.521732000001"/>
    <x v="0"/>
    <n v="2002"/>
    <x v="1057"/>
    <n v="2.36"/>
    <n v="42.220399999999998"/>
    <x v="1415"/>
    <x v="1415"/>
    <x v="222"/>
    <n v="9.31"/>
  </r>
  <r>
    <x v="3"/>
    <x v="5"/>
    <x v="0"/>
    <n v="44327"/>
    <n v="3.86"/>
    <n v="1711.0221999999999"/>
    <n v="64765.48"/>
    <n v="37.851922669384422"/>
    <n v="29342.7"/>
    <n v="16.43"/>
    <n v="24521.694390000001"/>
    <n v="128.61000000000001"/>
    <n v="0.91"/>
    <n v="22314.741894900002"/>
    <x v="0"/>
    <n v="4741"/>
    <x v="1270"/>
    <n v="15.02"/>
    <n v="216.8888"/>
    <x v="1416"/>
    <x v="1416"/>
    <x v="212"/>
    <n v="5.64"/>
  </r>
  <r>
    <x v="3"/>
    <x v="5"/>
    <x v="4"/>
    <n v="142130"/>
    <n v="5.13"/>
    <n v="7291.2689999999993"/>
    <n v="82533.919999999998"/>
    <n v="11.319554936184634"/>
    <n v="12762.19"/>
    <n v="51.26"/>
    <n v="6220.2914060000012"/>
    <n v="107.52"/>
    <n v="0.86"/>
    <n v="5349.4506091600006"/>
    <x v="0"/>
    <n v="2135"/>
    <x v="1271"/>
    <n v="19.63"/>
    <n v="935.95839999999998"/>
    <x v="1417"/>
    <x v="1417"/>
    <x v="210"/>
    <n v="11.5"/>
  </r>
  <r>
    <x v="3"/>
    <x v="5"/>
    <x v="2"/>
    <n v="96515"/>
    <n v="3.52"/>
    <n v="3397.3280000000004"/>
    <n v="100502.55"/>
    <n v="29.582822147287512"/>
    <n v="26128.639999999999"/>
    <n v="8.33"/>
    <n v="23952.124287999999"/>
    <n v="176.83"/>
    <n v="1.01"/>
    <n v="24191.64553088"/>
    <x v="0"/>
    <n v="3626"/>
    <x v="1272"/>
    <n v="4.28"/>
    <n v="134.34920000000002"/>
    <x v="1418"/>
    <x v="1418"/>
    <x v="136"/>
    <n v="11.26"/>
  </r>
  <r>
    <x v="3"/>
    <x v="5"/>
    <x v="3"/>
    <n v="149730"/>
    <n v="1.59"/>
    <n v="2380.7070000000003"/>
    <n v="247063.6"/>
    <n v="103.77740729959629"/>
    <n v="21237.8"/>
    <n v="36.25"/>
    <n v="13539.097499999998"/>
    <n v="115.4"/>
    <n v="1.03"/>
    <n v="13945.270424999999"/>
    <x v="0"/>
    <n v="4987"/>
    <x v="1273"/>
    <n v="17.25"/>
    <n v="208.55249999999998"/>
    <x v="1419"/>
    <x v="1419"/>
    <x v="64"/>
    <n v="8.75"/>
  </r>
  <r>
    <x v="3"/>
    <x v="5"/>
    <x v="1"/>
    <n v="41584"/>
    <n v="3.56"/>
    <n v="1480.3904"/>
    <n v="37242.93"/>
    <n v="25.157505749834637"/>
    <n v="9630.17"/>
    <n v="43.84"/>
    <n v="5408.3034719999996"/>
    <n v="331.57"/>
    <n v="1"/>
    <n v="5408.3034719999996"/>
    <x v="0"/>
    <n v="1040"/>
    <x v="458"/>
    <n v="24.91"/>
    <n v="259.56219999999996"/>
    <x v="1420"/>
    <x v="1420"/>
    <x v="229"/>
    <n v="11.76"/>
  </r>
  <r>
    <x v="3"/>
    <x v="5"/>
    <x v="3"/>
    <n v="156732"/>
    <n v="6.95"/>
    <n v="10892.874000000002"/>
    <n v="27230.2"/>
    <n v="2.4998177707738103"/>
    <n v="37698.71"/>
    <n v="57.1"/>
    <n v="16172.746589999997"/>
    <n v="442.56"/>
    <n v="1.1000000000000001"/>
    <n v="17790.021248999998"/>
    <x v="0"/>
    <n v="2508"/>
    <x v="1274"/>
    <n v="20.27"/>
    <n v="1298.2935"/>
    <x v="1421"/>
    <x v="1421"/>
    <x v="184"/>
    <n v="9.7100000000000009"/>
  </r>
  <r>
    <x v="3"/>
    <x v="5"/>
    <x v="0"/>
    <n v="183414"/>
    <n v="4.2"/>
    <n v="7703.3880000000008"/>
    <n v="329340.08"/>
    <n v="42.752627804804845"/>
    <n v="32107.37"/>
    <n v="53.4"/>
    <n v="14962.034419999998"/>
    <n v="329.39"/>
    <n v="1.17"/>
    <n v="17505.580271399998"/>
    <x v="0"/>
    <n v="2942"/>
    <x v="1275"/>
    <n v="12.96"/>
    <n v="509.06880000000007"/>
    <x v="1422"/>
    <x v="1422"/>
    <x v="94"/>
    <n v="9.68"/>
  </r>
  <r>
    <x v="3"/>
    <x v="5"/>
    <x v="2"/>
    <n v="67025"/>
    <n v="6.06"/>
    <n v="4061.7149999999997"/>
    <n v="166914.32999999999"/>
    <n v="41.094545038241236"/>
    <n v="43930.14"/>
    <n v="42.49"/>
    <n v="25264.223513999998"/>
    <n v="280.38"/>
    <n v="0.82"/>
    <n v="20716.663281479996"/>
    <x v="0"/>
    <n v="1159"/>
    <x v="1276"/>
    <n v="20.83"/>
    <n v="453.46909999999997"/>
    <x v="1423"/>
    <x v="1423"/>
    <x v="51"/>
    <n v="4.3600000000000003"/>
  </r>
  <r>
    <x v="3"/>
    <x v="5"/>
    <x v="4"/>
    <n v="170823"/>
    <n v="2.11"/>
    <n v="3604.3652999999995"/>
    <n v="180050.74"/>
    <n v="49.953521636666522"/>
    <n v="25778.94"/>
    <n v="25.43"/>
    <n v="19223.355557999999"/>
    <n v="170.81"/>
    <n v="1.04"/>
    <n v="19992.289780319999"/>
    <x v="0"/>
    <n v="1968"/>
    <x v="1277"/>
    <n v="13.96"/>
    <n v="399.3956"/>
    <x v="1424"/>
    <x v="1424"/>
    <x v="128"/>
    <n v="9.2899999999999991"/>
  </r>
  <r>
    <x v="3"/>
    <x v="5"/>
    <x v="1"/>
    <n v="119406"/>
    <n v="2.06"/>
    <n v="2459.7636000000002"/>
    <n v="339984.67"/>
    <n v="138.21843286078385"/>
    <n v="22817.54"/>
    <n v="28.51"/>
    <n v="16312.259346000001"/>
    <n v="65.040000000000006"/>
    <n v="1.1100000000000001"/>
    <n v="18106.607874060002"/>
    <x v="0"/>
    <n v="2783"/>
    <x v="1278"/>
    <n v="3.74"/>
    <n v="63.841800000000006"/>
    <x v="1425"/>
    <x v="1425"/>
    <x v="103"/>
    <n v="8.31"/>
  </r>
  <r>
    <x v="3"/>
    <x v="5"/>
    <x v="0"/>
    <n v="29386"/>
    <n v="2.58"/>
    <n v="758.15880000000004"/>
    <n v="14140.62"/>
    <n v="18.651264088737083"/>
    <n v="49107.45"/>
    <n v="42.51"/>
    <n v="28231.873004999998"/>
    <n v="226.67"/>
    <n v="0.88"/>
    <n v="24844.048244399997"/>
    <x v="0"/>
    <n v="4700"/>
    <x v="760"/>
    <n v="20.72"/>
    <n v="123.90559999999999"/>
    <x v="1426"/>
    <x v="1426"/>
    <x v="190"/>
    <n v="8.94"/>
  </r>
  <r>
    <x v="3"/>
    <x v="5"/>
    <x v="2"/>
    <n v="109991"/>
    <n v="4.5199999999999996"/>
    <n v="4971.5931999999993"/>
    <n v="260743.93"/>
    <n v="52.446754895392495"/>
    <n v="11678.64"/>
    <n v="48.61"/>
    <n v="6001.653096"/>
    <n v="317.95999999999998"/>
    <n v="0.83"/>
    <n v="4981.3720696800001"/>
    <x v="0"/>
    <n v="2555"/>
    <x v="1279"/>
    <n v="12.6"/>
    <n v="521.13599999999997"/>
    <x v="1427"/>
    <x v="1427"/>
    <x v="209"/>
    <n v="11.98"/>
  </r>
  <r>
    <x v="3"/>
    <x v="5"/>
    <x v="2"/>
    <n v="180056"/>
    <n v="5.72"/>
    <n v="10299.2032"/>
    <n v="17387.43"/>
    <n v="1.688230600207985"/>
    <n v="24695.42"/>
    <n v="30.55"/>
    <n v="17150.96919"/>
    <n v="61.76"/>
    <n v="1.02"/>
    <n v="17493.988573800001"/>
    <x v="0"/>
    <n v="1643"/>
    <x v="1280"/>
    <n v="21.37"/>
    <n v="1562.5744"/>
    <x v="1428"/>
    <x v="1428"/>
    <x v="175"/>
    <n v="9.85"/>
  </r>
  <r>
    <x v="3"/>
    <x v="5"/>
    <x v="1"/>
    <n v="56505"/>
    <n v="4.84"/>
    <n v="2734.8420000000001"/>
    <n v="366627.24"/>
    <n v="134.05792363873306"/>
    <n v="23935.7"/>
    <n v="23.7"/>
    <n v="18262.9391"/>
    <n v="127.41"/>
    <n v="1.1299999999999999"/>
    <n v="20637.121182999999"/>
    <x v="0"/>
    <n v="4581"/>
    <x v="32"/>
    <n v="23.99"/>
    <n v="413.10779999999994"/>
    <x v="1429"/>
    <x v="1429"/>
    <x v="217"/>
    <n v="7.03"/>
  </r>
  <r>
    <x v="3"/>
    <x v="5"/>
    <x v="1"/>
    <n v="159503"/>
    <n v="6.97"/>
    <n v="11117.3591"/>
    <n v="253114.04"/>
    <n v="22.767461024084398"/>
    <n v="42318.09"/>
    <n v="11.64"/>
    <n v="37392.264323999996"/>
    <n v="41.74"/>
    <n v="0.88"/>
    <n v="32905.192605119999"/>
    <x v="1"/>
    <n v="121"/>
    <x v="1281"/>
    <n v="3.49"/>
    <n v="434.53989999999999"/>
    <x v="1430"/>
    <x v="1430"/>
    <x v="9"/>
    <n v="10.14"/>
  </r>
  <r>
    <x v="3"/>
    <x v="5"/>
    <x v="3"/>
    <n v="121853"/>
    <n v="7.16"/>
    <n v="8724.6747999999989"/>
    <n v="102088.98"/>
    <n v="11.7011788221608"/>
    <n v="34553.089999999997"/>
    <n v="45.46"/>
    <n v="18845.255286"/>
    <n v="36.979999999999997"/>
    <n v="0.93"/>
    <n v="17526.087415980001"/>
    <x v="1"/>
    <n v="2784"/>
    <x v="70"/>
    <n v="8.5500000000000007"/>
    <n v="512.82900000000006"/>
    <x v="1431"/>
    <x v="1431"/>
    <x v="159"/>
    <n v="15.9"/>
  </r>
  <r>
    <x v="3"/>
    <x v="5"/>
    <x v="1"/>
    <n v="20941"/>
    <n v="5.03"/>
    <n v="1053.3323"/>
    <n v="8826.48"/>
    <n v="8.379577840725096"/>
    <n v="3939.66"/>
    <n v="41.51"/>
    <n v="2304.3071339999997"/>
    <n v="397.29"/>
    <n v="0.98"/>
    <n v="2258.2209913199995"/>
    <x v="0"/>
    <n v="783"/>
    <x v="1282"/>
    <n v="22.45"/>
    <n v="235.9495"/>
    <x v="1432"/>
    <x v="1432"/>
    <x v="116"/>
    <n v="9.69"/>
  </r>
  <r>
    <x v="3"/>
    <x v="5"/>
    <x v="2"/>
    <n v="15450"/>
    <n v="1.3"/>
    <n v="200.85000000000002"/>
    <n v="63570.42"/>
    <n v="316.5069454817027"/>
    <n v="24248.14"/>
    <n v="59.35"/>
    <n v="9856.8689099999992"/>
    <n v="283.41000000000003"/>
    <n v="0.94"/>
    <n v="9265.4567753999982"/>
    <x v="0"/>
    <n v="3995"/>
    <x v="1283"/>
    <n v="5.55"/>
    <n v="9.213000000000001"/>
    <x v="1433"/>
    <x v="1433"/>
    <x v="42"/>
    <n v="14.94"/>
  </r>
  <r>
    <x v="3"/>
    <x v="5"/>
    <x v="0"/>
    <n v="181702"/>
    <n v="3.04"/>
    <n v="5523.7407999999996"/>
    <n v="67891.360000000001"/>
    <n v="12.290830156259325"/>
    <n v="19807.21"/>
    <n v="41.39"/>
    <n v="11609.005781000002"/>
    <n v="150.47999999999999"/>
    <n v="1.04"/>
    <n v="12073.366012240002"/>
    <x v="1"/>
    <n v="4596"/>
    <x v="1284"/>
    <n v="4.43"/>
    <n v="302.1703"/>
    <x v="1434"/>
    <x v="1434"/>
    <x v="77"/>
    <n v="18.34"/>
  </r>
  <r>
    <x v="3"/>
    <x v="5"/>
    <x v="4"/>
    <n v="121398"/>
    <n v="4.42"/>
    <n v="5365.7915999999996"/>
    <n v="25963.13"/>
    <n v="4.8386392792444646"/>
    <n v="21594.22"/>
    <n v="9.49"/>
    <n v="19544.928522000002"/>
    <n v="365.81"/>
    <n v="1.1299999999999999"/>
    <n v="22085.769229860001"/>
    <x v="0"/>
    <n v="2947"/>
    <x v="352"/>
    <n v="21.76"/>
    <n v="770.52160000000003"/>
    <x v="1435"/>
    <x v="1435"/>
    <x v="148"/>
    <n v="10.11"/>
  </r>
  <r>
    <x v="3"/>
    <x v="5"/>
    <x v="1"/>
    <n v="25346"/>
    <n v="7.21"/>
    <n v="1827.4466"/>
    <n v="46574.8"/>
    <n v="25.486271390912329"/>
    <n v="2231.09"/>
    <n v="39.020000000000003"/>
    <n v="1360.5186819999999"/>
    <n v="216.9"/>
    <n v="0.93"/>
    <n v="1265.2823742599999"/>
    <x v="0"/>
    <n v="4171"/>
    <x v="1285"/>
    <n v="10.37"/>
    <n v="103.07779999999998"/>
    <x v="1436"/>
    <x v="1436"/>
    <x v="218"/>
    <n v="12.96"/>
  </r>
  <r>
    <x v="3"/>
    <x v="5"/>
    <x v="0"/>
    <n v="81169"/>
    <n v="3.7"/>
    <n v="3003.2530000000006"/>
    <n v="199507.5"/>
    <n v="66.430467230033557"/>
    <n v="10384.32"/>
    <n v="45.85"/>
    <n v="5623.1092799999997"/>
    <n v="254.16"/>
    <n v="1.1200000000000001"/>
    <n v="6297.8823935999999"/>
    <x v="1"/>
    <n v="3784"/>
    <x v="1286"/>
    <n v="13.46"/>
    <n v="288.9862"/>
    <x v="1437"/>
    <x v="1437"/>
    <x v="220"/>
    <n v="12.58"/>
  </r>
  <r>
    <x v="3"/>
    <x v="5"/>
    <x v="0"/>
    <n v="175052"/>
    <n v="6.73"/>
    <n v="11780.999599999999"/>
    <n v="140298.14000000001"/>
    <n v="11.908848549659574"/>
    <n v="48095.77"/>
    <n v="55.39"/>
    <n v="21455.522996999996"/>
    <n v="319.49"/>
    <n v="1.17"/>
    <n v="25102.961906489993"/>
    <x v="0"/>
    <n v="815"/>
    <x v="1287"/>
    <n v="16.25"/>
    <n v="1163.825"/>
    <x v="1438"/>
    <x v="1438"/>
    <x v="185"/>
    <n v="14.37"/>
  </r>
  <r>
    <x v="3"/>
    <x v="5"/>
    <x v="2"/>
    <n v="177869"/>
    <n v="1.29"/>
    <n v="2294.5101"/>
    <n v="270076.65000000002"/>
    <n v="117.70558342715512"/>
    <n v="47111.17"/>
    <n v="30.54"/>
    <n v="32723.418682"/>
    <n v="121.82"/>
    <n v="1.04"/>
    <n v="34032.355429280004"/>
    <x v="0"/>
    <n v="1882"/>
    <x v="1288"/>
    <n v="1.71"/>
    <n v="33.892200000000003"/>
    <x v="1439"/>
    <x v="1439"/>
    <x v="192"/>
    <n v="12.11"/>
  </r>
  <r>
    <x v="3"/>
    <x v="5"/>
    <x v="1"/>
    <n v="26257"/>
    <n v="2.63"/>
    <n v="690.55910000000006"/>
    <n v="206236.47"/>
    <n v="298.65144055012814"/>
    <n v="6549.49"/>
    <n v="19.7"/>
    <n v="5259.2404699999997"/>
    <n v="279.7"/>
    <n v="0.98"/>
    <n v="5154.0556606"/>
    <x v="0"/>
    <n v="4433"/>
    <x v="760"/>
    <n v="21.31"/>
    <n v="127.43379999999999"/>
    <x v="1440"/>
    <x v="1440"/>
    <x v="115"/>
    <n v="13.94"/>
  </r>
  <r>
    <x v="3"/>
    <x v="5"/>
    <x v="4"/>
    <n v="150656"/>
    <n v="6.97"/>
    <n v="10500.7232"/>
    <n v="199106.74"/>
    <n v="18.961240688641329"/>
    <n v="5105.03"/>
    <n v="22.97"/>
    <n v="3932.4046089999997"/>
    <n v="312.88"/>
    <n v="1.1599999999999999"/>
    <n v="4561.5893464399996"/>
    <x v="0"/>
    <n v="288"/>
    <x v="1289"/>
    <n v="7.06"/>
    <n v="585.62699999999995"/>
    <x v="1441"/>
    <x v="1441"/>
    <x v="190"/>
    <n v="12.24"/>
  </r>
  <r>
    <x v="3"/>
    <x v="5"/>
    <x v="0"/>
    <n v="139024"/>
    <n v="2.81"/>
    <n v="3906.5744"/>
    <n v="149194.89000000001"/>
    <n v="38.190720238170819"/>
    <n v="11923.28"/>
    <n v="39.81"/>
    <n v="7176.6222320000006"/>
    <n v="82.51"/>
    <n v="1.19"/>
    <n v="8540.180456080001"/>
    <x v="1"/>
    <n v="4338"/>
    <x v="1290"/>
    <n v="13.21"/>
    <n v="510.83069999999998"/>
    <x v="1442"/>
    <x v="1442"/>
    <x v="206"/>
    <n v="11.62"/>
  </r>
  <r>
    <x v="3"/>
    <x v="5"/>
    <x v="3"/>
    <n v="51106"/>
    <n v="2.1800000000000002"/>
    <n v="1114.1107999999999"/>
    <n v="467846.88"/>
    <n v="419.92850262289892"/>
    <n v="47464.160000000003"/>
    <n v="40.74"/>
    <n v="28127.261216000003"/>
    <n v="21.41"/>
    <n v="1.03"/>
    <n v="28971.079052480003"/>
    <x v="0"/>
    <n v="2500"/>
    <x v="1291"/>
    <n v="24.42"/>
    <n v="156.0438"/>
    <x v="1443"/>
    <x v="1443"/>
    <x v="195"/>
    <n v="16.91"/>
  </r>
  <r>
    <x v="3"/>
    <x v="5"/>
    <x v="4"/>
    <n v="164696"/>
    <n v="5.0599999999999996"/>
    <n v="8333.6175999999996"/>
    <n v="307659.95"/>
    <n v="36.917934655413035"/>
    <n v="14413.18"/>
    <n v="27.53"/>
    <n v="10445.231546000001"/>
    <n v="54.29"/>
    <n v="1.2"/>
    <n v="12534.2778552"/>
    <x v="0"/>
    <n v="178"/>
    <x v="1292"/>
    <n v="11"/>
    <n v="874.5"/>
    <x v="1444"/>
    <x v="1444"/>
    <x v="120"/>
    <n v="6.61"/>
  </r>
  <r>
    <x v="3"/>
    <x v="5"/>
    <x v="1"/>
    <n v="58109"/>
    <n v="0.56000000000000005"/>
    <n v="325.41040000000004"/>
    <n v="300589.59999999998"/>
    <n v="923.72462588780184"/>
    <n v="19119.05"/>
    <n v="13.92"/>
    <n v="16457.678240000001"/>
    <n v="30.34"/>
    <n v="0.99"/>
    <n v="16293.101457600002"/>
    <x v="0"/>
    <n v="4979"/>
    <x v="1293"/>
    <n v="7.89"/>
    <n v="15.3855"/>
    <x v="1445"/>
    <x v="1445"/>
    <x v="223"/>
    <n v="8.2799999999999994"/>
  </r>
  <r>
    <x v="3"/>
    <x v="5"/>
    <x v="2"/>
    <n v="109406"/>
    <n v="1.52"/>
    <n v="1662.9712"/>
    <n v="362711.6"/>
    <n v="218.11057220954879"/>
    <n v="40255.15"/>
    <n v="3.89"/>
    <n v="38689.224665000002"/>
    <n v="91.37"/>
    <n v="0.96"/>
    <n v="37141.655678399999"/>
    <x v="0"/>
    <n v="2329"/>
    <x v="1294"/>
    <n v="7.86"/>
    <n v="81.822600000000008"/>
    <x v="1446"/>
    <x v="1446"/>
    <x v="89"/>
    <n v="8.51"/>
  </r>
  <r>
    <x v="3"/>
    <x v="5"/>
    <x v="2"/>
    <n v="157723"/>
    <n v="2.67"/>
    <n v="4211.2040999999999"/>
    <n v="363607.91"/>
    <n v="86.34297967177605"/>
    <n v="34971.129999999997"/>
    <n v="30.98"/>
    <n v="24137.073925999997"/>
    <n v="101.17"/>
    <n v="1.18"/>
    <n v="28481.747232679994"/>
    <x v="0"/>
    <n v="4688"/>
    <x v="1295"/>
    <n v="12.66"/>
    <n v="393.34619999999995"/>
    <x v="1447"/>
    <x v="1447"/>
    <x v="61"/>
    <n v="12.32"/>
  </r>
  <r>
    <x v="3"/>
    <x v="5"/>
    <x v="3"/>
    <n v="89324"/>
    <n v="5.43"/>
    <n v="4850.2931999999992"/>
    <n v="69567.53"/>
    <n v="14.342953535262572"/>
    <n v="23142.11"/>
    <n v="35.5"/>
    <n v="14926.660950000001"/>
    <n v="26.95"/>
    <n v="1.04"/>
    <n v="15523.727388000001"/>
    <x v="0"/>
    <n v="4474"/>
    <x v="1296"/>
    <n v="1.51"/>
    <n v="50.0867"/>
    <x v="1448"/>
    <x v="1448"/>
    <x v="246"/>
    <n v="9.7200000000000006"/>
  </r>
  <r>
    <x v="3"/>
    <x v="5"/>
    <x v="3"/>
    <n v="50119"/>
    <n v="5.08"/>
    <n v="2546.0452"/>
    <n v="398340.26"/>
    <n v="156.4545122765299"/>
    <n v="2732.53"/>
    <n v="23.27"/>
    <n v="2096.6702690000002"/>
    <n v="452.71"/>
    <n v="0.98"/>
    <n v="2054.7368636200003"/>
    <x v="0"/>
    <n v="411"/>
    <x v="1297"/>
    <n v="24.31"/>
    <n v="415.70099999999996"/>
    <x v="1449"/>
    <x v="1449"/>
    <x v="231"/>
    <n v="13.42"/>
  </r>
  <r>
    <x v="3"/>
    <x v="5"/>
    <x v="1"/>
    <n v="171386"/>
    <n v="1.71"/>
    <n v="2930.7006000000001"/>
    <n v="147981.31"/>
    <n v="50.493492921112441"/>
    <n v="40249.300000000003"/>
    <n v="15.81"/>
    <n v="33885.885670000003"/>
    <n v="496.19"/>
    <n v="1.1599999999999999"/>
    <n v="39307.627377199999"/>
    <x v="0"/>
    <n v="324"/>
    <x v="1298"/>
    <n v="21.56"/>
    <n v="497.82039999999995"/>
    <x v="1450"/>
    <x v="1450"/>
    <x v="68"/>
    <n v="8.74"/>
  </r>
  <r>
    <x v="3"/>
    <x v="5"/>
    <x v="3"/>
    <n v="23413"/>
    <n v="7.78"/>
    <n v="1821.5314000000001"/>
    <n v="179620.39"/>
    <n v="98.60954908600533"/>
    <n v="5397.7"/>
    <n v="16.72"/>
    <n v="4495.2045600000001"/>
    <n v="89.56"/>
    <n v="0.94"/>
    <n v="4225.4922864"/>
    <x v="1"/>
    <n v="834"/>
    <x v="1299"/>
    <n v="12.66"/>
    <n v="194.20439999999999"/>
    <x v="1451"/>
    <x v="1451"/>
    <x v="98"/>
    <n v="14.66"/>
  </r>
  <r>
    <x v="3"/>
    <x v="5"/>
    <x v="0"/>
    <n v="124763"/>
    <n v="0.98"/>
    <n v="1222.6774"/>
    <n v="154038.15"/>
    <n v="125.98429479435866"/>
    <n v="28100.02"/>
    <n v="15.97"/>
    <n v="23612.446806"/>
    <n v="48.43"/>
    <n v="1.1299999999999999"/>
    <n v="26682.064890779999"/>
    <x v="0"/>
    <n v="2949"/>
    <x v="1300"/>
    <n v="8.77"/>
    <n v="94.277500000000003"/>
    <x v="1452"/>
    <x v="1452"/>
    <x v="78"/>
    <n v="7.21"/>
  </r>
  <r>
    <x v="3"/>
    <x v="5"/>
    <x v="0"/>
    <n v="76940"/>
    <n v="7.11"/>
    <n v="5470.4339999999993"/>
    <n v="5153.32"/>
    <n v="0.9420312903875635"/>
    <n v="24139.56"/>
    <n v="7.33"/>
    <n v="22370.130251999999"/>
    <n v="223.12"/>
    <n v="0.9"/>
    <n v="20133.117226800001"/>
    <x v="0"/>
    <n v="1397"/>
    <x v="1301"/>
    <n v="17.510000000000002"/>
    <n v="890.7337"/>
    <x v="1453"/>
    <x v="1453"/>
    <x v="201"/>
    <n v="7.18"/>
  </r>
  <r>
    <x v="3"/>
    <x v="5"/>
    <x v="1"/>
    <n v="8404"/>
    <n v="3.33"/>
    <n v="279.85320000000002"/>
    <n v="489947.41"/>
    <n v="1750.7300613321554"/>
    <n v="39733.03"/>
    <n v="28.07"/>
    <n v="28579.968479000003"/>
    <n v="471.43"/>
    <n v="1.03"/>
    <n v="29437.367533370005"/>
    <x v="0"/>
    <n v="2561"/>
    <x v="409"/>
    <n v="5.84"/>
    <n v="10.0448"/>
    <x v="1454"/>
    <x v="1454"/>
    <x v="33"/>
    <n v="13.93"/>
  </r>
  <r>
    <x v="4"/>
    <x v="5"/>
    <x v="1"/>
    <n v="158153"/>
    <n v="6.62"/>
    <n v="10469.728599999999"/>
    <n v="128934.66"/>
    <n v="12.314995443148357"/>
    <n v="15933.6"/>
    <n v="56.27"/>
    <n v="6967.7632800000001"/>
    <n v="335.26"/>
    <n v="0.94"/>
    <n v="6549.6974831999996"/>
    <x v="1"/>
    <n v="1539"/>
    <x v="1302"/>
    <n v="5.46"/>
    <n v="405.84180000000003"/>
    <x v="1455"/>
    <x v="1455"/>
    <x v="5"/>
    <n v="18.23"/>
  </r>
  <r>
    <x v="4"/>
    <x v="5"/>
    <x v="2"/>
    <n v="89713"/>
    <n v="1.75"/>
    <n v="1569.9775000000002"/>
    <n v="220330.9"/>
    <n v="140.34016411063214"/>
    <n v="21846.97"/>
    <n v="5.34"/>
    <n v="20680.341802000003"/>
    <n v="304.39"/>
    <n v="1.0900000000000001"/>
    <n v="22541.572564180005"/>
    <x v="0"/>
    <n v="329"/>
    <x v="1303"/>
    <n v="4.04"/>
    <n v="45.894399999999997"/>
    <x v="1456"/>
    <x v="1456"/>
    <x v="202"/>
    <n v="10.15"/>
  </r>
  <r>
    <x v="4"/>
    <x v="5"/>
    <x v="2"/>
    <n v="140745"/>
    <n v="4.71"/>
    <n v="6629.0895"/>
    <n v="281234.24"/>
    <n v="42.424263543281469"/>
    <n v="15999.51"/>
    <n v="28.37"/>
    <n v="11460.449012999999"/>
    <n v="150.38"/>
    <n v="0.96"/>
    <n v="11002.031052479999"/>
    <x v="0"/>
    <n v="441"/>
    <x v="1304"/>
    <n v="19.97"/>
    <n v="817.97119999999995"/>
    <x v="1457"/>
    <x v="1457"/>
    <x v="33"/>
    <n v="8.6199999999999992"/>
  </r>
  <r>
    <x v="4"/>
    <x v="5"/>
    <x v="3"/>
    <n v="25425"/>
    <n v="4.82"/>
    <n v="1225.4849999999999"/>
    <n v="447103.67"/>
    <n v="364.83814163372057"/>
    <n v="33929.57"/>
    <n v="45.4"/>
    <n v="18525.54522"/>
    <n v="402.82"/>
    <n v="0.82"/>
    <n v="15190.947080399999"/>
    <x v="1"/>
    <n v="2306"/>
    <x v="1305"/>
    <n v="20.84"/>
    <n v="265.5016"/>
    <x v="1458"/>
    <x v="1458"/>
    <x v="209"/>
    <n v="19.329999999999998"/>
  </r>
  <r>
    <x v="4"/>
    <x v="5"/>
    <x v="4"/>
    <n v="129928"/>
    <n v="6.29"/>
    <n v="8172.4712"/>
    <n v="322354.14"/>
    <n v="39.4439003957579"/>
    <n v="19861.400000000001"/>
    <n v="8.4499999999999993"/>
    <n v="18183.111700000001"/>
    <n v="65.08"/>
    <n v="0.85"/>
    <n v="15455.644945"/>
    <x v="0"/>
    <n v="3900"/>
    <x v="1306"/>
    <n v="19.559999999999999"/>
    <n v="1269.0527999999999"/>
    <x v="1459"/>
    <x v="1459"/>
    <x v="128"/>
    <n v="8.9"/>
  </r>
  <r>
    <x v="4"/>
    <x v="5"/>
    <x v="0"/>
    <n v="162356"/>
    <n v="7.02"/>
    <n v="11397.3912"/>
    <n v="484585.37"/>
    <n v="42.51721832624294"/>
    <n v="31005.54"/>
    <n v="25"/>
    <n v="23254.154999999999"/>
    <n v="341.59"/>
    <n v="0.82"/>
    <n v="19068.407099999997"/>
    <x v="0"/>
    <n v="4893"/>
    <x v="1307"/>
    <n v="21.07"/>
    <n v="1287.1663000000001"/>
    <x v="1460"/>
    <x v="1460"/>
    <x v="51"/>
    <n v="14.05"/>
  </r>
  <r>
    <x v="4"/>
    <x v="5"/>
    <x v="2"/>
    <n v="139599"/>
    <n v="3.33"/>
    <n v="4648.6467000000002"/>
    <n v="185093.4"/>
    <n v="39.816620178943687"/>
    <n v="24422.97"/>
    <n v="18.07"/>
    <n v="20009.739321000001"/>
    <n v="156.51"/>
    <n v="1.1399999999999999"/>
    <n v="22811.102825940001"/>
    <x v="0"/>
    <n v="3537"/>
    <x v="1308"/>
    <n v="15.84"/>
    <n v="627.2639999999999"/>
    <x v="1461"/>
    <x v="1461"/>
    <x v="216"/>
    <n v="5.29"/>
  </r>
  <r>
    <x v="4"/>
    <x v="5"/>
    <x v="2"/>
    <n v="100747"/>
    <n v="1.24"/>
    <n v="1249.2628"/>
    <n v="414585.64"/>
    <n v="331.86423224961158"/>
    <n v="2494.2399999999998"/>
    <n v="51.63"/>
    <n v="1206.463888"/>
    <n v="267.60000000000002"/>
    <n v="1.1399999999999999"/>
    <n v="1375.3688323199999"/>
    <x v="0"/>
    <n v="483"/>
    <x v="1309"/>
    <n v="7.29"/>
    <n v="86.678100000000001"/>
    <x v="1462"/>
    <x v="1462"/>
    <x v="12"/>
    <n v="15.47"/>
  </r>
  <r>
    <x v="4"/>
    <x v="5"/>
    <x v="2"/>
    <n v="63909"/>
    <n v="2.75"/>
    <n v="1757.4974999999999"/>
    <n v="365772.9"/>
    <n v="208.12143402764443"/>
    <n v="42699.11"/>
    <n v="41.94"/>
    <n v="24791.103266000002"/>
    <n v="471.1"/>
    <n v="1.1100000000000001"/>
    <n v="27518.124625260003"/>
    <x v="0"/>
    <n v="2021"/>
    <x v="1310"/>
    <n v="17.04"/>
    <n v="252.70319999999998"/>
    <x v="1463"/>
    <x v="1463"/>
    <x v="212"/>
    <n v="13.98"/>
  </r>
  <r>
    <x v="4"/>
    <x v="5"/>
    <x v="0"/>
    <n v="181537"/>
    <n v="2.5099999999999998"/>
    <n v="4556.5786999999991"/>
    <n v="162546.89000000001"/>
    <n v="35.673012736507779"/>
    <n v="24110.720000000001"/>
    <n v="0.13"/>
    <n v="24079.376064000004"/>
    <n v="154.51"/>
    <n v="0.87"/>
    <n v="20949.057175680002"/>
    <x v="0"/>
    <n v="1366"/>
    <x v="1311"/>
    <n v="6.39"/>
    <n v="173.48849999999999"/>
    <x v="1464"/>
    <x v="1464"/>
    <x v="108"/>
    <n v="5.63"/>
  </r>
  <r>
    <x v="4"/>
    <x v="5"/>
    <x v="2"/>
    <n v="159978"/>
    <n v="4.92"/>
    <n v="7870.9175999999998"/>
    <n v="168527.06"/>
    <n v="21.41136123696683"/>
    <n v="1429.93"/>
    <n v="32.5"/>
    <n v="965.20275000000015"/>
    <n v="206.13"/>
    <n v="0.89"/>
    <n v="859.03044750000015"/>
    <x v="0"/>
    <n v="1308"/>
    <x v="1312"/>
    <n v="19.95"/>
    <n v="1369.1685"/>
    <x v="1465"/>
    <x v="1465"/>
    <x v="172"/>
    <n v="10.26"/>
  </r>
  <r>
    <x v="4"/>
    <x v="5"/>
    <x v="2"/>
    <n v="130026"/>
    <n v="3.69"/>
    <n v="4797.9594000000006"/>
    <n v="213237.71"/>
    <n v="44.443416924286595"/>
    <n v="43592.41"/>
    <n v="48.87"/>
    <n v="22288.799233000005"/>
    <n v="360.45"/>
    <n v="0.9"/>
    <n v="20059.919309700006"/>
    <x v="0"/>
    <n v="3918"/>
    <x v="1313"/>
    <n v="15.97"/>
    <n v="565.33800000000008"/>
    <x v="1466"/>
    <x v="1466"/>
    <x v="61"/>
    <n v="10.199999999999999"/>
  </r>
  <r>
    <x v="4"/>
    <x v="5"/>
    <x v="2"/>
    <n v="148657"/>
    <n v="5.45"/>
    <n v="8101.8064999999997"/>
    <n v="402481.05"/>
    <n v="49.677939111480882"/>
    <n v="16357.02"/>
    <n v="12.14"/>
    <n v="14371.277772000001"/>
    <n v="255.93"/>
    <n v="1.1599999999999999"/>
    <n v="16670.682215519999"/>
    <x v="1"/>
    <n v="1759"/>
    <x v="1314"/>
    <n v="3.02"/>
    <n v="208.56120000000001"/>
    <x v="1467"/>
    <x v="1467"/>
    <x v="248"/>
    <n v="12.88"/>
  </r>
  <r>
    <x v="4"/>
    <x v="5"/>
    <x v="2"/>
    <n v="10849"/>
    <n v="2.58"/>
    <n v="279.9042"/>
    <n v="350997.63"/>
    <n v="1253.9920086944032"/>
    <n v="41641.69"/>
    <n v="35.24"/>
    <n v="26967.158444000001"/>
    <n v="240.58"/>
    <n v="1.1499999999999999"/>
    <n v="31012.232210599999"/>
    <x v="0"/>
    <n v="300"/>
    <x v="1315"/>
    <n v="23.99"/>
    <n v="45.580999999999996"/>
    <x v="1468"/>
    <x v="1468"/>
    <x v="248"/>
    <n v="11.13"/>
  </r>
  <r>
    <x v="4"/>
    <x v="5"/>
    <x v="4"/>
    <n v="188340"/>
    <n v="7.57"/>
    <n v="14257.338"/>
    <n v="203950.49"/>
    <n v="14.304948791983469"/>
    <n v="41612.379999999997"/>
    <n v="42.14"/>
    <n v="24076.923068"/>
    <n v="209.49"/>
    <n v="1.19"/>
    <n v="28651.538450919998"/>
    <x v="0"/>
    <n v="1877"/>
    <x v="1316"/>
    <n v="20.72"/>
    <n v="1990.9848"/>
    <x v="1469"/>
    <x v="1469"/>
    <x v="98"/>
    <n v="9.67"/>
  </r>
  <r>
    <x v="4"/>
    <x v="5"/>
    <x v="4"/>
    <n v="3598"/>
    <n v="3.18"/>
    <n v="114.41640000000001"/>
    <n v="64053.29"/>
    <n v="559.82612632454789"/>
    <n v="39651.06"/>
    <n v="52.2"/>
    <n v="18953.206679999999"/>
    <n v="122.73"/>
    <n v="1.1499999999999999"/>
    <n v="21796.187681999996"/>
    <x v="1"/>
    <n v="1949"/>
    <x v="1317"/>
    <n v="17.27"/>
    <n v="20.2059"/>
    <x v="1470"/>
    <x v="1470"/>
    <x v="178"/>
    <n v="10.199999999999999"/>
  </r>
  <r>
    <x v="4"/>
    <x v="5"/>
    <x v="4"/>
    <n v="62711"/>
    <n v="6.87"/>
    <n v="4308.2456999999995"/>
    <n v="252844.83"/>
    <n v="58.688581758463776"/>
    <n v="34736.79"/>
    <n v="40.56"/>
    <n v="20647.547976000002"/>
    <n v="431.62"/>
    <n v="0.82"/>
    <n v="16930.98934032"/>
    <x v="1"/>
    <n v="4260"/>
    <x v="1318"/>
    <n v="23.31"/>
    <n v="775.75679999999988"/>
    <x v="1471"/>
    <x v="1471"/>
    <x v="33"/>
    <n v="18.72"/>
  </r>
  <r>
    <x v="4"/>
    <x v="5"/>
    <x v="2"/>
    <n v="137373"/>
    <n v="1.85"/>
    <n v="2541.4005000000002"/>
    <n v="248510.49"/>
    <n v="97.784859175088684"/>
    <n v="16948.37"/>
    <n v="35.96"/>
    <n v="10853.736147999998"/>
    <n v="216.72"/>
    <n v="1.01"/>
    <n v="10962.273509479999"/>
    <x v="1"/>
    <n v="2942"/>
    <x v="1319"/>
    <n v="24.27"/>
    <n v="661.35749999999996"/>
    <x v="1472"/>
    <x v="1472"/>
    <x v="176"/>
    <n v="18.45"/>
  </r>
  <r>
    <x v="4"/>
    <x v="5"/>
    <x v="2"/>
    <n v="72366"/>
    <n v="7.21"/>
    <n v="5217.5886"/>
    <n v="368882.33"/>
    <n v="70.69977307141464"/>
    <n v="49415.45"/>
    <n v="52.5"/>
    <n v="23472.338749999999"/>
    <n v="449.67"/>
    <n v="0.99"/>
    <n v="23237.615362499997"/>
    <x v="0"/>
    <n v="3845"/>
    <x v="1320"/>
    <n v="9.66"/>
    <n v="481.8408"/>
    <x v="1473"/>
    <x v="1473"/>
    <x v="17"/>
    <n v="13.48"/>
  </r>
  <r>
    <x v="4"/>
    <x v="5"/>
    <x v="0"/>
    <n v="1826"/>
    <n v="3.95"/>
    <n v="72.126999999999995"/>
    <n v="493051.03"/>
    <n v="6835.8732513483174"/>
    <n v="8751.16"/>
    <n v="45.23"/>
    <n v="4793.0103320000007"/>
    <n v="69.319999999999993"/>
    <n v="1.05"/>
    <n v="5032.6608486000014"/>
    <x v="0"/>
    <n v="3479"/>
    <x v="567"/>
    <n v="14.8"/>
    <n v="5.7720000000000011"/>
    <x v="1474"/>
    <x v="1474"/>
    <x v="158"/>
    <n v="14.98"/>
  </r>
  <r>
    <x v="4"/>
    <x v="5"/>
    <x v="2"/>
    <n v="125218"/>
    <n v="6.15"/>
    <n v="7700.9070000000011"/>
    <n v="469845.25"/>
    <n v="61.011676936236206"/>
    <n v="35196.370000000003"/>
    <n v="31.75"/>
    <n v="24021.522525"/>
    <n v="211.4"/>
    <n v="0.92"/>
    <n v="22099.800723"/>
    <x v="0"/>
    <n v="4562"/>
    <x v="1321"/>
    <n v="22.71"/>
    <n v="923.3886"/>
    <x v="1475"/>
    <x v="1475"/>
    <x v="47"/>
    <n v="9.58"/>
  </r>
  <r>
    <x v="4"/>
    <x v="5"/>
    <x v="1"/>
    <n v="29082"/>
    <n v="7.36"/>
    <n v="2140.4351999999999"/>
    <n v="242591.62"/>
    <n v="113.33752126670315"/>
    <n v="731.37"/>
    <n v="53.82"/>
    <n v="337.746666"/>
    <n v="391.07"/>
    <n v="0.85"/>
    <n v="287.08466609999999"/>
    <x v="0"/>
    <n v="3285"/>
    <x v="1322"/>
    <n v="3.23"/>
    <n v="61.919100000000007"/>
    <x v="1476"/>
    <x v="1476"/>
    <x v="9"/>
    <n v="14.18"/>
  </r>
  <r>
    <x v="4"/>
    <x v="5"/>
    <x v="4"/>
    <n v="133963"/>
    <n v="6.8"/>
    <n v="9109.4840000000004"/>
    <n v="221825.73"/>
    <n v="24.351075209089778"/>
    <n v="30334.06"/>
    <n v="57.09"/>
    <n v="13016.345145999998"/>
    <n v="182.07"/>
    <n v="1.07"/>
    <n v="13927.489306219999"/>
    <x v="0"/>
    <n v="3481"/>
    <x v="1323"/>
    <n v="9.1199999999999992"/>
    <n v="767.6303999999999"/>
    <x v="1477"/>
    <x v="1477"/>
    <x v="136"/>
    <n v="14.78"/>
  </r>
  <r>
    <x v="4"/>
    <x v="5"/>
    <x v="3"/>
    <n v="44452"/>
    <n v="3.03"/>
    <n v="1346.8955999999998"/>
    <n v="188934.99"/>
    <n v="140.2744132507375"/>
    <n v="45174.26"/>
    <n v="6.88"/>
    <n v="42066.270912"/>
    <n v="201.78"/>
    <n v="1.17"/>
    <n v="49217.536967039996"/>
    <x v="0"/>
    <n v="1443"/>
    <x v="1324"/>
    <n v="6.75"/>
    <n v="68.850000000000009"/>
    <x v="1478"/>
    <x v="1478"/>
    <x v="20"/>
    <n v="5.71"/>
  </r>
  <r>
    <x v="4"/>
    <x v="5"/>
    <x v="4"/>
    <n v="13857"/>
    <n v="3.36"/>
    <n v="465.59519999999998"/>
    <n v="151941.76000000001"/>
    <n v="326.33875950611178"/>
    <n v="43238.68"/>
    <n v="50.22"/>
    <n v="21524.214904"/>
    <n v="379.89"/>
    <n v="1.03"/>
    <n v="22169.94135112"/>
    <x v="0"/>
    <n v="3142"/>
    <x v="1325"/>
    <n v="23.68"/>
    <n v="109.1648"/>
    <x v="1479"/>
    <x v="1479"/>
    <x v="26"/>
    <n v="14.13"/>
  </r>
  <r>
    <x v="4"/>
    <x v="5"/>
    <x v="0"/>
    <n v="28987"/>
    <n v="2.96"/>
    <n v="858.01520000000005"/>
    <n v="447557.03"/>
    <n v="521.61899929045546"/>
    <n v="28340.6"/>
    <n v="53.76"/>
    <n v="13104.693440000001"/>
    <n v="224.51"/>
    <n v="0.99"/>
    <n v="12973.646505600002"/>
    <x v="1"/>
    <n v="3341"/>
    <x v="1326"/>
    <n v="2.21"/>
    <n v="12.066599999999999"/>
    <x v="1480"/>
    <x v="1480"/>
    <x v="94"/>
    <n v="20.89"/>
  </r>
  <r>
    <x v="4"/>
    <x v="5"/>
    <x v="4"/>
    <n v="5122"/>
    <n v="2.15"/>
    <n v="110.12299999999999"/>
    <n v="34689.74"/>
    <n v="315.00903535137985"/>
    <n v="27940.97"/>
    <n v="54.07"/>
    <n v="12833.287521000002"/>
    <n v="159.91999999999999"/>
    <n v="0.96"/>
    <n v="12319.956020160002"/>
    <x v="1"/>
    <n v="4396"/>
    <x v="1327"/>
    <n v="12.14"/>
    <n v="10.197600000000001"/>
    <x v="1481"/>
    <x v="1481"/>
    <x v="36"/>
    <n v="14.54"/>
  </r>
  <r>
    <x v="4"/>
    <x v="5"/>
    <x v="0"/>
    <n v="70396"/>
    <n v="4.99"/>
    <n v="3512.7604000000001"/>
    <n v="444924.22"/>
    <n v="126.65942715591987"/>
    <n v="42451.199999999997"/>
    <n v="3"/>
    <n v="41177.663999999997"/>
    <n v="35.270000000000003"/>
    <n v="1.1000000000000001"/>
    <n v="45295.430399999997"/>
    <x v="0"/>
    <n v="3494"/>
    <x v="1328"/>
    <n v="10.02"/>
    <n v="211.8228"/>
    <x v="1482"/>
    <x v="1482"/>
    <x v="161"/>
    <n v="12.9"/>
  </r>
  <r>
    <x v="4"/>
    <x v="5"/>
    <x v="3"/>
    <n v="5447"/>
    <n v="0.9"/>
    <n v="49.023000000000003"/>
    <n v="234863.31"/>
    <n v="4790.8799951043384"/>
    <n v="1216"/>
    <n v="6.93"/>
    <n v="1131.7311999999999"/>
    <n v="280.60000000000002"/>
    <n v="0.9"/>
    <n v="1018.55808"/>
    <x v="0"/>
    <n v="808"/>
    <x v="1329"/>
    <n v="16.989999999999998"/>
    <n v="6.1163999999999996"/>
    <x v="1483"/>
    <x v="1483"/>
    <x v="219"/>
    <n v="7.06"/>
  </r>
  <r>
    <x v="4"/>
    <x v="5"/>
    <x v="2"/>
    <n v="99123"/>
    <n v="2.52"/>
    <n v="2497.8996000000002"/>
    <n v="435091.04"/>
    <n v="174.18275738544494"/>
    <n v="4673.32"/>
    <n v="42.84"/>
    <n v="2671.2697119999993"/>
    <n v="247.42"/>
    <n v="1.03"/>
    <n v="2751.4078033599994"/>
    <x v="1"/>
    <n v="643"/>
    <x v="1330"/>
    <n v="7.93"/>
    <n v="211.41379999999998"/>
    <x v="1484"/>
    <x v="1484"/>
    <x v="109"/>
    <n v="18.649999999999999"/>
  </r>
  <r>
    <x v="4"/>
    <x v="5"/>
    <x v="2"/>
    <n v="54906"/>
    <n v="6.94"/>
    <n v="3810.4764"/>
    <n v="343309.11"/>
    <n v="90.096112391615904"/>
    <n v="3411.64"/>
    <n v="21.41"/>
    <n v="2681.2078759999999"/>
    <n v="417.15"/>
    <n v="0.83"/>
    <n v="2225.40253708"/>
    <x v="0"/>
    <n v="3163"/>
    <x v="1331"/>
    <n v="5.29"/>
    <n v="183.40430000000001"/>
    <x v="1485"/>
    <x v="1485"/>
    <x v="97"/>
    <n v="13.82"/>
  </r>
  <r>
    <x v="4"/>
    <x v="5"/>
    <x v="1"/>
    <n v="46984"/>
    <n v="2.9"/>
    <n v="1362.5359999999998"/>
    <n v="404620.58"/>
    <n v="296.96138670831454"/>
    <n v="36034.01"/>
    <n v="32.61"/>
    <n v="24283.319338999998"/>
    <n v="174.84"/>
    <n v="1.04"/>
    <n v="25254.652112559997"/>
    <x v="0"/>
    <n v="874"/>
    <x v="1332"/>
    <n v="8.24"/>
    <n v="63.036000000000001"/>
    <x v="1486"/>
    <x v="1486"/>
    <x v="90"/>
    <n v="10.62"/>
  </r>
  <r>
    <x v="4"/>
    <x v="5"/>
    <x v="4"/>
    <n v="61843"/>
    <n v="6.3"/>
    <n v="3896.1089999999999"/>
    <n v="174537.5"/>
    <n v="44.797899648084794"/>
    <n v="38211.599999999999"/>
    <n v="32.869999999999997"/>
    <n v="25651.447079999998"/>
    <n v="115.06"/>
    <n v="1.18"/>
    <n v="30268.707554399996"/>
    <x v="0"/>
    <n v="4312"/>
    <x v="1333"/>
    <n v="5.1100000000000003"/>
    <n v="162.44690000000003"/>
    <x v="1487"/>
    <x v="1487"/>
    <x v="222"/>
    <n v="12.9"/>
  </r>
  <r>
    <x v="4"/>
    <x v="5"/>
    <x v="3"/>
    <n v="90352"/>
    <n v="7.79"/>
    <n v="7038.4207999999999"/>
    <n v="456865.05"/>
    <n v="64.910164223201889"/>
    <n v="48003.85"/>
    <n v="9.6999999999999993"/>
    <n v="43347.476549999999"/>
    <n v="84.62"/>
    <n v="0.82"/>
    <n v="35544.930770999999"/>
    <x v="1"/>
    <n v="1183"/>
    <x v="1334"/>
    <n v="5.01"/>
    <n v="260.01900000000001"/>
    <x v="1488"/>
    <x v="1488"/>
    <x v="55"/>
    <n v="13.13"/>
  </r>
  <r>
    <x v="4"/>
    <x v="5"/>
    <x v="4"/>
    <n v="27866"/>
    <n v="0.8"/>
    <n v="222.928"/>
    <n v="100027.88"/>
    <n v="448.70038756908065"/>
    <n v="23921.65"/>
    <n v="45.76"/>
    <n v="12975.10296"/>
    <n v="89.32"/>
    <n v="0.99"/>
    <n v="12845.3519304"/>
    <x v="1"/>
    <n v="4755"/>
    <x v="1335"/>
    <n v="15.69"/>
    <n v="31.693799999999996"/>
    <x v="1489"/>
    <x v="1489"/>
    <x v="191"/>
    <n v="16.260000000000002"/>
  </r>
  <r>
    <x v="4"/>
    <x v="5"/>
    <x v="3"/>
    <n v="149177"/>
    <n v="2.39"/>
    <n v="3565.3303000000001"/>
    <n v="246326.15"/>
    <n v="69.089293073351428"/>
    <n v="43706.96"/>
    <n v="17.09"/>
    <n v="36237.440535999995"/>
    <n v="375.28"/>
    <n v="0.94"/>
    <n v="34063.194103839996"/>
    <x v="0"/>
    <n v="1186"/>
    <x v="1336"/>
    <n v="21.89"/>
    <n v="778.84620000000007"/>
    <x v="1490"/>
    <x v="1490"/>
    <x v="116"/>
    <n v="4.05"/>
  </r>
  <r>
    <x v="4"/>
    <x v="5"/>
    <x v="3"/>
    <n v="40865"/>
    <n v="4.34"/>
    <n v="1773.5409999999999"/>
    <n v="164485.76000000001"/>
    <n v="92.744266977758059"/>
    <n v="15172.65"/>
    <n v="34.450000000000003"/>
    <n v="9945.6720749999986"/>
    <n v="225.09"/>
    <n v="0.89"/>
    <n v="8851.648146749998"/>
    <x v="0"/>
    <n v="1738"/>
    <x v="1337"/>
    <n v="15"/>
    <n v="135"/>
    <x v="1491"/>
    <x v="1491"/>
    <x v="64"/>
    <n v="5.53"/>
  </r>
  <r>
    <x v="4"/>
    <x v="5"/>
    <x v="2"/>
    <n v="79255"/>
    <n v="2.5099999999999998"/>
    <n v="1989.3004999999998"/>
    <n v="241148.04"/>
    <n v="121.22253023110386"/>
    <n v="12961.5"/>
    <n v="8.98"/>
    <n v="11797.5573"/>
    <n v="231.28"/>
    <n v="0.84"/>
    <n v="9909.9481319999995"/>
    <x v="1"/>
    <n v="2396"/>
    <x v="1338"/>
    <n v="1.87"/>
    <n v="42.486400000000003"/>
    <x v="1492"/>
    <x v="1492"/>
    <x v="138"/>
    <n v="10.64"/>
  </r>
  <r>
    <x v="4"/>
    <x v="5"/>
    <x v="2"/>
    <n v="68863"/>
    <n v="4.43"/>
    <n v="3050.6309000000001"/>
    <n v="256746.07"/>
    <n v="84.161630304079068"/>
    <n v="45926.02"/>
    <n v="40.89"/>
    <n v="27146.870421999996"/>
    <n v="348.14"/>
    <n v="0.99"/>
    <n v="26875.401717779998"/>
    <x v="0"/>
    <n v="1869"/>
    <x v="1339"/>
    <n v="19.29"/>
    <n v="530.66789999999992"/>
    <x v="1493"/>
    <x v="1493"/>
    <x v="205"/>
    <n v="10.25"/>
  </r>
  <r>
    <x v="4"/>
    <x v="5"/>
    <x v="4"/>
    <n v="59936"/>
    <n v="2.35"/>
    <n v="1408.4960000000001"/>
    <n v="374316.26"/>
    <n v="265.75599788710792"/>
    <n v="16839.990000000002"/>
    <n v="15.4"/>
    <n v="14246.63154"/>
    <n v="339.69"/>
    <n v="0.82"/>
    <n v="11682.237862799999"/>
    <x v="1"/>
    <n v="2237"/>
    <x v="1340"/>
    <n v="16.38"/>
    <n v="144.6354"/>
    <x v="1494"/>
    <x v="1494"/>
    <x v="124"/>
    <n v="10.84"/>
  </r>
  <r>
    <x v="4"/>
    <x v="5"/>
    <x v="3"/>
    <n v="71875"/>
    <n v="5.34"/>
    <n v="3838.1249999999995"/>
    <n v="409709.3"/>
    <n v="106.74725289040873"/>
    <n v="37281.26"/>
    <n v="20.79"/>
    <n v="29530.486046000002"/>
    <n v="327.08"/>
    <n v="0.99"/>
    <n v="29235.181185540001"/>
    <x v="0"/>
    <n v="774"/>
    <x v="965"/>
    <n v="12.8"/>
    <n v="289.79200000000003"/>
    <x v="1495"/>
    <x v="1495"/>
    <x v="55"/>
    <n v="8.5500000000000007"/>
  </r>
  <r>
    <x v="4"/>
    <x v="5"/>
    <x v="1"/>
    <n v="70890"/>
    <n v="3.54"/>
    <n v="2509.5059999999999"/>
    <n v="267579.19"/>
    <n v="106.62624038356553"/>
    <n v="19788.97"/>
    <n v="30.9"/>
    <n v="13674.178270000002"/>
    <n v="424.79"/>
    <n v="1.1100000000000001"/>
    <n v="15178.337879700004"/>
    <x v="0"/>
    <n v="3535"/>
    <x v="1341"/>
    <n v="23.39"/>
    <n v="549.19719999999995"/>
    <x v="1496"/>
    <x v="1496"/>
    <x v="134"/>
    <n v="12.09"/>
  </r>
  <r>
    <x v="0"/>
    <x v="6"/>
    <x v="4"/>
    <n v="97666"/>
    <n v="7.94"/>
    <n v="7754.6804000000002"/>
    <n v="390599.31"/>
    <n v="50.369491694332105"/>
    <n v="15307.54"/>
    <n v="0.3"/>
    <n v="15261.617380000002"/>
    <n v="163.26"/>
    <n v="0.86"/>
    <n v="13124.990946800001"/>
    <x v="0"/>
    <n v="1577"/>
    <x v="1342"/>
    <n v="10.44"/>
    <n v="652.5"/>
    <x v="1497"/>
    <x v="1497"/>
    <x v="228"/>
    <n v="8.11"/>
  </r>
  <r>
    <x v="0"/>
    <x v="6"/>
    <x v="2"/>
    <n v="126212"/>
    <n v="1.75"/>
    <n v="2208.71"/>
    <n v="144899.67000000001"/>
    <n v="65.603755133086736"/>
    <n v="40635.99"/>
    <n v="56.32"/>
    <n v="17749.800431999996"/>
    <n v="204.98"/>
    <n v="0.9"/>
    <n v="15974.820388799997"/>
    <x v="1"/>
    <n v="3302"/>
    <x v="182"/>
    <n v="7.6"/>
    <n v="147.28799999999998"/>
    <x v="1498"/>
    <x v="1498"/>
    <x v="46"/>
    <n v="15.8"/>
  </r>
  <r>
    <x v="0"/>
    <x v="6"/>
    <x v="1"/>
    <n v="19961"/>
    <n v="3.46"/>
    <n v="690.65059999999994"/>
    <n v="174504.24"/>
    <n v="252.66645681622518"/>
    <n v="35190.949999999997"/>
    <n v="40.01"/>
    <n v="21111.050905"/>
    <n v="129.76"/>
    <n v="0.81"/>
    <n v="17099.95123305"/>
    <x v="0"/>
    <n v="1482"/>
    <x v="1343"/>
    <n v="22.78"/>
    <n v="136.4522"/>
    <x v="1499"/>
    <x v="1499"/>
    <x v="48"/>
    <n v="12.1"/>
  </r>
  <r>
    <x v="0"/>
    <x v="6"/>
    <x v="1"/>
    <n v="132625"/>
    <n v="3.69"/>
    <n v="4893.8625000000002"/>
    <n v="431878.29"/>
    <n v="88.24896285909135"/>
    <n v="21735.37"/>
    <n v="48.44"/>
    <n v="11206.756772000001"/>
    <n v="220.14"/>
    <n v="0.83"/>
    <n v="9301.60812076"/>
    <x v="0"/>
    <n v="3511"/>
    <x v="990"/>
    <n v="2.2799999999999998"/>
    <n v="86.571599999999989"/>
    <x v="1500"/>
    <x v="1500"/>
    <x v="35"/>
    <n v="16.45"/>
  </r>
  <r>
    <x v="0"/>
    <x v="6"/>
    <x v="0"/>
    <n v="143718"/>
    <n v="6.84"/>
    <n v="9830.3112000000001"/>
    <n v="203656.09"/>
    <n v="20.717155932967817"/>
    <n v="4472.5600000000004"/>
    <n v="13.62"/>
    <n v="3863.3973280000005"/>
    <n v="205.25"/>
    <n v="0.83"/>
    <n v="3206.6197822400004"/>
    <x v="0"/>
    <n v="2110"/>
    <x v="1344"/>
    <n v="8.7200000000000006"/>
    <n v="437.1336"/>
    <x v="1501"/>
    <x v="1501"/>
    <x v="94"/>
    <n v="6.2"/>
  </r>
  <r>
    <x v="0"/>
    <x v="6"/>
    <x v="4"/>
    <n v="148998"/>
    <n v="7.63"/>
    <n v="11368.547399999999"/>
    <n v="265187.36"/>
    <n v="23.326406678833919"/>
    <n v="45930.59"/>
    <n v="2.14"/>
    <n v="44947.675373999999"/>
    <n v="169.35"/>
    <n v="1.17"/>
    <n v="52588.780187579992"/>
    <x v="0"/>
    <n v="2918"/>
    <x v="497"/>
    <n v="2.15"/>
    <n v="129.04299999999998"/>
    <x v="1502"/>
    <x v="1502"/>
    <x v="47"/>
    <n v="6.4"/>
  </r>
  <r>
    <x v="0"/>
    <x v="6"/>
    <x v="1"/>
    <n v="103769"/>
    <n v="1.75"/>
    <n v="1815.9575000000002"/>
    <n v="98356.47"/>
    <n v="54.162319327407161"/>
    <n v="23021.02"/>
    <n v="20.67"/>
    <n v="18262.575165999999"/>
    <n v="298.24"/>
    <n v="1.04"/>
    <n v="18993.078172639998"/>
    <x v="0"/>
    <n v="1405"/>
    <x v="1345"/>
    <n v="5.64"/>
    <n v="86.01"/>
    <x v="1503"/>
    <x v="1503"/>
    <x v="141"/>
    <n v="5.71"/>
  </r>
  <r>
    <x v="0"/>
    <x v="6"/>
    <x v="3"/>
    <n v="171785"/>
    <n v="3.74"/>
    <n v="6424.759"/>
    <n v="347940.15"/>
    <n v="54.156140331489482"/>
    <n v="12239.87"/>
    <n v="27.46"/>
    <n v="8878.8016980000011"/>
    <n v="403.43"/>
    <n v="0.93"/>
    <n v="8257.2855791400016"/>
    <x v="0"/>
    <n v="2743"/>
    <x v="657"/>
    <n v="20.059999999999999"/>
    <n v="989.7604"/>
    <x v="1504"/>
    <x v="1504"/>
    <x v="245"/>
    <n v="12.65"/>
  </r>
  <r>
    <x v="0"/>
    <x v="6"/>
    <x v="1"/>
    <n v="185307"/>
    <n v="3.1"/>
    <n v="5744.5169999999998"/>
    <n v="61552.98"/>
    <n v="10.715083617996083"/>
    <n v="4084.09"/>
    <n v="0.43"/>
    <n v="4066.5284130000005"/>
    <n v="214.84"/>
    <n v="0.87"/>
    <n v="3537.8797193100004"/>
    <x v="1"/>
    <n v="2791"/>
    <x v="1346"/>
    <n v="21.07"/>
    <n v="1207.3109999999999"/>
    <x v="1505"/>
    <x v="1505"/>
    <x v="15"/>
    <n v="7.62"/>
  </r>
  <r>
    <x v="0"/>
    <x v="6"/>
    <x v="1"/>
    <n v="141657"/>
    <n v="3.98"/>
    <n v="5637.9486000000006"/>
    <n v="36618.51"/>
    <n v="6.4950060027152423"/>
    <n v="36828.93"/>
    <n v="7.07"/>
    <n v="34225.124648999998"/>
    <n v="186.09"/>
    <n v="0.96"/>
    <n v="32856.119663039994"/>
    <x v="0"/>
    <n v="2355"/>
    <x v="1347"/>
    <n v="7.07"/>
    <n v="340.34980000000002"/>
    <x v="1506"/>
    <x v="1506"/>
    <x v="109"/>
    <n v="10"/>
  </r>
  <r>
    <x v="0"/>
    <x v="6"/>
    <x v="3"/>
    <n v="151851"/>
    <n v="5.94"/>
    <n v="9019.9493999999995"/>
    <n v="89008.14"/>
    <n v="9.8679201016360469"/>
    <n v="36587.81"/>
    <n v="53.74"/>
    <n v="16925.520905999998"/>
    <n v="236.31"/>
    <n v="0.98"/>
    <n v="16587.010487879998"/>
    <x v="0"/>
    <n v="3042"/>
    <x v="1348"/>
    <n v="2.42"/>
    <n v="114.8048"/>
    <x v="1507"/>
    <x v="1507"/>
    <x v="118"/>
    <n v="6.82"/>
  </r>
  <r>
    <x v="0"/>
    <x v="6"/>
    <x v="1"/>
    <n v="195099"/>
    <n v="3.53"/>
    <n v="6886.9946999999993"/>
    <n v="25017.22"/>
    <n v="3.6325307466840369"/>
    <n v="22133.64"/>
    <n v="31.51"/>
    <n v="15159.330036000001"/>
    <n v="378.97"/>
    <n v="1.05"/>
    <n v="15917.296537800003"/>
    <x v="0"/>
    <n v="3065"/>
    <x v="1349"/>
    <n v="20.58"/>
    <n v="1317.9431999999999"/>
    <x v="1508"/>
    <x v="1508"/>
    <x v="201"/>
    <n v="8.68"/>
  </r>
  <r>
    <x v="0"/>
    <x v="6"/>
    <x v="2"/>
    <n v="143007"/>
    <n v="6.89"/>
    <n v="9853.1823000000004"/>
    <n v="492003.73"/>
    <n v="49.933484941205236"/>
    <n v="15722.83"/>
    <n v="4.2699999999999996"/>
    <n v="15051.465159000001"/>
    <n v="329.95"/>
    <n v="1.04"/>
    <n v="15653.523765360002"/>
    <x v="0"/>
    <n v="2092"/>
    <x v="1350"/>
    <n v="10.17"/>
    <n v="779.53049999999996"/>
    <x v="1509"/>
    <x v="1509"/>
    <x v="224"/>
    <n v="9.0500000000000007"/>
  </r>
  <r>
    <x v="0"/>
    <x v="6"/>
    <x v="3"/>
    <n v="129750"/>
    <n v="4.1900000000000004"/>
    <n v="5436.5250000000005"/>
    <n v="22197.360000000001"/>
    <n v="4.083005228523735"/>
    <n v="28122.59"/>
    <n v="51.11"/>
    <n v="13749.134250999999"/>
    <n v="219.9"/>
    <n v="1.1499999999999999"/>
    <n v="15811.504388649999"/>
    <x v="1"/>
    <n v="989"/>
    <x v="1351"/>
    <n v="24.9"/>
    <n v="1360.287"/>
    <x v="1510"/>
    <x v="1510"/>
    <x v="193"/>
    <n v="13.8"/>
  </r>
  <r>
    <x v="0"/>
    <x v="6"/>
    <x v="4"/>
    <n v="197118"/>
    <n v="0.99"/>
    <n v="1951.4681999999998"/>
    <n v="472411.75"/>
    <n v="242.08016815236857"/>
    <n v="23766.02"/>
    <n v="40.22"/>
    <n v="14207.326756"/>
    <n v="333.99"/>
    <n v="1.04"/>
    <n v="14775.619826240001"/>
    <x v="1"/>
    <n v="4326"/>
    <x v="1203"/>
    <n v="19.309999999999999"/>
    <n v="347.58"/>
    <x v="1511"/>
    <x v="1511"/>
    <x v="61"/>
    <n v="17.63"/>
  </r>
  <r>
    <x v="0"/>
    <x v="6"/>
    <x v="2"/>
    <n v="22283"/>
    <n v="3.09"/>
    <n v="688.54469999999992"/>
    <n v="264367.23"/>
    <n v="383.95071518232589"/>
    <n v="17454.169999999998"/>
    <n v="55.45"/>
    <n v="7775.832734999999"/>
    <n v="454.16"/>
    <n v="0.92"/>
    <n v="7153.7661161999995"/>
    <x v="1"/>
    <n v="4805"/>
    <x v="344"/>
    <n v="21.83"/>
    <n v="121.59309999999999"/>
    <x v="1512"/>
    <x v="1512"/>
    <x v="199"/>
    <n v="19.64"/>
  </r>
  <r>
    <x v="0"/>
    <x v="6"/>
    <x v="3"/>
    <n v="68959"/>
    <n v="1.53"/>
    <n v="1055.0727000000002"/>
    <n v="492419.35"/>
    <n v="466.71603767209587"/>
    <n v="27681.07"/>
    <n v="43.06"/>
    <n v="15761.601257999997"/>
    <n v="24.91"/>
    <n v="0.86"/>
    <n v="13554.977081879997"/>
    <x v="1"/>
    <n v="3387"/>
    <x v="1352"/>
    <n v="19.010000000000002"/>
    <n v="143.33540000000002"/>
    <x v="1513"/>
    <x v="1513"/>
    <x v="220"/>
    <n v="23.48"/>
  </r>
  <r>
    <x v="0"/>
    <x v="6"/>
    <x v="2"/>
    <n v="131794"/>
    <n v="3.35"/>
    <n v="4415.0990000000002"/>
    <n v="61411.18"/>
    <n v="13.90935514696273"/>
    <n v="46694.05"/>
    <n v="23.95"/>
    <n v="35510.825024999998"/>
    <n v="474.84"/>
    <n v="1.05"/>
    <n v="37286.366276250003"/>
    <x v="0"/>
    <n v="4363"/>
    <x v="1353"/>
    <n v="18.41"/>
    <n v="733.08620000000008"/>
    <x v="1514"/>
    <x v="1514"/>
    <x v="205"/>
    <n v="6.07"/>
  </r>
  <r>
    <x v="0"/>
    <x v="6"/>
    <x v="2"/>
    <n v="8546"/>
    <n v="4.67"/>
    <n v="399.09819999999996"/>
    <n v="219603.84"/>
    <n v="550.25013893823632"/>
    <n v="48551.05"/>
    <n v="19.440000000000001"/>
    <n v="39112.725879999998"/>
    <n v="347.4"/>
    <n v="1"/>
    <n v="39112.725879999998"/>
    <x v="0"/>
    <n v="728"/>
    <x v="1250"/>
    <n v="13.22"/>
    <n v="51.690200000000004"/>
    <x v="1515"/>
    <x v="1515"/>
    <x v="164"/>
    <n v="9.43"/>
  </r>
  <r>
    <x v="0"/>
    <x v="6"/>
    <x v="1"/>
    <n v="58852"/>
    <n v="6.33"/>
    <n v="3725.3315999999995"/>
    <n v="284683.8"/>
    <n v="76.418378433748032"/>
    <n v="3481.43"/>
    <n v="56.47"/>
    <n v="1515.4664789999999"/>
    <n v="215.86"/>
    <n v="1.01"/>
    <n v="1530.6211437899999"/>
    <x v="1"/>
    <n v="3582"/>
    <x v="1354"/>
    <n v="10.59"/>
    <n v="338.24459999999999"/>
    <x v="1516"/>
    <x v="1516"/>
    <x v="13"/>
    <n v="18.37"/>
  </r>
  <r>
    <x v="0"/>
    <x v="6"/>
    <x v="4"/>
    <n v="115883"/>
    <n v="0.78"/>
    <n v="903.88740000000007"/>
    <n v="214064.18"/>
    <n v="236.82615777142149"/>
    <n v="5576.53"/>
    <n v="5.4"/>
    <n v="5275.3973799999994"/>
    <n v="181.06"/>
    <n v="1.1200000000000001"/>
    <n v="5908.4450655999999"/>
    <x v="0"/>
    <n v="3335"/>
    <x v="1355"/>
    <n v="5.09"/>
    <n v="31.8125"/>
    <x v="1517"/>
    <x v="1517"/>
    <x v="235"/>
    <n v="4.51"/>
  </r>
  <r>
    <x v="0"/>
    <x v="6"/>
    <x v="2"/>
    <n v="59694"/>
    <n v="7.94"/>
    <n v="4739.7035999999998"/>
    <n v="346222.72"/>
    <n v="73.047335702595404"/>
    <n v="42395.38"/>
    <n v="11.98"/>
    <n v="37316.413475999994"/>
    <n v="136.26"/>
    <n v="0.98"/>
    <n v="36570.085206479991"/>
    <x v="0"/>
    <n v="2206"/>
    <x v="1356"/>
    <n v="8.56"/>
    <n v="313.21040000000005"/>
    <x v="1518"/>
    <x v="1518"/>
    <x v="179"/>
    <n v="2.86"/>
  </r>
  <r>
    <x v="0"/>
    <x v="6"/>
    <x v="1"/>
    <n v="24696"/>
    <n v="3.87"/>
    <n v="955.73519999999996"/>
    <n v="395626.26"/>
    <n v="413.94965885948329"/>
    <n v="27011.53"/>
    <n v="25.27"/>
    <n v="20185.716369000002"/>
    <n v="129.22999999999999"/>
    <n v="1.1399999999999999"/>
    <n v="23011.71666066"/>
    <x v="1"/>
    <n v="1402"/>
    <x v="1357"/>
    <n v="23.83"/>
    <n v="143.9332"/>
    <x v="1519"/>
    <x v="1519"/>
    <x v="156"/>
    <n v="16.96"/>
  </r>
  <r>
    <x v="0"/>
    <x v="6"/>
    <x v="0"/>
    <n v="196068"/>
    <n v="0.68"/>
    <n v="1333.2624000000001"/>
    <n v="496713.62"/>
    <n v="372.55503492785812"/>
    <n v="14240.46"/>
    <n v="12.93"/>
    <n v="12399.168522"/>
    <n v="34.61"/>
    <n v="1.1599999999999999"/>
    <n v="14383.035485519998"/>
    <x v="0"/>
    <n v="4633"/>
    <x v="1358"/>
    <n v="13.84"/>
    <n v="178.536"/>
    <x v="1520"/>
    <x v="1520"/>
    <x v="95"/>
    <n v="10.97"/>
  </r>
  <r>
    <x v="0"/>
    <x v="6"/>
    <x v="3"/>
    <n v="18344"/>
    <n v="2.69"/>
    <n v="493.45359999999999"/>
    <n v="301105.96999999997"/>
    <n v="610.201182036163"/>
    <n v="33774.769999999997"/>
    <n v="7.29"/>
    <n v="31312.589266999999"/>
    <n v="60.77"/>
    <n v="1.1599999999999999"/>
    <n v="36322.603549719999"/>
    <x v="0"/>
    <n v="2703"/>
    <x v="1359"/>
    <n v="14.91"/>
    <n v="63.069300000000005"/>
    <x v="1521"/>
    <x v="1521"/>
    <x v="176"/>
    <n v="11.57"/>
  </r>
  <r>
    <x v="0"/>
    <x v="6"/>
    <x v="2"/>
    <n v="44884"/>
    <n v="6.31"/>
    <n v="2832.1803999999997"/>
    <n v="297538.40999999997"/>
    <n v="105.05630573532675"/>
    <n v="25751.25"/>
    <n v="47.07"/>
    <n v="13630.136624999999"/>
    <n v="104.73"/>
    <n v="0.81"/>
    <n v="11040.41066625"/>
    <x v="0"/>
    <n v="2720"/>
    <x v="1360"/>
    <n v="24.37"/>
    <n v="441.58440000000002"/>
    <x v="1522"/>
    <x v="1522"/>
    <x v="43"/>
    <n v="10.16"/>
  </r>
  <r>
    <x v="0"/>
    <x v="6"/>
    <x v="1"/>
    <n v="16120"/>
    <n v="1.6"/>
    <n v="257.92"/>
    <n v="270137.67"/>
    <n v="1047.3699984491313"/>
    <n v="24999.22"/>
    <n v="47.71"/>
    <n v="13072.092137999998"/>
    <n v="57.71"/>
    <n v="0.99"/>
    <n v="12941.371216619998"/>
    <x v="0"/>
    <n v="1391"/>
    <x v="1361"/>
    <n v="17.07"/>
    <n v="31.579499999999999"/>
    <x v="1523"/>
    <x v="1523"/>
    <x v="233"/>
    <n v="12.89"/>
  </r>
  <r>
    <x v="0"/>
    <x v="6"/>
    <x v="4"/>
    <n v="142615"/>
    <n v="5.83"/>
    <n v="8314.4544999999998"/>
    <n v="265767.44"/>
    <n v="31.964507112282593"/>
    <n v="12721.22"/>
    <n v="44.21"/>
    <n v="7097.1686380000001"/>
    <n v="112.2"/>
    <n v="1.05"/>
    <n v="7452.0270699000002"/>
    <x v="0"/>
    <n v="1504"/>
    <x v="1362"/>
    <n v="3.33"/>
    <n v="138.4281"/>
    <x v="1524"/>
    <x v="1524"/>
    <x v="244"/>
    <n v="11.05"/>
  </r>
  <r>
    <x v="0"/>
    <x v="6"/>
    <x v="1"/>
    <n v="48941"/>
    <n v="2.94"/>
    <n v="1438.8653999999999"/>
    <n v="182759.42"/>
    <n v="127.01634218183301"/>
    <n v="42710.77"/>
    <n v="35.619999999999997"/>
    <n v="27497.193726000001"/>
    <n v="463.51"/>
    <n v="1.1000000000000001"/>
    <n v="30246.913098600005"/>
    <x v="0"/>
    <n v="2356"/>
    <x v="879"/>
    <n v="8.61"/>
    <n v="114.42689999999999"/>
    <x v="1525"/>
    <x v="1525"/>
    <x v="136"/>
    <n v="12.44"/>
  </r>
  <r>
    <x v="0"/>
    <x v="6"/>
    <x v="4"/>
    <n v="87665"/>
    <n v="6.82"/>
    <n v="5978.7529999999997"/>
    <n v="210701.97"/>
    <n v="35.241792059314044"/>
    <n v="6871.95"/>
    <n v="23.88"/>
    <n v="5230.9283399999995"/>
    <n v="231.57"/>
    <n v="0.96"/>
    <n v="5021.6912063999989"/>
    <x v="0"/>
    <n v="723"/>
    <x v="1363"/>
    <n v="23.07"/>
    <n v="852.20580000000007"/>
    <x v="1526"/>
    <x v="1526"/>
    <x v="33"/>
    <n v="5.73"/>
  </r>
  <r>
    <x v="0"/>
    <x v="6"/>
    <x v="4"/>
    <n v="171200"/>
    <n v="6.82"/>
    <n v="11675.84"/>
    <n v="219188.93"/>
    <n v="18.772861738427384"/>
    <n v="49006.59"/>
    <n v="14.32"/>
    <n v="41988.846311999994"/>
    <n v="241.56"/>
    <n v="1.1599999999999999"/>
    <n v="48707.061721919992"/>
    <x v="0"/>
    <n v="852"/>
    <x v="1364"/>
    <n v="5.34"/>
    <n v="500.03759999999994"/>
    <x v="1527"/>
    <x v="1527"/>
    <x v="84"/>
    <n v="3.04"/>
  </r>
  <r>
    <x v="0"/>
    <x v="6"/>
    <x v="0"/>
    <n v="188015"/>
    <n v="5.04"/>
    <n v="9475.9560000000001"/>
    <n v="169452.74"/>
    <n v="17.882389914009732"/>
    <n v="36866.74"/>
    <n v="6"/>
    <n v="34654.735599999993"/>
    <n v="383.11"/>
    <n v="0.94"/>
    <n v="32575.451463999991"/>
    <x v="1"/>
    <n v="1088"/>
    <x v="1365"/>
    <n v="20.49"/>
    <n v="1635.7166999999997"/>
    <x v="1528"/>
    <x v="1528"/>
    <x v="98"/>
    <n v="13.56"/>
  </r>
  <r>
    <x v="0"/>
    <x v="6"/>
    <x v="2"/>
    <n v="43517"/>
    <n v="6.06"/>
    <n v="2637.1301999999996"/>
    <n v="324493.71000000002"/>
    <n v="123.0480429066415"/>
    <n v="17541.89"/>
    <n v="30.14"/>
    <n v="12254.764353999999"/>
    <n v="297.43"/>
    <n v="1"/>
    <n v="12254.764353999999"/>
    <x v="0"/>
    <n v="2251"/>
    <x v="1366"/>
    <n v="21.49"/>
    <n v="505.44479999999993"/>
    <x v="1529"/>
    <x v="1529"/>
    <x v="117"/>
    <n v="10.87"/>
  </r>
  <r>
    <x v="0"/>
    <x v="6"/>
    <x v="4"/>
    <n v="11555"/>
    <n v="3.61"/>
    <n v="417.13549999999998"/>
    <n v="321536.88"/>
    <n v="770.82118400375907"/>
    <n v="3737.02"/>
    <n v="14.67"/>
    <n v="3188.7991659999998"/>
    <n v="233.42"/>
    <n v="0.81"/>
    <n v="2582.9273244599999"/>
    <x v="0"/>
    <n v="1076"/>
    <x v="494"/>
    <n v="22.54"/>
    <n v="74.832799999999992"/>
    <x v="1530"/>
    <x v="1530"/>
    <x v="241"/>
    <n v="10.19"/>
  </r>
  <r>
    <x v="0"/>
    <x v="6"/>
    <x v="1"/>
    <n v="12377"/>
    <n v="1.95"/>
    <n v="241.35149999999999"/>
    <n v="9200.58"/>
    <n v="38.121080664507993"/>
    <n v="23159.47"/>
    <n v="49.2"/>
    <n v="11765.010760000001"/>
    <n v="254.24"/>
    <n v="0.89"/>
    <n v="10470.859576400002"/>
    <x v="0"/>
    <n v="413"/>
    <x v="190"/>
    <n v="4.83"/>
    <n v="8.5007999999999999"/>
    <x v="1531"/>
    <x v="1531"/>
    <x v="81"/>
    <n v="5.54"/>
  </r>
  <r>
    <x v="0"/>
    <x v="6"/>
    <x v="1"/>
    <n v="164122"/>
    <n v="4.24"/>
    <n v="6958.7727999999997"/>
    <n v="321971.94"/>
    <n v="46.268494352912342"/>
    <n v="20906.150000000001"/>
    <n v="16.16"/>
    <n v="17527.716160000004"/>
    <n v="112.32"/>
    <n v="0.96"/>
    <n v="16826.607513600004"/>
    <x v="0"/>
    <n v="3266"/>
    <x v="1367"/>
    <n v="16.649999999999999"/>
    <n v="1079.7524999999998"/>
    <x v="1532"/>
    <x v="1532"/>
    <x v="27"/>
    <n v="9.64"/>
  </r>
  <r>
    <x v="0"/>
    <x v="6"/>
    <x v="4"/>
    <n v="85448"/>
    <n v="7.44"/>
    <n v="6357.3312000000005"/>
    <n v="223551.75"/>
    <n v="35.164402005671811"/>
    <n v="45467.25"/>
    <n v="22.61"/>
    <n v="35187.104775"/>
    <n v="93.67"/>
    <n v="0.9"/>
    <n v="31668.394297499999"/>
    <x v="1"/>
    <n v="3912"/>
    <x v="1368"/>
    <n v="24.82"/>
    <n v="1203.0254"/>
    <x v="1533"/>
    <x v="1533"/>
    <x v="0"/>
    <n v="14.3"/>
  </r>
  <r>
    <x v="0"/>
    <x v="6"/>
    <x v="4"/>
    <n v="190319"/>
    <n v="3.8"/>
    <n v="7232.1219999999994"/>
    <n v="120754.94"/>
    <n v="16.697027511427493"/>
    <n v="7471.64"/>
    <n v="36.64"/>
    <n v="4734.0311039999997"/>
    <n v="475.66"/>
    <n v="0.89"/>
    <n v="4213.2876825599997"/>
    <x v="0"/>
    <n v="4510"/>
    <x v="1369"/>
    <n v="1.26"/>
    <n v="48.837600000000002"/>
    <x v="1534"/>
    <x v="1534"/>
    <x v="51"/>
    <n v="10.78"/>
  </r>
  <r>
    <x v="0"/>
    <x v="6"/>
    <x v="1"/>
    <n v="67533"/>
    <n v="7.05"/>
    <n v="4761.0764999999992"/>
    <n v="202196.95"/>
    <n v="42.468746301387938"/>
    <n v="42746.43"/>
    <n v="8.7200000000000006"/>
    <n v="39018.941304"/>
    <n v="81.19"/>
    <n v="0.9"/>
    <n v="35117.047173600004"/>
    <x v="0"/>
    <n v="1168"/>
    <x v="1370"/>
    <n v="17.47"/>
    <n v="743.52319999999997"/>
    <x v="1535"/>
    <x v="1535"/>
    <x v="121"/>
    <n v="8.2799999999999994"/>
  </r>
  <r>
    <x v="0"/>
    <x v="6"/>
    <x v="4"/>
    <n v="33640"/>
    <n v="3.04"/>
    <n v="1022.6559999999999"/>
    <n v="480497.4"/>
    <n v="469.85242349333504"/>
    <n v="25929.88"/>
    <n v="48.4"/>
    <n v="13379.818080000001"/>
    <n v="396.4"/>
    <n v="1.18"/>
    <n v="15788.185334400001"/>
    <x v="0"/>
    <n v="922"/>
    <x v="866"/>
    <n v="13.83"/>
    <n v="101.78880000000001"/>
    <x v="1536"/>
    <x v="1536"/>
    <x v="14"/>
    <n v="9.2100000000000009"/>
  </r>
  <r>
    <x v="0"/>
    <x v="6"/>
    <x v="1"/>
    <n v="105992"/>
    <n v="5.39"/>
    <n v="5712.9687999999996"/>
    <n v="356364.4"/>
    <n v="62.378145667450532"/>
    <n v="4904.2299999999996"/>
    <n v="7.0000000000000007E-2"/>
    <n v="4900.7970389999991"/>
    <n v="477.94"/>
    <n v="1.07"/>
    <n v="5243.8528317299997"/>
    <x v="0"/>
    <n v="1954"/>
    <x v="478"/>
    <n v="9.7799999999999994"/>
    <n v="338.58359999999999"/>
    <x v="1537"/>
    <x v="1537"/>
    <x v="135"/>
    <n v="12.89"/>
  </r>
  <r>
    <x v="0"/>
    <x v="6"/>
    <x v="3"/>
    <n v="150295"/>
    <n v="6.32"/>
    <n v="9498.6440000000002"/>
    <n v="454324.04"/>
    <n v="47.830410319620356"/>
    <n v="29423.66"/>
    <n v="35.159999999999997"/>
    <n v="19078.301144000001"/>
    <n v="188.87"/>
    <n v="0.99"/>
    <n v="18887.518132560002"/>
    <x v="0"/>
    <n v="4093"/>
    <x v="1371"/>
    <n v="5.99"/>
    <n v="407.37990000000002"/>
    <x v="1538"/>
    <x v="1538"/>
    <x v="69"/>
    <n v="14.8"/>
  </r>
  <r>
    <x v="0"/>
    <x v="6"/>
    <x v="0"/>
    <n v="41875"/>
    <n v="0.6"/>
    <n v="251.25"/>
    <n v="107904.59"/>
    <n v="429.47100497512434"/>
    <n v="9196.61"/>
    <n v="12.51"/>
    <n v="8046.1140890000006"/>
    <n v="293.08999999999997"/>
    <n v="1.1100000000000001"/>
    <n v="8931.1866387900009"/>
    <x v="0"/>
    <n v="955"/>
    <x v="1372"/>
    <n v="19.440000000000001"/>
    <n v="48.211200000000005"/>
    <x v="1539"/>
    <x v="1539"/>
    <x v="127"/>
    <n v="5.48"/>
  </r>
  <r>
    <x v="0"/>
    <x v="6"/>
    <x v="3"/>
    <n v="6202"/>
    <n v="3.89"/>
    <n v="241.25780000000003"/>
    <n v="374717.31"/>
    <n v="1553.1821561831366"/>
    <n v="12246.91"/>
    <n v="33.130000000000003"/>
    <n v="8189.5087169999997"/>
    <n v="87.77"/>
    <n v="1.1499999999999999"/>
    <n v="9417.9350245499991"/>
    <x v="1"/>
    <n v="3659"/>
    <x v="1373"/>
    <n v="8.98"/>
    <n v="21.911200000000001"/>
    <x v="1540"/>
    <x v="1540"/>
    <x v="181"/>
    <n v="10.75"/>
  </r>
  <r>
    <x v="0"/>
    <x v="6"/>
    <x v="1"/>
    <n v="34033"/>
    <n v="5.67"/>
    <n v="1929.6711"/>
    <n v="352806.53"/>
    <n v="182.83246818589967"/>
    <n v="46949.74"/>
    <n v="8.1199999999999992"/>
    <n v="43137.421112000004"/>
    <n v="55.7"/>
    <n v="1.0900000000000001"/>
    <n v="47019.789012080008"/>
    <x v="1"/>
    <n v="107"/>
    <x v="1374"/>
    <n v="5.13"/>
    <n v="115.52759999999999"/>
    <x v="1541"/>
    <x v="1541"/>
    <x v="39"/>
    <n v="13.72"/>
  </r>
  <r>
    <x v="0"/>
    <x v="6"/>
    <x v="2"/>
    <n v="9689"/>
    <n v="3.01"/>
    <n v="291.63889999999998"/>
    <n v="365906.13"/>
    <n v="1254.6547459889612"/>
    <n v="26068.55"/>
    <n v="17.440000000000001"/>
    <n v="21522.194879999999"/>
    <n v="108.89"/>
    <n v="1"/>
    <n v="21522.194879999999"/>
    <x v="1"/>
    <n v="606"/>
    <x v="1375"/>
    <n v="12.03"/>
    <n v="24.902099999999997"/>
    <x v="1542"/>
    <x v="1542"/>
    <x v="111"/>
    <n v="14.46"/>
  </r>
  <r>
    <x v="0"/>
    <x v="6"/>
    <x v="3"/>
    <n v="44239"/>
    <n v="3.33"/>
    <n v="1473.1587000000002"/>
    <n v="381057.27"/>
    <n v="258.66681573410926"/>
    <n v="41029.43"/>
    <n v="12.63"/>
    <n v="35847.412991000005"/>
    <n v="192.63"/>
    <n v="0.85"/>
    <n v="30470.301042350002"/>
    <x v="0"/>
    <n v="4407"/>
    <x v="1376"/>
    <n v="16.28"/>
    <n v="197.9648"/>
    <x v="1543"/>
    <x v="1543"/>
    <x v="104"/>
    <n v="10.36"/>
  </r>
  <r>
    <x v="0"/>
    <x v="6"/>
    <x v="3"/>
    <n v="91868"/>
    <n v="1.63"/>
    <n v="1497.4483999999998"/>
    <n v="452343.84"/>
    <n v="302.07641211543591"/>
    <n v="41811.42"/>
    <n v="25.63"/>
    <n v="31095.153053999999"/>
    <n v="184.78"/>
    <n v="0.81"/>
    <n v="25187.07397374"/>
    <x v="0"/>
    <n v="2287"/>
    <x v="1377"/>
    <n v="20.85"/>
    <n v="222.88650000000001"/>
    <x v="1544"/>
    <x v="1544"/>
    <x v="80"/>
    <n v="11.14"/>
  </r>
  <r>
    <x v="0"/>
    <x v="6"/>
    <x v="0"/>
    <n v="180712"/>
    <n v="3.51"/>
    <n v="6342.9911999999995"/>
    <n v="262584.25"/>
    <n v="41.397542850130399"/>
    <n v="27690.5"/>
    <n v="36.9"/>
    <n v="17472.7055"/>
    <n v="140.85"/>
    <n v="1.03"/>
    <n v="17996.886665000002"/>
    <x v="0"/>
    <n v="1299"/>
    <x v="1378"/>
    <n v="20.84"/>
    <n v="1316.4628"/>
    <x v="1545"/>
    <x v="1545"/>
    <x v="105"/>
    <n v="14.05"/>
  </r>
  <r>
    <x v="0"/>
    <x v="6"/>
    <x v="4"/>
    <n v="85256"/>
    <n v="6.31"/>
    <n v="5379.6535999999987"/>
    <n v="203863.88"/>
    <n v="37.895354451818243"/>
    <n v="38550.43"/>
    <n v="33.619999999999997"/>
    <n v="25589.775433999999"/>
    <n v="264.70999999999998"/>
    <n v="0.92"/>
    <n v="23542.593399280002"/>
    <x v="0"/>
    <n v="450"/>
    <x v="1379"/>
    <n v="23.82"/>
    <n v="732.94139999999993"/>
    <x v="1546"/>
    <x v="1546"/>
    <x v="220"/>
    <n v="8.1999999999999993"/>
  </r>
  <r>
    <x v="0"/>
    <x v="6"/>
    <x v="4"/>
    <n v="117726"/>
    <n v="2.69"/>
    <n v="3166.8294000000001"/>
    <n v="317831.14"/>
    <n v="100.3625708413595"/>
    <n v="31775.94"/>
    <n v="37.659999999999997"/>
    <n v="19809.120995999998"/>
    <n v="462.21"/>
    <n v="0.94"/>
    <n v="18620.573736239996"/>
    <x v="0"/>
    <n v="304"/>
    <x v="1380"/>
    <n v="22.53"/>
    <n v="677.70240000000001"/>
    <x v="1547"/>
    <x v="1547"/>
    <x v="30"/>
    <n v="7.33"/>
  </r>
  <r>
    <x v="0"/>
    <x v="6"/>
    <x v="3"/>
    <n v="77730"/>
    <n v="6.82"/>
    <n v="5301.1859999999997"/>
    <n v="117098"/>
    <n v="22.089019325109515"/>
    <n v="8946.2000000000007"/>
    <n v="10.71"/>
    <n v="7988.0619800000013"/>
    <n v="146.88"/>
    <n v="1.1000000000000001"/>
    <n v="8786.8681780000024"/>
    <x v="0"/>
    <n v="149"/>
    <x v="1381"/>
    <n v="21.86"/>
    <n v="757.66759999999999"/>
    <x v="1548"/>
    <x v="1548"/>
    <x v="210"/>
    <n v="8.68"/>
  </r>
  <r>
    <x v="0"/>
    <x v="6"/>
    <x v="0"/>
    <n v="146891"/>
    <n v="4.9000000000000004"/>
    <n v="7197.6590000000006"/>
    <n v="449364.09"/>
    <n v="62.431978230699727"/>
    <n v="21184.57"/>
    <n v="22.57"/>
    <n v="16403.212551000001"/>
    <n v="44.69"/>
    <n v="0.95"/>
    <n v="15583.051923449999"/>
    <x v="0"/>
    <n v="1797"/>
    <x v="1177"/>
    <n v="17.43"/>
    <n v="664.78020000000004"/>
    <x v="1549"/>
    <x v="1549"/>
    <x v="32"/>
    <n v="8.7799999999999994"/>
  </r>
  <r>
    <x v="1"/>
    <x v="6"/>
    <x v="2"/>
    <n v="21519"/>
    <n v="1.92"/>
    <n v="413.16479999999996"/>
    <n v="444209.05"/>
    <n v="1075.1376932400824"/>
    <n v="16138.97"/>
    <n v="49.86"/>
    <n v="8092.0795580000004"/>
    <n v="324.68"/>
    <n v="0.86"/>
    <n v="6959.1884198799999"/>
    <x v="0"/>
    <n v="4038"/>
    <x v="1382"/>
    <n v="4.4000000000000004"/>
    <n v="17.116000000000003"/>
    <x v="1550"/>
    <x v="1550"/>
    <x v="38"/>
    <n v="18.95"/>
  </r>
  <r>
    <x v="1"/>
    <x v="6"/>
    <x v="2"/>
    <n v="27469"/>
    <n v="6.48"/>
    <n v="1779.9912000000004"/>
    <n v="365288.65"/>
    <n v="205.21935726423814"/>
    <n v="2132.88"/>
    <n v="38.06"/>
    <n v="1321.1058719999999"/>
    <n v="122.76"/>
    <n v="1"/>
    <n v="1321.1058719999999"/>
    <x v="1"/>
    <n v="899"/>
    <x v="1383"/>
    <n v="2.21"/>
    <n v="32.840599999999995"/>
    <x v="1551"/>
    <x v="1551"/>
    <x v="140"/>
    <n v="13.47"/>
  </r>
  <r>
    <x v="1"/>
    <x v="6"/>
    <x v="0"/>
    <n v="92054"/>
    <n v="7.68"/>
    <n v="7069.7471999999998"/>
    <n v="224851.38"/>
    <n v="31.804727048797446"/>
    <n v="22541.9"/>
    <n v="17.489999999999998"/>
    <n v="18599.321690000001"/>
    <n v="180.31"/>
    <n v="1.05"/>
    <n v="19529.287774500001"/>
    <x v="0"/>
    <n v="1274"/>
    <x v="1384"/>
    <n v="17.27"/>
    <n v="747.10019999999997"/>
    <x v="1552"/>
    <x v="1552"/>
    <x v="36"/>
    <n v="15.12"/>
  </r>
  <r>
    <x v="1"/>
    <x v="6"/>
    <x v="4"/>
    <n v="31384"/>
    <n v="3.15"/>
    <n v="988.596"/>
    <n v="454975.27"/>
    <n v="460.22366062577635"/>
    <n v="12388.3"/>
    <n v="30.71"/>
    <n v="8583.853070000001"/>
    <n v="379.81"/>
    <n v="0.98"/>
    <n v="8412.1760086000013"/>
    <x v="0"/>
    <n v="4064"/>
    <x v="463"/>
    <n v="17.02"/>
    <n v="123.395"/>
    <x v="1553"/>
    <x v="1553"/>
    <x v="85"/>
    <n v="8.75"/>
  </r>
  <r>
    <x v="1"/>
    <x v="6"/>
    <x v="0"/>
    <n v="31448"/>
    <n v="6.17"/>
    <n v="1940.3416"/>
    <n v="257011.28"/>
    <n v="132.45671793049223"/>
    <n v="6948.74"/>
    <n v="10.33"/>
    <n v="6230.9351580000002"/>
    <n v="459.21"/>
    <n v="1.08"/>
    <n v="6729.4099706400011"/>
    <x v="0"/>
    <n v="764"/>
    <x v="1385"/>
    <n v="9.5299999999999994"/>
    <n v="93.4893"/>
    <x v="1554"/>
    <x v="1554"/>
    <x v="156"/>
    <n v="11.09"/>
  </r>
  <r>
    <x v="1"/>
    <x v="6"/>
    <x v="1"/>
    <n v="121639"/>
    <n v="2.48"/>
    <n v="3016.6471999999999"/>
    <n v="113867.49"/>
    <n v="37.746372860571832"/>
    <n v="48917.62"/>
    <n v="58.7"/>
    <n v="20202.977059999997"/>
    <n v="209.86"/>
    <n v="1.03"/>
    <n v="20809.0663718"/>
    <x v="1"/>
    <n v="812"/>
    <x v="1386"/>
    <n v="15.55"/>
    <n v="501.79849999999999"/>
    <x v="1555"/>
    <x v="1555"/>
    <x v="163"/>
    <n v="22.66"/>
  </r>
  <r>
    <x v="1"/>
    <x v="6"/>
    <x v="2"/>
    <n v="150385"/>
    <n v="7.68"/>
    <n v="11549.567999999999"/>
    <n v="232495.57"/>
    <n v="20.130239503330344"/>
    <n v="26424.43"/>
    <n v="16.88"/>
    <n v="21963.986216000001"/>
    <n v="355.98"/>
    <n v="0.99"/>
    <n v="21744.346353839999"/>
    <x v="0"/>
    <n v="1940"/>
    <x v="1387"/>
    <n v="20.65"/>
    <n v="1688.5504999999998"/>
    <x v="1556"/>
    <x v="1556"/>
    <x v="22"/>
    <n v="8.74"/>
  </r>
  <r>
    <x v="1"/>
    <x v="6"/>
    <x v="1"/>
    <n v="142316"/>
    <n v="4.99"/>
    <n v="7101.5684000000001"/>
    <n v="192195.05"/>
    <n v="27.063746932297377"/>
    <n v="32035.29"/>
    <n v="41.62"/>
    <n v="18702.202302000005"/>
    <n v="337.34"/>
    <n v="0.88"/>
    <n v="16457.938025760006"/>
    <x v="0"/>
    <n v="745"/>
    <x v="1388"/>
    <n v="24.11"/>
    <n v="1112.9176"/>
    <x v="1557"/>
    <x v="1557"/>
    <x v="194"/>
    <n v="14.71"/>
  </r>
  <r>
    <x v="1"/>
    <x v="6"/>
    <x v="2"/>
    <n v="132607"/>
    <n v="6.24"/>
    <n v="8274.6768000000011"/>
    <n v="290233.56"/>
    <n v="35.074911928886451"/>
    <n v="12949.85"/>
    <n v="40.619999999999997"/>
    <n v="7689.6209300000019"/>
    <n v="345.25"/>
    <n v="1.01"/>
    <n v="7766.5171393000019"/>
    <x v="0"/>
    <n v="2793"/>
    <x v="1389"/>
    <n v="1.69"/>
    <n v="95.079399999999993"/>
    <x v="1558"/>
    <x v="1558"/>
    <x v="2"/>
    <n v="11.81"/>
  </r>
  <r>
    <x v="1"/>
    <x v="6"/>
    <x v="3"/>
    <n v="183992"/>
    <n v="2.46"/>
    <n v="4526.2031999999999"/>
    <n v="87874.36"/>
    <n v="19.414585717229841"/>
    <n v="19985.11"/>
    <n v="0.54"/>
    <n v="19877.190406000002"/>
    <n v="112.77"/>
    <n v="1.1299999999999999"/>
    <n v="22461.225158779998"/>
    <x v="0"/>
    <n v="1135"/>
    <x v="1390"/>
    <n v="13.04"/>
    <n v="370.59679999999997"/>
    <x v="1559"/>
    <x v="1559"/>
    <x v="157"/>
    <n v="13.77"/>
  </r>
  <r>
    <x v="1"/>
    <x v="6"/>
    <x v="2"/>
    <n v="140374"/>
    <n v="2.16"/>
    <n v="3032.0784000000003"/>
    <n v="340876.93"/>
    <n v="112.42352110684207"/>
    <n v="2524.9"/>
    <n v="24.57"/>
    <n v="1904.53207"/>
    <n v="309.91000000000003"/>
    <n v="1.1399999999999999"/>
    <n v="2171.1665598"/>
    <x v="0"/>
    <n v="3870"/>
    <x v="1391"/>
    <n v="14.81"/>
    <n v="260.35980000000001"/>
    <x v="1560"/>
    <x v="1560"/>
    <x v="102"/>
    <n v="9.0500000000000007"/>
  </r>
  <r>
    <x v="1"/>
    <x v="6"/>
    <x v="4"/>
    <n v="176721"/>
    <n v="2.7"/>
    <n v="4771.4670000000006"/>
    <n v="406587.98"/>
    <n v="85.212363409408454"/>
    <n v="33166.1"/>
    <n v="34.54"/>
    <n v="21710.529060000001"/>
    <n v="202.27"/>
    <n v="0.87"/>
    <n v="18888.160282200002"/>
    <x v="0"/>
    <n v="2331"/>
    <x v="1392"/>
    <n v="16.32"/>
    <n v="569.89440000000002"/>
    <x v="1561"/>
    <x v="1561"/>
    <x v="37"/>
    <n v="14.12"/>
  </r>
  <r>
    <x v="1"/>
    <x v="6"/>
    <x v="4"/>
    <n v="100067"/>
    <n v="4.3"/>
    <n v="4302.8809999999994"/>
    <n v="384522.28"/>
    <n v="89.363912225320675"/>
    <n v="6183.93"/>
    <n v="33.229999999999997"/>
    <n v="4129.010061"/>
    <n v="440.82"/>
    <n v="0.89"/>
    <n v="3674.81895429"/>
    <x v="0"/>
    <n v="1135"/>
    <x v="1393"/>
    <n v="18.84"/>
    <n v="755.48400000000004"/>
    <x v="1562"/>
    <x v="1562"/>
    <x v="27"/>
    <n v="16.97"/>
  </r>
  <r>
    <x v="1"/>
    <x v="6"/>
    <x v="3"/>
    <n v="75426"/>
    <n v="5.51"/>
    <n v="4155.9726000000001"/>
    <n v="103208.36"/>
    <n v="24.833744091575578"/>
    <n v="8998.7800000000007"/>
    <n v="12.5"/>
    <n v="7873.9325000000008"/>
    <n v="375.64"/>
    <n v="0.82"/>
    <n v="6456.6246500000007"/>
    <x v="1"/>
    <n v="2471"/>
    <x v="1394"/>
    <n v="17.059999999999999"/>
    <n v="730.16799999999989"/>
    <x v="1563"/>
    <x v="1563"/>
    <x v="139"/>
    <n v="12.18"/>
  </r>
  <r>
    <x v="1"/>
    <x v="6"/>
    <x v="1"/>
    <n v="78303"/>
    <n v="1.27"/>
    <n v="994.44809999999995"/>
    <n v="59380.58"/>
    <n v="59.712095583469868"/>
    <n v="16162.7"/>
    <n v="55.74"/>
    <n v="7153.6110200000003"/>
    <n v="133.9"/>
    <n v="1.01"/>
    <n v="7225.1471302"/>
    <x v="1"/>
    <n v="848"/>
    <x v="1395"/>
    <n v="19.97"/>
    <n v="214.4778"/>
    <x v="1564"/>
    <x v="1564"/>
    <x v="192"/>
    <n v="18.579999999999998"/>
  </r>
  <r>
    <x v="1"/>
    <x v="6"/>
    <x v="0"/>
    <n v="58907"/>
    <n v="2.4500000000000002"/>
    <n v="1443.2215000000001"/>
    <n v="438794.3"/>
    <n v="304.03808424417178"/>
    <n v="14015.85"/>
    <n v="8.35"/>
    <n v="12845.526524999999"/>
    <n v="54.51"/>
    <n v="0.87"/>
    <n v="11175.608076749999"/>
    <x v="0"/>
    <n v="4332"/>
    <x v="1396"/>
    <n v="14.75"/>
    <n v="177.88499999999999"/>
    <x v="1565"/>
    <x v="1565"/>
    <x v="214"/>
    <n v="5.91"/>
  </r>
  <r>
    <x v="1"/>
    <x v="6"/>
    <x v="3"/>
    <n v="36655"/>
    <n v="5.18"/>
    <n v="1898.729"/>
    <n v="431474.32"/>
    <n v="227.24376148465632"/>
    <n v="17248.240000000002"/>
    <n v="5.95"/>
    <n v="16221.969720000001"/>
    <n v="48.73"/>
    <n v="0.87"/>
    <n v="14113.113656400001"/>
    <x v="1"/>
    <n v="2187"/>
    <x v="762"/>
    <n v="5.97"/>
    <n v="77.072699999999998"/>
    <x v="1566"/>
    <x v="1566"/>
    <x v="218"/>
    <n v="17.149999999999999"/>
  </r>
  <r>
    <x v="1"/>
    <x v="6"/>
    <x v="4"/>
    <n v="24997"/>
    <n v="6.19"/>
    <n v="1547.3143"/>
    <n v="17850.7"/>
    <n v="11.536570171942444"/>
    <n v="28155.52"/>
    <n v="12.9"/>
    <n v="24523.457920000001"/>
    <n v="113.58"/>
    <n v="0.97"/>
    <n v="23787.7541824"/>
    <x v="0"/>
    <n v="3782"/>
    <x v="1397"/>
    <n v="5.87"/>
    <n v="45.7273"/>
    <x v="1567"/>
    <x v="1567"/>
    <x v="169"/>
    <n v="10.84"/>
  </r>
  <r>
    <x v="1"/>
    <x v="6"/>
    <x v="0"/>
    <n v="191623"/>
    <n v="1.21"/>
    <n v="2318.6383000000001"/>
    <n v="45030.52"/>
    <n v="19.42110591375981"/>
    <n v="8363.7999999999993"/>
    <n v="46.63"/>
    <n v="4463.7600599999996"/>
    <n v="38.78"/>
    <n v="1.1399999999999999"/>
    <n v="5088.6864683999993"/>
    <x v="0"/>
    <n v="3714"/>
    <x v="864"/>
    <n v="3.28"/>
    <n v="72.520799999999994"/>
    <x v="1568"/>
    <x v="1568"/>
    <x v="120"/>
    <n v="12.12"/>
  </r>
  <r>
    <x v="1"/>
    <x v="6"/>
    <x v="4"/>
    <n v="118278"/>
    <n v="6.86"/>
    <n v="8113.8708000000006"/>
    <n v="51991.34"/>
    <n v="6.4077111013401877"/>
    <n v="23276.87"/>
    <n v="27.09"/>
    <n v="16971.165917000002"/>
    <n v="113.52"/>
    <n v="1.01"/>
    <n v="17140.877576170002"/>
    <x v="0"/>
    <n v="1849"/>
    <x v="1398"/>
    <n v="6.39"/>
    <n v="476.94959999999998"/>
    <x v="1569"/>
    <x v="1569"/>
    <x v="8"/>
    <n v="7.98"/>
  </r>
  <r>
    <x v="1"/>
    <x v="6"/>
    <x v="2"/>
    <n v="51502"/>
    <n v="4.3499999999999996"/>
    <n v="2240.337"/>
    <n v="126997.64"/>
    <n v="56.68684666637207"/>
    <n v="9086.84"/>
    <n v="19.489999999999998"/>
    <n v="7315.8148840000003"/>
    <n v="285.16000000000003"/>
    <n v="1"/>
    <n v="7315.8148840000003"/>
    <x v="1"/>
    <n v="2721"/>
    <x v="1399"/>
    <n v="3.43"/>
    <n v="64.518300000000011"/>
    <x v="1570"/>
    <x v="1570"/>
    <x v="231"/>
    <n v="12.97"/>
  </r>
  <r>
    <x v="1"/>
    <x v="6"/>
    <x v="2"/>
    <n v="73964"/>
    <n v="0.85"/>
    <n v="628.69400000000007"/>
    <n v="382873.72"/>
    <n v="608.99852710539619"/>
    <n v="29345.99"/>
    <n v="11.89"/>
    <n v="25856.751789000002"/>
    <n v="216.45"/>
    <n v="1.2"/>
    <n v="31028.1021468"/>
    <x v="0"/>
    <n v="4613"/>
    <x v="1400"/>
    <n v="19.48"/>
    <n v="65.842399999999998"/>
    <x v="1571"/>
    <x v="1571"/>
    <x v="3"/>
    <n v="6.08"/>
  </r>
  <r>
    <x v="1"/>
    <x v="6"/>
    <x v="3"/>
    <n v="25419"/>
    <n v="3.57"/>
    <n v="907.45829999999989"/>
    <n v="259591.61"/>
    <n v="286.06450566378646"/>
    <n v="47442.97"/>
    <n v="51.67"/>
    <n v="22929.187400999999"/>
    <n v="100.15"/>
    <n v="0.93"/>
    <n v="21324.144282929999"/>
    <x v="0"/>
    <n v="349"/>
    <x v="1401"/>
    <n v="13.66"/>
    <n v="117.2028"/>
    <x v="1572"/>
    <x v="1572"/>
    <x v="126"/>
    <n v="12.74"/>
  </r>
  <r>
    <x v="1"/>
    <x v="6"/>
    <x v="2"/>
    <n v="164843"/>
    <n v="1.38"/>
    <n v="2274.8334"/>
    <n v="176961.69"/>
    <n v="77.791054940550808"/>
    <n v="36689.629999999997"/>
    <n v="22.1"/>
    <n v="28581.22177"/>
    <n v="65.23"/>
    <n v="1.01"/>
    <n v="28867.033987700001"/>
    <x v="1"/>
    <n v="4940"/>
    <x v="787"/>
    <n v="6.56"/>
    <n v="133.16799999999998"/>
    <x v="1573"/>
    <x v="1573"/>
    <x v="80"/>
    <n v="15.26"/>
  </r>
  <r>
    <x v="1"/>
    <x v="6"/>
    <x v="1"/>
    <n v="84521"/>
    <n v="7.43"/>
    <n v="6279.9102999999996"/>
    <n v="345988.91"/>
    <n v="55.094562417555551"/>
    <n v="22149.599999999999"/>
    <n v="43.88"/>
    <n v="12430.355519999997"/>
    <n v="120.99"/>
    <n v="1.03"/>
    <n v="12803.266185599998"/>
    <x v="0"/>
    <n v="1359"/>
    <x v="1402"/>
    <n v="5.34"/>
    <n v="208.5804"/>
    <x v="1574"/>
    <x v="1574"/>
    <x v="86"/>
    <n v="15.14"/>
  </r>
  <r>
    <x v="1"/>
    <x v="6"/>
    <x v="4"/>
    <n v="40566"/>
    <n v="5.19"/>
    <n v="2105.3753999999999"/>
    <n v="181342.89"/>
    <n v="86.133280554147262"/>
    <n v="32816.07"/>
    <n v="38.049999999999997"/>
    <n v="20329.555365"/>
    <n v="34.6"/>
    <n v="0.8"/>
    <n v="16263.644292000001"/>
    <x v="1"/>
    <n v="2395"/>
    <x v="1403"/>
    <n v="21.04"/>
    <n v="324.43680000000001"/>
    <x v="1575"/>
    <x v="1575"/>
    <x v="96"/>
    <n v="13.92"/>
  </r>
  <r>
    <x v="1"/>
    <x v="6"/>
    <x v="1"/>
    <n v="56041"/>
    <n v="7.63"/>
    <n v="4275.9282999999996"/>
    <n v="261501.55"/>
    <n v="61.156673277239008"/>
    <n v="44910.23"/>
    <n v="54.91"/>
    <n v="20250.022707000004"/>
    <n v="493.13"/>
    <n v="1.06"/>
    <n v="21465.024069420004"/>
    <x v="0"/>
    <n v="3589"/>
    <x v="1404"/>
    <n v="13.48"/>
    <n v="439.17840000000001"/>
    <x v="1576"/>
    <x v="1576"/>
    <x v="59"/>
    <n v="13.84"/>
  </r>
  <r>
    <x v="1"/>
    <x v="6"/>
    <x v="1"/>
    <n v="118957"/>
    <n v="1.73"/>
    <n v="2057.9560999999999"/>
    <n v="91850.21"/>
    <n v="44.631763524984819"/>
    <n v="7802.38"/>
    <n v="16.77"/>
    <n v="6493.9208740000004"/>
    <n v="310.18"/>
    <n v="1.19"/>
    <n v="7727.7658400600003"/>
    <x v="0"/>
    <n v="270"/>
    <x v="1405"/>
    <n v="4.4000000000000004"/>
    <n v="80.036000000000001"/>
    <x v="1577"/>
    <x v="1577"/>
    <x v="149"/>
    <n v="6.79"/>
  </r>
  <r>
    <x v="1"/>
    <x v="6"/>
    <x v="4"/>
    <n v="182393"/>
    <n v="3.47"/>
    <n v="6329.0371000000005"/>
    <n v="390017.01"/>
    <n v="61.623435577585724"/>
    <n v="3910.62"/>
    <n v="26.42"/>
    <n v="2877.4341960000002"/>
    <n v="327.12"/>
    <n v="0.99"/>
    <n v="2848.65985404"/>
    <x v="0"/>
    <n v="4487"/>
    <x v="1406"/>
    <n v="21.12"/>
    <n v="1291.0655999999999"/>
    <x v="1578"/>
    <x v="1578"/>
    <x v="197"/>
    <n v="12.47"/>
  </r>
  <r>
    <x v="1"/>
    <x v="6"/>
    <x v="4"/>
    <n v="117254"/>
    <n v="4.7"/>
    <n v="5510.9380000000001"/>
    <n v="11258.09"/>
    <n v="2.0428627576648477"/>
    <n v="34721.839999999997"/>
    <n v="19.079999999999998"/>
    <n v="28096.912927999998"/>
    <n v="266.44"/>
    <n v="1.1000000000000001"/>
    <n v="30906.6042208"/>
    <x v="0"/>
    <n v="1177"/>
    <x v="1407"/>
    <n v="21.22"/>
    <n v="1166.8878"/>
    <x v="1579"/>
    <x v="1579"/>
    <x v="116"/>
    <n v="7.56"/>
  </r>
  <r>
    <x v="1"/>
    <x v="6"/>
    <x v="1"/>
    <n v="142755"/>
    <n v="4.6399999999999997"/>
    <n v="6623.8319999999994"/>
    <n v="44516.38"/>
    <n v="6.7206384461441653"/>
    <n v="24850.14"/>
    <n v="56.83"/>
    <n v="10727.805437999999"/>
    <n v="447.54"/>
    <n v="0.86"/>
    <n v="9225.91267668"/>
    <x v="0"/>
    <n v="4216"/>
    <x v="1408"/>
    <n v="10.85"/>
    <n v="484.34399999999999"/>
    <x v="1580"/>
    <x v="1580"/>
    <x v="98"/>
    <n v="10.42"/>
  </r>
  <r>
    <x v="1"/>
    <x v="6"/>
    <x v="3"/>
    <n v="125098"/>
    <n v="6.89"/>
    <n v="8619.2522000000008"/>
    <n v="413394.26"/>
    <n v="47.961731529331509"/>
    <n v="19529.03"/>
    <n v="27.01"/>
    <n v="14254.238996999999"/>
    <n v="326.16000000000003"/>
    <n v="1.07"/>
    <n v="15252.03572679"/>
    <x v="0"/>
    <n v="2742"/>
    <x v="1409"/>
    <n v="13.83"/>
    <n v="1060.8993"/>
    <x v="1581"/>
    <x v="1581"/>
    <x v="152"/>
    <n v="8.27"/>
  </r>
  <r>
    <x v="1"/>
    <x v="6"/>
    <x v="3"/>
    <n v="161135"/>
    <n v="3.38"/>
    <n v="5446.3629999999994"/>
    <n v="492791.51"/>
    <n v="90.480841985743524"/>
    <n v="49781.09"/>
    <n v="40.33"/>
    <n v="29704.376402999998"/>
    <n v="200.97"/>
    <n v="1.1000000000000001"/>
    <n v="32674.814043300001"/>
    <x v="1"/>
    <n v="681"/>
    <x v="1410"/>
    <n v="3.23"/>
    <n v="141.15100000000001"/>
    <x v="1582"/>
    <x v="1582"/>
    <x v="87"/>
    <n v="17.13"/>
  </r>
  <r>
    <x v="1"/>
    <x v="6"/>
    <x v="2"/>
    <n v="45390"/>
    <n v="7.97"/>
    <n v="3617.5829999999996"/>
    <n v="225420.91"/>
    <n v="62.312574445423927"/>
    <n v="27869.73"/>
    <n v="23.92"/>
    <n v="21203.290583999998"/>
    <n v="161.34"/>
    <n v="1.08"/>
    <n v="22899.55383072"/>
    <x v="0"/>
    <n v="4538"/>
    <x v="1411"/>
    <n v="18.39"/>
    <n v="344.44470000000001"/>
    <x v="1583"/>
    <x v="1583"/>
    <x v="182"/>
    <n v="11.31"/>
  </r>
  <r>
    <x v="1"/>
    <x v="6"/>
    <x v="2"/>
    <n v="46640"/>
    <n v="2.52"/>
    <n v="1175.328"/>
    <n v="177131.19"/>
    <n v="150.7078789920771"/>
    <n v="1320.72"/>
    <n v="45.39"/>
    <n v="721.24519200000009"/>
    <n v="206.49"/>
    <n v="0.94"/>
    <n v="677.97048047999999"/>
    <x v="0"/>
    <n v="3591"/>
    <x v="1412"/>
    <n v="13.84"/>
    <n v="110.8584"/>
    <x v="1584"/>
    <x v="1584"/>
    <x v="248"/>
    <n v="14.01"/>
  </r>
  <r>
    <x v="1"/>
    <x v="6"/>
    <x v="2"/>
    <n v="187283"/>
    <n v="6.03"/>
    <n v="11293.1649"/>
    <n v="434365.04"/>
    <n v="38.462649208283501"/>
    <n v="23643.97"/>
    <n v="35.65"/>
    <n v="15214.894694999999"/>
    <n v="75.63"/>
    <n v="1.1399999999999999"/>
    <n v="17344.979952299997"/>
    <x v="1"/>
    <n v="3241"/>
    <x v="1413"/>
    <n v="16.68"/>
    <n v="2057.8116"/>
    <x v="1585"/>
    <x v="1585"/>
    <x v="187"/>
    <n v="16.09"/>
  </r>
  <r>
    <x v="1"/>
    <x v="6"/>
    <x v="0"/>
    <n v="145126"/>
    <n v="2.19"/>
    <n v="3178.2593999999999"/>
    <n v="280073.25"/>
    <n v="88.121583153344886"/>
    <n v="45380.71"/>
    <n v="17.66"/>
    <n v="37366.476613999999"/>
    <n v="198.91"/>
    <n v="1.2"/>
    <n v="44839.771936799996"/>
    <x v="0"/>
    <n v="368"/>
    <x v="1414"/>
    <n v="20.309999999999999"/>
    <n v="489.26789999999994"/>
    <x v="1586"/>
    <x v="1586"/>
    <x v="20"/>
    <n v="4.1900000000000004"/>
  </r>
  <r>
    <x v="1"/>
    <x v="6"/>
    <x v="0"/>
    <n v="196151"/>
    <n v="0.66"/>
    <n v="1294.5966000000001"/>
    <n v="169718.04"/>
    <n v="131.09723909362964"/>
    <n v="13995.87"/>
    <n v="45.63"/>
    <n v="7609.5545190000003"/>
    <n v="152.54"/>
    <n v="0.99"/>
    <n v="7533.4589738100003"/>
    <x v="0"/>
    <n v="4429"/>
    <x v="1415"/>
    <n v="1.49"/>
    <n v="17.120100000000001"/>
    <x v="1587"/>
    <x v="1587"/>
    <x v="243"/>
    <n v="16.670000000000002"/>
  </r>
  <r>
    <x v="1"/>
    <x v="6"/>
    <x v="1"/>
    <n v="53784"/>
    <n v="5.55"/>
    <n v="2985.0120000000002"/>
    <n v="88210.76"/>
    <n v="29.551224584691784"/>
    <n v="29357.200000000001"/>
    <n v="27.83"/>
    <n v="21187.091240000002"/>
    <n v="124.59"/>
    <n v="0.81"/>
    <n v="17161.543904400001"/>
    <x v="0"/>
    <n v="1973"/>
    <x v="1416"/>
    <n v="21.69"/>
    <n v="576.08640000000003"/>
    <x v="1588"/>
    <x v="1588"/>
    <x v="152"/>
    <n v="5.0599999999999996"/>
  </r>
  <r>
    <x v="1"/>
    <x v="6"/>
    <x v="0"/>
    <n v="92123"/>
    <n v="0.68"/>
    <n v="626.43640000000005"/>
    <n v="484818.41"/>
    <n v="773.93077733030827"/>
    <n v="8969.25"/>
    <n v="42.61"/>
    <n v="5147.4525750000003"/>
    <n v="358.68"/>
    <n v="0.88"/>
    <n v="4529.7582659999998"/>
    <x v="0"/>
    <n v="1024"/>
    <x v="1382"/>
    <n v="11.08"/>
    <n v="43.101199999999999"/>
    <x v="1589"/>
    <x v="1589"/>
    <x v="86"/>
    <n v="12.31"/>
  </r>
  <r>
    <x v="1"/>
    <x v="6"/>
    <x v="0"/>
    <n v="24471"/>
    <n v="5.27"/>
    <n v="1289.6216999999999"/>
    <n v="205565.14"/>
    <n v="159.39956655506032"/>
    <n v="44952.22"/>
    <n v="14.92"/>
    <n v="38245.348775999999"/>
    <n v="76.2"/>
    <n v="0.87"/>
    <n v="33273.453435119998"/>
    <x v="0"/>
    <n v="3314"/>
    <x v="799"/>
    <n v="24.27"/>
    <n v="207.75120000000001"/>
    <x v="1590"/>
    <x v="1590"/>
    <x v="196"/>
    <n v="15.17"/>
  </r>
  <r>
    <x v="1"/>
    <x v="6"/>
    <x v="1"/>
    <n v="160749"/>
    <n v="1.79"/>
    <n v="2877.4070999999999"/>
    <n v="460664.94"/>
    <n v="160.09724171459786"/>
    <n v="5163.26"/>
    <n v="23.88"/>
    <n v="3930.2735120000002"/>
    <n v="308.10000000000002"/>
    <n v="0.88"/>
    <n v="3458.6406905600002"/>
    <x v="0"/>
    <n v="2048"/>
    <x v="852"/>
    <n v="22.87"/>
    <n v="543.39120000000003"/>
    <x v="1591"/>
    <x v="1591"/>
    <x v="104"/>
    <n v="12.49"/>
  </r>
  <r>
    <x v="1"/>
    <x v="6"/>
    <x v="0"/>
    <n v="42607"/>
    <n v="5.21"/>
    <n v="2219.8247000000001"/>
    <n v="274229.71999999997"/>
    <n v="123.53665584494125"/>
    <n v="38891.93"/>
    <n v="36.200000000000003"/>
    <n v="24813.051339999995"/>
    <n v="330.24"/>
    <n v="1.1499999999999999"/>
    <n v="28535.00904099999"/>
    <x v="0"/>
    <n v="4409"/>
    <x v="967"/>
    <n v="4.3099999999999996"/>
    <n v="61.977800000000002"/>
    <x v="1592"/>
    <x v="1592"/>
    <x v="199"/>
    <n v="12.64"/>
  </r>
  <r>
    <x v="1"/>
    <x v="6"/>
    <x v="0"/>
    <n v="29370"/>
    <n v="3.69"/>
    <n v="1083.7530000000002"/>
    <n v="252336.77"/>
    <n v="232.83605212626858"/>
    <n v="45696.18"/>
    <n v="39.26"/>
    <n v="27755.859731999997"/>
    <n v="499.01"/>
    <n v="0.92"/>
    <n v="25535.390953439997"/>
    <x v="0"/>
    <n v="329"/>
    <x v="1417"/>
    <n v="24.75"/>
    <n v="167.80500000000001"/>
    <x v="1593"/>
    <x v="1593"/>
    <x v="89"/>
    <n v="11.89"/>
  </r>
  <r>
    <x v="1"/>
    <x v="6"/>
    <x v="2"/>
    <n v="145137"/>
    <n v="2.23"/>
    <n v="3236.5551"/>
    <n v="387703.64"/>
    <n v="119.78898180970255"/>
    <n v="15417.71"/>
    <n v="58.45"/>
    <n v="6406.0585049999991"/>
    <n v="33.4"/>
    <n v="0.83"/>
    <n v="5317.0285591499987"/>
    <x v="0"/>
    <n v="3707"/>
    <x v="1272"/>
    <n v="22.91"/>
    <n v="719.14490000000001"/>
    <x v="1594"/>
    <x v="1594"/>
    <x v="31"/>
    <n v="14.2"/>
  </r>
  <r>
    <x v="1"/>
    <x v="6"/>
    <x v="2"/>
    <n v="66896"/>
    <n v="6.39"/>
    <n v="4274.6544000000004"/>
    <n v="359903.57"/>
    <n v="84.194776073593218"/>
    <n v="22915.14"/>
    <n v="43.59"/>
    <n v="12926.430474000001"/>
    <n v="368.82"/>
    <n v="1.04"/>
    <n v="13443.487692960001"/>
    <x v="1"/>
    <n v="3871"/>
    <x v="1418"/>
    <n v="10.95"/>
    <n v="358.06499999999994"/>
    <x v="1595"/>
    <x v="1595"/>
    <x v="36"/>
    <n v="17.03"/>
  </r>
  <r>
    <x v="1"/>
    <x v="6"/>
    <x v="2"/>
    <n v="115082"/>
    <n v="4.96"/>
    <n v="5708.0671999999995"/>
    <n v="63982.74"/>
    <n v="11.209177775622544"/>
    <n v="37796.019999999997"/>
    <n v="12.66"/>
    <n v="33011.043867999993"/>
    <n v="424.59"/>
    <n v="1.1499999999999999"/>
    <n v="37962.70044819999"/>
    <x v="0"/>
    <n v="3513"/>
    <x v="1419"/>
    <n v="16.920000000000002"/>
    <n v="552.4380000000001"/>
    <x v="1596"/>
    <x v="1596"/>
    <x v="220"/>
    <n v="7.92"/>
  </r>
  <r>
    <x v="1"/>
    <x v="6"/>
    <x v="1"/>
    <n v="39458"/>
    <n v="4.25"/>
    <n v="1676.9650000000001"/>
    <n v="282451.82"/>
    <n v="168.43036080061299"/>
    <n v="35864.99"/>
    <n v="47.83"/>
    <n v="18710.765283000001"/>
    <n v="243.03"/>
    <n v="0.85"/>
    <n v="15904.150490550001"/>
    <x v="0"/>
    <n v="3513"/>
    <x v="1420"/>
    <n v="11"/>
    <n v="139.37"/>
    <x v="1597"/>
    <x v="1597"/>
    <x v="119"/>
    <n v="15.82"/>
  </r>
  <r>
    <x v="1"/>
    <x v="6"/>
    <x v="3"/>
    <n v="134993"/>
    <n v="5.76"/>
    <n v="7775.5967999999993"/>
    <n v="236808.97"/>
    <n v="30.455407615785841"/>
    <n v="30133.919999999998"/>
    <n v="59.34"/>
    <n v="12252.451871999998"/>
    <n v="91.22"/>
    <n v="1.1000000000000001"/>
    <n v="13477.697059199998"/>
    <x v="1"/>
    <n v="1390"/>
    <x v="1421"/>
    <n v="5.21"/>
    <n v="469.88990000000001"/>
    <x v="1598"/>
    <x v="1598"/>
    <x v="19"/>
    <n v="16.82"/>
  </r>
  <r>
    <x v="1"/>
    <x v="6"/>
    <x v="1"/>
    <n v="197111"/>
    <n v="6.55"/>
    <n v="12910.770500000001"/>
    <n v="92049.65"/>
    <n v="7.1296790536242582"/>
    <n v="20512.669999999998"/>
    <n v="53.42"/>
    <n v="9554.8016859999989"/>
    <n v="397.33"/>
    <n v="0.92"/>
    <n v="8790.4175511199992"/>
    <x v="0"/>
    <n v="1967"/>
    <x v="1422"/>
    <n v="19.21"/>
    <n v="2351.1119000000003"/>
    <x v="1599"/>
    <x v="1599"/>
    <x v="63"/>
    <n v="13.7"/>
  </r>
  <r>
    <x v="1"/>
    <x v="6"/>
    <x v="0"/>
    <n v="71288"/>
    <n v="5.32"/>
    <n v="3792.5216000000005"/>
    <n v="398803.86"/>
    <n v="105.15532989976904"/>
    <n v="25155.759999999998"/>
    <n v="53.89"/>
    <n v="11599.320935999998"/>
    <n v="243.08"/>
    <n v="1.1599999999999999"/>
    <n v="13455.212285759997"/>
    <x v="0"/>
    <n v="3915"/>
    <x v="1423"/>
    <n v="11.88"/>
    <n v="286.54559999999998"/>
    <x v="1600"/>
    <x v="1600"/>
    <x v="225"/>
    <n v="10.6"/>
  </r>
  <r>
    <x v="1"/>
    <x v="6"/>
    <x v="4"/>
    <n v="151279"/>
    <n v="6.16"/>
    <n v="9318.7864000000009"/>
    <n v="97483.03"/>
    <n v="10.460914738854836"/>
    <n v="23901.919999999998"/>
    <n v="36.9"/>
    <n v="15082.111519999999"/>
    <n v="166.86"/>
    <n v="0.94"/>
    <n v="14177.184828799998"/>
    <x v="0"/>
    <n v="2833"/>
    <x v="1424"/>
    <n v="3.17"/>
    <n v="242.21969999999999"/>
    <x v="1601"/>
    <x v="1601"/>
    <x v="226"/>
    <n v="12.47"/>
  </r>
  <r>
    <x v="1"/>
    <x v="6"/>
    <x v="4"/>
    <n v="127766"/>
    <n v="6.19"/>
    <n v="7908.7154"/>
    <n v="199863.39"/>
    <n v="25.271283627174146"/>
    <n v="27167.01"/>
    <n v="19.41"/>
    <n v="21893.893359000002"/>
    <n v="294.99"/>
    <n v="1.04"/>
    <n v="22769.649093360003"/>
    <x v="1"/>
    <n v="2351"/>
    <x v="1425"/>
    <n v="2.87"/>
    <n v="235.48349999999999"/>
    <x v="1602"/>
    <x v="1602"/>
    <x v="42"/>
    <n v="12.82"/>
  </r>
  <r>
    <x v="1"/>
    <x v="6"/>
    <x v="4"/>
    <n v="109039"/>
    <n v="6.92"/>
    <n v="7545.4987999999994"/>
    <n v="413856.97"/>
    <n v="54.848192408432958"/>
    <n v="49931.14"/>
    <n v="56.44"/>
    <n v="21750.004583999998"/>
    <n v="329.47"/>
    <n v="1.1399999999999999"/>
    <n v="24795.005225759996"/>
    <x v="0"/>
    <n v="4979"/>
    <x v="1426"/>
    <n v="13.4"/>
    <n v="893.78000000000009"/>
    <x v="1603"/>
    <x v="1603"/>
    <x v="149"/>
    <n v="18.7"/>
  </r>
  <r>
    <x v="1"/>
    <x v="6"/>
    <x v="2"/>
    <n v="77844"/>
    <n v="0.63"/>
    <n v="490.41719999999998"/>
    <n v="55456.29"/>
    <n v="113.07982264896093"/>
    <n v="36721.4"/>
    <n v="17.36"/>
    <n v="30346.564960000003"/>
    <n v="357.31"/>
    <n v="0.89"/>
    <n v="27008.442814400005"/>
    <x v="0"/>
    <n v="4623"/>
    <x v="1427"/>
    <n v="23.98"/>
    <n v="58.9908"/>
    <x v="1604"/>
    <x v="1604"/>
    <x v="124"/>
    <n v="9.24"/>
  </r>
  <r>
    <x v="1"/>
    <x v="6"/>
    <x v="1"/>
    <n v="43368"/>
    <n v="7.25"/>
    <n v="3144.18"/>
    <n v="40270.080000000002"/>
    <n v="12.807816346392384"/>
    <n v="36849.58"/>
    <n v="54.43"/>
    <n v="16792.353606000001"/>
    <n v="90.54"/>
    <n v="1.07"/>
    <n v="17967.818358420001"/>
    <x v="0"/>
    <n v="181"/>
    <x v="1322"/>
    <n v="10.39"/>
    <n v="199.17630000000003"/>
    <x v="1605"/>
    <x v="1605"/>
    <x v="0"/>
    <n v="8.85"/>
  </r>
  <r>
    <x v="1"/>
    <x v="6"/>
    <x v="2"/>
    <n v="28488"/>
    <n v="7.89"/>
    <n v="2247.7031999999999"/>
    <n v="459308.83"/>
    <n v="204.34585402556709"/>
    <n v="42624.02"/>
    <n v="29.28"/>
    <n v="30143.706944000001"/>
    <n v="42.87"/>
    <n v="1.04"/>
    <n v="31349.455221760003"/>
    <x v="0"/>
    <n v="4566"/>
    <x v="1428"/>
    <n v="1.36"/>
    <n v="20.8352"/>
    <x v="1606"/>
    <x v="1606"/>
    <x v="248"/>
    <n v="13.07"/>
  </r>
  <r>
    <x v="2"/>
    <x v="6"/>
    <x v="1"/>
    <n v="51546"/>
    <n v="7.24"/>
    <n v="3731.9304000000002"/>
    <n v="409457.05"/>
    <n v="109.71722570174406"/>
    <n v="21775.9"/>
    <n v="33.590000000000003"/>
    <n v="14461.375189999999"/>
    <n v="357.44"/>
    <n v="0.87"/>
    <n v="12581.3964153"/>
    <x v="0"/>
    <n v="663"/>
    <x v="1429"/>
    <n v="22.82"/>
    <n v="447.72840000000002"/>
    <x v="1607"/>
    <x v="1607"/>
    <x v="118"/>
    <n v="16.440000000000001"/>
  </r>
  <r>
    <x v="2"/>
    <x v="6"/>
    <x v="0"/>
    <n v="81528"/>
    <n v="0.69"/>
    <n v="562.54319999999996"/>
    <n v="300348.14"/>
    <n v="533.91124450531095"/>
    <n v="15960.15"/>
    <n v="32.020000000000003"/>
    <n v="10849.70997"/>
    <n v="141.09"/>
    <n v="1.1299999999999999"/>
    <n v="12260.172266099999"/>
    <x v="1"/>
    <n v="3347"/>
    <x v="1430"/>
    <n v="20.14"/>
    <n v="126.2778"/>
    <x v="1608"/>
    <x v="1608"/>
    <x v="117"/>
    <n v="19.37"/>
  </r>
  <r>
    <x v="2"/>
    <x v="6"/>
    <x v="4"/>
    <n v="189227"/>
    <n v="7.68"/>
    <n v="14532.633599999999"/>
    <n v="46556.07"/>
    <n v="3.2035535527435304"/>
    <n v="46600.22"/>
    <n v="40.4"/>
    <n v="27773.731120000004"/>
    <n v="115.04"/>
    <n v="1.1399999999999999"/>
    <n v="31662.053476800003"/>
    <x v="1"/>
    <n v="158"/>
    <x v="1431"/>
    <n v="4.16"/>
    <n v="590.928"/>
    <x v="1609"/>
    <x v="1609"/>
    <x v="70"/>
    <n v="13.84"/>
  </r>
  <r>
    <x v="2"/>
    <x v="6"/>
    <x v="1"/>
    <n v="128845"/>
    <n v="3.96"/>
    <n v="5102.2619999999997"/>
    <n v="194836.97"/>
    <n v="38.186390663591958"/>
    <n v="46439.69"/>
    <n v="7.48"/>
    <n v="42966.001188000002"/>
    <n v="30.47"/>
    <n v="0.83"/>
    <n v="35661.780986040001"/>
    <x v="0"/>
    <n v="861"/>
    <x v="1432"/>
    <n v="6.36"/>
    <n v="311.51280000000003"/>
    <x v="1610"/>
    <x v="1610"/>
    <x v="101"/>
    <n v="6.92"/>
  </r>
  <r>
    <x v="2"/>
    <x v="6"/>
    <x v="4"/>
    <n v="29897"/>
    <n v="2.54"/>
    <n v="759.38379999999995"/>
    <n v="488705.54"/>
    <n v="643.55539320169851"/>
    <n v="37433.06"/>
    <n v="15.61"/>
    <n v="31589.759333999998"/>
    <n v="83.5"/>
    <n v="0.97"/>
    <n v="30642.066553979999"/>
    <x v="1"/>
    <n v="3601"/>
    <x v="866"/>
    <n v="17.809999999999999"/>
    <n v="131.08159999999998"/>
    <x v="1611"/>
    <x v="1611"/>
    <x v="35"/>
    <n v="14.39"/>
  </r>
  <r>
    <x v="2"/>
    <x v="6"/>
    <x v="0"/>
    <n v="155921"/>
    <n v="4.5999999999999996"/>
    <n v="7172.366"/>
    <n v="25923.15"/>
    <n v="3.6143094203502724"/>
    <n v="24624.37"/>
    <n v="31.5"/>
    <n v="16867.693449999999"/>
    <n v="158.55000000000001"/>
    <n v="0.97"/>
    <n v="16361.662646499999"/>
    <x v="1"/>
    <n v="4554"/>
    <x v="1433"/>
    <n v="12.16"/>
    <n v="930.96960000000001"/>
    <x v="1612"/>
    <x v="1612"/>
    <x v="109"/>
    <n v="13.31"/>
  </r>
  <r>
    <x v="2"/>
    <x v="6"/>
    <x v="3"/>
    <n v="24237"/>
    <n v="5.51"/>
    <n v="1335.4586999999999"/>
    <n v="338848.33"/>
    <n v="253.73179267917462"/>
    <n v="9309.56"/>
    <n v="53.64"/>
    <n v="4315.9120160000002"/>
    <n v="50.48"/>
    <n v="1.18"/>
    <n v="5092.7761788799999"/>
    <x v="1"/>
    <n v="4494"/>
    <x v="1434"/>
    <n v="18.47"/>
    <n v="239.18649999999997"/>
    <x v="1613"/>
    <x v="1613"/>
    <x v="35"/>
    <n v="20.39"/>
  </r>
  <r>
    <x v="2"/>
    <x v="6"/>
    <x v="1"/>
    <n v="57435"/>
    <n v="7.02"/>
    <n v="4031.9369999999999"/>
    <n v="409399.38"/>
    <n v="101.53913119178202"/>
    <n v="28783.96"/>
    <n v="12.16"/>
    <n v="25283.830463999999"/>
    <n v="197.25"/>
    <n v="1.06"/>
    <n v="26800.860291839999"/>
    <x v="0"/>
    <n v="1008"/>
    <x v="1435"/>
    <n v="17.64"/>
    <n v="455.11200000000002"/>
    <x v="1614"/>
    <x v="1614"/>
    <x v="43"/>
    <n v="11.03"/>
  </r>
  <r>
    <x v="2"/>
    <x v="6"/>
    <x v="2"/>
    <n v="86694"/>
    <n v="5.0599999999999996"/>
    <n v="4386.7164000000002"/>
    <n v="100325.17"/>
    <n v="22.870220194768002"/>
    <n v="4728.59"/>
    <n v="13.28"/>
    <n v="4100.6332480000001"/>
    <n v="319.92"/>
    <n v="0.87"/>
    <n v="3567.5509257600002"/>
    <x v="0"/>
    <n v="1173"/>
    <x v="1436"/>
    <n v="14.47"/>
    <n v="394.74160000000001"/>
    <x v="1615"/>
    <x v="1615"/>
    <x v="86"/>
    <n v="5.07"/>
  </r>
  <r>
    <x v="2"/>
    <x v="6"/>
    <x v="2"/>
    <n v="57690"/>
    <n v="7.93"/>
    <n v="4574.817"/>
    <n v="160170.26999999999"/>
    <n v="35.011295533788562"/>
    <n v="28374.22"/>
    <n v="37.35"/>
    <n v="17776.448830000001"/>
    <n v="358.45"/>
    <n v="1.19"/>
    <n v="21153.9741077"/>
    <x v="0"/>
    <n v="1777"/>
    <x v="1437"/>
    <n v="22.7"/>
    <n v="967.70099999999991"/>
    <x v="1616"/>
    <x v="1616"/>
    <x v="27"/>
    <n v="11.53"/>
  </r>
  <r>
    <x v="2"/>
    <x v="6"/>
    <x v="2"/>
    <n v="32489"/>
    <n v="5.91"/>
    <n v="1920.0998999999999"/>
    <n v="491049.3"/>
    <n v="255.74153719814265"/>
    <n v="12386.84"/>
    <n v="43.51"/>
    <n v="6997.3259159999998"/>
    <n v="73.290000000000006"/>
    <n v="1.02"/>
    <n v="7137.2724343199998"/>
    <x v="1"/>
    <n v="4611"/>
    <x v="1438"/>
    <n v="21.35"/>
    <n v="440.66400000000004"/>
    <x v="1617"/>
    <x v="1617"/>
    <x v="165"/>
    <n v="24.34"/>
  </r>
  <r>
    <x v="2"/>
    <x v="6"/>
    <x v="1"/>
    <n v="145749"/>
    <n v="2.76"/>
    <n v="4022.6723999999999"/>
    <n v="161951.51999999999"/>
    <n v="40.259684084639851"/>
    <n v="43775.43"/>
    <n v="28.81"/>
    <n v="31163.728617000001"/>
    <n v="77.150000000000006"/>
    <n v="0.93"/>
    <n v="28982.267613810003"/>
    <x v="1"/>
    <n v="2962"/>
    <x v="1439"/>
    <n v="11.71"/>
    <n v="403.87790000000001"/>
    <x v="1618"/>
    <x v="1618"/>
    <x v="13"/>
    <n v="14.69"/>
  </r>
  <r>
    <x v="2"/>
    <x v="6"/>
    <x v="2"/>
    <n v="131229"/>
    <n v="4.26"/>
    <n v="5590.3553999999995"/>
    <n v="220963.23"/>
    <n v="39.525792939747632"/>
    <n v="13535.16"/>
    <n v="26.08"/>
    <n v="10005.190272000002"/>
    <n v="276.32"/>
    <n v="0.88"/>
    <n v="8804.567439360002"/>
    <x v="0"/>
    <n v="1259"/>
    <x v="1440"/>
    <n v="8.84"/>
    <n v="304.3612"/>
    <x v="1619"/>
    <x v="1619"/>
    <x v="213"/>
    <n v="9.25"/>
  </r>
  <r>
    <x v="2"/>
    <x v="6"/>
    <x v="4"/>
    <n v="61403"/>
    <n v="3.09"/>
    <n v="1897.3526999999999"/>
    <n v="419002.8"/>
    <n v="220.83548303907861"/>
    <n v="19640.75"/>
    <n v="36.06"/>
    <n v="12558.295549999999"/>
    <n v="34.97"/>
    <n v="0.96"/>
    <n v="12055.963727999999"/>
    <x v="1"/>
    <n v="3099"/>
    <x v="1441"/>
    <n v="15.41"/>
    <n v="353.04310000000004"/>
    <x v="1620"/>
    <x v="1620"/>
    <x v="197"/>
    <n v="14.31"/>
  </r>
  <r>
    <x v="2"/>
    <x v="6"/>
    <x v="3"/>
    <n v="185498"/>
    <n v="1.89"/>
    <n v="3505.9122000000002"/>
    <n v="116863.45"/>
    <n v="33.333250615916732"/>
    <n v="27235.33"/>
    <n v="2.2400000000000002"/>
    <n v="26625.258608000004"/>
    <n v="298.76"/>
    <n v="0.89"/>
    <n v="23696.480161120002"/>
    <x v="1"/>
    <n v="1059"/>
    <x v="1313"/>
    <n v="18.12"/>
    <n v="641.44799999999998"/>
    <x v="1621"/>
    <x v="1621"/>
    <x v="79"/>
    <n v="12.69"/>
  </r>
  <r>
    <x v="2"/>
    <x v="6"/>
    <x v="4"/>
    <n v="68484"/>
    <n v="4.63"/>
    <n v="3170.8092000000001"/>
    <n v="239990.25"/>
    <n v="75.687382892669788"/>
    <n v="2648.21"/>
    <n v="5.77"/>
    <n v="2495.4082830000002"/>
    <n v="367.43"/>
    <n v="0.91"/>
    <n v="2270.8215375300001"/>
    <x v="1"/>
    <n v="2272"/>
    <x v="1442"/>
    <n v="9.0500000000000007"/>
    <n v="345.71000000000004"/>
    <x v="1622"/>
    <x v="1622"/>
    <x v="18"/>
    <n v="11.64"/>
  </r>
  <r>
    <x v="2"/>
    <x v="6"/>
    <x v="3"/>
    <n v="165231"/>
    <n v="6.21"/>
    <n v="10260.8451"/>
    <n v="449853.06"/>
    <n v="43.841716312431224"/>
    <n v="14087.82"/>
    <n v="59.98"/>
    <n v="5637.9455639999996"/>
    <n v="409.18"/>
    <n v="1.1299999999999999"/>
    <n v="6370.8784873199993"/>
    <x v="0"/>
    <n v="1373"/>
    <x v="1443"/>
    <n v="12.67"/>
    <n v="785.15989999999999"/>
    <x v="1623"/>
    <x v="1623"/>
    <x v="45"/>
    <n v="14.56"/>
  </r>
  <r>
    <x v="2"/>
    <x v="6"/>
    <x v="1"/>
    <n v="133321"/>
    <n v="6.99"/>
    <n v="9319.1378999999997"/>
    <n v="431698.77"/>
    <n v="46.323895475352934"/>
    <n v="6016.84"/>
    <n v="52.22"/>
    <n v="2874.8461520000001"/>
    <n v="321.26"/>
    <n v="1.03"/>
    <n v="2961.0915365600003"/>
    <x v="1"/>
    <n v="775"/>
    <x v="1444"/>
    <n v="18.52"/>
    <n v="1285.6584"/>
    <x v="1624"/>
    <x v="1624"/>
    <x v="108"/>
    <n v="19.600000000000001"/>
  </r>
  <r>
    <x v="2"/>
    <x v="6"/>
    <x v="4"/>
    <n v="53682"/>
    <n v="0.56999999999999995"/>
    <n v="305.98739999999998"/>
    <n v="212401.87"/>
    <n v="694.15234091338402"/>
    <n v="17803.18"/>
    <n v="16.38"/>
    <n v="14887.019116000001"/>
    <n v="238.48"/>
    <n v="1.1499999999999999"/>
    <n v="17120.071983400001"/>
    <x v="1"/>
    <n v="1349"/>
    <x v="1445"/>
    <n v="4.16"/>
    <n v="14.268799999999999"/>
    <x v="1625"/>
    <x v="1625"/>
    <x v="25"/>
    <n v="11.41"/>
  </r>
  <r>
    <x v="2"/>
    <x v="6"/>
    <x v="0"/>
    <n v="133907"/>
    <n v="7.51"/>
    <n v="10056.4157"/>
    <n v="207458.83"/>
    <n v="20.629500230385265"/>
    <n v="42784.45"/>
    <n v="15.28"/>
    <n v="36246.986039999996"/>
    <n v="250.65"/>
    <n v="0.98"/>
    <n v="35522.046319199995"/>
    <x v="0"/>
    <n v="2919"/>
    <x v="1446"/>
    <n v="22.91"/>
    <n v="2077.9369999999999"/>
    <x v="1626"/>
    <x v="1626"/>
    <x v="205"/>
    <n v="13.53"/>
  </r>
  <r>
    <x v="2"/>
    <x v="6"/>
    <x v="3"/>
    <n v="107649"/>
    <n v="4.66"/>
    <n v="5016.4434000000001"/>
    <n v="172237.67"/>
    <n v="34.334618427071263"/>
    <n v="5217.49"/>
    <n v="42.78"/>
    <n v="2985.4477780000002"/>
    <n v="391.52"/>
    <n v="1.08"/>
    <n v="3224.2836002400004"/>
    <x v="0"/>
    <n v="2484"/>
    <x v="1447"/>
    <n v="22.88"/>
    <n v="913.59839999999997"/>
    <x v="1627"/>
    <x v="1627"/>
    <x v="241"/>
    <n v="10.29"/>
  </r>
  <r>
    <x v="2"/>
    <x v="6"/>
    <x v="3"/>
    <n v="70874"/>
    <n v="0.69"/>
    <n v="489.03059999999999"/>
    <n v="296402.40000000002"/>
    <n v="606.10194944856221"/>
    <n v="34719.83"/>
    <n v="48.14"/>
    <n v="18005.703837999998"/>
    <n v="473.31"/>
    <n v="1.1399999999999999"/>
    <n v="20526.502375319997"/>
    <x v="0"/>
    <n v="1636"/>
    <x v="1448"/>
    <n v="16.21"/>
    <n v="62.732700000000008"/>
    <x v="1628"/>
    <x v="1628"/>
    <x v="206"/>
    <n v="10.4"/>
  </r>
  <r>
    <x v="2"/>
    <x v="6"/>
    <x v="4"/>
    <n v="168188"/>
    <n v="6.72"/>
    <n v="11302.2336"/>
    <n v="487431.56"/>
    <n v="43.12701163777043"/>
    <n v="9714.3799999999992"/>
    <n v="49.58"/>
    <n v="4897.9903959999992"/>
    <n v="333.56"/>
    <n v="1.1000000000000001"/>
    <n v="5387.7894355999997"/>
    <x v="1"/>
    <n v="2646"/>
    <x v="1449"/>
    <n v="14.14"/>
    <n v="1322.3727999999999"/>
    <x v="1629"/>
    <x v="1629"/>
    <x v="10"/>
    <n v="17.579999999999998"/>
  </r>
  <r>
    <x v="2"/>
    <x v="6"/>
    <x v="1"/>
    <n v="17406"/>
    <n v="0.75"/>
    <n v="130.54499999999999"/>
    <n v="157877.69"/>
    <n v="1209.3737025546748"/>
    <n v="3364.08"/>
    <n v="9.73"/>
    <n v="3036.7550160000001"/>
    <n v="425.62"/>
    <n v="1.1299999999999999"/>
    <n v="3431.5331680799995"/>
    <x v="0"/>
    <n v="2057"/>
    <x v="1450"/>
    <n v="19.36"/>
    <n v="12.7776"/>
    <x v="1630"/>
    <x v="1630"/>
    <x v="64"/>
    <n v="6.79"/>
  </r>
  <r>
    <x v="2"/>
    <x v="6"/>
    <x v="1"/>
    <n v="50641"/>
    <n v="5.2"/>
    <n v="2633.3320000000003"/>
    <n v="106433.44"/>
    <n v="40.41778249001645"/>
    <n v="39887.99"/>
    <n v="6.64"/>
    <n v="37239.427464"/>
    <n v="87.57"/>
    <n v="0.93"/>
    <n v="34632.667541520001"/>
    <x v="1"/>
    <n v="4077"/>
    <x v="1451"/>
    <n v="7.19"/>
    <n v="204.41170000000002"/>
    <x v="1631"/>
    <x v="1631"/>
    <x v="192"/>
    <n v="12.28"/>
  </r>
  <r>
    <x v="2"/>
    <x v="6"/>
    <x v="1"/>
    <n v="176450"/>
    <n v="6.33"/>
    <n v="11169.285"/>
    <n v="484774.85"/>
    <n v="43.402496220662286"/>
    <n v="38083.1"/>
    <n v="45.47"/>
    <n v="20766.71443"/>
    <n v="223.75"/>
    <n v="1.08"/>
    <n v="22428.0515844"/>
    <x v="0"/>
    <n v="3288"/>
    <x v="1452"/>
    <n v="21.07"/>
    <n v="1529.682"/>
    <x v="1632"/>
    <x v="1632"/>
    <x v="194"/>
    <n v="12.22"/>
  </r>
  <r>
    <x v="2"/>
    <x v="6"/>
    <x v="1"/>
    <n v="58194"/>
    <n v="7.28"/>
    <n v="4236.5232000000005"/>
    <n v="449161.81"/>
    <n v="106.02132663878719"/>
    <n v="29467.62"/>
    <n v="37.64"/>
    <n v="18376.007831999996"/>
    <n v="92.01"/>
    <n v="1.17"/>
    <n v="21499.929163439992"/>
    <x v="0"/>
    <n v="506"/>
    <x v="1453"/>
    <n v="20.63"/>
    <n v="718.33659999999998"/>
    <x v="1633"/>
    <x v="1633"/>
    <x v="178"/>
    <n v="15.67"/>
  </r>
  <r>
    <x v="2"/>
    <x v="6"/>
    <x v="4"/>
    <n v="80397"/>
    <n v="3.8"/>
    <n v="3055.0859999999998"/>
    <n v="159425.91"/>
    <n v="52.183771586135386"/>
    <n v="21951.5"/>
    <n v="8"/>
    <n v="20195.38"/>
    <n v="301.52"/>
    <n v="0.96"/>
    <n v="19387.5648"/>
    <x v="0"/>
    <n v="4842"/>
    <x v="1328"/>
    <n v="18.829999999999998"/>
    <n v="398.06619999999998"/>
    <x v="1634"/>
    <x v="1634"/>
    <x v="235"/>
    <n v="8.09"/>
  </r>
  <r>
    <x v="2"/>
    <x v="6"/>
    <x v="0"/>
    <n v="75732"/>
    <n v="6.09"/>
    <n v="4612.0787999999993"/>
    <n v="268513.81"/>
    <n v="58.219692603690994"/>
    <n v="14485.97"/>
    <n v="5.22"/>
    <n v="13729.802366"/>
    <n v="309.06"/>
    <n v="1.1000000000000001"/>
    <n v="15102.7826026"/>
    <x v="1"/>
    <n v="715"/>
    <x v="1454"/>
    <n v="8.0299999999999994"/>
    <n v="332.36169999999998"/>
    <x v="1635"/>
    <x v="1635"/>
    <x v="233"/>
    <n v="18.3"/>
  </r>
  <r>
    <x v="2"/>
    <x v="6"/>
    <x v="4"/>
    <n v="163380"/>
    <n v="3.11"/>
    <n v="5081.1179999999995"/>
    <n v="410473.63"/>
    <n v="80.784116802640682"/>
    <n v="20263.919999999998"/>
    <n v="20.170000000000002"/>
    <n v="16176.687335999999"/>
    <n v="313.57"/>
    <n v="1.04"/>
    <n v="16823.75482944"/>
    <x v="0"/>
    <n v="2378"/>
    <x v="1455"/>
    <n v="13.72"/>
    <n v="512.99080000000004"/>
    <x v="1636"/>
    <x v="1636"/>
    <x v="215"/>
    <n v="10.029999999999999"/>
  </r>
  <r>
    <x v="2"/>
    <x v="6"/>
    <x v="1"/>
    <n v="146051"/>
    <n v="4.05"/>
    <n v="5915.0655000000006"/>
    <n v="355808.62"/>
    <n v="60.152946742517045"/>
    <n v="43898.96"/>
    <n v="23.14"/>
    <n v="33740.740655999994"/>
    <n v="103.83"/>
    <n v="0.98"/>
    <n v="33065.925842879995"/>
    <x v="1"/>
    <n v="3262"/>
    <x v="1456"/>
    <n v="20.57"/>
    <n v="790.71079999999995"/>
    <x v="1637"/>
    <x v="1637"/>
    <x v="147"/>
    <n v="18.22"/>
  </r>
  <r>
    <x v="2"/>
    <x v="6"/>
    <x v="1"/>
    <n v="183730"/>
    <n v="3.62"/>
    <n v="6651.0260000000007"/>
    <n v="394560.09"/>
    <n v="59.323191639906383"/>
    <n v="26902.38"/>
    <n v="16.170000000000002"/>
    <n v="22552.265154000001"/>
    <n v="310.02999999999997"/>
    <n v="0.88"/>
    <n v="19845.993335520001"/>
    <x v="0"/>
    <n v="2438"/>
    <x v="1457"/>
    <n v="1.1100000000000001"/>
    <n v="68.509200000000007"/>
    <x v="1638"/>
    <x v="1638"/>
    <x v="19"/>
    <n v="10.039999999999999"/>
  </r>
  <r>
    <x v="2"/>
    <x v="6"/>
    <x v="1"/>
    <n v="134984"/>
    <n v="5.64"/>
    <n v="7613.0976000000001"/>
    <n v="198147"/>
    <n v="26.027119368599713"/>
    <n v="40574.379999999997"/>
    <n v="1.27"/>
    <n v="40059.085373999995"/>
    <n v="397.13"/>
    <n v="1.1499999999999999"/>
    <n v="46067.948180099993"/>
    <x v="1"/>
    <n v="3201"/>
    <x v="1458"/>
    <n v="11.76"/>
    <n v="604.22879999999998"/>
    <x v="1639"/>
    <x v="1639"/>
    <x v="153"/>
    <n v="4.82"/>
  </r>
  <r>
    <x v="2"/>
    <x v="6"/>
    <x v="0"/>
    <n v="78795"/>
    <n v="7.8"/>
    <n v="6146.01"/>
    <n v="89523.5"/>
    <n v="14.5661168790809"/>
    <n v="3191.64"/>
    <n v="2.21"/>
    <n v="3121.1047559999997"/>
    <n v="443.72"/>
    <n v="0.93"/>
    <n v="2902.62742308"/>
    <x v="0"/>
    <n v="4463"/>
    <x v="1459"/>
    <n v="3.82"/>
    <n v="232.8672"/>
    <x v="1640"/>
    <x v="1640"/>
    <x v="26"/>
    <n v="10.31"/>
  </r>
  <r>
    <x v="2"/>
    <x v="6"/>
    <x v="3"/>
    <n v="75900"/>
    <n v="3.74"/>
    <n v="2838.6600000000003"/>
    <n v="258924.53"/>
    <n v="91.213646579724227"/>
    <n v="28628.48"/>
    <n v="50.53"/>
    <n v="14162.509056000001"/>
    <n v="329.75"/>
    <n v="0.85"/>
    <n v="12038.1326976"/>
    <x v="0"/>
    <n v="1250"/>
    <x v="309"/>
    <n v="5.46"/>
    <n v="140.1036"/>
    <x v="1641"/>
    <x v="1641"/>
    <x v="230"/>
    <n v="14.72"/>
  </r>
  <r>
    <x v="2"/>
    <x v="6"/>
    <x v="3"/>
    <n v="35162"/>
    <n v="1.1299999999999999"/>
    <n v="397.33059999999995"/>
    <n v="336401.8"/>
    <n v="846.65464980547688"/>
    <n v="46840.97"/>
    <n v="44.56"/>
    <n v="25968.633768"/>
    <n v="88.28"/>
    <n v="1.0900000000000001"/>
    <n v="28305.81080712"/>
    <x v="0"/>
    <n v="1002"/>
    <x v="1460"/>
    <n v="10.88"/>
    <n v="34.054400000000001"/>
    <x v="1642"/>
    <x v="1642"/>
    <x v="68"/>
    <n v="6.9"/>
  </r>
  <r>
    <x v="2"/>
    <x v="6"/>
    <x v="2"/>
    <n v="10605"/>
    <n v="6.31"/>
    <n v="669.17549999999994"/>
    <n v="477417.41"/>
    <n v="713.44125718888392"/>
    <n v="6912.33"/>
    <n v="8.2799999999999994"/>
    <n v="6339.9890759999998"/>
    <n v="206.2"/>
    <n v="1.0900000000000001"/>
    <n v="6910.5880928400002"/>
    <x v="0"/>
    <n v="699"/>
    <x v="1461"/>
    <n v="24.19"/>
    <n v="112.96730000000001"/>
    <x v="1643"/>
    <x v="1643"/>
    <x v="114"/>
    <n v="9.07"/>
  </r>
  <r>
    <x v="2"/>
    <x v="6"/>
    <x v="3"/>
    <n v="133737"/>
    <n v="1.89"/>
    <n v="2527.6293000000001"/>
    <n v="125283.81"/>
    <n v="49.565737349222843"/>
    <n v="40527.47"/>
    <n v="35.33"/>
    <n v="26209.114849000001"/>
    <n v="110.76"/>
    <n v="1.1000000000000001"/>
    <n v="28830.026333900005"/>
    <x v="1"/>
    <n v="677"/>
    <x v="1462"/>
    <n v="18.3"/>
    <n v="423.096"/>
    <x v="1644"/>
    <x v="1644"/>
    <x v="37"/>
    <n v="12.93"/>
  </r>
  <r>
    <x v="2"/>
    <x v="6"/>
    <x v="1"/>
    <n v="58782"/>
    <n v="1.03"/>
    <n v="605.45460000000003"/>
    <n v="274052.42"/>
    <n v="452.63909135383557"/>
    <n v="34835.33"/>
    <n v="3.18"/>
    <n v="33727.566506000003"/>
    <n v="379.54"/>
    <n v="1.07"/>
    <n v="36088.496161420007"/>
    <x v="0"/>
    <n v="2626"/>
    <x v="1463"/>
    <n v="6.57"/>
    <n v="20.761200000000002"/>
    <x v="1645"/>
    <x v="1645"/>
    <x v="200"/>
    <n v="13.41"/>
  </r>
  <r>
    <x v="2"/>
    <x v="6"/>
    <x v="3"/>
    <n v="68035"/>
    <n v="3.36"/>
    <n v="2285.9759999999997"/>
    <n v="152488.93"/>
    <n v="66.706269007198685"/>
    <n v="2428.62"/>
    <n v="22.29"/>
    <n v="1887.280602"/>
    <n v="455.66"/>
    <n v="1.07"/>
    <n v="2019.3902441400003"/>
    <x v="0"/>
    <n v="3518"/>
    <x v="713"/>
    <n v="15.71"/>
    <n v="196.68920000000003"/>
    <x v="1646"/>
    <x v="1646"/>
    <x v="74"/>
    <n v="14.98"/>
  </r>
  <r>
    <x v="2"/>
    <x v="6"/>
    <x v="2"/>
    <n v="172277"/>
    <n v="2.54"/>
    <n v="4375.8357999999998"/>
    <n v="368271.08"/>
    <n v="84.160168898476499"/>
    <n v="11767.21"/>
    <n v="2.61"/>
    <n v="11460.085819"/>
    <n v="171.72"/>
    <n v="0.97"/>
    <n v="11116.28324443"/>
    <x v="1"/>
    <n v="715"/>
    <x v="1464"/>
    <n v="20.73"/>
    <n v="979.49250000000006"/>
    <x v="1647"/>
    <x v="1647"/>
    <x v="192"/>
    <n v="13.54"/>
  </r>
  <r>
    <x v="2"/>
    <x v="6"/>
    <x v="1"/>
    <n v="196425"/>
    <n v="5.82"/>
    <n v="11431.934999999999"/>
    <n v="203291.73"/>
    <n v="17.782792676830301"/>
    <n v="13367.33"/>
    <n v="34.39"/>
    <n v="8770.3052129999996"/>
    <n v="489.88"/>
    <n v="0.97"/>
    <n v="8507.1960566099988"/>
    <x v="0"/>
    <n v="4588"/>
    <x v="1465"/>
    <n v="3.71"/>
    <n v="385.9513"/>
    <x v="1648"/>
    <x v="1648"/>
    <x v="97"/>
    <n v="13.44"/>
  </r>
  <r>
    <x v="2"/>
    <x v="6"/>
    <x v="1"/>
    <n v="2083"/>
    <n v="4.5199999999999996"/>
    <n v="94.151599999999988"/>
    <n v="16346.18"/>
    <n v="173.61553069730098"/>
    <n v="35818.800000000003"/>
    <n v="14.67"/>
    <n v="30564.18204"/>
    <n v="439.6"/>
    <n v="0.98"/>
    <n v="29952.898399199999"/>
    <x v="0"/>
    <n v="3835"/>
    <x v="1466"/>
    <n v="21.95"/>
    <n v="19.535499999999999"/>
    <x v="1649"/>
    <x v="1649"/>
    <x v="126"/>
    <n v="6.89"/>
  </r>
  <r>
    <x v="2"/>
    <x v="6"/>
    <x v="2"/>
    <n v="166065"/>
    <n v="3.08"/>
    <n v="5114.8020000000006"/>
    <n v="206680.65"/>
    <n v="40.408338387292403"/>
    <n v="9123.15"/>
    <n v="8.0500000000000007"/>
    <n v="8388.7364249999991"/>
    <n v="365.69"/>
    <n v="1.0900000000000001"/>
    <n v="9143.7227032499995"/>
    <x v="0"/>
    <n v="3173"/>
    <x v="843"/>
    <n v="13.4"/>
    <n v="611.30799999999999"/>
    <x v="1650"/>
    <x v="1650"/>
    <x v="117"/>
    <n v="6.89"/>
  </r>
  <r>
    <x v="2"/>
    <x v="6"/>
    <x v="2"/>
    <n v="5909"/>
    <n v="5.07"/>
    <n v="299.58629999999999"/>
    <n v="20761.66"/>
    <n v="69.301099549612246"/>
    <n v="39592"/>
    <n v="43.01"/>
    <n v="22563.480800000001"/>
    <n v="337.92"/>
    <n v="0.87"/>
    <n v="19630.228296000001"/>
    <x v="0"/>
    <n v="4804"/>
    <x v="1467"/>
    <n v="1.1499999999999999"/>
    <n v="3.3005"/>
    <x v="1651"/>
    <x v="1651"/>
    <x v="129"/>
    <n v="5.25"/>
  </r>
  <r>
    <x v="2"/>
    <x v="6"/>
    <x v="4"/>
    <n v="148763"/>
    <n v="1.95"/>
    <n v="2900.8784999999998"/>
    <n v="126181.81"/>
    <n v="43.497792134348266"/>
    <n v="32155.45"/>
    <n v="32.35"/>
    <n v="21753.161925"/>
    <n v="139.63"/>
    <n v="0.84"/>
    <n v="18272.656017000001"/>
    <x v="0"/>
    <n v="4165"/>
    <x v="1468"/>
    <n v="13.52"/>
    <n v="389.78159999999997"/>
    <x v="1652"/>
    <x v="1652"/>
    <x v="180"/>
    <n v="15.12"/>
  </r>
  <r>
    <x v="2"/>
    <x v="6"/>
    <x v="2"/>
    <n v="22169"/>
    <n v="7.63"/>
    <n v="1691.4946999999997"/>
    <n v="238433.39"/>
    <n v="140.96017563637653"/>
    <n v="13415.41"/>
    <n v="53.68"/>
    <n v="6214.0179120000003"/>
    <n v="497.32"/>
    <n v="1.03"/>
    <n v="6400.43844936"/>
    <x v="0"/>
    <n v="3858"/>
    <x v="1469"/>
    <n v="6.68"/>
    <n v="107.0804"/>
    <x v="1653"/>
    <x v="1653"/>
    <x v="63"/>
    <n v="12.02"/>
  </r>
  <r>
    <x v="3"/>
    <x v="6"/>
    <x v="2"/>
    <n v="148536"/>
    <n v="6.07"/>
    <n v="9016.1352000000006"/>
    <n v="477930.01"/>
    <n v="53.008301162120993"/>
    <n v="15982.27"/>
    <n v="15.87"/>
    <n v="13445.883751000001"/>
    <n v="223.01"/>
    <n v="1.02"/>
    <n v="13714.801426020002"/>
    <x v="1"/>
    <n v="3009"/>
    <x v="1470"/>
    <n v="6.28"/>
    <n v="685.0852000000001"/>
    <x v="1654"/>
    <x v="1654"/>
    <x v="95"/>
    <n v="22.76"/>
  </r>
  <r>
    <x v="3"/>
    <x v="6"/>
    <x v="1"/>
    <n v="105000"/>
    <n v="5.45"/>
    <n v="5722.5"/>
    <n v="40978.54"/>
    <n v="7.1609506334643953"/>
    <n v="25345.65"/>
    <n v="1.1100000000000001"/>
    <n v="25064.313285"/>
    <n v="58.96"/>
    <n v="1.1499999999999999"/>
    <n v="28823.960277749997"/>
    <x v="1"/>
    <n v="474"/>
    <x v="59"/>
    <n v="14.5"/>
    <n v="732.25"/>
    <x v="1655"/>
    <x v="1655"/>
    <x v="174"/>
    <n v="6.9"/>
  </r>
  <r>
    <x v="3"/>
    <x v="6"/>
    <x v="4"/>
    <n v="34000"/>
    <n v="7.41"/>
    <n v="2519.4"/>
    <n v="309817.31"/>
    <n v="122.97265618798126"/>
    <n v="2221.17"/>
    <n v="15.52"/>
    <n v="1876.444416"/>
    <n v="285.87"/>
    <n v="1.1200000000000001"/>
    <n v="2101.6177459200003"/>
    <x v="1"/>
    <n v="1070"/>
    <x v="1471"/>
    <n v="9.99"/>
    <n v="307.59210000000002"/>
    <x v="1656"/>
    <x v="1656"/>
    <x v="249"/>
    <n v="12.21"/>
  </r>
  <r>
    <x v="3"/>
    <x v="6"/>
    <x v="3"/>
    <n v="86265"/>
    <n v="5.46"/>
    <n v="4710.0690000000004"/>
    <n v="299991.09000000003"/>
    <n v="63.691442736826147"/>
    <n v="2110.52"/>
    <n v="51.18"/>
    <n v="1030.3558639999999"/>
    <n v="266.10000000000002"/>
    <n v="0.96"/>
    <n v="989.14162943999986"/>
    <x v="1"/>
    <n v="4994"/>
    <x v="1472"/>
    <n v="13.47"/>
    <n v="648.7152000000001"/>
    <x v="1657"/>
    <x v="1657"/>
    <x v="40"/>
    <n v="18.27"/>
  </r>
  <r>
    <x v="3"/>
    <x v="6"/>
    <x v="4"/>
    <n v="190241"/>
    <n v="0.83"/>
    <n v="1579.0002999999999"/>
    <n v="113496.25"/>
    <n v="71.87854872478492"/>
    <n v="8508.1200000000008"/>
    <n v="54.32"/>
    <n v="3886.5092160000004"/>
    <n v="122.08"/>
    <n v="0.98"/>
    <n v="3808.7790316800001"/>
    <x v="1"/>
    <n v="4829"/>
    <x v="671"/>
    <n v="19.510000000000002"/>
    <n v="268.65270000000004"/>
    <x v="1658"/>
    <x v="1658"/>
    <x v="114"/>
    <n v="16.34"/>
  </r>
  <r>
    <x v="3"/>
    <x v="6"/>
    <x v="1"/>
    <n v="197257"/>
    <n v="5.89"/>
    <n v="11618.4373"/>
    <n v="97416"/>
    <n v="8.3846043563879284"/>
    <n v="33467.370000000003"/>
    <n v="11.62"/>
    <n v="29578.461606000004"/>
    <n v="413.11"/>
    <n v="0.92"/>
    <n v="27212.184677520007"/>
    <x v="0"/>
    <n v="4244"/>
    <x v="1473"/>
    <n v="19.11"/>
    <n v="1811.6279999999999"/>
    <x v="1659"/>
    <x v="1659"/>
    <x v="222"/>
    <n v="4.33"/>
  </r>
  <r>
    <x v="3"/>
    <x v="6"/>
    <x v="3"/>
    <n v="30663"/>
    <n v="3.79"/>
    <n v="1162.1277"/>
    <n v="377154.06"/>
    <n v="324.53753576306633"/>
    <n v="16465.77"/>
    <n v="26.64"/>
    <n v="12079.288872000001"/>
    <n v="55.31"/>
    <n v="0.94"/>
    <n v="11354.53153968"/>
    <x v="0"/>
    <n v="2352"/>
    <x v="1474"/>
    <n v="22.21"/>
    <n v="238.31330000000003"/>
    <x v="1660"/>
    <x v="1660"/>
    <x v="136"/>
    <n v="10.46"/>
  </r>
  <r>
    <x v="3"/>
    <x v="6"/>
    <x v="0"/>
    <n v="160244"/>
    <n v="0.62"/>
    <n v="993.51279999999997"/>
    <n v="162475.6"/>
    <n v="163.53649394351035"/>
    <n v="7228.08"/>
    <n v="51.14"/>
    <n v="3531.6398880000002"/>
    <n v="33.19"/>
    <n v="1.1200000000000001"/>
    <n v="3955.4366745600005"/>
    <x v="0"/>
    <n v="4935"/>
    <x v="1475"/>
    <n v="10.44"/>
    <n v="77.360399999999998"/>
    <x v="1661"/>
    <x v="1661"/>
    <x v="83"/>
    <n v="11.23"/>
  </r>
  <r>
    <x v="3"/>
    <x v="6"/>
    <x v="4"/>
    <n v="12290"/>
    <n v="2.66"/>
    <n v="326.91400000000004"/>
    <n v="436229.31"/>
    <n v="1334.3855264687347"/>
    <n v="4119.1899999999996"/>
    <n v="11.71"/>
    <n v="3636.8328509999997"/>
    <n v="52.78"/>
    <n v="0.82"/>
    <n v="2982.2029378199995"/>
    <x v="1"/>
    <n v="926"/>
    <x v="126"/>
    <n v="6.87"/>
    <n v="21.090899999999998"/>
    <x v="1662"/>
    <x v="1662"/>
    <x v="219"/>
    <n v="10.76"/>
  </r>
  <r>
    <x v="3"/>
    <x v="6"/>
    <x v="0"/>
    <n v="111990"/>
    <n v="2.99"/>
    <n v="3348.5010000000002"/>
    <n v="286540.71000000002"/>
    <n v="85.572830947340321"/>
    <n v="40204.57"/>
    <n v="44.94"/>
    <n v="22136.636242"/>
    <n v="126.66"/>
    <n v="0.97"/>
    <n v="21472.537154739999"/>
    <x v="1"/>
    <n v="386"/>
    <x v="1476"/>
    <n v="1.75"/>
    <n v="49.647500000000008"/>
    <x v="1663"/>
    <x v="1663"/>
    <x v="76"/>
    <n v="17.66"/>
  </r>
  <r>
    <x v="3"/>
    <x v="6"/>
    <x v="0"/>
    <n v="154055"/>
    <n v="5.76"/>
    <n v="8873.5679999999993"/>
    <n v="180790.94"/>
    <n v="20.37409754452775"/>
    <n v="43984.38"/>
    <n v="55.02"/>
    <n v="19784.174123999997"/>
    <n v="20.6"/>
    <n v="0.94"/>
    <n v="18597.123676559997"/>
    <x v="0"/>
    <n v="462"/>
    <x v="772"/>
    <n v="6.43"/>
    <n v="400.5247"/>
    <x v="1664"/>
    <x v="1664"/>
    <x v="46"/>
    <n v="13.64"/>
  </r>
  <r>
    <x v="3"/>
    <x v="6"/>
    <x v="1"/>
    <n v="154419"/>
    <n v="7.83"/>
    <n v="12091.007699999998"/>
    <n v="91333.22"/>
    <n v="7.5538137321672547"/>
    <n v="21689.1"/>
    <n v="49.99"/>
    <n v="10846.71891"/>
    <n v="356.32"/>
    <n v="1.1499999999999999"/>
    <n v="12473.726746499999"/>
    <x v="0"/>
    <n v="1686"/>
    <x v="1477"/>
    <n v="19.09"/>
    <n v="1634.1039999999998"/>
    <x v="1665"/>
    <x v="1665"/>
    <x v="22"/>
    <n v="9.56"/>
  </r>
  <r>
    <x v="3"/>
    <x v="6"/>
    <x v="1"/>
    <n v="123245"/>
    <n v="1.1399999999999999"/>
    <n v="1404.9929999999999"/>
    <n v="237023.1"/>
    <n v="168.70055580348088"/>
    <n v="4933.82"/>
    <n v="31.46"/>
    <n v="3381.6402279999998"/>
    <n v="370.6"/>
    <n v="1.1399999999999999"/>
    <n v="3855.0698599199995"/>
    <x v="0"/>
    <n v="3509"/>
    <x v="1478"/>
    <n v="4.75"/>
    <n v="52.297499999999999"/>
    <x v="1666"/>
    <x v="1666"/>
    <x v="112"/>
    <n v="6.41"/>
  </r>
  <r>
    <x v="3"/>
    <x v="6"/>
    <x v="2"/>
    <n v="128081"/>
    <n v="0.93"/>
    <n v="1191.1533000000002"/>
    <n v="140325.04"/>
    <n v="117.80602882937065"/>
    <n v="43968.28"/>
    <n v="18.899999999999999"/>
    <n v="35658.275079999999"/>
    <n v="370.76"/>
    <n v="0.82"/>
    <n v="29239.785565599999"/>
    <x v="0"/>
    <n v="3986"/>
    <x v="1479"/>
    <n v="3.13"/>
    <n v="35.995000000000005"/>
    <x v="1667"/>
    <x v="1667"/>
    <x v="197"/>
    <n v="7.63"/>
  </r>
  <r>
    <x v="3"/>
    <x v="6"/>
    <x v="0"/>
    <n v="134086"/>
    <n v="1.55"/>
    <n v="2078.3330000000001"/>
    <n v="49291.8"/>
    <n v="23.716988567279643"/>
    <n v="34426.69"/>
    <n v="8.27"/>
    <n v="31579.602737000001"/>
    <n v="416.36"/>
    <n v="0.96"/>
    <n v="30316.418627520001"/>
    <x v="1"/>
    <n v="2533"/>
    <x v="1480"/>
    <n v="9.02"/>
    <n v="163.08160000000001"/>
    <x v="1668"/>
    <x v="1668"/>
    <x v="247"/>
    <n v="9.0500000000000007"/>
  </r>
  <r>
    <x v="3"/>
    <x v="6"/>
    <x v="3"/>
    <n v="26379"/>
    <n v="5.55"/>
    <n v="1464.0345"/>
    <n v="275059.3"/>
    <n v="187.87760807549276"/>
    <n v="21892.34"/>
    <n v="16.059999999999999"/>
    <n v="18376.430196000001"/>
    <n v="309.45"/>
    <n v="1.18"/>
    <n v="21684.187631280001"/>
    <x v="0"/>
    <n v="4257"/>
    <x v="1481"/>
    <n v="8.26"/>
    <n v="77.561399999999992"/>
    <x v="1669"/>
    <x v="1669"/>
    <x v="87"/>
    <n v="13.26"/>
  </r>
  <r>
    <x v="3"/>
    <x v="6"/>
    <x v="2"/>
    <n v="18673"/>
    <n v="6.51"/>
    <n v="1215.6122999999998"/>
    <n v="491712.52"/>
    <n v="404.49781562756488"/>
    <n v="14240.09"/>
    <n v="6.63"/>
    <n v="13295.972033"/>
    <n v="223.11"/>
    <n v="0.95"/>
    <n v="12631.17343135"/>
    <x v="0"/>
    <n v="3500"/>
    <x v="1482"/>
    <n v="3"/>
    <n v="26.61"/>
    <x v="1670"/>
    <x v="1670"/>
    <x v="81"/>
    <n v="9.56"/>
  </r>
  <r>
    <x v="3"/>
    <x v="6"/>
    <x v="0"/>
    <n v="162126"/>
    <n v="7.12"/>
    <n v="11543.3712"/>
    <n v="30765.94"/>
    <n v="2.6652473932398535"/>
    <n v="47850.42"/>
    <n v="32.729999999999997"/>
    <n v="32188.977534000001"/>
    <n v="122.21"/>
    <n v="0.97"/>
    <n v="31223.308207980001"/>
    <x v="0"/>
    <n v="3036"/>
    <x v="1483"/>
    <n v="24.63"/>
    <n v="1694.2976999999998"/>
    <x v="1671"/>
    <x v="1671"/>
    <x v="108"/>
    <n v="10.76"/>
  </r>
  <r>
    <x v="3"/>
    <x v="6"/>
    <x v="3"/>
    <n v="30400"/>
    <n v="7.97"/>
    <n v="2422.8799999999997"/>
    <n v="404025.35"/>
    <n v="166.75417272006868"/>
    <n v="25584.21"/>
    <n v="30.36"/>
    <n v="17816.843843999999"/>
    <n v="61.46"/>
    <n v="0.95"/>
    <n v="16926.001651799997"/>
    <x v="0"/>
    <n v="2157"/>
    <x v="1360"/>
    <n v="17.73"/>
    <n v="321.26760000000002"/>
    <x v="1672"/>
    <x v="1672"/>
    <x v="237"/>
    <n v="12.42"/>
  </r>
  <r>
    <x v="3"/>
    <x v="6"/>
    <x v="1"/>
    <n v="109988"/>
    <n v="7.14"/>
    <n v="7853.1431999999986"/>
    <n v="44855.7"/>
    <n v="5.7118148565022988"/>
    <n v="350.44"/>
    <n v="36.21"/>
    <n v="223.54567599999996"/>
    <n v="224.52"/>
    <n v="0.84"/>
    <n v="187.77836783999996"/>
    <x v="0"/>
    <n v="4567"/>
    <x v="1444"/>
    <n v="23.65"/>
    <n v="1641.7829999999999"/>
    <x v="1673"/>
    <x v="1673"/>
    <x v="149"/>
    <n v="11.31"/>
  </r>
  <r>
    <x v="3"/>
    <x v="6"/>
    <x v="2"/>
    <n v="31539"/>
    <n v="1.54"/>
    <n v="485.70060000000001"/>
    <n v="24766.43"/>
    <n v="50.991145574042939"/>
    <n v="4755.8500000000004"/>
    <n v="20.61"/>
    <n v="3775.6693150000006"/>
    <n v="355.23"/>
    <n v="1.1399999999999999"/>
    <n v="4304.2630190999998"/>
    <x v="0"/>
    <n v="1179"/>
    <x v="375"/>
    <n v="12.96"/>
    <n v="58.708800000000011"/>
    <x v="1674"/>
    <x v="1674"/>
    <x v="39"/>
    <n v="1.99"/>
  </r>
  <r>
    <x v="3"/>
    <x v="6"/>
    <x v="1"/>
    <n v="167821"/>
    <n v="3.18"/>
    <n v="5336.7078000000001"/>
    <n v="478348.3"/>
    <n v="89.63359395468494"/>
    <n v="22974.37"/>
    <n v="42.56"/>
    <n v="13196.478128000001"/>
    <n v="128.37"/>
    <n v="1.03"/>
    <n v="13592.372471840001"/>
    <x v="1"/>
    <n v="2880"/>
    <x v="1484"/>
    <n v="24.29"/>
    <n v="1101.7944"/>
    <x v="1675"/>
    <x v="1675"/>
    <x v="2"/>
    <n v="12.72"/>
  </r>
  <r>
    <x v="3"/>
    <x v="6"/>
    <x v="4"/>
    <n v="138104"/>
    <n v="7.99"/>
    <n v="11034.509599999999"/>
    <n v="331447.63"/>
    <n v="30.037368402851364"/>
    <n v="38647.18"/>
    <n v="7.34"/>
    <n v="35810.476988000002"/>
    <n v="50.44"/>
    <n v="0.86"/>
    <n v="30797.01020968"/>
    <x v="0"/>
    <n v="907"/>
    <x v="1485"/>
    <n v="9.77"/>
    <n v="983.15509999999995"/>
    <x v="1676"/>
    <x v="1676"/>
    <x v="155"/>
    <n v="5.46"/>
  </r>
  <r>
    <x v="3"/>
    <x v="6"/>
    <x v="4"/>
    <n v="26789"/>
    <n v="1.07"/>
    <n v="286.64230000000003"/>
    <n v="180511.07"/>
    <n v="629.74330725088373"/>
    <n v="11159.3"/>
    <n v="29.61"/>
    <n v="7855.0312699999995"/>
    <n v="393.04"/>
    <n v="0.97"/>
    <n v="7619.380331899999"/>
    <x v="0"/>
    <n v="4583"/>
    <x v="1486"/>
    <n v="10.27"/>
    <n v="17.561699999999998"/>
    <x v="1677"/>
    <x v="1677"/>
    <x v="142"/>
    <n v="6.19"/>
  </r>
  <r>
    <x v="3"/>
    <x v="6"/>
    <x v="0"/>
    <n v="139896"/>
    <n v="3.29"/>
    <n v="4602.5783999999994"/>
    <n v="430161.6"/>
    <n v="93.461004379632087"/>
    <n v="17080.7"/>
    <n v="40.68"/>
    <n v="10132.27124"/>
    <n v="106.69"/>
    <n v="0.94"/>
    <n v="9524.3349655999991"/>
    <x v="0"/>
    <n v="696"/>
    <x v="1487"/>
    <n v="4.7"/>
    <n v="166.09800000000001"/>
    <x v="1678"/>
    <x v="1678"/>
    <x v="245"/>
    <n v="14.51"/>
  </r>
  <r>
    <x v="3"/>
    <x v="6"/>
    <x v="4"/>
    <n v="173637"/>
    <n v="4.2300000000000004"/>
    <n v="7344.8451000000005"/>
    <n v="148697.25"/>
    <n v="20.245117218333167"/>
    <n v="20859.41"/>
    <n v="43.56"/>
    <n v="11773.051004000001"/>
    <n v="331.36"/>
    <n v="0.95"/>
    <n v="11184.3984538"/>
    <x v="0"/>
    <n v="1606"/>
    <x v="1488"/>
    <n v="8.06"/>
    <n v="419.12"/>
    <x v="1679"/>
    <x v="1679"/>
    <x v="22"/>
    <n v="7.96"/>
  </r>
  <r>
    <x v="3"/>
    <x v="6"/>
    <x v="4"/>
    <n v="139741"/>
    <n v="4.24"/>
    <n v="5925.0183999999999"/>
    <n v="352291.68"/>
    <n v="59.458326745449433"/>
    <n v="47189.55"/>
    <n v="31.99"/>
    <n v="32093.612955000004"/>
    <n v="203.57"/>
    <n v="0.91"/>
    <n v="29205.187789050004"/>
    <x v="0"/>
    <n v="2774"/>
    <x v="1489"/>
    <n v="8.6999999999999993"/>
    <n v="298.93199999999996"/>
    <x v="1680"/>
    <x v="1680"/>
    <x v="102"/>
    <n v="13.04"/>
  </r>
  <r>
    <x v="3"/>
    <x v="6"/>
    <x v="2"/>
    <n v="19277"/>
    <n v="3.21"/>
    <n v="618.79169999999988"/>
    <n v="410322.29"/>
    <n v="663.10244626745975"/>
    <n v="29339.06"/>
    <n v="29.44"/>
    <n v="20701.640736000001"/>
    <n v="209.94"/>
    <n v="0.87"/>
    <n v="18010.42744032"/>
    <x v="0"/>
    <n v="3062"/>
    <x v="1490"/>
    <n v="12.61"/>
    <n v="68.724499999999992"/>
    <x v="1681"/>
    <x v="1681"/>
    <x v="131"/>
    <n v="13.36"/>
  </r>
  <r>
    <x v="3"/>
    <x v="6"/>
    <x v="4"/>
    <n v="136727"/>
    <n v="1.62"/>
    <n v="2214.9774000000002"/>
    <n v="269656.49"/>
    <n v="121.74232116318657"/>
    <n v="7435.24"/>
    <n v="37.409999999999997"/>
    <n v="4653.7167159999999"/>
    <n v="438.83"/>
    <n v="0.9"/>
    <n v="4188.3450444"/>
    <x v="0"/>
    <n v="2223"/>
    <x v="1491"/>
    <n v="2.2599999999999998"/>
    <n v="42.849599999999995"/>
    <x v="1682"/>
    <x v="1682"/>
    <x v="163"/>
    <n v="13.26"/>
  </r>
  <r>
    <x v="3"/>
    <x v="6"/>
    <x v="0"/>
    <n v="90897"/>
    <n v="2.21"/>
    <n v="2008.8236999999999"/>
    <n v="266949.09999999998"/>
    <n v="132.88826689967865"/>
    <n v="31968.94"/>
    <n v="37.69"/>
    <n v="19919.846513999997"/>
    <n v="464.92"/>
    <n v="0.84"/>
    <n v="16732.671071759996"/>
    <x v="1"/>
    <n v="3409"/>
    <x v="1492"/>
    <n v="1.5"/>
    <n v="26.43"/>
    <x v="1683"/>
    <x v="1683"/>
    <x v="46"/>
    <n v="18.77"/>
  </r>
  <r>
    <x v="3"/>
    <x v="6"/>
    <x v="0"/>
    <n v="5284"/>
    <n v="2.54"/>
    <n v="134.21359999999999"/>
    <n v="44176.61"/>
    <n v="329.15151668683359"/>
    <n v="487.38"/>
    <n v="6.35"/>
    <n v="456.43137000000002"/>
    <n v="196.14"/>
    <n v="0.91"/>
    <n v="415.3525467"/>
    <x v="1"/>
    <n v="2034"/>
    <x v="1493"/>
    <n v="13"/>
    <n v="21.060000000000002"/>
    <x v="1684"/>
    <x v="1684"/>
    <x v="95"/>
    <n v="12.02"/>
  </r>
  <r>
    <x v="3"/>
    <x v="6"/>
    <x v="4"/>
    <n v="61178"/>
    <n v="2.3199999999999998"/>
    <n v="1419.3295999999998"/>
    <n v="322659.84000000003"/>
    <n v="227.3325660227195"/>
    <n v="6659.37"/>
    <n v="49.41"/>
    <n v="3368.9752830000002"/>
    <n v="447.01"/>
    <n v="0.96"/>
    <n v="3234.2162716799999"/>
    <x v="0"/>
    <n v="1517"/>
    <x v="1494"/>
    <n v="17.04"/>
    <n v="230.21039999999999"/>
    <x v="1685"/>
    <x v="1685"/>
    <x v="12"/>
    <n v="16.399999999999999"/>
  </r>
  <r>
    <x v="3"/>
    <x v="6"/>
    <x v="0"/>
    <n v="79701"/>
    <n v="3.31"/>
    <n v="2638.1030999999998"/>
    <n v="422478.86"/>
    <n v="160.14493899044356"/>
    <n v="18921.73"/>
    <n v="29.37"/>
    <n v="13364.417898999998"/>
    <n v="377.43"/>
    <n v="1.1299999999999999"/>
    <n v="15101.792225869996"/>
    <x v="1"/>
    <n v="252"/>
    <x v="1495"/>
    <n v="22.34"/>
    <n v="593.57380000000001"/>
    <x v="1686"/>
    <x v="1686"/>
    <x v="228"/>
    <n v="18.09"/>
  </r>
  <r>
    <x v="3"/>
    <x v="6"/>
    <x v="4"/>
    <n v="194540"/>
    <n v="2.75"/>
    <n v="5349.85"/>
    <n v="216609.47"/>
    <n v="40.488886604297313"/>
    <n v="603.79"/>
    <n v="21.61"/>
    <n v="473.31098099999997"/>
    <n v="361.15"/>
    <n v="1.1000000000000001"/>
    <n v="520.64207910000005"/>
    <x v="1"/>
    <n v="3927"/>
    <x v="1496"/>
    <n v="1.71"/>
    <n v="88.492500000000007"/>
    <x v="1687"/>
    <x v="1687"/>
    <x v="41"/>
    <n v="18.579999999999998"/>
  </r>
  <r>
    <x v="3"/>
    <x v="6"/>
    <x v="0"/>
    <n v="16091"/>
    <n v="2.71"/>
    <n v="436.06610000000001"/>
    <n v="185700.07"/>
    <n v="425.85303007961409"/>
    <n v="660.78"/>
    <n v="36.01"/>
    <n v="422.833122"/>
    <n v="468.97"/>
    <n v="1.02"/>
    <n v="431.28978444000001"/>
    <x v="0"/>
    <n v="4531"/>
    <x v="1497"/>
    <n v="17.579999999999998"/>
    <n v="73.484399999999994"/>
    <x v="1688"/>
    <x v="1688"/>
    <x v="101"/>
    <n v="6.23"/>
  </r>
  <r>
    <x v="3"/>
    <x v="6"/>
    <x v="0"/>
    <n v="18878"/>
    <n v="2.91"/>
    <n v="549.34980000000007"/>
    <n v="363731.20000000001"/>
    <n v="662.11219153988941"/>
    <n v="14674.02"/>
    <n v="33.74"/>
    <n v="9723.0056519999998"/>
    <n v="180.13"/>
    <n v="1.1200000000000001"/>
    <n v="10889.766330240001"/>
    <x v="0"/>
    <n v="1852"/>
    <x v="1498"/>
    <n v="10.82"/>
    <n v="46.309600000000003"/>
    <x v="1689"/>
    <x v="1689"/>
    <x v="49"/>
    <n v="13.46"/>
  </r>
  <r>
    <x v="3"/>
    <x v="6"/>
    <x v="2"/>
    <n v="95672"/>
    <n v="5.17"/>
    <n v="4946.2423999999992"/>
    <n v="419040.72"/>
    <n v="84.71900204486542"/>
    <n v="18135.080000000002"/>
    <n v="36.32"/>
    <n v="11548.418944000001"/>
    <n v="308.82"/>
    <n v="1.05"/>
    <n v="12125.839891200001"/>
    <x v="0"/>
    <n v="3165"/>
    <x v="1499"/>
    <n v="1.22"/>
    <n v="40.064799999999998"/>
    <x v="1690"/>
    <x v="1690"/>
    <x v="196"/>
    <n v="9.0299999999999994"/>
  </r>
  <r>
    <x v="3"/>
    <x v="6"/>
    <x v="4"/>
    <n v="30895"/>
    <n v="2.2200000000000002"/>
    <n v="685.86900000000003"/>
    <n v="469607.16"/>
    <n v="684.68929197849729"/>
    <n v="46465.24"/>
    <n v="39.29"/>
    <n v="28209.047203999999"/>
    <n v="225.84"/>
    <n v="1.08"/>
    <n v="30465.770980320001"/>
    <x v="0"/>
    <n v="681"/>
    <x v="30"/>
    <n v="6.73"/>
    <n v="37.822600000000001"/>
    <x v="1691"/>
    <x v="1691"/>
    <x v="226"/>
    <n v="15.64"/>
  </r>
  <r>
    <x v="3"/>
    <x v="6"/>
    <x v="0"/>
    <n v="180675"/>
    <n v="3.57"/>
    <n v="6450.0974999999989"/>
    <n v="259703.78"/>
    <n v="40.263543303027596"/>
    <n v="47463.66"/>
    <n v="11.34"/>
    <n v="42081.280956000002"/>
    <n v="381.83"/>
    <n v="1.0900000000000001"/>
    <n v="45868.596242040003"/>
    <x v="1"/>
    <n v="1998"/>
    <x v="1500"/>
    <n v="16.079999999999998"/>
    <n v="977.50319999999988"/>
    <x v="1692"/>
    <x v="1692"/>
    <x v="21"/>
    <n v="13.95"/>
  </r>
  <r>
    <x v="3"/>
    <x v="6"/>
    <x v="3"/>
    <n v="94077"/>
    <n v="4.92"/>
    <n v="4628.5883999999996"/>
    <n v="460400.41"/>
    <n v="99.468859663563947"/>
    <n v="34915.14"/>
    <n v="52.88"/>
    <n v="16452.013967999999"/>
    <n v="157.94999999999999"/>
    <n v="1.01"/>
    <n v="16616.53410768"/>
    <x v="0"/>
    <n v="2796"/>
    <x v="350"/>
    <n v="13.47"/>
    <n v="589.71660000000008"/>
    <x v="1693"/>
    <x v="1693"/>
    <x v="126"/>
    <n v="16.940000000000001"/>
  </r>
  <r>
    <x v="3"/>
    <x v="6"/>
    <x v="0"/>
    <n v="141723"/>
    <n v="7.48"/>
    <n v="10600.8804"/>
    <n v="232952.03"/>
    <n v="21.974781453057428"/>
    <n v="24282.93"/>
    <n v="24.24"/>
    <n v="18396.747768000001"/>
    <n v="222.09"/>
    <n v="1.1499999999999999"/>
    <n v="21156.259933199999"/>
    <x v="0"/>
    <n v="2708"/>
    <x v="1501"/>
    <n v="19.489999999999998"/>
    <n v="1760.1418999999999"/>
    <x v="1694"/>
    <x v="1694"/>
    <x v="216"/>
    <n v="15.74"/>
  </r>
  <r>
    <x v="3"/>
    <x v="6"/>
    <x v="4"/>
    <n v="8771"/>
    <n v="7.62"/>
    <n v="668.35020000000009"/>
    <n v="449182.79"/>
    <n v="672.07698897972932"/>
    <n v="16218.79"/>
    <n v="45.84"/>
    <n v="8784.0966640000006"/>
    <n v="154.72"/>
    <n v="0.81"/>
    <n v="7115.1182978400011"/>
    <x v="1"/>
    <n v="2373"/>
    <x v="1502"/>
    <n v="6.17"/>
    <n v="37.3902"/>
    <x v="1695"/>
    <x v="1695"/>
    <x v="162"/>
    <n v="16.47"/>
  </r>
  <r>
    <x v="3"/>
    <x v="6"/>
    <x v="2"/>
    <n v="114466"/>
    <n v="7.75"/>
    <n v="8871.1149999999998"/>
    <n v="457833.5"/>
    <n v="51.60946510106114"/>
    <n v="25468.23"/>
    <n v="44.73"/>
    <n v="14076.290720999999"/>
    <n v="156.44999999999999"/>
    <n v="0.97"/>
    <n v="13654.001999369999"/>
    <x v="0"/>
    <n v="846"/>
    <x v="1503"/>
    <n v="15.23"/>
    <n v="1094.2755"/>
    <x v="1696"/>
    <x v="1696"/>
    <x v="181"/>
    <n v="11.71"/>
  </r>
  <r>
    <x v="3"/>
    <x v="6"/>
    <x v="0"/>
    <n v="124054"/>
    <n v="2.42"/>
    <n v="3002.1068"/>
    <n v="30232.15"/>
    <n v="10.070311289391837"/>
    <n v="48315.67"/>
    <n v="55.57"/>
    <n v="21466.652181000001"/>
    <n v="86.66"/>
    <n v="1.17"/>
    <n v="25115.983051769999"/>
    <x v="0"/>
    <n v="4958"/>
    <x v="1504"/>
    <n v="3.97"/>
    <n v="118.703"/>
    <x v="1697"/>
    <x v="1697"/>
    <x v="105"/>
    <n v="8.4600000000000009"/>
  </r>
  <r>
    <x v="3"/>
    <x v="6"/>
    <x v="1"/>
    <n v="84335"/>
    <n v="3.06"/>
    <n v="2580.6510000000003"/>
    <n v="184748.58"/>
    <n v="71.58991277782232"/>
    <n v="30309.71"/>
    <n v="28.08"/>
    <n v="21798.743432000003"/>
    <n v="82.09"/>
    <n v="1.18"/>
    <n v="25722.517249760003"/>
    <x v="1"/>
    <n v="2527"/>
    <x v="1505"/>
    <n v="12.85"/>
    <n v="244.53550000000001"/>
    <x v="1698"/>
    <x v="1698"/>
    <x v="55"/>
    <n v="12.7"/>
  </r>
  <r>
    <x v="4"/>
    <x v="6"/>
    <x v="4"/>
    <n v="62489"/>
    <n v="0.65"/>
    <n v="406.17850000000004"/>
    <n v="341630.21"/>
    <n v="841.08393231054811"/>
    <n v="17879.759999999998"/>
    <n v="21.91"/>
    <n v="13962.304584"/>
    <n v="100.44"/>
    <n v="1.1399999999999999"/>
    <n v="15917.027225759997"/>
    <x v="1"/>
    <n v="4023"/>
    <x v="1125"/>
    <n v="14.49"/>
    <n v="71.001000000000005"/>
    <x v="1699"/>
    <x v="1699"/>
    <x v="197"/>
    <n v="13.75"/>
  </r>
  <r>
    <x v="4"/>
    <x v="6"/>
    <x v="2"/>
    <n v="21615"/>
    <n v="3.46"/>
    <n v="747.87900000000002"/>
    <n v="436090.83"/>
    <n v="583.10345657519463"/>
    <n v="46733.66"/>
    <n v="16.670000000000002"/>
    <n v="38943.158878000002"/>
    <n v="182.16"/>
    <n v="1.01"/>
    <n v="39332.590466780006"/>
    <x v="0"/>
    <n v="2640"/>
    <x v="653"/>
    <n v="5.22"/>
    <n v="34.817399999999999"/>
    <x v="1700"/>
    <x v="1700"/>
    <x v="117"/>
    <n v="11.47"/>
  </r>
  <r>
    <x v="4"/>
    <x v="6"/>
    <x v="2"/>
    <n v="38535"/>
    <n v="4.49"/>
    <n v="1730.2215000000001"/>
    <n v="122388.3"/>
    <n v="70.735625467606312"/>
    <n v="6497.92"/>
    <n v="33.93"/>
    <n v="4293.1757440000001"/>
    <n v="354.56"/>
    <n v="1.1200000000000001"/>
    <n v="4808.3568332800005"/>
    <x v="1"/>
    <n v="2351"/>
    <x v="414"/>
    <n v="8.7200000000000006"/>
    <n v="187.39279999999999"/>
    <x v="1701"/>
    <x v="1701"/>
    <x v="180"/>
    <n v="11.92"/>
  </r>
  <r>
    <x v="4"/>
    <x v="6"/>
    <x v="4"/>
    <n v="91728"/>
    <n v="7.07"/>
    <n v="6485.1696000000002"/>
    <n v="210067.04"/>
    <n v="32.391911539214028"/>
    <n v="17948.96"/>
    <n v="6.05"/>
    <n v="16863.047920000001"/>
    <n v="263.95"/>
    <n v="1.19"/>
    <n v="20067.027024800002"/>
    <x v="0"/>
    <n v="320"/>
    <x v="1506"/>
    <n v="15.11"/>
    <n v="584.00149999999996"/>
    <x v="1702"/>
    <x v="1702"/>
    <x v="108"/>
    <n v="0.27"/>
  </r>
  <r>
    <x v="4"/>
    <x v="6"/>
    <x v="0"/>
    <n v="106363"/>
    <n v="6.67"/>
    <n v="7094.4120999999996"/>
    <n v="306940.84000000003"/>
    <n v="43.265155121169244"/>
    <n v="1908.04"/>
    <n v="40.869999999999997"/>
    <n v="1128.224052"/>
    <n v="210.39"/>
    <n v="1"/>
    <n v="1128.224052"/>
    <x v="0"/>
    <n v="4169"/>
    <x v="1507"/>
    <n v="14.82"/>
    <n v="817.91579999999999"/>
    <x v="1703"/>
    <x v="1703"/>
    <x v="224"/>
    <n v="7.8"/>
  </r>
  <r>
    <x v="4"/>
    <x v="6"/>
    <x v="2"/>
    <n v="8045"/>
    <n v="1.1200000000000001"/>
    <n v="90.104000000000013"/>
    <n v="475522.43"/>
    <n v="5277.4841294504122"/>
    <n v="25283.85"/>
    <n v="58.98"/>
    <n v="10371.43527"/>
    <n v="242.43"/>
    <n v="1.1000000000000001"/>
    <n v="11408.578797"/>
    <x v="0"/>
    <n v="1818"/>
    <x v="903"/>
    <n v="14.46"/>
    <n v="9.2544000000000004"/>
    <x v="1704"/>
    <x v="1704"/>
    <x v="14"/>
    <n v="14.35"/>
  </r>
  <r>
    <x v="4"/>
    <x v="6"/>
    <x v="1"/>
    <n v="178197"/>
    <n v="2.36"/>
    <n v="4205.4492"/>
    <n v="353153.77"/>
    <n v="83.975279026078837"/>
    <n v="16360.43"/>
    <n v="36.04"/>
    <n v="10464.131028"/>
    <n v="467.66"/>
    <n v="0.92"/>
    <n v="9627.00054576"/>
    <x v="0"/>
    <n v="2394"/>
    <x v="1508"/>
    <n v="14.32"/>
    <n v="303.44079999999997"/>
    <x v="1705"/>
    <x v="1705"/>
    <x v="169"/>
    <n v="9.26"/>
  </r>
  <r>
    <x v="4"/>
    <x v="6"/>
    <x v="0"/>
    <n v="101079"/>
    <n v="5.91"/>
    <n v="5973.7689"/>
    <n v="271135.99"/>
    <n v="45.387760145860348"/>
    <n v="36548.480000000003"/>
    <n v="33.21"/>
    <n v="24410.729791999998"/>
    <n v="479.51"/>
    <n v="1.0900000000000001"/>
    <n v="26607.69547328"/>
    <x v="0"/>
    <n v="3983"/>
    <x v="1362"/>
    <n v="19.09"/>
    <n v="793.57129999999995"/>
    <x v="1706"/>
    <x v="1706"/>
    <x v="247"/>
    <n v="12.24"/>
  </r>
  <r>
    <x v="4"/>
    <x v="6"/>
    <x v="2"/>
    <n v="147488"/>
    <n v="4.07"/>
    <n v="6002.7615999999998"/>
    <n v="364984.95"/>
    <n v="60.802839479748791"/>
    <n v="24475.9"/>
    <n v="21.54"/>
    <n v="19203.791140000001"/>
    <n v="266.43"/>
    <n v="0.82"/>
    <n v="15747.1087348"/>
    <x v="1"/>
    <n v="3930"/>
    <x v="1509"/>
    <n v="11.64"/>
    <n v="805.25520000000006"/>
    <x v="1707"/>
    <x v="1707"/>
    <x v="58"/>
    <n v="20.04"/>
  </r>
  <r>
    <x v="4"/>
    <x v="6"/>
    <x v="3"/>
    <n v="30655"/>
    <n v="6.94"/>
    <n v="2127.4569999999999"/>
    <n v="30034.91"/>
    <n v="14.117751851153749"/>
    <n v="9850.7000000000007"/>
    <n v="14.54"/>
    <n v="8418.4082200000012"/>
    <n v="31.72"/>
    <n v="1"/>
    <n v="8418.4082200000012"/>
    <x v="0"/>
    <n v="4858"/>
    <x v="1510"/>
    <n v="20.25"/>
    <n v="403.98750000000001"/>
    <x v="1708"/>
    <x v="1708"/>
    <x v="6"/>
    <n v="4.3"/>
  </r>
  <r>
    <x v="4"/>
    <x v="6"/>
    <x v="2"/>
    <n v="179745"/>
    <n v="5.71"/>
    <n v="10263.4395"/>
    <n v="257396.82"/>
    <n v="25.079002024613679"/>
    <n v="47120.84"/>
    <n v="5.34"/>
    <n v="44604.587143999997"/>
    <n v="169.8"/>
    <n v="0.84"/>
    <n v="37467.853200959995"/>
    <x v="0"/>
    <n v="1361"/>
    <x v="1501"/>
    <n v="12.21"/>
    <n v="1102.6851000000001"/>
    <x v="1709"/>
    <x v="1709"/>
    <x v="78"/>
    <n v="4.9800000000000004"/>
  </r>
  <r>
    <x v="4"/>
    <x v="6"/>
    <x v="3"/>
    <n v="47573"/>
    <n v="5.14"/>
    <n v="2445.2521999999999"/>
    <n v="346545.64"/>
    <n v="141.72183957139472"/>
    <n v="20905.59"/>
    <n v="19.64"/>
    <n v="16799.732123999998"/>
    <n v="181.42"/>
    <n v="0.9"/>
    <n v="15119.758911599998"/>
    <x v="1"/>
    <n v="3371"/>
    <x v="1511"/>
    <n v="14.84"/>
    <n v="305.70400000000001"/>
    <x v="1710"/>
    <x v="1710"/>
    <x v="98"/>
    <n v="13.32"/>
  </r>
  <r>
    <x v="4"/>
    <x v="6"/>
    <x v="4"/>
    <n v="99348"/>
    <n v="6.83"/>
    <n v="6785.4683999999997"/>
    <n v="495796.31"/>
    <n v="73.067367022149867"/>
    <n v="33997.269999999997"/>
    <n v="50.93"/>
    <n v="16682.460389"/>
    <n v="489.54"/>
    <n v="1.1499999999999999"/>
    <n v="19184.829447349999"/>
    <x v="1"/>
    <n v="2672"/>
    <x v="1512"/>
    <n v="8.68"/>
    <n v="391.64159999999998"/>
    <x v="1711"/>
    <x v="1711"/>
    <x v="57"/>
    <n v="18.440000000000001"/>
  </r>
  <r>
    <x v="4"/>
    <x v="6"/>
    <x v="3"/>
    <n v="158720"/>
    <n v="5.21"/>
    <n v="8269.3119999999999"/>
    <n v="132384.28"/>
    <n v="16.009104505912948"/>
    <n v="39391.39"/>
    <n v="44.39"/>
    <n v="21905.551979"/>
    <n v="26.08"/>
    <n v="1.18"/>
    <n v="25848.55133522"/>
    <x v="1"/>
    <n v="3605"/>
    <x v="1513"/>
    <n v="19.61"/>
    <n v="1856.6748"/>
    <x v="1712"/>
    <x v="1712"/>
    <x v="234"/>
    <n v="12.39"/>
  </r>
  <r>
    <x v="4"/>
    <x v="6"/>
    <x v="1"/>
    <n v="9100"/>
    <n v="3.92"/>
    <n v="356.71999999999997"/>
    <n v="293363.09000000003"/>
    <n v="822.39036218883177"/>
    <n v="39020.68"/>
    <n v="57.18"/>
    <n v="16708.655176"/>
    <n v="478.19"/>
    <n v="0.99"/>
    <n v="16541.568624240001"/>
    <x v="1"/>
    <n v="2019"/>
    <x v="237"/>
    <n v="7.46"/>
    <n v="19.545200000000001"/>
    <x v="1713"/>
    <x v="1713"/>
    <x v="184"/>
    <n v="16.329999999999998"/>
  </r>
  <r>
    <x v="4"/>
    <x v="6"/>
    <x v="1"/>
    <n v="144946"/>
    <n v="6.83"/>
    <n v="9899.8117999999995"/>
    <n v="144108.82"/>
    <n v="14.556723189424673"/>
    <n v="847.91"/>
    <n v="42.41"/>
    <n v="488.31136900000007"/>
    <n v="50.51"/>
    <n v="1.19"/>
    <n v="581.09052911000003"/>
    <x v="0"/>
    <n v="3662"/>
    <x v="848"/>
    <n v="12.8"/>
    <n v="947.84"/>
    <x v="1714"/>
    <x v="1714"/>
    <x v="237"/>
    <n v="6.48"/>
  </r>
  <r>
    <x v="4"/>
    <x v="6"/>
    <x v="3"/>
    <n v="91341"/>
    <n v="4.96"/>
    <n v="4530.5136000000002"/>
    <n v="134846.35"/>
    <n v="29.764031610014371"/>
    <n v="47248.55"/>
    <n v="43.35"/>
    <n v="26766.303575000002"/>
    <n v="319.16000000000003"/>
    <n v="0.92"/>
    <n v="24624.999289000003"/>
    <x v="0"/>
    <n v="3330"/>
    <x v="1514"/>
    <n v="5.0999999999999996"/>
    <n v="156.62099999999998"/>
    <x v="1715"/>
    <x v="1715"/>
    <x v="76"/>
    <n v="6.13"/>
  </r>
  <r>
    <x v="4"/>
    <x v="6"/>
    <x v="1"/>
    <n v="54158"/>
    <n v="1.9"/>
    <n v="1029.002"/>
    <n v="475761.3"/>
    <n v="462.35216258083074"/>
    <n v="2429.4699999999998"/>
    <n v="55.93"/>
    <n v="1070.6674289999999"/>
    <n v="32.5"/>
    <n v="0.92"/>
    <n v="985.0140346799999"/>
    <x v="0"/>
    <n v="73"/>
    <x v="308"/>
    <n v="6.29"/>
    <n v="64.409599999999998"/>
    <x v="1716"/>
    <x v="1716"/>
    <x v="105"/>
    <n v="15.2"/>
  </r>
  <r>
    <x v="4"/>
    <x v="6"/>
    <x v="3"/>
    <n v="170629"/>
    <n v="3.79"/>
    <n v="6466.8391000000001"/>
    <n v="226182.94"/>
    <n v="34.975810670780412"/>
    <n v="20665.84"/>
    <n v="16.489999999999998"/>
    <n v="17258.042984"/>
    <n v="112.21"/>
    <n v="1.1100000000000001"/>
    <n v="19156.427712240002"/>
    <x v="0"/>
    <n v="2388"/>
    <x v="1515"/>
    <n v="19.79"/>
    <n v="1056.9838999999999"/>
    <x v="1717"/>
    <x v="1717"/>
    <x v="104"/>
    <n v="12.5"/>
  </r>
  <r>
    <x v="4"/>
    <x v="6"/>
    <x v="1"/>
    <n v="123082"/>
    <n v="4.13"/>
    <n v="5083.2865999999995"/>
    <n v="400358.76"/>
    <n v="78.759824401795498"/>
    <n v="22566.35"/>
    <n v="30.56"/>
    <n v="15670.07344"/>
    <n v="365.88"/>
    <n v="1.18"/>
    <n v="18490.686659200001"/>
    <x v="1"/>
    <n v="3496"/>
    <x v="1516"/>
    <n v="4.7300000000000004"/>
    <n v="238.0136"/>
    <x v="1718"/>
    <x v="1718"/>
    <x v="206"/>
    <n v="14.97"/>
  </r>
  <r>
    <x v="4"/>
    <x v="6"/>
    <x v="1"/>
    <n v="135295"/>
    <n v="7.42"/>
    <n v="10038.889000000001"/>
    <n v="39442.980000000003"/>
    <n v="3.9290184401879529"/>
    <n v="24150.89"/>
    <n v="45.71"/>
    <n v="13111.518180999998"/>
    <n v="482.23"/>
    <n v="0.81"/>
    <n v="10620.329726609998"/>
    <x v="0"/>
    <n v="2704"/>
    <x v="1517"/>
    <n v="3.57"/>
    <n v="260.89559999999994"/>
    <x v="1719"/>
    <x v="1719"/>
    <x v="191"/>
    <n v="7.51"/>
  </r>
  <r>
    <x v="4"/>
    <x v="6"/>
    <x v="4"/>
    <n v="143428"/>
    <n v="0.84"/>
    <n v="1204.7952"/>
    <n v="112537.05"/>
    <n v="93.40761815784127"/>
    <n v="3731.63"/>
    <n v="33.229999999999997"/>
    <n v="2491.6093510000001"/>
    <n v="74.67"/>
    <n v="0.9"/>
    <n v="2242.4484159000003"/>
    <x v="0"/>
    <n v="4117"/>
    <x v="1518"/>
    <n v="21.95"/>
    <n v="222.13400000000001"/>
    <x v="1720"/>
    <x v="1720"/>
    <x v="141"/>
    <n v="8.52"/>
  </r>
  <r>
    <x v="4"/>
    <x v="6"/>
    <x v="2"/>
    <n v="134659"/>
    <n v="3.35"/>
    <n v="4511.0765000000001"/>
    <n v="22636.75"/>
    <n v="5.0180372689312627"/>
    <n v="21287.25"/>
    <n v="11.96"/>
    <n v="18741.294900000001"/>
    <n v="307.45999999999998"/>
    <n v="1.0900000000000001"/>
    <n v="20428.011441000002"/>
    <x v="0"/>
    <n v="2948"/>
    <x v="1519"/>
    <n v="24.12"/>
    <n v="796.44240000000002"/>
    <x v="1721"/>
    <x v="1721"/>
    <x v="37"/>
    <n v="9.8000000000000007"/>
  </r>
  <r>
    <x v="4"/>
    <x v="6"/>
    <x v="0"/>
    <n v="124031"/>
    <n v="2.89"/>
    <n v="3584.4959000000003"/>
    <n v="108820.8"/>
    <n v="30.358745842058291"/>
    <n v="11732.83"/>
    <n v="45.67"/>
    <n v="6374.4465389999996"/>
    <n v="239.58"/>
    <n v="0.97"/>
    <n v="6183.213142829999"/>
    <x v="0"/>
    <n v="658"/>
    <x v="1520"/>
    <n v="5.4"/>
    <n v="175.71600000000001"/>
    <x v="1722"/>
    <x v="1722"/>
    <x v="66"/>
    <n v="11.78"/>
  </r>
  <r>
    <x v="4"/>
    <x v="6"/>
    <x v="2"/>
    <n v="137774"/>
    <n v="2.61"/>
    <n v="3595.9013999999997"/>
    <n v="381599.73"/>
    <n v="106.12074346643654"/>
    <n v="32480.82"/>
    <n v="48.73"/>
    <n v="16652.916414000003"/>
    <n v="258.94"/>
    <n v="1"/>
    <n v="16652.916414000003"/>
    <x v="0"/>
    <n v="305"/>
    <x v="1521"/>
    <n v="6.89"/>
    <n v="237.29160000000002"/>
    <x v="1723"/>
    <x v="1723"/>
    <x v="129"/>
    <n v="10.77"/>
  </r>
  <r>
    <x v="4"/>
    <x v="6"/>
    <x v="0"/>
    <n v="193817"/>
    <n v="4.79"/>
    <n v="9283.8343000000004"/>
    <n v="206510.52"/>
    <n v="22.244098001619868"/>
    <n v="34041.68"/>
    <n v="33.89"/>
    <n v="22504.954648000003"/>
    <n v="150.30000000000001"/>
    <n v="1.08"/>
    <n v="24305.351019840004"/>
    <x v="0"/>
    <n v="588"/>
    <x v="1522"/>
    <n v="5.72"/>
    <n v="323.92360000000002"/>
    <x v="1724"/>
    <x v="1724"/>
    <x v="0"/>
    <n v="12.78"/>
  </r>
  <r>
    <x v="4"/>
    <x v="6"/>
    <x v="2"/>
    <n v="166961"/>
    <n v="3.03"/>
    <n v="5058.9182999999994"/>
    <n v="426915.95"/>
    <n v="84.388781293423946"/>
    <n v="13575.26"/>
    <n v="17.2"/>
    <n v="11240.315280000001"/>
    <n v="35.409999999999997"/>
    <n v="1.05"/>
    <n v="11802.331044"/>
    <x v="1"/>
    <n v="1696"/>
    <x v="1523"/>
    <n v="12.06"/>
    <n v="555.12180000000001"/>
    <x v="1725"/>
    <x v="1725"/>
    <x v="191"/>
    <n v="13.45"/>
  </r>
  <r>
    <x v="4"/>
    <x v="6"/>
    <x v="4"/>
    <n v="87649"/>
    <n v="5.22"/>
    <n v="4575.2777999999998"/>
    <n v="436897.66"/>
    <n v="95.490957947952367"/>
    <n v="7362.96"/>
    <n v="13.1"/>
    <n v="6398.4122399999997"/>
    <n v="168.27"/>
    <n v="1.08"/>
    <n v="6910.2852192"/>
    <x v="0"/>
    <n v="2274"/>
    <x v="1524"/>
    <n v="10.35"/>
    <n v="287.83349999999996"/>
    <x v="1726"/>
    <x v="1726"/>
    <x v="185"/>
    <n v="7.11"/>
  </r>
  <r>
    <x v="4"/>
    <x v="6"/>
    <x v="1"/>
    <n v="102958"/>
    <n v="2.4500000000000002"/>
    <n v="2522.471"/>
    <n v="154739.46"/>
    <n v="61.344396030717498"/>
    <n v="30366.82"/>
    <n v="20.09"/>
    <n v="24266.125862000001"/>
    <n v="209.92"/>
    <n v="0.9"/>
    <n v="21839.5132758"/>
    <x v="0"/>
    <n v="4692"/>
    <x v="1525"/>
    <n v="6.92"/>
    <n v="100.8244"/>
    <x v="1727"/>
    <x v="1727"/>
    <x v="227"/>
    <n v="8.85"/>
  </r>
  <r>
    <x v="4"/>
    <x v="6"/>
    <x v="1"/>
    <n v="155405"/>
    <n v="4.01"/>
    <n v="6231.7404999999999"/>
    <n v="91544.27"/>
    <n v="14.690000329763411"/>
    <n v="46025.81"/>
    <n v="5.6"/>
    <n v="43448.364639999993"/>
    <n v="193.27"/>
    <n v="1.05"/>
    <n v="45620.782871999996"/>
    <x v="0"/>
    <n v="3152"/>
    <x v="1526"/>
    <n v="19.66"/>
    <n v="705.59739999999999"/>
    <x v="1728"/>
    <x v="1728"/>
    <x v="100"/>
    <n v="9.39"/>
  </r>
  <r>
    <x v="4"/>
    <x v="6"/>
    <x v="3"/>
    <n v="187683"/>
    <n v="2.46"/>
    <n v="4617.0018"/>
    <n v="115965.28"/>
    <n v="25.117009917561653"/>
    <n v="28760.28"/>
    <n v="0.74"/>
    <n v="28547.453927999999"/>
    <n v="290.99"/>
    <n v="0.89"/>
    <n v="25407.23399592"/>
    <x v="1"/>
    <n v="2583"/>
    <x v="1224"/>
    <n v="19.8"/>
    <n v="925.452"/>
    <x v="1729"/>
    <x v="1729"/>
    <x v="181"/>
    <n v="12.72"/>
  </r>
  <r>
    <x v="4"/>
    <x v="6"/>
    <x v="0"/>
    <n v="8826"/>
    <n v="7.6"/>
    <n v="670.77599999999995"/>
    <n v="42361.57"/>
    <n v="63.153079418464586"/>
    <n v="683.08"/>
    <n v="20.22"/>
    <n v="544.96122400000013"/>
    <n v="211.21"/>
    <n v="1.04"/>
    <n v="566.7596729600001"/>
    <x v="1"/>
    <n v="3504"/>
    <x v="1527"/>
    <n v="1.67"/>
    <n v="11.840299999999999"/>
    <x v="1730"/>
    <x v="1730"/>
    <x v="99"/>
    <n v="14.48"/>
  </r>
  <r>
    <x v="4"/>
    <x v="6"/>
    <x v="2"/>
    <n v="124612"/>
    <n v="4.4800000000000004"/>
    <n v="5582.6176000000005"/>
    <n v="258196.64"/>
    <n v="46.250103177405521"/>
    <n v="8043.53"/>
    <n v="17.760000000000002"/>
    <n v="6614.9990719999996"/>
    <n v="208.23"/>
    <n v="1.05"/>
    <n v="6945.7490256000001"/>
    <x v="0"/>
    <n v="3761"/>
    <x v="1528"/>
    <n v="22.4"/>
    <n v="880.31999999999994"/>
    <x v="1731"/>
    <x v="1731"/>
    <x v="229"/>
    <n v="7.2"/>
  </r>
  <r>
    <x v="4"/>
    <x v="6"/>
    <x v="3"/>
    <n v="32760"/>
    <n v="5.18"/>
    <n v="1696.9680000000001"/>
    <n v="495283.48"/>
    <n v="291.86377114948539"/>
    <n v="31944.78"/>
    <n v="31.93"/>
    <n v="21744.811746000003"/>
    <n v="169.93"/>
    <n v="0.95"/>
    <n v="20657.571158700001"/>
    <x v="1"/>
    <n v="322"/>
    <x v="597"/>
    <n v="22.37"/>
    <n v="282.7568"/>
    <x v="1732"/>
    <x v="1732"/>
    <x v="108"/>
    <n v="15.46"/>
  </r>
  <r>
    <x v="4"/>
    <x v="6"/>
    <x v="1"/>
    <n v="90074"/>
    <n v="2.91"/>
    <n v="2621.1534000000001"/>
    <n v="381596.83"/>
    <n v="145.58355493425145"/>
    <n v="767.21"/>
    <n v="23.5"/>
    <n v="586.91565000000003"/>
    <n v="91.39"/>
    <n v="0.97"/>
    <n v="569.30818050000005"/>
    <x v="1"/>
    <n v="3539"/>
    <x v="1529"/>
    <n v="21.62"/>
    <n v="545.25639999999999"/>
    <x v="1733"/>
    <x v="1733"/>
    <x v="146"/>
    <n v="16.21"/>
  </r>
  <r>
    <x v="4"/>
    <x v="6"/>
    <x v="4"/>
    <n v="100132"/>
    <n v="1.52"/>
    <n v="1522.0064"/>
    <n v="155581.24"/>
    <n v="102.22114703328448"/>
    <n v="28302.19"/>
    <n v="44.95"/>
    <n v="15580.355594999999"/>
    <n v="55.24"/>
    <n v="0.86"/>
    <n v="13399.105811699999"/>
    <x v="1"/>
    <n v="775"/>
    <x v="1530"/>
    <n v="2.1800000000000002"/>
    <n v="26.704999999999998"/>
    <x v="1734"/>
    <x v="1734"/>
    <x v="50"/>
    <n v="16.03"/>
  </r>
  <r>
    <x v="4"/>
    <x v="6"/>
    <x v="4"/>
    <n v="182613"/>
    <n v="2.27"/>
    <n v="4145.3151000000007"/>
    <n v="389051.41"/>
    <n v="93.853277884713734"/>
    <n v="27446.959999999999"/>
    <n v="19.79"/>
    <n v="22015.206615999999"/>
    <n v="115.63"/>
    <n v="0.84"/>
    <n v="18492.773557439999"/>
    <x v="0"/>
    <n v="4896"/>
    <x v="1531"/>
    <n v="16.760000000000002"/>
    <n v="547.38160000000005"/>
    <x v="1735"/>
    <x v="1735"/>
    <x v="68"/>
    <n v="15.99"/>
  </r>
  <r>
    <x v="4"/>
    <x v="6"/>
    <x v="0"/>
    <n v="180706"/>
    <n v="4.16"/>
    <n v="7517.3696"/>
    <n v="431047.51"/>
    <n v="57.340204477906738"/>
    <n v="26936.04"/>
    <n v="29.47"/>
    <n v="18997.989012000002"/>
    <n v="108.26"/>
    <n v="1.1000000000000001"/>
    <n v="20897.787913200005"/>
    <x v="0"/>
    <n v="1734"/>
    <x v="1532"/>
    <n v="22.33"/>
    <n v="1624.7307999999998"/>
    <x v="1736"/>
    <x v="1736"/>
    <x v="95"/>
    <n v="15.85"/>
  </r>
  <r>
    <x v="4"/>
    <x v="6"/>
    <x v="3"/>
    <n v="92432"/>
    <n v="4.9800000000000004"/>
    <n v="4603.1136000000006"/>
    <n v="468392.76"/>
    <n v="101.75563774919654"/>
    <n v="21014.880000000001"/>
    <n v="29.27"/>
    <n v="14863.824624000001"/>
    <n v="404.33"/>
    <n v="0.91"/>
    <n v="13526.080407840001"/>
    <x v="1"/>
    <n v="3528"/>
    <x v="1533"/>
    <n v="20.94"/>
    <n v="746.9298"/>
    <x v="1737"/>
    <x v="1737"/>
    <x v="91"/>
    <n v="11.53"/>
  </r>
  <r>
    <x v="4"/>
    <x v="6"/>
    <x v="2"/>
    <n v="109484"/>
    <n v="4.6100000000000003"/>
    <n v="5047.2124000000003"/>
    <n v="22324.43"/>
    <n v="4.4231207705861557"/>
    <n v="11645.34"/>
    <n v="19.899999999999999"/>
    <n v="9327.91734"/>
    <n v="279.73"/>
    <n v="1.05"/>
    <n v="9794.3132070000011"/>
    <x v="0"/>
    <n v="4247"/>
    <x v="1534"/>
    <n v="24.81"/>
    <n v="1121.9081999999999"/>
    <x v="1738"/>
    <x v="1738"/>
    <x v="9"/>
    <n v="10.29"/>
  </r>
  <r>
    <x v="4"/>
    <x v="6"/>
    <x v="0"/>
    <n v="50421"/>
    <n v="6.08"/>
    <n v="3065.5967999999998"/>
    <n v="112530.57"/>
    <n v="36.707557236489812"/>
    <n v="6457.93"/>
    <n v="18.36"/>
    <n v="5272.2540520000002"/>
    <n v="435.66"/>
    <n v="1.1000000000000001"/>
    <n v="5799.479457200001"/>
    <x v="0"/>
    <n v="853"/>
    <x v="1535"/>
    <n v="10.86"/>
    <n v="327.53759999999994"/>
    <x v="1739"/>
    <x v="1739"/>
    <x v="88"/>
    <n v="8.81"/>
  </r>
  <r>
    <x v="4"/>
    <x v="6"/>
    <x v="3"/>
    <n v="7575"/>
    <n v="5.33"/>
    <n v="403.7475"/>
    <n v="62935.53"/>
    <n v="155.87843887578251"/>
    <n v="10030.709999999999"/>
    <n v="12.8"/>
    <n v="8746.7791199999992"/>
    <n v="429.72"/>
    <n v="1"/>
    <n v="8746.7791199999992"/>
    <x v="0"/>
    <n v="3814"/>
    <x v="1536"/>
    <n v="6.1"/>
    <n v="14.03"/>
    <x v="1740"/>
    <x v="1740"/>
    <x v="220"/>
    <n v="11.04"/>
  </r>
  <r>
    <x v="0"/>
    <x v="7"/>
    <x v="3"/>
    <n v="164806"/>
    <n v="2.58"/>
    <n v="4251.9948000000004"/>
    <n v="31148.2"/>
    <n v="7.3255498807289223"/>
    <n v="23324.639999999999"/>
    <n v="40.549999999999997"/>
    <n v="13866.49848"/>
    <n v="168.24"/>
    <n v="1.01"/>
    <n v="14005.1634648"/>
    <x v="1"/>
    <n v="1263"/>
    <x v="1537"/>
    <n v="12.11"/>
    <n v="602.35140000000001"/>
    <x v="1741"/>
    <x v="1741"/>
    <x v="134"/>
    <n v="15.2"/>
  </r>
  <r>
    <x v="0"/>
    <x v="7"/>
    <x v="3"/>
    <n v="11133"/>
    <n v="2.89"/>
    <n v="321.74370000000005"/>
    <n v="152404.6"/>
    <n v="473.68324539066339"/>
    <n v="838.52"/>
    <n v="15.11"/>
    <n v="711.81962799999997"/>
    <n v="496.95"/>
    <n v="1.1100000000000001"/>
    <n v="790.11978708000004"/>
    <x v="1"/>
    <n v="273"/>
    <x v="1538"/>
    <n v="17.04"/>
    <n v="57.765599999999999"/>
    <x v="1742"/>
    <x v="1742"/>
    <x v="212"/>
    <n v="11.84"/>
  </r>
  <r>
    <x v="0"/>
    <x v="7"/>
    <x v="1"/>
    <n v="105555"/>
    <n v="6.27"/>
    <n v="6618.298499999999"/>
    <n v="424656.18"/>
    <n v="64.163950900673342"/>
    <n v="32239.81"/>
    <n v="33.5"/>
    <n v="21439.473650000004"/>
    <n v="145.13"/>
    <n v="0.95"/>
    <n v="20367.499967500004"/>
    <x v="0"/>
    <n v="3052"/>
    <x v="1539"/>
    <n v="9.18"/>
    <n v="425.21759999999995"/>
    <x v="1743"/>
    <x v="1743"/>
    <x v="107"/>
    <n v="14.77"/>
  </r>
  <r>
    <x v="0"/>
    <x v="7"/>
    <x v="2"/>
    <n v="157182"/>
    <n v="3.72"/>
    <n v="5847.1704000000009"/>
    <n v="51163.76"/>
    <n v="8.7501742723283709"/>
    <n v="46754.14"/>
    <n v="18.72"/>
    <n v="38001.764991999997"/>
    <n v="115.59"/>
    <n v="1.07"/>
    <n v="40661.888541439999"/>
    <x v="1"/>
    <n v="4157"/>
    <x v="1540"/>
    <n v="3.43"/>
    <n v="204.05070000000003"/>
    <x v="1744"/>
    <x v="1744"/>
    <x v="240"/>
    <n v="15.28"/>
  </r>
  <r>
    <x v="0"/>
    <x v="7"/>
    <x v="3"/>
    <n v="13697"/>
    <n v="4.3099999999999996"/>
    <n v="590.34069999999997"/>
    <n v="215870.4"/>
    <n v="365.67087446283136"/>
    <n v="46645.88"/>
    <n v="45.85"/>
    <n v="25258.744019999998"/>
    <n v="429.79"/>
    <n v="1.18"/>
    <n v="29805.317943599995"/>
    <x v="0"/>
    <n v="1039"/>
    <x v="1541"/>
    <n v="16.16"/>
    <n v="62.377600000000001"/>
    <x v="1745"/>
    <x v="1745"/>
    <x v="210"/>
    <n v="11.33"/>
  </r>
  <r>
    <x v="0"/>
    <x v="7"/>
    <x v="2"/>
    <n v="128727"/>
    <n v="7.51"/>
    <n v="9667.3976999999995"/>
    <n v="487098.11"/>
    <n v="50.385649283881229"/>
    <n v="38970.089999999997"/>
    <n v="13.8"/>
    <n v="33592.217579999997"/>
    <n v="454.33"/>
    <n v="0.91"/>
    <n v="30568.917997799999"/>
    <x v="0"/>
    <n v="1394"/>
    <x v="1542"/>
    <n v="22.96"/>
    <n v="1136.2904000000001"/>
    <x v="1746"/>
    <x v="1746"/>
    <x v="236"/>
    <n v="13.76"/>
  </r>
  <r>
    <x v="0"/>
    <x v="7"/>
    <x v="2"/>
    <n v="175060"/>
    <n v="7.17"/>
    <n v="12551.802"/>
    <n v="204847.84"/>
    <n v="16.320193706051132"/>
    <n v="18379.37"/>
    <n v="56.18"/>
    <n v="8053.8399340000005"/>
    <n v="109.15"/>
    <n v="1.02"/>
    <n v="8214.9167326800016"/>
    <x v="0"/>
    <n v="4170"/>
    <x v="1543"/>
    <n v="20.6"/>
    <n v="2533.8000000000002"/>
    <x v="1747"/>
    <x v="1747"/>
    <x v="170"/>
    <n v="12.45"/>
  </r>
  <r>
    <x v="0"/>
    <x v="7"/>
    <x v="2"/>
    <n v="103210"/>
    <n v="1.33"/>
    <n v="1372.6930000000002"/>
    <n v="388258.98"/>
    <n v="282.84472930218186"/>
    <n v="30747.41"/>
    <n v="20.27"/>
    <n v="24514.909993000001"/>
    <n v="473.14"/>
    <n v="1.0900000000000001"/>
    <n v="26721.251892370004"/>
    <x v="0"/>
    <n v="4732"/>
    <x v="1544"/>
    <n v="5.81"/>
    <n v="66.466399999999993"/>
    <x v="1748"/>
    <x v="1748"/>
    <x v="71"/>
    <n v="11.45"/>
  </r>
  <r>
    <x v="0"/>
    <x v="7"/>
    <x v="3"/>
    <n v="1557"/>
    <n v="7.36"/>
    <n v="114.59519999999999"/>
    <n v="95325.78"/>
    <n v="831.84793080338454"/>
    <n v="23151.26"/>
    <n v="13.94"/>
    <n v="19923.974355999999"/>
    <n v="456.4"/>
    <n v="1.02"/>
    <n v="20322.453843119998"/>
    <x v="0"/>
    <n v="4924"/>
    <x v="119"/>
    <n v="10.43"/>
    <n v="10.742900000000001"/>
    <x v="1749"/>
    <x v="1749"/>
    <x v="205"/>
    <n v="6.27"/>
  </r>
  <r>
    <x v="0"/>
    <x v="7"/>
    <x v="4"/>
    <n v="107993"/>
    <n v="2.9"/>
    <n v="3131.7969999999996"/>
    <n v="183387.17"/>
    <n v="58.556531601505476"/>
    <n v="45630.28"/>
    <n v="5.47"/>
    <n v="43134.303683999999"/>
    <n v="314.07"/>
    <n v="1.04"/>
    <n v="44859.67583136"/>
    <x v="0"/>
    <n v="71"/>
    <x v="1545"/>
    <n v="1.95"/>
    <n v="33.325499999999998"/>
    <x v="1750"/>
    <x v="1750"/>
    <x v="238"/>
    <n v="4.95"/>
  </r>
  <r>
    <x v="0"/>
    <x v="7"/>
    <x v="1"/>
    <n v="145334"/>
    <n v="1"/>
    <n v="1453.34"/>
    <n v="479555.38"/>
    <n v="329.96778455144704"/>
    <n v="4146.63"/>
    <n v="2.52"/>
    <n v="4042.134924"/>
    <n v="351.1"/>
    <n v="1.18"/>
    <n v="4769.7192103199995"/>
    <x v="0"/>
    <n v="2451"/>
    <x v="1546"/>
    <n v="3.37"/>
    <n v="24.668400000000002"/>
    <x v="1751"/>
    <x v="1751"/>
    <x v="169"/>
    <n v="7.27"/>
  </r>
  <r>
    <x v="0"/>
    <x v="7"/>
    <x v="3"/>
    <n v="5570"/>
    <n v="4.6100000000000003"/>
    <n v="256.77699999999999"/>
    <n v="213563.21"/>
    <n v="831.70692858005191"/>
    <n v="37967.56"/>
    <n v="21.63"/>
    <n v="29755.176771999999"/>
    <n v="194.82"/>
    <n v="1.1599999999999999"/>
    <n v="34516.00505552"/>
    <x v="0"/>
    <n v="3213"/>
    <x v="1547"/>
    <n v="7.8"/>
    <n v="13.962"/>
    <x v="1752"/>
    <x v="1752"/>
    <x v="114"/>
    <n v="10.38"/>
  </r>
  <r>
    <x v="0"/>
    <x v="7"/>
    <x v="3"/>
    <n v="135868"/>
    <n v="3.31"/>
    <n v="4497.2307999999994"/>
    <n v="375134.18"/>
    <n v="83.414482530004918"/>
    <n v="3942.12"/>
    <n v="45.57"/>
    <n v="2145.6959160000001"/>
    <n v="324.55"/>
    <n v="1.1499999999999999"/>
    <n v="2467.5503033999998"/>
    <x v="0"/>
    <n v="2143"/>
    <x v="1319"/>
    <n v="20.09"/>
    <n v="547.45249999999999"/>
    <x v="1753"/>
    <x v="1753"/>
    <x v="135"/>
    <n v="12.32"/>
  </r>
  <r>
    <x v="0"/>
    <x v="7"/>
    <x v="2"/>
    <n v="188545"/>
    <n v="5.48"/>
    <n v="10332.266"/>
    <n v="267300.09000000003"/>
    <n v="25.870422809478583"/>
    <n v="41863.69"/>
    <n v="25.44"/>
    <n v="31213.567264000005"/>
    <n v="416.42"/>
    <n v="0.86"/>
    <n v="26843.667847040004"/>
    <x v="0"/>
    <n v="2778"/>
    <x v="1163"/>
    <n v="7.93"/>
    <n v="452.24789999999996"/>
    <x v="1754"/>
    <x v="1754"/>
    <x v="60"/>
    <n v="10.18"/>
  </r>
  <r>
    <x v="0"/>
    <x v="7"/>
    <x v="3"/>
    <n v="105120"/>
    <n v="4.0199999999999996"/>
    <n v="4225.8239999999996"/>
    <n v="129019.49"/>
    <n v="30.531202908592505"/>
    <n v="43565.7"/>
    <n v="48.36"/>
    <n v="22497.327479999996"/>
    <n v="193.81"/>
    <n v="0.8"/>
    <n v="17997.861983999999"/>
    <x v="0"/>
    <n v="802"/>
    <x v="1548"/>
    <n v="23.48"/>
    <n v="825.322"/>
    <x v="1755"/>
    <x v="1755"/>
    <x v="209"/>
    <n v="9.89"/>
  </r>
  <r>
    <x v="0"/>
    <x v="7"/>
    <x v="4"/>
    <n v="75635"/>
    <n v="5.84"/>
    <n v="4417.0839999999998"/>
    <n v="430383.31"/>
    <n v="97.436070946352842"/>
    <n v="41516.26"/>
    <n v="17.79"/>
    <n v="34130.517346000001"/>
    <n v="443.92"/>
    <n v="0.81"/>
    <n v="27645.719050260002"/>
    <x v="0"/>
    <n v="3116"/>
    <x v="1549"/>
    <n v="24.11"/>
    <n v="591.90049999999997"/>
    <x v="1756"/>
    <x v="1756"/>
    <x v="11"/>
    <n v="19.579999999999998"/>
  </r>
  <r>
    <x v="0"/>
    <x v="7"/>
    <x v="4"/>
    <n v="94960"/>
    <n v="1.9"/>
    <n v="1804.24"/>
    <n v="469915.95"/>
    <n v="260.4509100784818"/>
    <n v="14197.48"/>
    <n v="28.44"/>
    <n v="10159.716688"/>
    <n v="352.25"/>
    <n v="1.08"/>
    <n v="10972.494023040001"/>
    <x v="0"/>
    <n v="2183"/>
    <x v="1550"/>
    <n v="12.55"/>
    <n v="114.958"/>
    <x v="1757"/>
    <x v="1757"/>
    <x v="64"/>
    <n v="13.75"/>
  </r>
  <r>
    <x v="0"/>
    <x v="7"/>
    <x v="1"/>
    <n v="94657"/>
    <n v="7.41"/>
    <n v="7014.0837000000001"/>
    <n v="395591.62"/>
    <n v="56.399614963248865"/>
    <n v="40544.980000000003"/>
    <n v="36.630000000000003"/>
    <n v="25693.353825999999"/>
    <n v="75.73"/>
    <n v="0.8"/>
    <n v="20554.683060800002"/>
    <x v="0"/>
    <n v="3408"/>
    <x v="1551"/>
    <n v="19.28"/>
    <n v="1027.624"/>
    <x v="1758"/>
    <x v="1758"/>
    <x v="92"/>
    <n v="15.94"/>
  </r>
  <r>
    <x v="0"/>
    <x v="7"/>
    <x v="4"/>
    <n v="146190"/>
    <n v="0.57999999999999996"/>
    <n v="847.90199999999993"/>
    <n v="86002.71"/>
    <n v="101.43001195892923"/>
    <n v="33330.589999999997"/>
    <n v="13.49"/>
    <n v="28834.293408999998"/>
    <n v="408.47"/>
    <n v="1.17"/>
    <n v="33736.123288529998"/>
    <x v="0"/>
    <n v="374"/>
    <x v="1552"/>
    <n v="20.69"/>
    <n v="122.6917"/>
    <x v="1759"/>
    <x v="1759"/>
    <x v="107"/>
    <n v="6.8"/>
  </r>
  <r>
    <x v="0"/>
    <x v="7"/>
    <x v="3"/>
    <n v="103335"/>
    <n v="6.09"/>
    <n v="6293.1014999999998"/>
    <n v="348245.79"/>
    <n v="55.337704310029004"/>
    <n v="29154.959999999999"/>
    <n v="20.67"/>
    <n v="23128.629767999999"/>
    <n v="204.56"/>
    <n v="1.08"/>
    <n v="24978.92014944"/>
    <x v="0"/>
    <n v="3828"/>
    <x v="1553"/>
    <n v="14.02"/>
    <n v="670.43639999999994"/>
    <x v="1760"/>
    <x v="1760"/>
    <x v="92"/>
    <n v="11.73"/>
  </r>
  <r>
    <x v="0"/>
    <x v="7"/>
    <x v="2"/>
    <n v="133624"/>
    <n v="4.05"/>
    <n v="5411.7719999999999"/>
    <n v="438860.38"/>
    <n v="81.093656569419409"/>
    <n v="36411.129999999997"/>
    <n v="10.4"/>
    <n v="32624.372479999998"/>
    <n v="331.47"/>
    <n v="1.05"/>
    <n v="34255.591103999999"/>
    <x v="1"/>
    <n v="637"/>
    <x v="1554"/>
    <n v="5.33"/>
    <n v="244.43379999999999"/>
    <x v="1761"/>
    <x v="1761"/>
    <x v="76"/>
    <n v="19.2"/>
  </r>
  <r>
    <x v="0"/>
    <x v="7"/>
    <x v="1"/>
    <n v="39585"/>
    <n v="0.92"/>
    <n v="364.18200000000002"/>
    <n v="487005.37"/>
    <n v="1337.2582115535638"/>
    <n v="20710.240000000002"/>
    <n v="57.28"/>
    <n v="8847.4145280000012"/>
    <n v="161.06"/>
    <n v="0.94"/>
    <n v="8316.5696563199999"/>
    <x v="0"/>
    <n v="625"/>
    <x v="374"/>
    <n v="18.07"/>
    <n v="37.766300000000001"/>
    <x v="1762"/>
    <x v="1762"/>
    <x v="195"/>
    <n v="16.510000000000002"/>
  </r>
  <r>
    <x v="0"/>
    <x v="7"/>
    <x v="2"/>
    <n v="45280"/>
    <n v="4.1900000000000004"/>
    <n v="1897.2320000000002"/>
    <n v="297767.71999999997"/>
    <n v="156.94850181738445"/>
    <n v="8607.91"/>
    <n v="52.38"/>
    <n v="4099.0867419999995"/>
    <n v="373.5"/>
    <n v="1"/>
    <n v="4099.0867419999995"/>
    <x v="0"/>
    <n v="1614"/>
    <x v="1555"/>
    <n v="2.4300000000000002"/>
    <n v="33.193800000000003"/>
    <x v="1763"/>
    <x v="1763"/>
    <x v="14"/>
    <n v="15.55"/>
  </r>
  <r>
    <x v="0"/>
    <x v="7"/>
    <x v="0"/>
    <n v="159002"/>
    <n v="1.31"/>
    <n v="2082.9261999999999"/>
    <n v="97520.22"/>
    <n v="46.818855127944524"/>
    <n v="48692.38"/>
    <n v="1.82"/>
    <n v="47806.178683999999"/>
    <n v="296.39"/>
    <n v="1.05"/>
    <n v="50196.487618200001"/>
    <x v="1"/>
    <n v="1326"/>
    <x v="816"/>
    <n v="15.79"/>
    <n v="353.53809999999999"/>
    <x v="1764"/>
    <x v="1764"/>
    <x v="165"/>
    <n v="9.76"/>
  </r>
  <r>
    <x v="0"/>
    <x v="7"/>
    <x v="4"/>
    <n v="153093"/>
    <n v="7.06"/>
    <n v="10808.3658"/>
    <n v="46634.5"/>
    <n v="4.3146670702059327"/>
    <n v="35492.1"/>
    <n v="32.909999999999997"/>
    <n v="23811.649890000001"/>
    <n v="414.97"/>
    <n v="0.91"/>
    <n v="21668.601399900002"/>
    <x v="0"/>
    <n v="2292"/>
    <x v="1556"/>
    <n v="11.1"/>
    <n v="1113.33"/>
    <x v="1765"/>
    <x v="1765"/>
    <x v="19"/>
    <n v="8.11"/>
  </r>
  <r>
    <x v="0"/>
    <x v="7"/>
    <x v="0"/>
    <n v="66088"/>
    <n v="4.8499999999999996"/>
    <n v="3205.2679999999996"/>
    <n v="200598.81"/>
    <n v="62.584099051935759"/>
    <n v="13679.6"/>
    <n v="30.53"/>
    <n v="9503.2181199999995"/>
    <n v="203.77"/>
    <n v="0.88"/>
    <n v="8362.831945599999"/>
    <x v="0"/>
    <n v="3644"/>
    <x v="908"/>
    <n v="3.43"/>
    <n v="94.084900000000005"/>
    <x v="1766"/>
    <x v="1766"/>
    <x v="163"/>
    <n v="13.51"/>
  </r>
  <r>
    <x v="0"/>
    <x v="7"/>
    <x v="1"/>
    <n v="101274"/>
    <n v="6.69"/>
    <n v="6775.2305999999999"/>
    <n v="493517.31"/>
    <n v="72.841404099219886"/>
    <n v="3437.04"/>
    <n v="56.71"/>
    <n v="1487.8946159999998"/>
    <n v="28.65"/>
    <n v="1.1299999999999999"/>
    <n v="1681.3209160799997"/>
    <x v="0"/>
    <n v="3365"/>
    <x v="1557"/>
    <n v="21.11"/>
    <n v="1024.0461"/>
    <x v="1767"/>
    <x v="1767"/>
    <x v="69"/>
    <n v="9.52"/>
  </r>
  <r>
    <x v="0"/>
    <x v="7"/>
    <x v="2"/>
    <n v="1992"/>
    <n v="3.62"/>
    <n v="72.110400000000013"/>
    <n v="36222.21"/>
    <n v="502.31603208413753"/>
    <n v="29249.98"/>
    <n v="52.87"/>
    <n v="13785.515574000001"/>
    <n v="182.89"/>
    <n v="1.08"/>
    <n v="14888.356819920002"/>
    <x v="0"/>
    <n v="4755"/>
    <x v="716"/>
    <n v="18.02"/>
    <n v="12.4338"/>
    <x v="1768"/>
    <x v="1768"/>
    <x v="31"/>
    <n v="16.68"/>
  </r>
  <r>
    <x v="0"/>
    <x v="7"/>
    <x v="4"/>
    <n v="110337"/>
    <n v="1.74"/>
    <n v="1919.8637999999999"/>
    <n v="200114.38"/>
    <n v="104.23363365672087"/>
    <n v="16101.98"/>
    <n v="44.4"/>
    <n v="8952.7008800000003"/>
    <n v="271.14999999999998"/>
    <n v="1.06"/>
    <n v="9489.8629328000006"/>
    <x v="0"/>
    <n v="4284"/>
    <x v="1558"/>
    <n v="6.37"/>
    <n v="86.823100000000011"/>
    <x v="1769"/>
    <x v="1769"/>
    <x v="175"/>
    <n v="5.03"/>
  </r>
  <r>
    <x v="0"/>
    <x v="7"/>
    <x v="2"/>
    <n v="176234"/>
    <n v="3.39"/>
    <n v="5974.3325999999997"/>
    <n v="238327.24"/>
    <n v="39.891860054795075"/>
    <n v="46180.32"/>
    <n v="8.4600000000000009"/>
    <n v="42273.464928000001"/>
    <n v="460.53"/>
    <n v="0.91"/>
    <n v="38468.853084480004"/>
    <x v="0"/>
    <n v="3270"/>
    <x v="1559"/>
    <n v="2.11"/>
    <n v="118.72969999999998"/>
    <x v="1770"/>
    <x v="1770"/>
    <x v="38"/>
    <n v="5.51"/>
  </r>
  <r>
    <x v="0"/>
    <x v="7"/>
    <x v="1"/>
    <n v="198622"/>
    <n v="7.77"/>
    <n v="15432.929399999999"/>
    <n v="439109.47"/>
    <n v="28.452762182661186"/>
    <n v="8006.79"/>
    <n v="12.97"/>
    <n v="6968.3093369999997"/>
    <n v="63.52"/>
    <n v="0.82"/>
    <n v="5714.0136563399992"/>
    <x v="1"/>
    <n v="4763"/>
    <x v="1560"/>
    <n v="21.69"/>
    <n v="2476.998"/>
    <x v="1771"/>
    <x v="1771"/>
    <x v="232"/>
    <n v="18.05"/>
  </r>
  <r>
    <x v="0"/>
    <x v="7"/>
    <x v="1"/>
    <n v="45264"/>
    <n v="7.06"/>
    <n v="3195.6383999999998"/>
    <n v="301821.87"/>
    <n v="94.448067090444283"/>
    <n v="18807.78"/>
    <n v="56.7"/>
    <n v="8143.7687399999986"/>
    <n v="384.09"/>
    <n v="0.84"/>
    <n v="6840.7657415999984"/>
    <x v="0"/>
    <n v="2185"/>
    <x v="1561"/>
    <n v="23.86"/>
    <n v="614.39499999999998"/>
    <x v="1772"/>
    <x v="1772"/>
    <x v="228"/>
    <n v="6.04"/>
  </r>
  <r>
    <x v="0"/>
    <x v="7"/>
    <x v="0"/>
    <n v="186326"/>
    <n v="0.94"/>
    <n v="1751.4643999999998"/>
    <n v="443188.35"/>
    <n v="253.03874289423183"/>
    <n v="47528.91"/>
    <n v="47.15"/>
    <n v="25119.028935000002"/>
    <n v="87.86"/>
    <n v="1.04"/>
    <n v="26123.790092400002"/>
    <x v="0"/>
    <n v="2868"/>
    <x v="122"/>
    <n v="3.24"/>
    <n v="56.602800000000009"/>
    <x v="1773"/>
    <x v="1773"/>
    <x v="116"/>
    <n v="20.75"/>
  </r>
  <r>
    <x v="0"/>
    <x v="7"/>
    <x v="2"/>
    <n v="21523"/>
    <n v="1.0900000000000001"/>
    <n v="234.60069999999999"/>
    <n v="260481.67"/>
    <n v="1110.3192360466103"/>
    <n v="30303.55"/>
    <n v="4.28"/>
    <n v="29006.558059999999"/>
    <n v="406.85"/>
    <n v="0.92"/>
    <n v="26686.0334152"/>
    <x v="0"/>
    <n v="3144"/>
    <x v="1562"/>
    <n v="9.6"/>
    <n v="19.2"/>
    <x v="1774"/>
    <x v="1774"/>
    <x v="163"/>
    <n v="5.48"/>
  </r>
  <r>
    <x v="0"/>
    <x v="7"/>
    <x v="4"/>
    <n v="188884"/>
    <n v="2.73"/>
    <n v="5156.5331999999999"/>
    <n v="72866.080000000002"/>
    <n v="14.130827277520487"/>
    <n v="27797.65"/>
    <n v="46.9"/>
    <n v="14760.552150000001"/>
    <n v="303.20999999999998"/>
    <n v="0.98"/>
    <n v="14465.341107"/>
    <x v="0"/>
    <n v="2737"/>
    <x v="1563"/>
    <n v="22.12"/>
    <n v="604.3184"/>
    <x v="1775"/>
    <x v="1775"/>
    <x v="32"/>
    <n v="7.63"/>
  </r>
  <r>
    <x v="0"/>
    <x v="7"/>
    <x v="2"/>
    <n v="90825"/>
    <n v="4.12"/>
    <n v="3741.9900000000002"/>
    <n v="271545.61"/>
    <n v="72.567166133527877"/>
    <n v="28030.28"/>
    <n v="21.32"/>
    <n v="22054.224303999996"/>
    <n v="284.14"/>
    <n v="1.1100000000000001"/>
    <n v="24480.188977439997"/>
    <x v="1"/>
    <n v="1911"/>
    <x v="900"/>
    <n v="3.9"/>
    <n v="134.238"/>
    <x v="1776"/>
    <x v="1776"/>
    <x v="215"/>
    <n v="13.03"/>
  </r>
  <r>
    <x v="0"/>
    <x v="7"/>
    <x v="4"/>
    <n v="124189"/>
    <n v="1.29"/>
    <n v="1602.0381"/>
    <n v="466551.75"/>
    <n v="291.22387913246257"/>
    <n v="14348.39"/>
    <n v="6.23"/>
    <n v="13454.485302999999"/>
    <n v="78.569999999999993"/>
    <n v="1.1599999999999999"/>
    <n v="15607.202951479998"/>
    <x v="0"/>
    <n v="3310"/>
    <x v="257"/>
    <n v="10.199999999999999"/>
    <n v="88.22999999999999"/>
    <x v="1777"/>
    <x v="1777"/>
    <x v="153"/>
    <n v="11.62"/>
  </r>
  <r>
    <x v="0"/>
    <x v="7"/>
    <x v="2"/>
    <n v="9614"/>
    <n v="7.45"/>
    <n v="716.24299999999994"/>
    <n v="388550.67"/>
    <n v="542.48442218632511"/>
    <n v="23693.46"/>
    <n v="52.25"/>
    <n v="11313.62715"/>
    <n v="67.36"/>
    <n v="1.1599999999999999"/>
    <n v="13123.807493999999"/>
    <x v="0"/>
    <n v="508"/>
    <x v="1564"/>
    <n v="5.14"/>
    <n v="25.751399999999997"/>
    <x v="1778"/>
    <x v="1778"/>
    <x v="107"/>
    <n v="11.25"/>
  </r>
  <r>
    <x v="0"/>
    <x v="7"/>
    <x v="4"/>
    <n v="26147"/>
    <n v="0.68"/>
    <n v="177.79960000000003"/>
    <n v="371211.71"/>
    <n v="2087.8095901228121"/>
    <n v="24891.81"/>
    <n v="52.21"/>
    <n v="11895.795999"/>
    <n v="154.05000000000001"/>
    <n v="0.89"/>
    <n v="10587.258439110001"/>
    <x v="0"/>
    <n v="741"/>
    <x v="1565"/>
    <n v="16.079999999999998"/>
    <n v="27.335999999999995"/>
    <x v="1779"/>
    <x v="1779"/>
    <x v="129"/>
    <n v="11.81"/>
  </r>
  <r>
    <x v="0"/>
    <x v="7"/>
    <x v="0"/>
    <n v="80017"/>
    <n v="5.16"/>
    <n v="4128.8771999999999"/>
    <n v="419284.73"/>
    <n v="101.54933404170993"/>
    <n v="20296.72"/>
    <n v="52.32"/>
    <n v="9677.4760960000003"/>
    <n v="426.86"/>
    <n v="0.9"/>
    <n v="8709.7284864000012"/>
    <x v="1"/>
    <n v="392"/>
    <x v="1566"/>
    <n v="7.74"/>
    <n v="220.43519999999998"/>
    <x v="1780"/>
    <x v="1780"/>
    <x v="60"/>
    <n v="20.83"/>
  </r>
  <r>
    <x v="0"/>
    <x v="7"/>
    <x v="3"/>
    <n v="148049"/>
    <n v="4.33"/>
    <n v="6410.5216999999993"/>
    <n v="281063.86"/>
    <n v="43.844147661180216"/>
    <n v="42099.57"/>
    <n v="6.89"/>
    <n v="39198.909627000001"/>
    <n v="353.67"/>
    <n v="1"/>
    <n v="39198.909627000001"/>
    <x v="0"/>
    <n v="4182"/>
    <x v="1567"/>
    <n v="13.78"/>
    <n v="763.13639999999998"/>
    <x v="1781"/>
    <x v="1781"/>
    <x v="192"/>
    <n v="5.71"/>
  </r>
  <r>
    <x v="0"/>
    <x v="7"/>
    <x v="2"/>
    <n v="189727"/>
    <n v="2.02"/>
    <n v="3832.4854"/>
    <n v="245463.14"/>
    <n v="64.048030032938939"/>
    <n v="20217.21"/>
    <n v="56.45"/>
    <n v="8804.5949550000005"/>
    <n v="489.74"/>
    <n v="0.92"/>
    <n v="8100.227358600001"/>
    <x v="0"/>
    <n v="403"/>
    <x v="1002"/>
    <n v="12.16"/>
    <n v="234.80959999999999"/>
    <x v="1782"/>
    <x v="1782"/>
    <x v="169"/>
    <n v="14"/>
  </r>
  <r>
    <x v="0"/>
    <x v="7"/>
    <x v="0"/>
    <n v="83865"/>
    <n v="2.13"/>
    <n v="1786.3244999999999"/>
    <n v="199103.29"/>
    <n v="111.45975437273576"/>
    <n v="4373.45"/>
    <n v="54.9"/>
    <n v="1972.4259500000003"/>
    <n v="21.49"/>
    <n v="0.93"/>
    <n v="1834.3561335000004"/>
    <x v="1"/>
    <n v="265"/>
    <x v="1568"/>
    <n v="17.78"/>
    <n v="220.64980000000003"/>
    <x v="1783"/>
    <x v="1783"/>
    <x v="11"/>
    <n v="21"/>
  </r>
  <r>
    <x v="0"/>
    <x v="7"/>
    <x v="0"/>
    <n v="16161"/>
    <n v="7.03"/>
    <n v="1136.1183000000001"/>
    <n v="460909.61"/>
    <n v="405.68804322578023"/>
    <n v="30837.7"/>
    <n v="5.91"/>
    <n v="29015.191930000001"/>
    <n v="364.23"/>
    <n v="1"/>
    <n v="29015.191930000001"/>
    <x v="0"/>
    <n v="4852"/>
    <x v="1569"/>
    <n v="11.01"/>
    <n v="111.75150000000001"/>
    <x v="1784"/>
    <x v="1784"/>
    <x v="121"/>
    <n v="5.85"/>
  </r>
  <r>
    <x v="0"/>
    <x v="7"/>
    <x v="4"/>
    <n v="49960"/>
    <n v="6.04"/>
    <n v="3017.5840000000003"/>
    <n v="345756.37"/>
    <n v="114.58052866133966"/>
    <n v="33015.35"/>
    <n v="4.25"/>
    <n v="31612.197625000001"/>
    <n v="349.69"/>
    <n v="1.1100000000000001"/>
    <n v="35089.539363750002"/>
    <x v="0"/>
    <n v="4296"/>
    <x v="1570"/>
    <n v="10.4"/>
    <n v="171.91200000000001"/>
    <x v="1785"/>
    <x v="1785"/>
    <x v="74"/>
    <n v="8.6999999999999993"/>
  </r>
  <r>
    <x v="0"/>
    <x v="7"/>
    <x v="4"/>
    <n v="161302"/>
    <n v="2.9"/>
    <n v="4677.7579999999998"/>
    <n v="328924.71999999997"/>
    <n v="70.316745757262339"/>
    <n v="5903.74"/>
    <n v="33.909999999999997"/>
    <n v="3901.7817660000001"/>
    <n v="235.6"/>
    <n v="1.02"/>
    <n v="3979.81740132"/>
    <x v="0"/>
    <n v="1157"/>
    <x v="1571"/>
    <n v="15.8"/>
    <n v="662.178"/>
    <x v="1786"/>
    <x v="1786"/>
    <x v="9"/>
    <n v="8.81"/>
  </r>
  <r>
    <x v="0"/>
    <x v="7"/>
    <x v="2"/>
    <n v="14750"/>
    <n v="3.39"/>
    <n v="500.02499999999998"/>
    <n v="225475.69"/>
    <n v="450.92883355832208"/>
    <n v="28651.74"/>
    <n v="58.99"/>
    <n v="11750.078574000001"/>
    <n v="333.71"/>
    <n v="0.84"/>
    <n v="9870.0660021599997"/>
    <x v="0"/>
    <n v="2559"/>
    <x v="1572"/>
    <n v="10.98"/>
    <n v="38.759400000000007"/>
    <x v="1787"/>
    <x v="1787"/>
    <x v="174"/>
    <n v="16.62"/>
  </r>
  <r>
    <x v="0"/>
    <x v="7"/>
    <x v="4"/>
    <n v="112761"/>
    <n v="4.37"/>
    <n v="4927.6557000000003"/>
    <n v="50579.839999999997"/>
    <n v="10.264483372894741"/>
    <n v="38789.19"/>
    <n v="34.72"/>
    <n v="25321.583232000005"/>
    <n v="320.20999999999998"/>
    <n v="0.9"/>
    <n v="22789.424908800003"/>
    <x v="0"/>
    <n v="3347"/>
    <x v="1439"/>
    <n v="21.18"/>
    <n v="730.4982"/>
    <x v="1788"/>
    <x v="1788"/>
    <x v="107"/>
    <n v="5.46"/>
  </r>
  <r>
    <x v="0"/>
    <x v="7"/>
    <x v="2"/>
    <n v="114459"/>
    <n v="4.76"/>
    <n v="5448.2483999999995"/>
    <n v="162952.19"/>
    <n v="29.909097022815629"/>
    <n v="34401.040000000001"/>
    <n v="27.83"/>
    <n v="24827.230568000003"/>
    <n v="75.900000000000006"/>
    <n v="0.87"/>
    <n v="21599.690594160002"/>
    <x v="1"/>
    <n v="3817"/>
    <x v="1573"/>
    <n v="12.47"/>
    <n v="492.44030000000004"/>
    <x v="1789"/>
    <x v="1789"/>
    <x v="102"/>
    <n v="15.11"/>
  </r>
  <r>
    <x v="0"/>
    <x v="7"/>
    <x v="3"/>
    <n v="38880"/>
    <n v="7.89"/>
    <n v="3067.6320000000001"/>
    <n v="153495.78"/>
    <n v="50.037220892206108"/>
    <n v="17428.29"/>
    <n v="25.57"/>
    <n v="12971.876247"/>
    <n v="286.19"/>
    <n v="1.1599999999999999"/>
    <n v="15047.376446519998"/>
    <x v="0"/>
    <n v="1240"/>
    <x v="1574"/>
    <n v="12.49"/>
    <n v="272.78159999999997"/>
    <x v="1790"/>
    <x v="1790"/>
    <x v="183"/>
    <n v="9.69"/>
  </r>
  <r>
    <x v="0"/>
    <x v="7"/>
    <x v="0"/>
    <n v="126918"/>
    <n v="0.84"/>
    <n v="1066.1111999999998"/>
    <n v="289910.68"/>
    <n v="271.93287154285599"/>
    <n v="16994.439999999999"/>
    <n v="20.69"/>
    <n v="13478.290363999999"/>
    <n v="147.6"/>
    <n v="0.97"/>
    <n v="13073.941653079999"/>
    <x v="0"/>
    <n v="2659"/>
    <x v="1575"/>
    <n v="24.72"/>
    <n v="243.98639999999997"/>
    <x v="1791"/>
    <x v="1791"/>
    <x v="239"/>
    <n v="12.67"/>
  </r>
  <r>
    <x v="0"/>
    <x v="7"/>
    <x v="0"/>
    <n v="174846"/>
    <n v="6.72"/>
    <n v="11749.651199999998"/>
    <n v="403724.04"/>
    <n v="34.360512761434144"/>
    <n v="19604.939999999999"/>
    <n v="56.44"/>
    <n v="8539.9118639999997"/>
    <n v="328.14"/>
    <n v="0.92"/>
    <n v="7856.7189148799998"/>
    <x v="0"/>
    <n v="200"/>
    <x v="1576"/>
    <n v="13.78"/>
    <n v="1389.1618000000001"/>
    <x v="1792"/>
    <x v="1792"/>
    <x v="176"/>
    <n v="9.33"/>
  </r>
  <r>
    <x v="0"/>
    <x v="7"/>
    <x v="0"/>
    <n v="144612"/>
    <n v="5.72"/>
    <n v="8271.8063999999995"/>
    <n v="192451.88"/>
    <n v="23.266003904540128"/>
    <n v="2154.8000000000002"/>
    <n v="39.299999999999997"/>
    <n v="1307.9636"/>
    <n v="474.15"/>
    <n v="1.0900000000000001"/>
    <n v="1425.6803240000002"/>
    <x v="0"/>
    <n v="4993"/>
    <x v="1577"/>
    <n v="6.88"/>
    <n v="366.49759999999998"/>
    <x v="1793"/>
    <x v="1793"/>
    <x v="50"/>
    <n v="15.56"/>
  </r>
  <r>
    <x v="1"/>
    <x v="7"/>
    <x v="3"/>
    <n v="134206"/>
    <n v="1.08"/>
    <n v="1449.4248"/>
    <n v="209754.15"/>
    <n v="144.71544160138561"/>
    <n v="23475.89"/>
    <n v="30.84"/>
    <n v="16235.925524"/>
    <n v="307.36"/>
    <n v="1.07"/>
    <n v="17372.440310680002"/>
    <x v="0"/>
    <n v="1311"/>
    <x v="1578"/>
    <n v="15.77"/>
    <n v="216.6798"/>
    <x v="1794"/>
    <x v="1794"/>
    <x v="63"/>
    <n v="16.27"/>
  </r>
  <r>
    <x v="1"/>
    <x v="7"/>
    <x v="3"/>
    <n v="180556"/>
    <n v="3.44"/>
    <n v="6211.1264000000001"/>
    <n v="122353.26"/>
    <n v="19.699045248861783"/>
    <n v="37025.839999999997"/>
    <n v="44.33"/>
    <n v="20612.285127999996"/>
    <n v="63.7"/>
    <n v="0.96"/>
    <n v="19787.793722879996"/>
    <x v="0"/>
    <n v="4467"/>
    <x v="1579"/>
    <n v="19.100000000000001"/>
    <n v="958.43799999999999"/>
    <x v="1795"/>
    <x v="1795"/>
    <x v="79"/>
    <n v="13.67"/>
  </r>
  <r>
    <x v="1"/>
    <x v="7"/>
    <x v="1"/>
    <n v="164975"/>
    <n v="7.27"/>
    <n v="11993.682500000001"/>
    <n v="196845.34"/>
    <n v="16.412418787974417"/>
    <n v="19092.41"/>
    <n v="7.35"/>
    <n v="17689.117865"/>
    <n v="138.32"/>
    <n v="0.85"/>
    <n v="15035.750185249999"/>
    <x v="0"/>
    <n v="614"/>
    <x v="1580"/>
    <n v="19.64"/>
    <n v="1823.1812000000002"/>
    <x v="1796"/>
    <x v="1796"/>
    <x v="41"/>
    <n v="11.61"/>
  </r>
  <r>
    <x v="1"/>
    <x v="7"/>
    <x v="2"/>
    <n v="5334"/>
    <n v="6.16"/>
    <n v="328.57440000000003"/>
    <n v="136344.53"/>
    <n v="414.95786038108866"/>
    <n v="28402.880000000001"/>
    <n v="17.36"/>
    <n v="23472.140032000003"/>
    <n v="430.31"/>
    <n v="0.83"/>
    <n v="19481.876226560002"/>
    <x v="0"/>
    <n v="283"/>
    <x v="1581"/>
    <n v="10.42"/>
    <n v="27.821400000000001"/>
    <x v="1797"/>
    <x v="1797"/>
    <x v="240"/>
    <n v="5.32"/>
  </r>
  <r>
    <x v="1"/>
    <x v="7"/>
    <x v="4"/>
    <n v="166379"/>
    <n v="5.16"/>
    <n v="8585.1563999999998"/>
    <n v="94717.66"/>
    <n v="11.032723876760127"/>
    <n v="10569.94"/>
    <n v="45.57"/>
    <n v="5753.2183420000001"/>
    <n v="177.74"/>
    <n v="1.17"/>
    <n v="6731.26546014"/>
    <x v="0"/>
    <n v="922"/>
    <x v="1582"/>
    <n v="23.85"/>
    <n v="1179.3825000000002"/>
    <x v="1798"/>
    <x v="1798"/>
    <x v="100"/>
    <n v="8.9499999999999993"/>
  </r>
  <r>
    <x v="1"/>
    <x v="7"/>
    <x v="2"/>
    <n v="119336"/>
    <n v="5.34"/>
    <n v="6372.5423999999994"/>
    <n v="479708.51"/>
    <n v="75.277413611245649"/>
    <n v="25312.32"/>
    <n v="30.19"/>
    <n v="17670.530591999999"/>
    <n v="435.03"/>
    <n v="1.07"/>
    <n v="18907.46773344"/>
    <x v="0"/>
    <n v="4340"/>
    <x v="1583"/>
    <n v="16.32"/>
    <n v="921.42720000000008"/>
    <x v="1799"/>
    <x v="1799"/>
    <x v="144"/>
    <n v="9.82"/>
  </r>
  <r>
    <x v="1"/>
    <x v="7"/>
    <x v="3"/>
    <n v="134007"/>
    <n v="2.96"/>
    <n v="3966.6072000000004"/>
    <n v="453837.47"/>
    <n v="114.4145228194009"/>
    <n v="17964.810000000001"/>
    <n v="49.67"/>
    <n v="9041.688873000001"/>
    <n v="484.34"/>
    <n v="1.1399999999999999"/>
    <n v="10307.52531522"/>
    <x v="1"/>
    <n v="3187"/>
    <x v="1584"/>
    <n v="20.3"/>
    <n v="962.22"/>
    <x v="1800"/>
    <x v="1800"/>
    <x v="17"/>
    <n v="24.77"/>
  </r>
  <r>
    <x v="1"/>
    <x v="7"/>
    <x v="2"/>
    <n v="46378"/>
    <n v="4.5999999999999996"/>
    <n v="2133.3879999999999"/>
    <n v="484918.61"/>
    <n v="227.29977388079431"/>
    <n v="44097.99"/>
    <n v="19.18"/>
    <n v="35639.995517999996"/>
    <n v="77.88"/>
    <n v="1.1100000000000001"/>
    <n v="39560.395024979996"/>
    <x v="0"/>
    <n v="663"/>
    <x v="688"/>
    <n v="23.18"/>
    <n v="472.64019999999999"/>
    <x v="1801"/>
    <x v="1801"/>
    <x v="17"/>
    <n v="16.39"/>
  </r>
  <r>
    <x v="1"/>
    <x v="7"/>
    <x v="2"/>
    <n v="195367"/>
    <n v="1.07"/>
    <n v="2090.4269000000004"/>
    <n v="292986.68"/>
    <n v="140.15638623861946"/>
    <n v="25952.47"/>
    <n v="5.65"/>
    <n v="24486.155445"/>
    <n v="48.94"/>
    <n v="1.05"/>
    <n v="25710.463217250002"/>
    <x v="0"/>
    <n v="4742"/>
    <x v="1585"/>
    <n v="8.4499999999999993"/>
    <n v="149.05799999999999"/>
    <x v="1802"/>
    <x v="1802"/>
    <x v="212"/>
    <n v="9.56"/>
  </r>
  <r>
    <x v="1"/>
    <x v="7"/>
    <x v="0"/>
    <n v="76449"/>
    <n v="1.22"/>
    <n v="932.67779999999993"/>
    <n v="105226.89"/>
    <n v="112.82233800354207"/>
    <n v="47267.1"/>
    <n v="40.909999999999997"/>
    <n v="27930.129389999998"/>
    <n v="214.15"/>
    <n v="0.89"/>
    <n v="24857.815157099998"/>
    <x v="0"/>
    <n v="4952"/>
    <x v="1022"/>
    <n v="4.51"/>
    <n v="24.218700000000002"/>
    <x v="1803"/>
    <x v="1803"/>
    <x v="100"/>
    <n v="12.8"/>
  </r>
  <r>
    <x v="1"/>
    <x v="7"/>
    <x v="2"/>
    <n v="4974"/>
    <n v="3.74"/>
    <n v="186.02760000000001"/>
    <n v="200856.61"/>
    <n v="1079.7140316813202"/>
    <n v="43015.44"/>
    <n v="25.11"/>
    <n v="32214.263016000001"/>
    <n v="83.97"/>
    <n v="0.87"/>
    <n v="28026.408823919999"/>
    <x v="0"/>
    <n v="725"/>
    <x v="1586"/>
    <n v="21.13"/>
    <n v="33.174099999999996"/>
    <x v="1804"/>
    <x v="1804"/>
    <x v="212"/>
    <n v="10.6"/>
  </r>
  <r>
    <x v="1"/>
    <x v="7"/>
    <x v="2"/>
    <n v="30367"/>
    <n v="1.75"/>
    <n v="531.42250000000001"/>
    <n v="223473.24"/>
    <n v="420.51896560646185"/>
    <n v="45734.15"/>
    <n v="15.17"/>
    <n v="38796.279445"/>
    <n v="210"/>
    <n v="0.93"/>
    <n v="36080.539883850004"/>
    <x v="0"/>
    <n v="66"/>
    <x v="1587"/>
    <n v="7.56"/>
    <n v="20.2608"/>
    <x v="1805"/>
    <x v="1805"/>
    <x v="156"/>
    <n v="10.81"/>
  </r>
  <r>
    <x v="1"/>
    <x v="7"/>
    <x v="1"/>
    <n v="96969"/>
    <n v="5.45"/>
    <n v="5284.8104999999996"/>
    <n v="258797.98"/>
    <n v="48.970153234444268"/>
    <n v="1754.44"/>
    <n v="18.57"/>
    <n v="1428.640492"/>
    <n v="355.79"/>
    <n v="1.0900000000000001"/>
    <n v="1557.2181362800002"/>
    <x v="0"/>
    <n v="1825"/>
    <x v="1588"/>
    <n v="24.62"/>
    <n v="829.9402"/>
    <x v="1806"/>
    <x v="1806"/>
    <x v="93"/>
    <n v="9.91"/>
  </r>
  <r>
    <x v="1"/>
    <x v="7"/>
    <x v="4"/>
    <n v="188796"/>
    <n v="0.92"/>
    <n v="1736.9232"/>
    <n v="95433.93"/>
    <n v="54.94424278517323"/>
    <n v="10919.14"/>
    <n v="42.72"/>
    <n v="6254.4833919999992"/>
    <n v="461.48"/>
    <n v="1.06"/>
    <n v="6629.7523955199995"/>
    <x v="0"/>
    <n v="1378"/>
    <x v="1377"/>
    <n v="7.17"/>
    <n v="76.647300000000001"/>
    <x v="1807"/>
    <x v="1807"/>
    <x v="213"/>
    <n v="11.14"/>
  </r>
  <r>
    <x v="1"/>
    <x v="7"/>
    <x v="1"/>
    <n v="163806"/>
    <n v="4.01"/>
    <n v="6568.6205999999993"/>
    <n v="363692.51"/>
    <n v="55.368171210862755"/>
    <n v="38071.14"/>
    <n v="4.34"/>
    <n v="36418.852524000002"/>
    <n v="110.25"/>
    <n v="0.91"/>
    <n v="33141.155796840001"/>
    <x v="0"/>
    <n v="463"/>
    <x v="1589"/>
    <n v="22.37"/>
    <n v="1198.8083000000001"/>
    <x v="1808"/>
    <x v="1808"/>
    <x v="222"/>
    <n v="6.86"/>
  </r>
  <r>
    <x v="1"/>
    <x v="7"/>
    <x v="2"/>
    <n v="162764"/>
    <n v="7.71"/>
    <n v="12549.1044"/>
    <n v="276616.2"/>
    <n v="22.042704497701049"/>
    <n v="8292.42"/>
    <n v="30.32"/>
    <n v="5778.1582559999997"/>
    <n v="264.57"/>
    <n v="0.99"/>
    <n v="5720.3766734399996"/>
    <x v="0"/>
    <n v="926"/>
    <x v="1371"/>
    <n v="22.37"/>
    <n v="1521.3837000000001"/>
    <x v="1809"/>
    <x v="1809"/>
    <x v="158"/>
    <n v="7.39"/>
  </r>
  <r>
    <x v="1"/>
    <x v="7"/>
    <x v="4"/>
    <n v="179751"/>
    <n v="5.61"/>
    <n v="10084.0311"/>
    <n v="467094.53"/>
    <n v="46.32021910364795"/>
    <n v="7575.42"/>
    <n v="17.809999999999999"/>
    <n v="6226.2376980000008"/>
    <n v="229.88"/>
    <n v="1.1299999999999999"/>
    <n v="7035.6485987400001"/>
    <x v="1"/>
    <n v="3269"/>
    <x v="1590"/>
    <n v="4.79"/>
    <n v="559.08879999999999"/>
    <x v="1810"/>
    <x v="1810"/>
    <x v="239"/>
    <n v="19.440000000000001"/>
  </r>
  <r>
    <x v="1"/>
    <x v="7"/>
    <x v="4"/>
    <n v="98239"/>
    <n v="1.38"/>
    <n v="1355.6982"/>
    <n v="160771.04"/>
    <n v="118.58910781175338"/>
    <n v="29123.68"/>
    <n v="58.59"/>
    <n v="12060.115887999998"/>
    <n v="315.89"/>
    <n v="0.92"/>
    <n v="11095.306616959999"/>
    <x v="0"/>
    <n v="4727"/>
    <x v="311"/>
    <n v="11.63"/>
    <n v="112.22950000000002"/>
    <x v="1811"/>
    <x v="1811"/>
    <x v="183"/>
    <n v="15.04"/>
  </r>
  <r>
    <x v="1"/>
    <x v="7"/>
    <x v="2"/>
    <n v="180509"/>
    <n v="3.02"/>
    <n v="5451.3717999999999"/>
    <n v="238262.16"/>
    <n v="43.70682623408662"/>
    <n v="18004.16"/>
    <n v="35.340000000000003"/>
    <n v="11641.489855999998"/>
    <n v="266.60000000000002"/>
    <n v="0.9"/>
    <n v="10477.340870399999"/>
    <x v="0"/>
    <n v="2995"/>
    <x v="1591"/>
    <n v="3.12"/>
    <n v="92.1648"/>
    <x v="1812"/>
    <x v="1812"/>
    <x v="158"/>
    <n v="6.39"/>
  </r>
  <r>
    <x v="1"/>
    <x v="7"/>
    <x v="2"/>
    <n v="26123"/>
    <n v="0.73"/>
    <n v="190.6979"/>
    <n v="139762.53"/>
    <n v="732.90020498390379"/>
    <n v="30267.01"/>
    <n v="9.92"/>
    <n v="27264.522607999999"/>
    <n v="154.54"/>
    <n v="1.07"/>
    <n v="29173.039190560001"/>
    <x v="0"/>
    <n v="216"/>
    <x v="1592"/>
    <n v="16.89"/>
    <n v="26.348399999999998"/>
    <x v="1813"/>
    <x v="1813"/>
    <x v="178"/>
    <n v="8.36"/>
  </r>
  <r>
    <x v="1"/>
    <x v="7"/>
    <x v="3"/>
    <n v="141702"/>
    <n v="5.5"/>
    <n v="7793.61"/>
    <n v="119254.8"/>
    <n v="15.301612474835155"/>
    <n v="24712.37"/>
    <n v="13.8"/>
    <n v="21302.06294"/>
    <n v="70.06"/>
    <n v="0.96"/>
    <n v="20449.9804224"/>
    <x v="0"/>
    <n v="1745"/>
    <x v="1593"/>
    <n v="22.04"/>
    <n v="1490.7855999999999"/>
    <x v="1814"/>
    <x v="1814"/>
    <x v="48"/>
    <n v="6.96"/>
  </r>
  <r>
    <x v="1"/>
    <x v="7"/>
    <x v="2"/>
    <n v="14220"/>
    <n v="3.59"/>
    <n v="510.49800000000005"/>
    <n v="123170.76"/>
    <n v="241.27569549733786"/>
    <n v="19194.16"/>
    <n v="20.37"/>
    <n v="15284.309608"/>
    <n v="245.98"/>
    <n v="1.02"/>
    <n v="15589.995800160001"/>
    <x v="0"/>
    <n v="2958"/>
    <x v="1594"/>
    <n v="10.02"/>
    <n v="43.887599999999999"/>
    <x v="1815"/>
    <x v="1815"/>
    <x v="176"/>
    <n v="10.66"/>
  </r>
  <r>
    <x v="1"/>
    <x v="7"/>
    <x v="3"/>
    <n v="11935"/>
    <n v="5.91"/>
    <n v="705.35850000000005"/>
    <n v="498859.63"/>
    <n v="707.24267163435331"/>
    <n v="47520.52"/>
    <n v="10.29"/>
    <n v="42630.658491999995"/>
    <n v="457.43"/>
    <n v="1.0900000000000001"/>
    <n v="46467.417756279996"/>
    <x v="0"/>
    <n v="2293"/>
    <x v="1595"/>
    <n v="1.04"/>
    <n v="5.4495999999999993"/>
    <x v="1816"/>
    <x v="1816"/>
    <x v="186"/>
    <n v="7.91"/>
  </r>
  <r>
    <x v="1"/>
    <x v="7"/>
    <x v="4"/>
    <n v="152293"/>
    <n v="0.75"/>
    <n v="1142.1975"/>
    <n v="485541.54"/>
    <n v="425.09420656235017"/>
    <n v="30230.09"/>
    <n v="13.4"/>
    <n v="26179.25794"/>
    <n v="383.08"/>
    <n v="0.87"/>
    <n v="22775.9544078"/>
    <x v="0"/>
    <n v="380"/>
    <x v="1596"/>
    <n v="7.87"/>
    <n v="78.542600000000007"/>
    <x v="1817"/>
    <x v="1817"/>
    <x v="187"/>
    <n v="11.47"/>
  </r>
  <r>
    <x v="1"/>
    <x v="7"/>
    <x v="0"/>
    <n v="4722"/>
    <n v="1.78"/>
    <n v="84.051599999999993"/>
    <n v="104109.36"/>
    <n v="1238.6362662935626"/>
    <n v="35517.199999999997"/>
    <n v="34.159999999999997"/>
    <n v="23384.52448"/>
    <n v="107.95"/>
    <n v="1.07"/>
    <n v="25021.4411936"/>
    <x v="1"/>
    <n v="3977"/>
    <x v="119"/>
    <n v="20.5"/>
    <n v="21.114999999999998"/>
    <x v="1818"/>
    <x v="1818"/>
    <x v="88"/>
    <n v="11.69"/>
  </r>
  <r>
    <x v="1"/>
    <x v="7"/>
    <x v="0"/>
    <n v="41888"/>
    <n v="6.13"/>
    <n v="2567.7343999999998"/>
    <n v="155221.96"/>
    <n v="60.450940720348648"/>
    <n v="2561.3000000000002"/>
    <n v="21.73"/>
    <n v="2004.7295100000001"/>
    <n v="345.83"/>
    <n v="1.01"/>
    <n v="2024.7768051"/>
    <x v="0"/>
    <n v="1173"/>
    <x v="839"/>
    <n v="11.12"/>
    <n v="215.83919999999998"/>
    <x v="1819"/>
    <x v="1819"/>
    <x v="119"/>
    <n v="12.23"/>
  </r>
  <r>
    <x v="1"/>
    <x v="7"/>
    <x v="3"/>
    <n v="11633"/>
    <n v="4.6500000000000004"/>
    <n v="540.93450000000007"/>
    <n v="163095.14000000001"/>
    <n v="301.50626369736074"/>
    <n v="11953.19"/>
    <n v="36.01"/>
    <n v="7648.846281000001"/>
    <n v="153.82"/>
    <n v="0.96"/>
    <n v="7342.8924297600006"/>
    <x v="0"/>
    <n v="254"/>
    <x v="1597"/>
    <n v="22.22"/>
    <n v="89.324399999999997"/>
    <x v="1820"/>
    <x v="1820"/>
    <x v="186"/>
    <n v="10.029999999999999"/>
  </r>
  <r>
    <x v="1"/>
    <x v="7"/>
    <x v="0"/>
    <n v="35024"/>
    <n v="7.47"/>
    <n v="2616.2928000000002"/>
    <n v="414439.35"/>
    <n v="158.40709801288295"/>
    <n v="31212.52"/>
    <n v="54.1"/>
    <n v="14326.546679999999"/>
    <n v="196.75"/>
    <n v="0.96"/>
    <n v="13753.484812799999"/>
    <x v="0"/>
    <n v="4370"/>
    <x v="1598"/>
    <n v="15.88"/>
    <n v="244.23439999999999"/>
    <x v="1821"/>
    <x v="1821"/>
    <x v="184"/>
    <n v="13.85"/>
  </r>
  <r>
    <x v="1"/>
    <x v="7"/>
    <x v="4"/>
    <n v="109371"/>
    <n v="4.54"/>
    <n v="4965.4434000000001"/>
    <n v="180006.37"/>
    <n v="36.25182194202435"/>
    <n v="12488.02"/>
    <n v="30.47"/>
    <n v="8682.920306"/>
    <n v="194.49"/>
    <n v="1.18"/>
    <n v="10245.84596108"/>
    <x v="1"/>
    <n v="3505"/>
    <x v="1599"/>
    <n v="17.510000000000002"/>
    <n v="1054.1020000000001"/>
    <x v="1822"/>
    <x v="1822"/>
    <x v="31"/>
    <n v="17.46"/>
  </r>
  <r>
    <x v="1"/>
    <x v="7"/>
    <x v="2"/>
    <n v="59414"/>
    <n v="3.82"/>
    <n v="2269.6147999999998"/>
    <n v="215094.77"/>
    <n v="94.771487214482391"/>
    <n v="10500.49"/>
    <n v="32.700000000000003"/>
    <n v="7066.8297700000003"/>
    <n v="301.45"/>
    <n v="0.82"/>
    <n v="5794.8004113999996"/>
    <x v="1"/>
    <n v="4105"/>
    <x v="1600"/>
    <n v="8.06"/>
    <n v="184.73520000000002"/>
    <x v="1823"/>
    <x v="1823"/>
    <x v="79"/>
    <n v="13.41"/>
  </r>
  <r>
    <x v="1"/>
    <x v="7"/>
    <x v="0"/>
    <n v="127078"/>
    <n v="3.51"/>
    <n v="4460.4377999999997"/>
    <n v="11734.18"/>
    <n v="2.630723827154366"/>
    <n v="46404.02"/>
    <n v="33.46"/>
    <n v="30877.234907999999"/>
    <n v="416.85"/>
    <n v="1.1000000000000001"/>
    <n v="33964.958398800001"/>
    <x v="0"/>
    <n v="929"/>
    <x v="1601"/>
    <n v="12.59"/>
    <n v="376.18920000000003"/>
    <x v="1824"/>
    <x v="1824"/>
    <x v="123"/>
    <n v="7.94"/>
  </r>
  <r>
    <x v="1"/>
    <x v="7"/>
    <x v="4"/>
    <n v="135626"/>
    <n v="0.51"/>
    <n v="691.69260000000008"/>
    <n v="219695.3"/>
    <n v="317.61985020513441"/>
    <n v="42340.45"/>
    <n v="51.27"/>
    <n v="20632.501284999998"/>
    <n v="77.59"/>
    <n v="0.92"/>
    <n v="18981.901182199999"/>
    <x v="1"/>
    <n v="752"/>
    <x v="1602"/>
    <n v="20.079999999999998"/>
    <n v="140.55999999999997"/>
    <x v="1825"/>
    <x v="1825"/>
    <x v="181"/>
    <n v="21.82"/>
  </r>
  <r>
    <x v="1"/>
    <x v="7"/>
    <x v="3"/>
    <n v="189429"/>
    <n v="3.6"/>
    <n v="6819.4440000000004"/>
    <n v="307708.14"/>
    <n v="45.12217418311522"/>
    <n v="6985.28"/>
    <n v="54.38"/>
    <n v="3186.6847359999992"/>
    <n v="360.88"/>
    <n v="0.88"/>
    <n v="2804.2825676799994"/>
    <x v="1"/>
    <n v="118"/>
    <x v="317"/>
    <n v="18.649999999999999"/>
    <n v="1011.0165"/>
    <x v="1826"/>
    <x v="1826"/>
    <x v="225"/>
    <n v="19.47"/>
  </r>
  <r>
    <x v="1"/>
    <x v="7"/>
    <x v="0"/>
    <n v="114806"/>
    <n v="4.22"/>
    <n v="4844.8131999999996"/>
    <n v="208698.23999999999"/>
    <n v="43.076632964920094"/>
    <n v="13865.75"/>
    <n v="45.26"/>
    <n v="7590.1115499999996"/>
    <n v="195.93"/>
    <n v="1.1200000000000001"/>
    <n v="8500.9249360000013"/>
    <x v="0"/>
    <n v="3621"/>
    <x v="1603"/>
    <n v="13.74"/>
    <n v="580.37760000000003"/>
    <x v="1827"/>
    <x v="1827"/>
    <x v="172"/>
    <n v="7.3"/>
  </r>
  <r>
    <x v="1"/>
    <x v="7"/>
    <x v="4"/>
    <n v="198905"/>
    <n v="7.98"/>
    <n v="15872.619000000002"/>
    <n v="198462.61"/>
    <n v="12.503457053936717"/>
    <n v="21022.95"/>
    <n v="54.21"/>
    <n v="9626.4088049999991"/>
    <n v="57.3"/>
    <n v="0.86"/>
    <n v="8278.7115722999988"/>
    <x v="1"/>
    <n v="4592"/>
    <x v="1604"/>
    <n v="3.07"/>
    <n v="579.86159999999995"/>
    <x v="1828"/>
    <x v="1828"/>
    <x v="12"/>
    <n v="13.99"/>
  </r>
  <r>
    <x v="1"/>
    <x v="7"/>
    <x v="4"/>
    <n v="167460"/>
    <n v="7.83"/>
    <n v="13112.117999999999"/>
    <n v="99048.27"/>
    <n v="7.5539489501238481"/>
    <n v="44190.82"/>
    <n v="15.16"/>
    <n v="37491.491688000002"/>
    <n v="118.7"/>
    <n v="0.96"/>
    <n v="35991.832020480004"/>
    <x v="0"/>
    <n v="990"/>
    <x v="1605"/>
    <n v="13.5"/>
    <n v="1564.7850000000001"/>
    <x v="1829"/>
    <x v="1829"/>
    <x v="149"/>
    <n v="8.4"/>
  </r>
  <r>
    <x v="1"/>
    <x v="7"/>
    <x v="0"/>
    <n v="18540"/>
    <n v="5.75"/>
    <n v="1066.05"/>
    <n v="181849.11"/>
    <n v="170.58215843534543"/>
    <n v="29619.54"/>
    <n v="17.559999999999999"/>
    <n v="24418.348776000003"/>
    <n v="252.58"/>
    <n v="0.86"/>
    <n v="20999.779947360003"/>
    <x v="0"/>
    <n v="1469"/>
    <x v="1606"/>
    <n v="22.2"/>
    <n v="216.22800000000001"/>
    <x v="1830"/>
    <x v="1830"/>
    <x v="138"/>
    <n v="8.19"/>
  </r>
  <r>
    <x v="1"/>
    <x v="7"/>
    <x v="0"/>
    <n v="50039"/>
    <n v="4.01"/>
    <n v="2006.5638999999999"/>
    <n v="219694.9"/>
    <n v="109.48811547940238"/>
    <n v="25336.03"/>
    <n v="9.8800000000000008"/>
    <n v="22832.830235999998"/>
    <n v="26.91"/>
    <n v="1.05"/>
    <n v="23974.471747799998"/>
    <x v="0"/>
    <n v="367"/>
    <x v="1607"/>
    <n v="14.66"/>
    <n v="169.90940000000001"/>
    <x v="1831"/>
    <x v="1831"/>
    <x v="227"/>
    <n v="8.0399999999999991"/>
  </r>
  <r>
    <x v="1"/>
    <x v="7"/>
    <x v="1"/>
    <n v="51785"/>
    <n v="2.93"/>
    <n v="1517.3005000000001"/>
    <n v="316635.86"/>
    <n v="208.68368526867286"/>
    <n v="7204.54"/>
    <n v="59.52"/>
    <n v="2916.3977919999998"/>
    <n v="438.44"/>
    <n v="1.06"/>
    <n v="3091.3816595200001"/>
    <x v="0"/>
    <n v="568"/>
    <x v="1608"/>
    <n v="16.920000000000002"/>
    <n v="225.88200000000003"/>
    <x v="1832"/>
    <x v="1832"/>
    <x v="78"/>
    <n v="17.13"/>
  </r>
  <r>
    <x v="1"/>
    <x v="7"/>
    <x v="0"/>
    <n v="30048"/>
    <n v="5.98"/>
    <n v="1796.8704000000002"/>
    <n v="271005"/>
    <n v="150.8205600136771"/>
    <n v="16239.61"/>
    <n v="4.0199999999999996"/>
    <n v="15586.777678"/>
    <n v="440.77"/>
    <n v="1.06"/>
    <n v="16521.984338680002"/>
    <x v="1"/>
    <n v="1410"/>
    <x v="272"/>
    <n v="3.3"/>
    <n v="56.166000000000004"/>
    <x v="1833"/>
    <x v="1833"/>
    <x v="20"/>
    <n v="13.33"/>
  </r>
  <r>
    <x v="1"/>
    <x v="7"/>
    <x v="4"/>
    <n v="71422"/>
    <n v="1.66"/>
    <n v="1185.6052"/>
    <n v="359164.67"/>
    <n v="302.93783293123209"/>
    <n v="30414.639999999999"/>
    <n v="42.1"/>
    <n v="17610.076559999998"/>
    <n v="231.03"/>
    <n v="1.19"/>
    <n v="20955.991106399997"/>
    <x v="0"/>
    <n v="2765"/>
    <x v="1609"/>
    <n v="5.05"/>
    <n v="53.125999999999998"/>
    <x v="1834"/>
    <x v="1834"/>
    <x v="243"/>
    <n v="17.010000000000002"/>
  </r>
  <r>
    <x v="1"/>
    <x v="7"/>
    <x v="0"/>
    <n v="109182"/>
    <n v="0.75"/>
    <n v="818.86500000000001"/>
    <n v="441188.67"/>
    <n v="538.78071476983382"/>
    <n v="19221.509999999998"/>
    <n v="3.63"/>
    <n v="18523.769186999998"/>
    <n v="413.32"/>
    <n v="1.1399999999999999"/>
    <n v="21117.096873179995"/>
    <x v="0"/>
    <n v="3202"/>
    <x v="1355"/>
    <n v="6.96"/>
    <n v="43.5"/>
    <x v="1835"/>
    <x v="1835"/>
    <x v="166"/>
    <n v="10.050000000000001"/>
  </r>
  <r>
    <x v="1"/>
    <x v="7"/>
    <x v="0"/>
    <n v="112201"/>
    <n v="3.57"/>
    <n v="4005.5756999999994"/>
    <n v="212457.02"/>
    <n v="53.040320770869471"/>
    <n v="40599.279999999999"/>
    <n v="17.82"/>
    <n v="33364.488303999999"/>
    <n v="467.34"/>
    <n v="1.18"/>
    <n v="39370.096198719999"/>
    <x v="0"/>
    <n v="1789"/>
    <x v="1610"/>
    <n v="17.899999999999999"/>
    <n v="681.09500000000003"/>
    <x v="1836"/>
    <x v="1836"/>
    <x v="30"/>
    <n v="6.44"/>
  </r>
  <r>
    <x v="1"/>
    <x v="7"/>
    <x v="3"/>
    <n v="3420"/>
    <n v="5.01"/>
    <n v="171.34199999999998"/>
    <n v="170061.23"/>
    <n v="992.52506682541366"/>
    <n v="20209.32"/>
    <n v="9.24"/>
    <n v="18341.978832000001"/>
    <n v="490.39"/>
    <n v="0.84"/>
    <n v="15407.26221888"/>
    <x v="0"/>
    <n v="3434"/>
    <x v="1611"/>
    <n v="6.79"/>
    <n v="9.166500000000001"/>
    <x v="1837"/>
    <x v="1837"/>
    <x v="68"/>
    <n v="5.94"/>
  </r>
  <r>
    <x v="1"/>
    <x v="7"/>
    <x v="2"/>
    <n v="77992"/>
    <n v="2.4500000000000002"/>
    <n v="1910.8040000000001"/>
    <n v="293062.09999999998"/>
    <n v="153.37109405255586"/>
    <n v="13693.97"/>
    <n v="33.200000000000003"/>
    <n v="9147.5719599999993"/>
    <n v="29.17"/>
    <n v="0.87"/>
    <n v="7958.3876051999996"/>
    <x v="0"/>
    <n v="2307"/>
    <x v="1612"/>
    <n v="12.38"/>
    <n v="201.54640000000001"/>
    <x v="1838"/>
    <x v="1838"/>
    <x v="216"/>
    <n v="8.99"/>
  </r>
  <r>
    <x v="1"/>
    <x v="7"/>
    <x v="1"/>
    <n v="174312"/>
    <n v="5.0999999999999996"/>
    <n v="8889.9120000000003"/>
    <n v="58734.9"/>
    <n v="6.606915793992111"/>
    <n v="42799.33"/>
    <n v="52.77"/>
    <n v="20214.123559"/>
    <n v="465.42"/>
    <n v="0.82"/>
    <n v="16575.581318379998"/>
    <x v="0"/>
    <n v="683"/>
    <x v="977"/>
    <n v="6.24"/>
    <n v="410.46720000000005"/>
    <x v="1839"/>
    <x v="1839"/>
    <x v="204"/>
    <n v="12.21"/>
  </r>
  <r>
    <x v="1"/>
    <x v="7"/>
    <x v="3"/>
    <n v="158481"/>
    <n v="6.56"/>
    <n v="10396.353599999999"/>
    <n v="289042.90999999997"/>
    <n v="27.802335426528781"/>
    <n v="34432.019999999997"/>
    <n v="45.8"/>
    <n v="18662.154839999999"/>
    <n v="41.91"/>
    <n v="0.8"/>
    <n v="14929.723872"/>
    <x v="0"/>
    <n v="2161"/>
    <x v="1613"/>
    <n v="6.23"/>
    <n v="617.89139999999998"/>
    <x v="1840"/>
    <x v="1840"/>
    <x v="120"/>
    <n v="11.69"/>
  </r>
  <r>
    <x v="1"/>
    <x v="7"/>
    <x v="2"/>
    <n v="81919"/>
    <n v="2.5499999999999998"/>
    <n v="2088.9344999999998"/>
    <n v="498952.93"/>
    <n v="238.85522978341353"/>
    <n v="11230.75"/>
    <n v="0.69"/>
    <n v="11153.257825000001"/>
    <n v="387.03"/>
    <n v="0.96"/>
    <n v="10707.127512000001"/>
    <x v="0"/>
    <n v="4197"/>
    <x v="1614"/>
    <n v="2.37"/>
    <n v="26.520300000000002"/>
    <x v="1841"/>
    <x v="1841"/>
    <x v="51"/>
    <n v="8.2899999999999991"/>
  </r>
  <r>
    <x v="1"/>
    <x v="7"/>
    <x v="3"/>
    <n v="196163"/>
    <n v="1.46"/>
    <n v="2863.9798000000001"/>
    <n v="295202.58"/>
    <n v="103.07425352650881"/>
    <n v="22171.81"/>
    <n v="52.94"/>
    <n v="10434.053786"/>
    <n v="29.89"/>
    <n v="1.07"/>
    <n v="11164.437551020001"/>
    <x v="0"/>
    <n v="4555"/>
    <x v="109"/>
    <n v="12.89"/>
    <n v="287.18920000000003"/>
    <x v="1842"/>
    <x v="1842"/>
    <x v="224"/>
    <n v="16.05"/>
  </r>
  <r>
    <x v="1"/>
    <x v="7"/>
    <x v="3"/>
    <n v="10275"/>
    <n v="2.62"/>
    <n v="269.20499999999998"/>
    <n v="422339.43"/>
    <n v="1568.8394717780131"/>
    <n v="14385.66"/>
    <n v="36.520000000000003"/>
    <n v="9132.0169679999999"/>
    <n v="350.42"/>
    <n v="1.04"/>
    <n v="9497.2976467200006"/>
    <x v="0"/>
    <n v="2209"/>
    <x v="1075"/>
    <n v="13.18"/>
    <n v="24.119399999999999"/>
    <x v="1843"/>
    <x v="1843"/>
    <x v="248"/>
    <n v="12.59"/>
  </r>
  <r>
    <x v="1"/>
    <x v="7"/>
    <x v="2"/>
    <n v="148045"/>
    <n v="6.93"/>
    <n v="10259.5185"/>
    <n v="203814.36"/>
    <n v="19.865879670668754"/>
    <n v="29152.05"/>
    <n v="50.45"/>
    <n v="14444.840774999999"/>
    <n v="472.96"/>
    <n v="0.87"/>
    <n v="12567.011474249999"/>
    <x v="0"/>
    <n v="3841"/>
    <x v="1615"/>
    <n v="15.19"/>
    <n v="1474.1895000000002"/>
    <x v="1844"/>
    <x v="1844"/>
    <x v="126"/>
    <n v="10.93"/>
  </r>
  <r>
    <x v="1"/>
    <x v="7"/>
    <x v="4"/>
    <n v="65746"/>
    <n v="2.78"/>
    <n v="1827.7387999999999"/>
    <n v="329783.76"/>
    <n v="180.43265263067133"/>
    <n v="12485.08"/>
    <n v="45.06"/>
    <n v="6859.302952"/>
    <n v="294.01"/>
    <n v="1"/>
    <n v="6859.302952"/>
    <x v="1"/>
    <n v="672"/>
    <x v="263"/>
    <n v="11.9"/>
    <n v="138.04000000000002"/>
    <x v="1845"/>
    <x v="1845"/>
    <x v="64"/>
    <n v="14.81"/>
  </r>
  <r>
    <x v="1"/>
    <x v="7"/>
    <x v="2"/>
    <n v="104467"/>
    <n v="1.89"/>
    <n v="1974.4263000000001"/>
    <n v="494912.83"/>
    <n v="250.66158711520404"/>
    <n v="30597.61"/>
    <n v="50.53"/>
    <n v="15136.637667000001"/>
    <n v="427.36"/>
    <n v="0.89"/>
    <n v="13471.60752363"/>
    <x v="0"/>
    <n v="4463"/>
    <x v="1616"/>
    <n v="19.23"/>
    <n v="321.14100000000002"/>
    <x v="1846"/>
    <x v="1846"/>
    <x v="99"/>
    <n v="14.3"/>
  </r>
  <r>
    <x v="1"/>
    <x v="7"/>
    <x v="1"/>
    <n v="68238"/>
    <n v="5.2"/>
    <n v="3548.3760000000002"/>
    <n v="428142.9"/>
    <n v="120.65883096943503"/>
    <n v="11476.19"/>
    <n v="33.03"/>
    <n v="7685.6044430000002"/>
    <n v="317.77999999999997"/>
    <n v="0.98"/>
    <n v="7531.89235414"/>
    <x v="1"/>
    <n v="2131"/>
    <x v="1617"/>
    <n v="9.42"/>
    <n v="251.51400000000001"/>
    <x v="1847"/>
    <x v="1847"/>
    <x v="161"/>
    <n v="19.84"/>
  </r>
  <r>
    <x v="1"/>
    <x v="7"/>
    <x v="0"/>
    <n v="24547"/>
    <n v="7.68"/>
    <n v="1885.2095999999999"/>
    <n v="137067.87"/>
    <n v="72.706965846131908"/>
    <n v="49585.32"/>
    <n v="52.47"/>
    <n v="23567.902596000004"/>
    <n v="315.73"/>
    <n v="1.1000000000000001"/>
    <n v="25924.692855600006"/>
    <x v="0"/>
    <n v="3327"/>
    <x v="1618"/>
    <n v="10.79"/>
    <n v="124.4087"/>
    <x v="1848"/>
    <x v="1848"/>
    <x v="36"/>
    <n v="9.17"/>
  </r>
  <r>
    <x v="2"/>
    <x v="7"/>
    <x v="2"/>
    <n v="61477"/>
    <n v="3.39"/>
    <n v="2084.0702999999999"/>
    <n v="62689.58"/>
    <n v="30.080357653962061"/>
    <n v="10924.89"/>
    <n v="36.380000000000003"/>
    <n v="6950.4150179999997"/>
    <n v="129.25"/>
    <n v="1.2"/>
    <n v="8340.4980215999985"/>
    <x v="0"/>
    <n v="4067"/>
    <x v="1619"/>
    <n v="22.65"/>
    <n v="354.92549999999994"/>
    <x v="1849"/>
    <x v="1849"/>
    <x v="219"/>
    <n v="3.84"/>
  </r>
  <r>
    <x v="2"/>
    <x v="7"/>
    <x v="4"/>
    <n v="49762"/>
    <n v="4.59"/>
    <n v="2284.0757999999996"/>
    <n v="482984.73"/>
    <n v="211.45739996895026"/>
    <n v="212"/>
    <n v="38.630000000000003"/>
    <n v="130.10439999999997"/>
    <n v="371.58"/>
    <n v="1.19"/>
    <n v="154.82423599999996"/>
    <x v="0"/>
    <n v="1547"/>
    <x v="1034"/>
    <n v="3.96"/>
    <n v="46.648799999999994"/>
    <x v="1850"/>
    <x v="1850"/>
    <x v="28"/>
    <n v="14.38"/>
  </r>
  <r>
    <x v="2"/>
    <x v="7"/>
    <x v="4"/>
    <n v="126041"/>
    <n v="2.06"/>
    <n v="2596.4445999999998"/>
    <n v="97074.17"/>
    <n v="37.387344987064239"/>
    <n v="19297.36"/>
    <n v="39.229999999999997"/>
    <n v="11727.005672000001"/>
    <n v="464.7"/>
    <n v="1.1499999999999999"/>
    <n v="13486.0565228"/>
    <x v="0"/>
    <n v="140"/>
    <x v="1620"/>
    <n v="9.98"/>
    <n v="154.8896"/>
    <x v="1851"/>
    <x v="1851"/>
    <x v="142"/>
    <n v="13.89"/>
  </r>
  <r>
    <x v="2"/>
    <x v="7"/>
    <x v="2"/>
    <n v="68818"/>
    <n v="3.06"/>
    <n v="2105.8308000000002"/>
    <n v="124524.79"/>
    <n v="59.133331129927427"/>
    <n v="13663.36"/>
    <n v="47.73"/>
    <n v="7141.8382720000009"/>
    <n v="286.73"/>
    <n v="1.04"/>
    <n v="7427.5118028800016"/>
    <x v="1"/>
    <n v="4394"/>
    <x v="1341"/>
    <n v="21.78"/>
    <n v="511.39440000000008"/>
    <x v="1852"/>
    <x v="1852"/>
    <x v="117"/>
    <n v="20.85"/>
  </r>
  <r>
    <x v="2"/>
    <x v="7"/>
    <x v="2"/>
    <n v="183469"/>
    <n v="5.53"/>
    <n v="10145.8357"/>
    <n v="98932.96"/>
    <n v="9.7510902921481382"/>
    <n v="13507.05"/>
    <n v="7.12"/>
    <n v="12545.348039999999"/>
    <n v="229.86"/>
    <n v="0.82"/>
    <n v="10287.185392799998"/>
    <x v="0"/>
    <n v="1835"/>
    <x v="1621"/>
    <n v="22.51"/>
    <n v="1968.4995000000001"/>
    <x v="1853"/>
    <x v="1853"/>
    <x v="53"/>
    <n v="13.24"/>
  </r>
  <r>
    <x v="2"/>
    <x v="7"/>
    <x v="3"/>
    <n v="189823"/>
    <n v="6.09"/>
    <n v="11560.2207"/>
    <n v="319990.44"/>
    <n v="27.680305446071632"/>
    <n v="18256.64"/>
    <n v="3.21"/>
    <n v="17670.601855999997"/>
    <n v="61.94"/>
    <n v="1.1200000000000001"/>
    <n v="19791.074078719997"/>
    <x v="0"/>
    <n v="3668"/>
    <x v="1622"/>
    <n v="11.9"/>
    <n v="971.15900000000011"/>
    <x v="1854"/>
    <x v="1854"/>
    <x v="174"/>
    <n v="8.69"/>
  </r>
  <r>
    <x v="2"/>
    <x v="7"/>
    <x v="2"/>
    <n v="142328"/>
    <n v="1.77"/>
    <n v="2519.2056000000002"/>
    <n v="383207.52"/>
    <n v="152.11442845316"/>
    <n v="4643.26"/>
    <n v="46.61"/>
    <n v="2479.0365140000004"/>
    <n v="369.23"/>
    <n v="0.82"/>
    <n v="2032.8099414800001"/>
    <x v="0"/>
    <n v="4432"/>
    <x v="76"/>
    <n v="3.56"/>
    <n v="59.879199999999997"/>
    <x v="1855"/>
    <x v="1855"/>
    <x v="140"/>
    <n v="15.3"/>
  </r>
  <r>
    <x v="2"/>
    <x v="7"/>
    <x v="2"/>
    <n v="134510"/>
    <n v="6.7"/>
    <n v="9012.17"/>
    <n v="23401.77"/>
    <n v="2.596685371003876"/>
    <n v="12856.53"/>
    <n v="14.24"/>
    <n v="11025.760128000002"/>
    <n v="178.11"/>
    <n v="0.86"/>
    <n v="9482.1537100800015"/>
    <x v="0"/>
    <n v="2645"/>
    <x v="1623"/>
    <n v="16.18"/>
    <n v="1347.3086000000001"/>
    <x v="1856"/>
    <x v="1856"/>
    <x v="136"/>
    <n v="4.6100000000000003"/>
  </r>
  <r>
    <x v="2"/>
    <x v="7"/>
    <x v="1"/>
    <n v="76589"/>
    <n v="1.5"/>
    <n v="1148.835"/>
    <n v="378691.21"/>
    <n v="329.63063451235382"/>
    <n v="32308.880000000001"/>
    <n v="58.37"/>
    <n v="13450.186744000001"/>
    <n v="63.52"/>
    <n v="0.89"/>
    <n v="11970.66620216"/>
    <x v="1"/>
    <n v="2622"/>
    <x v="1624"/>
    <n v="2.4500000000000002"/>
    <n v="24.8185"/>
    <x v="1857"/>
    <x v="1857"/>
    <x v="174"/>
    <n v="17.97"/>
  </r>
  <r>
    <x v="2"/>
    <x v="7"/>
    <x v="1"/>
    <n v="134606"/>
    <n v="5.12"/>
    <n v="6891.8272000000006"/>
    <n v="380698.29"/>
    <n v="55.239093922726319"/>
    <n v="25493.29"/>
    <n v="51.5"/>
    <n v="12364.245650000001"/>
    <n v="271.11"/>
    <n v="1.07"/>
    <n v="13229.742845500001"/>
    <x v="0"/>
    <n v="1284"/>
    <x v="1625"/>
    <n v="8.9"/>
    <n v="343.45100000000002"/>
    <x v="1858"/>
    <x v="1858"/>
    <x v="167"/>
    <n v="8.06"/>
  </r>
  <r>
    <x v="2"/>
    <x v="7"/>
    <x v="0"/>
    <n v="143624"/>
    <n v="2.97"/>
    <n v="4265.6328000000003"/>
    <n v="15587.48"/>
    <n v="3.6542010836000696"/>
    <n v="33821.47"/>
    <n v="19.3"/>
    <n v="27293.926289999999"/>
    <n v="37.200000000000003"/>
    <n v="0.91"/>
    <n v="24837.472923900001"/>
    <x v="0"/>
    <n v="3484"/>
    <x v="1626"/>
    <n v="18.18"/>
    <n v="395.41499999999996"/>
    <x v="1859"/>
    <x v="1859"/>
    <x v="94"/>
    <n v="6"/>
  </r>
  <r>
    <x v="2"/>
    <x v="7"/>
    <x v="3"/>
    <n v="191067"/>
    <n v="6.31"/>
    <n v="12056.327699999998"/>
    <n v="446932.71"/>
    <n v="37.07038503938476"/>
    <n v="45078.65"/>
    <n v="12.5"/>
    <n v="39443.818749999999"/>
    <n v="164.86"/>
    <n v="1.06"/>
    <n v="41810.447874999998"/>
    <x v="1"/>
    <n v="3865"/>
    <x v="1627"/>
    <n v="24.55"/>
    <n v="3314.9865"/>
    <x v="1860"/>
    <x v="1860"/>
    <x v="9"/>
    <n v="19.09"/>
  </r>
  <r>
    <x v="2"/>
    <x v="7"/>
    <x v="1"/>
    <n v="112841"/>
    <n v="1.56"/>
    <n v="1760.3196"/>
    <n v="306407.90999999997"/>
    <n v="174.06379500631587"/>
    <n v="38938.31"/>
    <n v="52.92"/>
    <n v="18332.156348"/>
    <n v="249.77"/>
    <n v="1.05"/>
    <n v="19248.7641654"/>
    <x v="1"/>
    <n v="1628"/>
    <x v="1628"/>
    <n v="3.3"/>
    <n v="70.719000000000008"/>
    <x v="1861"/>
    <x v="1861"/>
    <x v="207"/>
    <n v="23.59"/>
  </r>
  <r>
    <x v="2"/>
    <x v="7"/>
    <x v="1"/>
    <n v="123537"/>
    <n v="1.5"/>
    <n v="1853.0549999999998"/>
    <n v="298260.49"/>
    <n v="160.95609142739963"/>
    <n v="19025.64"/>
    <n v="21.21"/>
    <n v="14990.301756000001"/>
    <n v="466.01"/>
    <n v="0.87"/>
    <n v="13041.56252772"/>
    <x v="1"/>
    <n v="1121"/>
    <x v="1629"/>
    <n v="14.67"/>
    <n v="203.17949999999999"/>
    <x v="1862"/>
    <x v="1862"/>
    <x v="142"/>
    <n v="9.86"/>
  </r>
  <r>
    <x v="2"/>
    <x v="7"/>
    <x v="3"/>
    <n v="33934"/>
    <n v="1.7"/>
    <n v="576.87800000000004"/>
    <n v="392308.61"/>
    <n v="680.05472560922749"/>
    <n v="41992.56"/>
    <n v="3.95"/>
    <n v="40333.853879999995"/>
    <n v="401.38"/>
    <n v="1.1299999999999999"/>
    <n v="45577.25488439999"/>
    <x v="1"/>
    <n v="1851"/>
    <x v="1630"/>
    <n v="13.57"/>
    <n v="55.772700000000007"/>
    <x v="1863"/>
    <x v="1863"/>
    <x v="111"/>
    <n v="14.1"/>
  </r>
  <r>
    <x v="2"/>
    <x v="7"/>
    <x v="3"/>
    <n v="197022"/>
    <n v="7.37"/>
    <n v="14520.5214"/>
    <n v="466022.39"/>
    <n v="32.094053454581875"/>
    <n v="34356.639999999999"/>
    <n v="2.73"/>
    <n v="33418.703728"/>
    <n v="361.12"/>
    <n v="0.84"/>
    <n v="28071.711131519998"/>
    <x v="1"/>
    <n v="932"/>
    <x v="1631"/>
    <n v="14.2"/>
    <n v="2046.3619999999999"/>
    <x v="1864"/>
    <x v="1864"/>
    <x v="128"/>
    <n v="14.69"/>
  </r>
  <r>
    <x v="2"/>
    <x v="7"/>
    <x v="4"/>
    <n v="57195"/>
    <n v="0.78"/>
    <n v="446.12100000000004"/>
    <n v="392577.4"/>
    <n v="879.9796467774438"/>
    <n v="40098.339999999997"/>
    <n v="44.05"/>
    <n v="22435.021230000002"/>
    <n v="52.36"/>
    <n v="1.02"/>
    <n v="22883.721654600002"/>
    <x v="0"/>
    <n v="1670"/>
    <x v="1632"/>
    <n v="7.85"/>
    <n v="24.727499999999999"/>
    <x v="1865"/>
    <x v="1865"/>
    <x v="22"/>
    <n v="9.3800000000000008"/>
  </r>
  <r>
    <x v="2"/>
    <x v="7"/>
    <x v="4"/>
    <n v="45494"/>
    <n v="7.34"/>
    <n v="3339.2595999999999"/>
    <n v="207700.66"/>
    <n v="62.199614549285123"/>
    <n v="5336.71"/>
    <n v="22.07"/>
    <n v="4158.8981029999995"/>
    <n v="70.66"/>
    <n v="0.94"/>
    <n v="3909.3642168199995"/>
    <x v="0"/>
    <n v="193"/>
    <x v="1633"/>
    <n v="14.09"/>
    <n v="385.7842"/>
    <x v="1866"/>
    <x v="1866"/>
    <x v="226"/>
    <n v="14.65"/>
  </r>
  <r>
    <x v="2"/>
    <x v="7"/>
    <x v="4"/>
    <n v="136605"/>
    <n v="1.47"/>
    <n v="2008.0934999999999"/>
    <n v="338110.45"/>
    <n v="168.37385808977521"/>
    <n v="24422.3"/>
    <n v="56.62"/>
    <n v="10594.393740000001"/>
    <n v="133.80000000000001"/>
    <n v="1.17"/>
    <n v="12395.4406758"/>
    <x v="0"/>
    <n v="2820"/>
    <x v="729"/>
    <n v="15.86"/>
    <n v="236.94839999999999"/>
    <x v="1867"/>
    <x v="1867"/>
    <x v="186"/>
    <n v="11.93"/>
  </r>
  <r>
    <x v="2"/>
    <x v="7"/>
    <x v="3"/>
    <n v="184688"/>
    <n v="2.4500000000000002"/>
    <n v="4524.8559999999998"/>
    <n v="29176.6"/>
    <n v="6.4480726016474339"/>
    <n v="37387.82"/>
    <n v="27.3"/>
    <n v="27180.94514"/>
    <n v="132.12"/>
    <n v="0.89"/>
    <n v="24191.041174599999"/>
    <x v="1"/>
    <n v="1921"/>
    <x v="1432"/>
    <n v="20.12"/>
    <n v="985.47760000000005"/>
    <x v="1868"/>
    <x v="1868"/>
    <x v="115"/>
    <n v="15.71"/>
  </r>
  <r>
    <x v="2"/>
    <x v="7"/>
    <x v="4"/>
    <n v="75745"/>
    <n v="5.98"/>
    <n v="4529.5510000000004"/>
    <n v="422723.06"/>
    <n v="93.325598939055979"/>
    <n v="8703.86"/>
    <n v="44.66"/>
    <n v="4816.7161240000014"/>
    <n v="478.08"/>
    <n v="0.95"/>
    <n v="4575.8803178000007"/>
    <x v="0"/>
    <n v="4672"/>
    <x v="1634"/>
    <n v="8.1999999999999993"/>
    <n v="356.53599999999994"/>
    <x v="1869"/>
    <x v="1869"/>
    <x v="101"/>
    <n v="19.89"/>
  </r>
  <r>
    <x v="2"/>
    <x v="7"/>
    <x v="0"/>
    <n v="96798"/>
    <n v="2.69"/>
    <n v="2603.8661999999999"/>
    <n v="271478.05"/>
    <n v="104.25960058930831"/>
    <n v="12831.4"/>
    <n v="15.61"/>
    <n v="10828.418459999999"/>
    <n v="40.14"/>
    <n v="1.17"/>
    <n v="12669.249598199998"/>
    <x v="1"/>
    <n v="1899"/>
    <x v="161"/>
    <n v="15.77"/>
    <n v="398.1925"/>
    <x v="1870"/>
    <x v="1870"/>
    <x v="35"/>
    <n v="14.36"/>
  </r>
  <r>
    <x v="2"/>
    <x v="7"/>
    <x v="3"/>
    <n v="112689"/>
    <n v="4.3499999999999996"/>
    <n v="4901.9714999999997"/>
    <n v="189321.32"/>
    <n v="38.621464853477832"/>
    <n v="47260.24"/>
    <n v="59.16"/>
    <n v="19301.082015999997"/>
    <n v="409.74"/>
    <n v="0.99"/>
    <n v="19108.071195839995"/>
    <x v="0"/>
    <n v="1940"/>
    <x v="1635"/>
    <n v="4.25"/>
    <n v="167.06750000000002"/>
    <x v="1871"/>
    <x v="1871"/>
    <x v="84"/>
    <n v="17.600000000000001"/>
  </r>
  <r>
    <x v="2"/>
    <x v="7"/>
    <x v="1"/>
    <n v="127047"/>
    <n v="2.2599999999999998"/>
    <n v="2871.2621999999997"/>
    <n v="371450.87"/>
    <n v="129.36849515171411"/>
    <n v="47849.37"/>
    <n v="54.31"/>
    <n v="21862.377153000001"/>
    <n v="475.53"/>
    <n v="1.19"/>
    <n v="26016.22881207"/>
    <x v="0"/>
    <n v="447"/>
    <x v="1636"/>
    <n v="10.45"/>
    <n v="285.5985"/>
    <x v="1872"/>
    <x v="1872"/>
    <x v="12"/>
    <n v="11.28"/>
  </r>
  <r>
    <x v="2"/>
    <x v="7"/>
    <x v="1"/>
    <n v="71825"/>
    <n v="7.86"/>
    <n v="5645.4450000000006"/>
    <n v="236862.72"/>
    <n v="41.95643036111413"/>
    <n v="36719.730000000003"/>
    <n v="50.43"/>
    <n v="18201.970161000001"/>
    <n v="156.66"/>
    <n v="0.85"/>
    <n v="15471.674636850001"/>
    <x v="0"/>
    <n v="2941"/>
    <x v="14"/>
    <n v="15.97"/>
    <n v="582.26620000000003"/>
    <x v="1873"/>
    <x v="1873"/>
    <x v="168"/>
    <n v="14.25"/>
  </r>
  <r>
    <x v="2"/>
    <x v="7"/>
    <x v="3"/>
    <n v="19773"/>
    <n v="7.17"/>
    <n v="1417.7240999999999"/>
    <n v="471245.72"/>
    <n v="332.3959295041962"/>
    <n v="21334.57"/>
    <n v="1.07"/>
    <n v="21106.290100999999"/>
    <n v="101.39"/>
    <n v="0.82"/>
    <n v="17307.157882819996"/>
    <x v="1"/>
    <n v="250"/>
    <x v="1637"/>
    <n v="10.81"/>
    <n v="170.47370000000001"/>
    <x v="1874"/>
    <x v="1874"/>
    <x v="152"/>
    <n v="14.77"/>
  </r>
  <r>
    <x v="2"/>
    <x v="7"/>
    <x v="2"/>
    <n v="180173"/>
    <n v="3.65"/>
    <n v="6576.3144999999995"/>
    <n v="35675.65"/>
    <n v="5.4248698111989633"/>
    <n v="44891.47"/>
    <n v="15.22"/>
    <n v="38058.988266"/>
    <n v="301.58"/>
    <n v="1.17"/>
    <n v="44529.016271219996"/>
    <x v="1"/>
    <n v="4886"/>
    <x v="1638"/>
    <n v="22.05"/>
    <n v="1312.1955"/>
    <x v="1875"/>
    <x v="1875"/>
    <x v="202"/>
    <n v="7.29"/>
  </r>
  <r>
    <x v="2"/>
    <x v="7"/>
    <x v="3"/>
    <n v="147144"/>
    <n v="2.41"/>
    <n v="3546.1704"/>
    <n v="277493.77"/>
    <n v="78.25167397483213"/>
    <n v="33273.46"/>
    <n v="41.37"/>
    <n v="19508.229598000002"/>
    <n v="482.78"/>
    <n v="1.04"/>
    <n v="20288.558781920001"/>
    <x v="1"/>
    <n v="713"/>
    <x v="1639"/>
    <n v="2.76"/>
    <n v="85.394400000000005"/>
    <x v="1876"/>
    <x v="1876"/>
    <x v="114"/>
    <n v="15.86"/>
  </r>
  <r>
    <x v="2"/>
    <x v="7"/>
    <x v="2"/>
    <n v="47381"/>
    <n v="7.17"/>
    <n v="3397.2177000000001"/>
    <n v="363254.46"/>
    <n v="106.92704797811456"/>
    <n v="10652.66"/>
    <n v="54.58"/>
    <n v="4838.4381720000001"/>
    <n v="112.3"/>
    <n v="1.04"/>
    <n v="5031.97569888"/>
    <x v="0"/>
    <n v="725"/>
    <x v="1640"/>
    <n v="5.1100000000000003"/>
    <n v="127.75000000000001"/>
    <x v="1877"/>
    <x v="1877"/>
    <x v="215"/>
    <n v="10.88"/>
  </r>
  <r>
    <x v="2"/>
    <x v="7"/>
    <x v="1"/>
    <n v="47898"/>
    <n v="2.57"/>
    <n v="1230.9785999999999"/>
    <n v="148518.85999999999"/>
    <n v="120.6510494983422"/>
    <n v="7020.94"/>
    <n v="13.5"/>
    <n v="6073.1130999999996"/>
    <n v="317.43"/>
    <n v="0.81"/>
    <n v="4919.2216109999999"/>
    <x v="0"/>
    <n v="4693"/>
    <x v="1641"/>
    <n v="16.79"/>
    <n v="130.45830000000001"/>
    <x v="1878"/>
    <x v="1878"/>
    <x v="221"/>
    <n v="5.2"/>
  </r>
  <r>
    <x v="2"/>
    <x v="7"/>
    <x v="0"/>
    <n v="37801"/>
    <n v="5.95"/>
    <n v="2249.1595000000002"/>
    <n v="21926.75"/>
    <n v="9.7488639645165218"/>
    <n v="10872.14"/>
    <n v="51.38"/>
    <n v="5286.0344679999989"/>
    <n v="391.42"/>
    <n v="0.86"/>
    <n v="4545.989642479999"/>
    <x v="0"/>
    <n v="1017"/>
    <x v="617"/>
    <n v="14"/>
    <n v="243.60000000000002"/>
    <x v="1879"/>
    <x v="1879"/>
    <x v="41"/>
    <n v="10.15"/>
  </r>
  <r>
    <x v="2"/>
    <x v="7"/>
    <x v="1"/>
    <n v="31976"/>
    <n v="2.52"/>
    <n v="805.79520000000002"/>
    <n v="73088.3"/>
    <n v="90.703320148841797"/>
    <n v="15311.97"/>
    <n v="55.48"/>
    <n v="6816.8890440000005"/>
    <n v="93.26"/>
    <n v="0.89"/>
    <n v="6067.0312491600007"/>
    <x v="1"/>
    <n v="4909"/>
    <x v="648"/>
    <n v="3.12"/>
    <n v="26.145600000000002"/>
    <x v="1880"/>
    <x v="1880"/>
    <x v="209"/>
    <n v="11.19"/>
  </r>
  <r>
    <x v="2"/>
    <x v="7"/>
    <x v="0"/>
    <n v="4311"/>
    <n v="0.82"/>
    <n v="35.350199999999994"/>
    <n v="83029.84"/>
    <n v="2348.7799220372167"/>
    <n v="5403.22"/>
    <n v="36.86"/>
    <n v="3411.593108"/>
    <n v="223.75"/>
    <n v="1.19"/>
    <n v="4059.7957985200001"/>
    <x v="0"/>
    <n v="2792"/>
    <x v="1642"/>
    <n v="16.649999999999999"/>
    <n v="4.4954999999999998"/>
    <x v="1881"/>
    <x v="1881"/>
    <x v="166"/>
    <n v="4.5599999999999996"/>
  </r>
  <r>
    <x v="2"/>
    <x v="7"/>
    <x v="3"/>
    <n v="15947"/>
    <n v="2"/>
    <n v="318.94"/>
    <n v="427507.36"/>
    <n v="1340.4005769110177"/>
    <n v="480.44"/>
    <n v="23.61"/>
    <n v="367.00811600000003"/>
    <n v="20.99"/>
    <n v="0.95"/>
    <n v="348.6577102"/>
    <x v="0"/>
    <n v="1837"/>
    <x v="1643"/>
    <n v="18.489999999999998"/>
    <n v="55.285099999999993"/>
    <x v="1882"/>
    <x v="1882"/>
    <x v="6"/>
    <n v="12.85"/>
  </r>
  <r>
    <x v="2"/>
    <x v="7"/>
    <x v="0"/>
    <n v="43380"/>
    <n v="2.0499999999999998"/>
    <n v="889.28999999999985"/>
    <n v="185149.75"/>
    <n v="208.1995187171789"/>
    <n v="46967.61"/>
    <n v="38.89"/>
    <n v="28701.906470999998"/>
    <n v="495.41"/>
    <n v="0.94"/>
    <n v="26979.792082739998"/>
    <x v="0"/>
    <n v="3551"/>
    <x v="921"/>
    <n v="13.59"/>
    <n v="94.178699999999992"/>
    <x v="1883"/>
    <x v="1883"/>
    <x v="49"/>
    <n v="12.59"/>
  </r>
  <r>
    <x v="2"/>
    <x v="7"/>
    <x v="4"/>
    <n v="106461"/>
    <n v="1.6"/>
    <n v="1703.376"/>
    <n v="422081.25"/>
    <n v="247.79100445233465"/>
    <n v="3760.85"/>
    <n v="51.58"/>
    <n v="1821.0035699999999"/>
    <n v="313.8"/>
    <n v="0.86"/>
    <n v="1566.0630701999999"/>
    <x v="0"/>
    <n v="2127"/>
    <x v="1644"/>
    <n v="9.9499999999999993"/>
    <n v="137.60849999999999"/>
    <x v="1884"/>
    <x v="1884"/>
    <x v="52"/>
    <n v="10.85"/>
  </r>
  <r>
    <x v="2"/>
    <x v="7"/>
    <x v="3"/>
    <n v="88942"/>
    <n v="4.7"/>
    <n v="4180.2740000000003"/>
    <n v="94634.95"/>
    <n v="22.638456235165442"/>
    <n v="10884.91"/>
    <n v="32.74"/>
    <n v="7321.190466"/>
    <n v="30.98"/>
    <n v="1.02"/>
    <n v="7467.6142753200002"/>
    <x v="0"/>
    <n v="1689"/>
    <x v="1645"/>
    <n v="20.37"/>
    <n v="503.95380000000006"/>
    <x v="1885"/>
    <x v="1885"/>
    <x v="232"/>
    <n v="8.82"/>
  </r>
  <r>
    <x v="3"/>
    <x v="7"/>
    <x v="4"/>
    <n v="91947"/>
    <n v="1.42"/>
    <n v="1305.6473999999998"/>
    <n v="59820.51"/>
    <n v="45.816741947328204"/>
    <n v="20369.05"/>
    <n v="39.68"/>
    <n v="12286.610959999998"/>
    <n v="32.79"/>
    <n v="1.18"/>
    <n v="14498.200932799997"/>
    <x v="0"/>
    <n v="4033"/>
    <x v="1478"/>
    <n v="17.37"/>
    <n v="191.24370000000002"/>
    <x v="1886"/>
    <x v="1886"/>
    <x v="212"/>
    <n v="5.74"/>
  </r>
  <r>
    <x v="3"/>
    <x v="7"/>
    <x v="4"/>
    <n v="56713"/>
    <n v="2.13"/>
    <n v="1207.9868999999999"/>
    <n v="427730.41"/>
    <n v="354.08530506415264"/>
    <n v="45754.52"/>
    <n v="51.54"/>
    <n v="22172.640392000001"/>
    <n v="80.86"/>
    <n v="1.1100000000000001"/>
    <n v="24611.630835120002"/>
    <x v="0"/>
    <n v="641"/>
    <x v="1646"/>
    <n v="13.64"/>
    <n v="162.04319999999998"/>
    <x v="1887"/>
    <x v="1887"/>
    <x v="88"/>
    <n v="15.22"/>
  </r>
  <r>
    <x v="3"/>
    <x v="7"/>
    <x v="4"/>
    <n v="34580"/>
    <n v="4.84"/>
    <n v="1673.672"/>
    <n v="216063"/>
    <n v="129.09518710954117"/>
    <n v="10671.75"/>
    <n v="36.299999999999997"/>
    <n v="6797.9047499999997"/>
    <n v="434.19"/>
    <n v="1.03"/>
    <n v="7001.8418924999996"/>
    <x v="1"/>
    <n v="1645"/>
    <x v="1647"/>
    <n v="6.91"/>
    <n v="103.44269999999999"/>
    <x v="1888"/>
    <x v="1888"/>
    <x v="69"/>
    <n v="14.71"/>
  </r>
  <r>
    <x v="3"/>
    <x v="7"/>
    <x v="1"/>
    <n v="26852"/>
    <n v="6.21"/>
    <n v="1667.5092"/>
    <n v="35080.79"/>
    <n v="21.037838951653161"/>
    <n v="15047.89"/>
    <n v="29.51"/>
    <n v="10607.257661"/>
    <n v="20.12"/>
    <n v="1.1499999999999999"/>
    <n v="12198.346310149998"/>
    <x v="0"/>
    <n v="466"/>
    <x v="1648"/>
    <n v="2.54"/>
    <n v="41.833799999999997"/>
    <x v="1889"/>
    <x v="1889"/>
    <x v="77"/>
    <n v="7.4"/>
  </r>
  <r>
    <x v="3"/>
    <x v="7"/>
    <x v="3"/>
    <n v="83565"/>
    <n v="4.54"/>
    <n v="3793.8510000000001"/>
    <n v="234746.92"/>
    <n v="61.87562980201384"/>
    <n v="8037.1"/>
    <n v="2.0099999999999998"/>
    <n v="7875.55429"/>
    <n v="333.91"/>
    <n v="0.91"/>
    <n v="7166.7544039000004"/>
    <x v="0"/>
    <n v="2978"/>
    <x v="1649"/>
    <n v="9.5299999999999994"/>
    <n v="234.2474"/>
    <x v="1890"/>
    <x v="1890"/>
    <x v="199"/>
    <n v="10.46"/>
  </r>
  <r>
    <x v="3"/>
    <x v="7"/>
    <x v="2"/>
    <n v="169501"/>
    <n v="6.09"/>
    <n v="10322.6109"/>
    <n v="104421.35"/>
    <n v="10.115788632505756"/>
    <n v="49219.23"/>
    <n v="53.57"/>
    <n v="22852.488489000003"/>
    <n v="311.48"/>
    <n v="1.03"/>
    <n v="23538.063143670002"/>
    <x v="0"/>
    <n v="981"/>
    <x v="1650"/>
    <n v="18.25"/>
    <n v="1009.59"/>
    <x v="1891"/>
    <x v="1891"/>
    <x v="51"/>
    <n v="10.199999999999999"/>
  </r>
  <r>
    <x v="3"/>
    <x v="7"/>
    <x v="0"/>
    <n v="90006"/>
    <n v="6.03"/>
    <n v="5427.3617999999997"/>
    <n v="499428.19"/>
    <n v="92.020434311197022"/>
    <n v="46507.55"/>
    <n v="54.23"/>
    <n v="21286.505635000001"/>
    <n v="164.13"/>
    <n v="0.99"/>
    <n v="21073.64057865"/>
    <x v="0"/>
    <n v="769"/>
    <x v="1035"/>
    <n v="1.98"/>
    <n v="94.762799999999984"/>
    <x v="1892"/>
    <x v="1892"/>
    <x v="131"/>
    <n v="16.559999999999999"/>
  </r>
  <r>
    <x v="3"/>
    <x v="7"/>
    <x v="1"/>
    <n v="98807"/>
    <n v="1.48"/>
    <n v="1462.3436000000002"/>
    <n v="457774.39"/>
    <n v="313.04160663745506"/>
    <n v="7911.17"/>
    <n v="30.21"/>
    <n v="5521.205543"/>
    <n v="379.3"/>
    <n v="0.86"/>
    <n v="4748.2367669799996"/>
    <x v="1"/>
    <n v="3098"/>
    <x v="1223"/>
    <n v="1.65"/>
    <n v="23.76"/>
    <x v="1893"/>
    <x v="1893"/>
    <x v="68"/>
    <n v="17.27"/>
  </r>
  <r>
    <x v="3"/>
    <x v="7"/>
    <x v="1"/>
    <n v="107330"/>
    <n v="3.65"/>
    <n v="3917.5449999999996"/>
    <n v="444356.55"/>
    <n v="113.42729949496433"/>
    <n v="22248.25"/>
    <n v="42.34"/>
    <n v="12828.34095"/>
    <n v="481.07"/>
    <n v="1.01"/>
    <n v="12956.6243595"/>
    <x v="0"/>
    <n v="2676"/>
    <x v="1651"/>
    <n v="19.920000000000002"/>
    <n v="429.07680000000005"/>
    <x v="1894"/>
    <x v="1894"/>
    <x v="159"/>
    <n v="15.95"/>
  </r>
  <r>
    <x v="3"/>
    <x v="7"/>
    <x v="1"/>
    <n v="82451"/>
    <n v="6.58"/>
    <n v="5425.2757999999994"/>
    <n v="22598.18"/>
    <n v="4.1653513725514202"/>
    <n v="49249.47"/>
    <n v="47.17"/>
    <n v="26018.495000999999"/>
    <n v="253.78"/>
    <n v="1.1100000000000001"/>
    <n v="28880.52945111"/>
    <x v="0"/>
    <n v="2591"/>
    <x v="1652"/>
    <n v="14.41"/>
    <n v="606.66100000000006"/>
    <x v="1895"/>
    <x v="1895"/>
    <x v="35"/>
    <n v="6.95"/>
  </r>
  <r>
    <x v="3"/>
    <x v="7"/>
    <x v="1"/>
    <n v="193455"/>
    <n v="7.17"/>
    <n v="13870.7235"/>
    <n v="312461.03999999998"/>
    <n v="22.526657675787423"/>
    <n v="18785.73"/>
    <n v="22.81"/>
    <n v="14500.704987000001"/>
    <n v="280.14"/>
    <n v="0.83"/>
    <n v="12035.585139209999"/>
    <x v="0"/>
    <n v="3656"/>
    <x v="1653"/>
    <n v="16.809999999999999"/>
    <n v="1958.5331000000001"/>
    <x v="1896"/>
    <x v="1896"/>
    <x v="141"/>
    <n v="10.72"/>
  </r>
  <r>
    <x v="3"/>
    <x v="7"/>
    <x v="3"/>
    <n v="69348"/>
    <n v="4.38"/>
    <n v="3037.4423999999999"/>
    <n v="391561.92"/>
    <n v="128.91171862221981"/>
    <n v="20301.61"/>
    <n v="2.97"/>
    <n v="19698.652183000002"/>
    <n v="424.54"/>
    <n v="0.95"/>
    <n v="18713.719573850001"/>
    <x v="0"/>
    <n v="1806"/>
    <x v="1654"/>
    <n v="14.09"/>
    <n v="219.09950000000001"/>
    <x v="1897"/>
    <x v="1897"/>
    <x v="236"/>
    <n v="7.12"/>
  </r>
  <r>
    <x v="3"/>
    <x v="7"/>
    <x v="0"/>
    <n v="124307"/>
    <n v="5.88"/>
    <n v="7309.2515999999996"/>
    <n v="458049.68"/>
    <n v="62.667110816105989"/>
    <n v="4415.51"/>
    <n v="44.9"/>
    <n v="2432.9460099999997"/>
    <n v="147.01"/>
    <n v="0.99"/>
    <n v="2408.6165498999994"/>
    <x v="1"/>
    <n v="3814"/>
    <x v="1655"/>
    <n v="14.03"/>
    <n v="768.98429999999985"/>
    <x v="1898"/>
    <x v="1898"/>
    <x v="223"/>
    <n v="17.649999999999999"/>
  </r>
  <r>
    <x v="3"/>
    <x v="7"/>
    <x v="0"/>
    <n v="105065"/>
    <n v="2.15"/>
    <n v="2258.8975"/>
    <n v="332208.39"/>
    <n v="147.06660660786955"/>
    <n v="49183.15"/>
    <n v="22.1"/>
    <n v="38313.673849999999"/>
    <n v="155.84"/>
    <n v="0.97"/>
    <n v="37164.263634499999"/>
    <x v="0"/>
    <n v="2995"/>
    <x v="1656"/>
    <n v="5.6"/>
    <n v="93.35199999999999"/>
    <x v="1899"/>
    <x v="1899"/>
    <x v="61"/>
    <n v="4.58"/>
  </r>
  <r>
    <x v="3"/>
    <x v="7"/>
    <x v="3"/>
    <n v="103267"/>
    <n v="5.64"/>
    <n v="5824.2587999999996"/>
    <n v="282121.34000000003"/>
    <n v="48.439011673038991"/>
    <n v="27798.23"/>
    <n v="37.590000000000003"/>
    <n v="17348.875343"/>
    <n v="302.27"/>
    <n v="0.91"/>
    <n v="15787.476562129999"/>
    <x v="1"/>
    <n v="828"/>
    <x v="1657"/>
    <n v="4.8099999999999996"/>
    <n v="224.7713"/>
    <x v="1900"/>
    <x v="1900"/>
    <x v="87"/>
    <n v="17.920000000000002"/>
  </r>
  <r>
    <x v="3"/>
    <x v="7"/>
    <x v="3"/>
    <n v="68733"/>
    <n v="7.17"/>
    <n v="4928.1561000000002"/>
    <n v="110394.06"/>
    <n v="22.400682478381722"/>
    <n v="33186.120000000003"/>
    <n v="0.92"/>
    <n v="32880.807696000003"/>
    <n v="344.02"/>
    <n v="0.85"/>
    <n v="27948.686541600004"/>
    <x v="0"/>
    <n v="821"/>
    <x v="1658"/>
    <n v="16.93"/>
    <n v="608.97210000000007"/>
    <x v="1901"/>
    <x v="1901"/>
    <x v="81"/>
    <n v="9.64"/>
  </r>
  <r>
    <x v="3"/>
    <x v="7"/>
    <x v="3"/>
    <n v="33822"/>
    <n v="4.79"/>
    <n v="1620.0737999999999"/>
    <n v="46955.94"/>
    <n v="28.98382777377179"/>
    <n v="46226.080000000002"/>
    <n v="0.53"/>
    <n v="45981.081776000006"/>
    <n v="417.2"/>
    <n v="0.86"/>
    <n v="39543.730327360005"/>
    <x v="0"/>
    <n v="3512"/>
    <x v="1659"/>
    <n v="8.75"/>
    <n v="102.55"/>
    <x v="1902"/>
    <x v="1902"/>
    <x v="202"/>
    <n v="-0.47"/>
  </r>
  <r>
    <x v="3"/>
    <x v="7"/>
    <x v="1"/>
    <n v="72657"/>
    <n v="0.6"/>
    <n v="435.94200000000001"/>
    <n v="463038.22"/>
    <n v="1062.1555619784283"/>
    <n v="5865.35"/>
    <n v="36.549999999999997"/>
    <n v="3721.5645750000008"/>
    <n v="93.25"/>
    <n v="1.1599999999999999"/>
    <n v="4317.0149070000007"/>
    <x v="1"/>
    <n v="734"/>
    <x v="1660"/>
    <n v="22.88"/>
    <n v="105.7056"/>
    <x v="1903"/>
    <x v="1903"/>
    <x v="106"/>
    <n v="16.13"/>
  </r>
  <r>
    <x v="3"/>
    <x v="7"/>
    <x v="0"/>
    <n v="52750"/>
    <n v="0.59"/>
    <n v="311.22499999999997"/>
    <n v="36865.57"/>
    <n v="118.45311269981526"/>
    <n v="26316.93"/>
    <n v="49.87"/>
    <n v="13192.677009000003"/>
    <n v="443.24"/>
    <n v="0.82"/>
    <n v="10817.995147380001"/>
    <x v="1"/>
    <n v="645"/>
    <x v="1581"/>
    <n v="8.99"/>
    <n v="24.003300000000003"/>
    <x v="1904"/>
    <x v="1904"/>
    <x v="29"/>
    <n v="12.98"/>
  </r>
  <r>
    <x v="3"/>
    <x v="7"/>
    <x v="1"/>
    <n v="131512"/>
    <n v="7.22"/>
    <n v="9495.1664000000001"/>
    <n v="385340.67"/>
    <n v="40.58282433049304"/>
    <n v="5128.6400000000003"/>
    <n v="56.71"/>
    <n v="2220.1882559999999"/>
    <n v="451.75"/>
    <n v="0.88"/>
    <n v="1953.7656652799999"/>
    <x v="0"/>
    <n v="3066"/>
    <x v="333"/>
    <n v="9.5399999999999991"/>
    <n v="643.09139999999991"/>
    <x v="1905"/>
    <x v="1905"/>
    <x v="175"/>
    <n v="17.66"/>
  </r>
  <r>
    <x v="3"/>
    <x v="7"/>
    <x v="0"/>
    <n v="155229"/>
    <n v="4.26"/>
    <n v="6612.7554"/>
    <n v="338506.57"/>
    <n v="51.18994269771418"/>
    <n v="14308.17"/>
    <n v="1.0900000000000001"/>
    <n v="14152.210947"/>
    <n v="426.89"/>
    <n v="1.05"/>
    <n v="14859.821494350001"/>
    <x v="0"/>
    <n v="1153"/>
    <x v="1484"/>
    <n v="6.32"/>
    <n v="286.67520000000002"/>
    <x v="1906"/>
    <x v="1906"/>
    <x v="13"/>
    <n v="7.65"/>
  </r>
  <r>
    <x v="3"/>
    <x v="7"/>
    <x v="1"/>
    <n v="136230"/>
    <n v="7.99"/>
    <n v="10884.777"/>
    <n v="383378.06"/>
    <n v="35.221489608836265"/>
    <n v="14621.22"/>
    <n v="19.63"/>
    <n v="11751.074514"/>
    <n v="81.319999999999993"/>
    <n v="0.99"/>
    <n v="11633.56376886"/>
    <x v="0"/>
    <n v="1926"/>
    <x v="1661"/>
    <n v="10.57"/>
    <n v="1000.8733"/>
    <x v="1907"/>
    <x v="1907"/>
    <x v="23"/>
    <n v="9.4600000000000009"/>
  </r>
  <r>
    <x v="3"/>
    <x v="7"/>
    <x v="3"/>
    <n v="24461"/>
    <n v="5.63"/>
    <n v="1377.1542999999999"/>
    <n v="409478"/>
    <n v="297.33632607471799"/>
    <n v="20759.400000000001"/>
    <n v="19.71"/>
    <n v="16667.722259999999"/>
    <n v="435.33"/>
    <n v="1.08"/>
    <n v="18001.140040800001"/>
    <x v="0"/>
    <n v="2755"/>
    <x v="1662"/>
    <n v="9.32"/>
    <n v="116.5"/>
    <x v="1908"/>
    <x v="1908"/>
    <x v="66"/>
    <n v="7.33"/>
  </r>
  <r>
    <x v="3"/>
    <x v="7"/>
    <x v="3"/>
    <n v="183434"/>
    <n v="3.62"/>
    <n v="6640.3108000000002"/>
    <n v="391212.32"/>
    <n v="58.914760435610937"/>
    <n v="38611.89"/>
    <n v="2.54"/>
    <n v="37631.147993999999"/>
    <n v="234.35"/>
    <n v="1.02"/>
    <n v="38383.770953879997"/>
    <x v="0"/>
    <n v="3536"/>
    <x v="1663"/>
    <n v="9.23"/>
    <n v="478.02170000000001"/>
    <x v="1909"/>
    <x v="1909"/>
    <x v="49"/>
    <n v="10.25"/>
  </r>
  <r>
    <x v="3"/>
    <x v="7"/>
    <x v="1"/>
    <n v="131988"/>
    <n v="6.02"/>
    <n v="7945.6776"/>
    <n v="439581.07"/>
    <n v="55.323295523593863"/>
    <n v="42916.72"/>
    <n v="21.37"/>
    <n v="33745.416936000001"/>
    <n v="419.67"/>
    <n v="1.1000000000000001"/>
    <n v="37119.958629600005"/>
    <x v="1"/>
    <n v="1139"/>
    <x v="1664"/>
    <n v="9.92"/>
    <n v="679.81759999999997"/>
    <x v="1910"/>
    <x v="1910"/>
    <x v="122"/>
    <n v="13.68"/>
  </r>
  <r>
    <x v="3"/>
    <x v="7"/>
    <x v="2"/>
    <n v="193155"/>
    <n v="2.85"/>
    <n v="5504.9175000000005"/>
    <n v="78427.89"/>
    <n v="14.246878359212467"/>
    <n v="6720.38"/>
    <n v="36.17"/>
    <n v="4289.6185539999997"/>
    <n v="216.81"/>
    <n v="1.05"/>
    <n v="4504.0994817000001"/>
    <x v="0"/>
    <n v="3182"/>
    <x v="1665"/>
    <n v="8.6199999999999992"/>
    <n v="436.51679999999999"/>
    <x v="1911"/>
    <x v="1911"/>
    <x v="8"/>
    <n v="9.9600000000000009"/>
  </r>
  <r>
    <x v="3"/>
    <x v="7"/>
    <x v="4"/>
    <n v="16362"/>
    <n v="3.76"/>
    <n v="615.21119999999996"/>
    <n v="89202.91"/>
    <n v="144.99558850684124"/>
    <n v="12759.68"/>
    <n v="37.659999999999997"/>
    <n v="7954.3845119999996"/>
    <n v="344.01"/>
    <n v="0.97"/>
    <n v="7715.7529766399994"/>
    <x v="0"/>
    <n v="1238"/>
    <x v="1666"/>
    <n v="23.99"/>
    <n v="81.565999999999988"/>
    <x v="1912"/>
    <x v="1912"/>
    <x v="189"/>
    <n v="8.9499999999999993"/>
  </r>
  <r>
    <x v="3"/>
    <x v="7"/>
    <x v="3"/>
    <n v="31268"/>
    <n v="0.88"/>
    <n v="275.15840000000003"/>
    <n v="285500.39"/>
    <n v="1037.5855870654866"/>
    <n v="19528.45"/>
    <n v="32.89"/>
    <n v="13105.542795000001"/>
    <n v="47.69"/>
    <n v="1.03"/>
    <n v="13498.709078850001"/>
    <x v="0"/>
    <n v="3471"/>
    <x v="1667"/>
    <n v="22.53"/>
    <n v="49.7913"/>
    <x v="1913"/>
    <x v="1913"/>
    <x v="228"/>
    <n v="9.57"/>
  </r>
  <r>
    <x v="3"/>
    <x v="7"/>
    <x v="0"/>
    <n v="27250"/>
    <n v="4.3600000000000003"/>
    <n v="1188.0999999999999"/>
    <n v="494657.23"/>
    <n v="416.34309401565525"/>
    <n v="17518.95"/>
    <n v="7.84"/>
    <n v="16145.464320000001"/>
    <n v="412.63"/>
    <n v="1.07"/>
    <n v="17275.646822400002"/>
    <x v="1"/>
    <n v="4264"/>
    <x v="1668"/>
    <n v="20.02"/>
    <n v="263.86359999999996"/>
    <x v="1914"/>
    <x v="1914"/>
    <x v="243"/>
    <n v="13.56"/>
  </r>
  <r>
    <x v="3"/>
    <x v="7"/>
    <x v="4"/>
    <n v="196895"/>
    <n v="3.28"/>
    <n v="6458.155999999999"/>
    <n v="141951.62"/>
    <n v="21.980209211421961"/>
    <n v="43144.28"/>
    <n v="29.13"/>
    <n v="30576.351235999999"/>
    <n v="450.73"/>
    <n v="0.81"/>
    <n v="24766.844501160002"/>
    <x v="0"/>
    <n v="162"/>
    <x v="1669"/>
    <n v="11.54"/>
    <n v="372.62659999999994"/>
    <x v="1915"/>
    <x v="1915"/>
    <x v="244"/>
    <n v="5.82"/>
  </r>
  <r>
    <x v="3"/>
    <x v="7"/>
    <x v="1"/>
    <n v="117854"/>
    <n v="1.34"/>
    <n v="1579.2436"/>
    <n v="421629.23"/>
    <n v="266.98175632942252"/>
    <n v="21799.439999999999"/>
    <n v="51.5"/>
    <n v="10572.7284"/>
    <n v="423.27"/>
    <n v="1.18"/>
    <n v="12475.819512"/>
    <x v="1"/>
    <n v="3862"/>
    <x v="1670"/>
    <n v="11.13"/>
    <n v="216.58980000000003"/>
    <x v="1916"/>
    <x v="1916"/>
    <x v="82"/>
    <n v="17.239999999999998"/>
  </r>
  <r>
    <x v="3"/>
    <x v="7"/>
    <x v="4"/>
    <n v="60701"/>
    <n v="4.9800000000000004"/>
    <n v="3022.9098000000004"/>
    <n v="381829.36"/>
    <n v="126.31186018186845"/>
    <n v="4529.59"/>
    <n v="43.76"/>
    <n v="2547.4414160000001"/>
    <n v="165.25"/>
    <n v="0.99"/>
    <n v="2521.9670018400002"/>
    <x v="0"/>
    <n v="1383"/>
    <x v="1671"/>
    <n v="1.55"/>
    <n v="36.6265"/>
    <x v="1917"/>
    <x v="1917"/>
    <x v="70"/>
    <n v="13.07"/>
  </r>
  <r>
    <x v="3"/>
    <x v="7"/>
    <x v="4"/>
    <n v="1146"/>
    <n v="5.09"/>
    <n v="58.331400000000002"/>
    <n v="74599.87"/>
    <n v="1278.8973005962482"/>
    <n v="49602.400000000001"/>
    <n v="59.59"/>
    <n v="20044.329840000002"/>
    <n v="461.41"/>
    <n v="0.88"/>
    <n v="17639.0102592"/>
    <x v="0"/>
    <n v="1950"/>
    <x v="538"/>
    <n v="4.76"/>
    <n v="2.6656"/>
    <x v="1918"/>
    <x v="1918"/>
    <x v="18"/>
    <n v="9.41"/>
  </r>
  <r>
    <x v="3"/>
    <x v="7"/>
    <x v="2"/>
    <n v="62797"/>
    <n v="4.9800000000000004"/>
    <n v="3127.2906000000003"/>
    <n v="184554.64"/>
    <n v="59.014227843104827"/>
    <n v="17990.650000000001"/>
    <n v="13.3"/>
    <n v="15597.893550000001"/>
    <n v="377.77"/>
    <n v="1.08"/>
    <n v="16845.725034000003"/>
    <x v="0"/>
    <n v="1870"/>
    <x v="931"/>
    <n v="9.76"/>
    <n v="256.98079999999999"/>
    <x v="1919"/>
    <x v="1919"/>
    <x v="137"/>
    <n v="9.56"/>
  </r>
  <r>
    <x v="3"/>
    <x v="7"/>
    <x v="1"/>
    <n v="11165"/>
    <n v="2.79"/>
    <n v="311.50350000000003"/>
    <n v="346654.33"/>
    <n v="1112.8424881261365"/>
    <n v="30858.09"/>
    <n v="56.31"/>
    <n v="13481.899520999999"/>
    <n v="337.47"/>
    <n v="0.92"/>
    <n v="12403.34755932"/>
    <x v="1"/>
    <n v="3811"/>
    <x v="1672"/>
    <n v="16.899999999999999"/>
    <n v="51.206999999999994"/>
    <x v="1920"/>
    <x v="1920"/>
    <x v="49"/>
    <n v="14.95"/>
  </r>
  <r>
    <x v="3"/>
    <x v="7"/>
    <x v="4"/>
    <n v="154700"/>
    <n v="5.4"/>
    <n v="8353.8000000000011"/>
    <n v="291714.49"/>
    <n v="34.919975340563568"/>
    <n v="1901.94"/>
    <n v="10.18"/>
    <n v="1708.322508"/>
    <n v="417.13"/>
    <n v="1.03"/>
    <n v="1759.57218324"/>
    <x v="0"/>
    <n v="4459"/>
    <x v="1673"/>
    <n v="3.12"/>
    <n v="238.21200000000002"/>
    <x v="1921"/>
    <x v="1921"/>
    <x v="138"/>
    <n v="8.06"/>
  </r>
  <r>
    <x v="3"/>
    <x v="7"/>
    <x v="2"/>
    <n v="185774"/>
    <n v="2.4500000000000002"/>
    <n v="4551.4629999999997"/>
    <n v="473586.17"/>
    <n v="104.05141599525251"/>
    <n v="15686.46"/>
    <n v="33.619999999999997"/>
    <n v="10412.672147999998"/>
    <n v="366.75"/>
    <n v="1.0900000000000001"/>
    <n v="11349.812641319999"/>
    <x v="1"/>
    <n v="1590"/>
    <x v="1674"/>
    <n v="1.1000000000000001"/>
    <n v="54.065000000000005"/>
    <x v="1922"/>
    <x v="1922"/>
    <x v="192"/>
    <n v="24.29"/>
  </r>
  <r>
    <x v="3"/>
    <x v="7"/>
    <x v="1"/>
    <n v="57543"/>
    <n v="0.85"/>
    <n v="489.11550000000005"/>
    <n v="38439.65"/>
    <n v="78.590128507479307"/>
    <n v="14475.7"/>
    <n v="57.59"/>
    <n v="6139.1443699999991"/>
    <n v="140.24"/>
    <n v="1.18"/>
    <n v="7244.1903565999983"/>
    <x v="0"/>
    <n v="4887"/>
    <x v="1675"/>
    <n v="21.14"/>
    <n v="95.13"/>
    <x v="1923"/>
    <x v="1923"/>
    <x v="58"/>
    <n v="10.31"/>
  </r>
  <r>
    <x v="3"/>
    <x v="7"/>
    <x v="3"/>
    <n v="82658"/>
    <n v="6.91"/>
    <n v="5711.6677999999993"/>
    <n v="85329.01"/>
    <n v="14.939421021649755"/>
    <n v="35474.54"/>
    <n v="21.07"/>
    <n v="28000.054422000001"/>
    <n v="314.89"/>
    <n v="1.07"/>
    <n v="29960.058231540002"/>
    <x v="0"/>
    <n v="3644"/>
    <x v="1676"/>
    <n v="5.3"/>
    <n v="189.47499999999999"/>
    <x v="1924"/>
    <x v="1924"/>
    <x v="89"/>
    <n v="2.68"/>
  </r>
  <r>
    <x v="3"/>
    <x v="7"/>
    <x v="0"/>
    <n v="149768"/>
    <n v="6.51"/>
    <n v="9749.8967999999986"/>
    <n v="117704.88"/>
    <n v="12.072423166571365"/>
    <n v="32629.65"/>
    <n v="3.85"/>
    <n v="31373.408475000004"/>
    <n v="358.71"/>
    <n v="1.01"/>
    <n v="31687.142559750006"/>
    <x v="0"/>
    <n v="1880"/>
    <x v="1677"/>
    <n v="21.36"/>
    <n v="2049.0647999999997"/>
    <x v="1925"/>
    <x v="1925"/>
    <x v="88"/>
    <n v="7.73"/>
  </r>
  <r>
    <x v="3"/>
    <x v="7"/>
    <x v="2"/>
    <n v="174613"/>
    <n v="6.97"/>
    <n v="12170.526099999999"/>
    <n v="145904.42000000001"/>
    <n v="11.988341243522745"/>
    <n v="26833.09"/>
    <n v="13.04"/>
    <n v="23334.055064"/>
    <n v="406.88"/>
    <n v="1.1000000000000001"/>
    <n v="25667.460570400002"/>
    <x v="0"/>
    <n v="2967"/>
    <x v="1678"/>
    <n v="19.95"/>
    <n v="2228.8139999999999"/>
    <x v="1926"/>
    <x v="1926"/>
    <x v="130"/>
    <n v="6.23"/>
  </r>
  <r>
    <x v="3"/>
    <x v="7"/>
    <x v="1"/>
    <n v="149199"/>
    <n v="7.18"/>
    <n v="10712.4882"/>
    <n v="299773.78999999998"/>
    <n v="27.983581816220809"/>
    <n v="35116.83"/>
    <n v="53.19"/>
    <n v="16438.188123000004"/>
    <n v="21.57"/>
    <n v="0.97"/>
    <n v="15945.042479310003"/>
    <x v="0"/>
    <n v="1529"/>
    <x v="1679"/>
    <n v="13.8"/>
    <n v="1099.8600000000001"/>
    <x v="1927"/>
    <x v="1927"/>
    <x v="186"/>
    <n v="9.74"/>
  </r>
  <r>
    <x v="3"/>
    <x v="7"/>
    <x v="3"/>
    <n v="25707"/>
    <n v="3.79"/>
    <n v="974.29530000000011"/>
    <n v="174917.24"/>
    <n v="179.53205768312745"/>
    <n v="5166.3599999999997"/>
    <n v="13.58"/>
    <n v="4464.7683119999992"/>
    <n v="257.39999999999998"/>
    <n v="1.1000000000000001"/>
    <n v="4911.2451431999998"/>
    <x v="1"/>
    <n v="2298"/>
    <x v="1680"/>
    <n v="21.05"/>
    <n v="175.76750000000001"/>
    <x v="1928"/>
    <x v="1928"/>
    <x v="13"/>
    <n v="11.59"/>
  </r>
  <r>
    <x v="3"/>
    <x v="7"/>
    <x v="4"/>
    <n v="12465"/>
    <n v="6.78"/>
    <n v="845.12699999999995"/>
    <n v="33741.35"/>
    <n v="39.924591215284806"/>
    <n v="47809.78"/>
    <n v="45.93"/>
    <n v="25850.748045999997"/>
    <n v="45.46"/>
    <n v="1.04"/>
    <n v="26884.777967839997"/>
    <x v="0"/>
    <n v="217"/>
    <x v="1681"/>
    <n v="1.68"/>
    <n v="9.1391999999999989"/>
    <x v="1929"/>
    <x v="1929"/>
    <x v="50"/>
    <n v="14.29"/>
  </r>
  <r>
    <x v="3"/>
    <x v="7"/>
    <x v="1"/>
    <n v="128718"/>
    <n v="7.96"/>
    <n v="10245.952800000001"/>
    <n v="399794.95"/>
    <n v="39.019792283251583"/>
    <n v="44563.040000000001"/>
    <n v="0.76"/>
    <n v="44224.360895999998"/>
    <n v="442.57"/>
    <n v="0.91"/>
    <n v="40244.16841536"/>
    <x v="0"/>
    <n v="1904"/>
    <x v="1682"/>
    <n v="16.899999999999999"/>
    <n v="1298.5959999999998"/>
    <x v="1930"/>
    <x v="1930"/>
    <x v="242"/>
    <n v="10.220000000000001"/>
  </r>
  <r>
    <x v="3"/>
    <x v="7"/>
    <x v="1"/>
    <n v="192735"/>
    <n v="3.2"/>
    <n v="6167.52"/>
    <n v="21432.26"/>
    <n v="3.4750207538848672"/>
    <n v="20075.64"/>
    <n v="45.74"/>
    <n v="10893.042264"/>
    <n v="439.76"/>
    <n v="0.94"/>
    <n v="10239.45972816"/>
    <x v="0"/>
    <n v="188"/>
    <x v="1683"/>
    <n v="10.82"/>
    <n v="413.64860000000004"/>
    <x v="1931"/>
    <x v="1931"/>
    <x v="91"/>
    <n v="9.34"/>
  </r>
  <r>
    <x v="4"/>
    <x v="7"/>
    <x v="4"/>
    <n v="31737"/>
    <n v="6.87"/>
    <n v="2180.3319000000001"/>
    <n v="189785.97"/>
    <n v="87.044532073304978"/>
    <n v="25673.98"/>
    <n v="9.75"/>
    <n v="23170.766949999997"/>
    <n v="140.59"/>
    <n v="1.07"/>
    <n v="24792.720636499998"/>
    <x v="1"/>
    <n v="875"/>
    <x v="1684"/>
    <n v="10.050000000000001"/>
    <n v="201"/>
    <x v="1932"/>
    <x v="1932"/>
    <x v="85"/>
    <n v="12.87"/>
  </r>
  <r>
    <x v="4"/>
    <x v="7"/>
    <x v="3"/>
    <n v="42815"/>
    <n v="1.82"/>
    <n v="779.23300000000006"/>
    <n v="287961.65999999997"/>
    <n v="369.54500130256287"/>
    <n v="8514.1200000000008"/>
    <n v="59.5"/>
    <n v="3448.2186000000006"/>
    <n v="77.27"/>
    <n v="1.07"/>
    <n v="3689.593902000001"/>
    <x v="0"/>
    <n v="2784"/>
    <x v="1685"/>
    <n v="7.67"/>
    <n v="38.196600000000004"/>
    <x v="1933"/>
    <x v="1933"/>
    <x v="43"/>
    <n v="18.52"/>
  </r>
  <r>
    <x v="4"/>
    <x v="7"/>
    <x v="3"/>
    <n v="69024"/>
    <n v="5.88"/>
    <n v="4058.6111999999998"/>
    <n v="272332.53000000003"/>
    <n v="67.099930636371383"/>
    <n v="4111.1000000000004"/>
    <n v="14.41"/>
    <n v="3518.6904900000004"/>
    <n v="166.76"/>
    <n v="1.17"/>
    <n v="4116.8678733000006"/>
    <x v="0"/>
    <n v="4674"/>
    <x v="1626"/>
    <n v="6.26"/>
    <n v="136.155"/>
    <x v="1934"/>
    <x v="1934"/>
    <x v="51"/>
    <n v="5.35"/>
  </r>
  <r>
    <x v="4"/>
    <x v="7"/>
    <x v="1"/>
    <n v="11086"/>
    <n v="5.86"/>
    <n v="649.63960000000009"/>
    <n v="270980.74"/>
    <n v="417.12472577102744"/>
    <n v="13395.36"/>
    <n v="53.62"/>
    <n v="6212.7679680000001"/>
    <n v="160.9"/>
    <n v="1.1499999999999999"/>
    <n v="7144.6831631999994"/>
    <x v="0"/>
    <n v="3278"/>
    <x v="1686"/>
    <n v="11.3"/>
    <n v="55.935000000000002"/>
    <x v="1935"/>
    <x v="1935"/>
    <x v="59"/>
    <n v="12.9"/>
  </r>
  <r>
    <x v="4"/>
    <x v="7"/>
    <x v="4"/>
    <n v="160832"/>
    <n v="5.99"/>
    <n v="9633.8368000000009"/>
    <n v="368438.08"/>
    <n v="38.244168719984955"/>
    <n v="23907.62"/>
    <n v="3.89"/>
    <n v="22977.613581999998"/>
    <n v="339.19"/>
    <n v="1.19"/>
    <n v="27343.360162579997"/>
    <x v="0"/>
    <n v="2016"/>
    <x v="1687"/>
    <n v="13.75"/>
    <n v="712.66250000000002"/>
    <x v="1936"/>
    <x v="1936"/>
    <x v="3"/>
    <n v="9.1300000000000008"/>
  </r>
  <r>
    <x v="4"/>
    <x v="7"/>
    <x v="1"/>
    <n v="191511"/>
    <n v="4.79"/>
    <n v="9173.3768999999993"/>
    <n v="216316.53"/>
    <n v="23.580905086326499"/>
    <n v="47314.57"/>
    <n v="40.74"/>
    <n v="28038.614182000001"/>
    <n v="461.54"/>
    <n v="0.84"/>
    <n v="23552.435912879999"/>
    <x v="1"/>
    <n v="2309"/>
    <x v="1688"/>
    <n v="16.79"/>
    <n v="1636.3534"/>
    <x v="1937"/>
    <x v="1937"/>
    <x v="173"/>
    <n v="20.7"/>
  </r>
  <r>
    <x v="4"/>
    <x v="7"/>
    <x v="1"/>
    <n v="119292"/>
    <n v="0.89"/>
    <n v="1061.6987999999999"/>
    <n v="219012.13"/>
    <n v="206.28461669166435"/>
    <n v="22231.21"/>
    <n v="19.84"/>
    <n v="17820.537936000001"/>
    <n v="179.44"/>
    <n v="0.87"/>
    <n v="15503.86800432"/>
    <x v="0"/>
    <n v="172"/>
    <x v="917"/>
    <n v="3.41"/>
    <n v="35.907299999999999"/>
    <x v="1938"/>
    <x v="1938"/>
    <x v="26"/>
    <n v="12.42"/>
  </r>
  <r>
    <x v="4"/>
    <x v="7"/>
    <x v="2"/>
    <n v="53492"/>
    <n v="5.27"/>
    <n v="2819.0283999999997"/>
    <n v="252545.71"/>
    <n v="89.5860822118713"/>
    <n v="3506.99"/>
    <n v="42.56"/>
    <n v="2014.415056"/>
    <n v="72.040000000000006"/>
    <n v="1.19"/>
    <n v="2397.1539166399998"/>
    <x v="0"/>
    <n v="4334"/>
    <x v="1508"/>
    <n v="20.92"/>
    <n v="443.29480000000007"/>
    <x v="1939"/>
    <x v="1939"/>
    <x v="219"/>
    <n v="9.73"/>
  </r>
  <r>
    <x v="4"/>
    <x v="7"/>
    <x v="4"/>
    <n v="13679"/>
    <n v="2.2799999999999998"/>
    <n v="311.88119999999998"/>
    <n v="211251.69"/>
    <n v="677.34666276774624"/>
    <n v="17744.98"/>
    <n v="9.98"/>
    <n v="15974.030996"/>
    <n v="254.42"/>
    <n v="1.02"/>
    <n v="16293.511615920001"/>
    <x v="0"/>
    <n v="4088"/>
    <x v="1689"/>
    <n v="18.059999999999999"/>
    <n v="31.966199999999997"/>
    <x v="1940"/>
    <x v="1940"/>
    <x v="5"/>
    <n v="9.73"/>
  </r>
  <r>
    <x v="4"/>
    <x v="7"/>
    <x v="3"/>
    <n v="46785"/>
    <n v="5.05"/>
    <n v="2362.6424999999999"/>
    <n v="300100.58"/>
    <n v="127.01903906325228"/>
    <n v="21969.98"/>
    <n v="57.15"/>
    <n v="9414.1364300000005"/>
    <n v="391.66"/>
    <n v="1.04"/>
    <n v="9790.7018872000008"/>
    <x v="1"/>
    <n v="4740"/>
    <x v="1690"/>
    <n v="19.72"/>
    <n v="525.14359999999999"/>
    <x v="1941"/>
    <x v="1941"/>
    <x v="205"/>
    <n v="23.5"/>
  </r>
  <r>
    <x v="4"/>
    <x v="7"/>
    <x v="1"/>
    <n v="46938"/>
    <n v="1.89"/>
    <n v="887.12819999999999"/>
    <n v="224023.11"/>
    <n v="252.52619632652866"/>
    <n v="16840.32"/>
    <n v="31.44"/>
    <n v="11545.723392"/>
    <n v="398.63"/>
    <n v="0.81"/>
    <n v="9352.0359475200003"/>
    <x v="0"/>
    <n v="2377"/>
    <x v="1691"/>
    <n v="8.1"/>
    <n v="37.017000000000003"/>
    <x v="1942"/>
    <x v="1942"/>
    <x v="28"/>
    <n v="12.23"/>
  </r>
  <r>
    <x v="4"/>
    <x v="7"/>
    <x v="4"/>
    <n v="83789"/>
    <n v="2.99"/>
    <n v="2505.2911000000004"/>
    <n v="129620.9"/>
    <n v="51.738857811772839"/>
    <n v="35124.410000000003"/>
    <n v="25.67"/>
    <n v="26107.973953000001"/>
    <n v="446.43"/>
    <n v="0.94"/>
    <n v="24541.495515819999"/>
    <x v="0"/>
    <n v="4365"/>
    <x v="1692"/>
    <n v="12.1"/>
    <n v="299.47499999999997"/>
    <x v="1943"/>
    <x v="1943"/>
    <x v="77"/>
    <n v="13.65"/>
  </r>
  <r>
    <x v="4"/>
    <x v="7"/>
    <x v="1"/>
    <n v="96446"/>
    <n v="1.33"/>
    <n v="1282.7318"/>
    <n v="76890.27"/>
    <n v="59.942592831954428"/>
    <n v="18485.05"/>
    <n v="37.799999999999997"/>
    <n v="11497.701100000002"/>
    <n v="370.23"/>
    <n v="0.88"/>
    <n v="10117.976968000003"/>
    <x v="0"/>
    <n v="2910"/>
    <x v="800"/>
    <n v="18.7"/>
    <n v="134.63999999999999"/>
    <x v="1944"/>
    <x v="1944"/>
    <x v="90"/>
    <n v="5.82"/>
  </r>
  <r>
    <x v="4"/>
    <x v="7"/>
    <x v="1"/>
    <n v="156092"/>
    <n v="5.33"/>
    <n v="8319.7036000000007"/>
    <n v="391455.41"/>
    <n v="47.051605299977268"/>
    <n v="8596.23"/>
    <n v="54.06"/>
    <n v="3949.1080620000002"/>
    <n v="127.27"/>
    <n v="1.1499999999999999"/>
    <n v="4541.4742712999996"/>
    <x v="1"/>
    <n v="4980"/>
    <x v="1693"/>
    <n v="3.49"/>
    <n v="213.37860000000001"/>
    <x v="1945"/>
    <x v="1945"/>
    <x v="184"/>
    <n v="14.84"/>
  </r>
  <r>
    <x v="4"/>
    <x v="7"/>
    <x v="0"/>
    <n v="171965"/>
    <n v="5.93"/>
    <n v="10197.5245"/>
    <n v="473271.09"/>
    <n v="46.410390090261615"/>
    <n v="49834.83"/>
    <n v="11.06"/>
    <n v="44323.097801999997"/>
    <n v="358.96"/>
    <n v="0.98"/>
    <n v="43436.635845959994"/>
    <x v="0"/>
    <n v="3561"/>
    <x v="1694"/>
    <n v="23.46"/>
    <n v="1473.5226"/>
    <x v="1946"/>
    <x v="1946"/>
    <x v="213"/>
    <n v="14.65"/>
  </r>
  <r>
    <x v="4"/>
    <x v="7"/>
    <x v="2"/>
    <n v="8734"/>
    <n v="6.07"/>
    <n v="530.15380000000005"/>
    <n v="65416.61"/>
    <n v="123.39175914611947"/>
    <n v="22474.19"/>
    <n v="45.72"/>
    <n v="12198.990331999998"/>
    <n v="337.94"/>
    <n v="0.86"/>
    <n v="10491.131685519998"/>
    <x v="0"/>
    <n v="4738"/>
    <x v="1695"/>
    <n v="16.46"/>
    <n v="81.147800000000004"/>
    <x v="1947"/>
    <x v="1947"/>
    <x v="201"/>
    <n v="14.04"/>
  </r>
  <r>
    <x v="4"/>
    <x v="7"/>
    <x v="4"/>
    <n v="179235"/>
    <n v="3.07"/>
    <n v="5502.5144999999993"/>
    <n v="234946.54"/>
    <n v="42.698031963386924"/>
    <n v="27792.11"/>
    <n v="40.729999999999997"/>
    <n v="16472.383597"/>
    <n v="109.78"/>
    <n v="1.0900000000000001"/>
    <n v="17954.898120730002"/>
    <x v="0"/>
    <n v="902"/>
    <x v="1696"/>
    <n v="4.92"/>
    <n v="257.16840000000002"/>
    <x v="1948"/>
    <x v="1948"/>
    <x v="30"/>
    <n v="11.29"/>
  </r>
  <r>
    <x v="4"/>
    <x v="7"/>
    <x v="2"/>
    <n v="5610"/>
    <n v="7.26"/>
    <n v="407.286"/>
    <n v="262602.34000000003"/>
    <n v="644.76151893264193"/>
    <n v="44775.98"/>
    <n v="11.68"/>
    <n v="39546.145536000004"/>
    <n v="163.44999999999999"/>
    <n v="0.95"/>
    <n v="37568.838259200005"/>
    <x v="0"/>
    <n v="1853"/>
    <x v="189"/>
    <n v="9.0299999999999994"/>
    <n v="21.491399999999999"/>
    <x v="1949"/>
    <x v="1949"/>
    <x v="96"/>
    <n v="4.9000000000000004"/>
  </r>
  <r>
    <x v="4"/>
    <x v="7"/>
    <x v="3"/>
    <n v="57995"/>
    <n v="3.31"/>
    <n v="1919.6344999999999"/>
    <n v="251479.34"/>
    <n v="131.00376139311936"/>
    <n v="22875.37"/>
    <n v="41.92"/>
    <n v="13286.014895999999"/>
    <n v="166.15"/>
    <n v="1"/>
    <n v="13286.014895999999"/>
    <x v="0"/>
    <n v="1227"/>
    <x v="1697"/>
    <n v="3.25"/>
    <n v="50.017499999999998"/>
    <x v="1950"/>
    <x v="1950"/>
    <x v="84"/>
    <n v="19.12"/>
  </r>
  <r>
    <x v="4"/>
    <x v="7"/>
    <x v="4"/>
    <n v="157077"/>
    <n v="7.12"/>
    <n v="11183.8824"/>
    <n v="88912.48"/>
    <n v="7.9500549826954536"/>
    <n v="47162.43"/>
    <n v="24.94"/>
    <n v="35400.119957999996"/>
    <n v="44.08"/>
    <n v="1.1499999999999999"/>
    <n v="40710.137951699995"/>
    <x v="0"/>
    <n v="3699"/>
    <x v="1698"/>
    <n v="17.34"/>
    <n v="1861.6224"/>
    <x v="1951"/>
    <x v="1951"/>
    <x v="101"/>
    <n v="1.42"/>
  </r>
  <r>
    <x v="4"/>
    <x v="7"/>
    <x v="3"/>
    <n v="2674"/>
    <n v="3.38"/>
    <n v="90.381199999999993"/>
    <n v="161017.71"/>
    <n v="1781.5398556336938"/>
    <n v="7816.57"/>
    <n v="54.33"/>
    <n v="3569.8275189999999"/>
    <n v="478.41"/>
    <n v="0.89"/>
    <n v="3177.1464919099999"/>
    <x v="0"/>
    <n v="349"/>
    <x v="696"/>
    <n v="10"/>
    <n v="6.3000000000000007"/>
    <x v="1952"/>
    <x v="1952"/>
    <x v="229"/>
    <n v="9.9700000000000006"/>
  </r>
  <r>
    <x v="4"/>
    <x v="7"/>
    <x v="0"/>
    <n v="2132"/>
    <n v="3.03"/>
    <n v="64.599599999999995"/>
    <n v="63954.53"/>
    <n v="990.01433445408338"/>
    <n v="25426.19"/>
    <n v="14.92"/>
    <n v="21632.602451999999"/>
    <n v="267.85000000000002"/>
    <n v="0.99"/>
    <n v="21416.276427479999"/>
    <x v="0"/>
    <n v="2482"/>
    <x v="1699"/>
    <n v="7.95"/>
    <n v="2.7029999999999998"/>
    <x v="1953"/>
    <x v="1953"/>
    <x v="153"/>
    <n v="6.09"/>
  </r>
  <r>
    <x v="4"/>
    <x v="7"/>
    <x v="4"/>
    <n v="179473"/>
    <n v="3.72"/>
    <n v="6676.3956000000007"/>
    <n v="128697.13"/>
    <n v="19.276438622061281"/>
    <n v="14896.42"/>
    <n v="25.77"/>
    <n v="11057.612566"/>
    <n v="144.55000000000001"/>
    <n v="1.01"/>
    <n v="11168.18869166"/>
    <x v="1"/>
    <n v="615"/>
    <x v="1700"/>
    <n v="14.79"/>
    <n v="1021.989"/>
    <x v="1954"/>
    <x v="1954"/>
    <x v="145"/>
    <n v="11.73"/>
  </r>
  <r>
    <x v="4"/>
    <x v="7"/>
    <x v="0"/>
    <n v="83628"/>
    <n v="5.22"/>
    <n v="4365.3815999999997"/>
    <n v="475150.68"/>
    <n v="108.84516487630772"/>
    <n v="49055.27"/>
    <n v="22.61"/>
    <n v="37963.873453"/>
    <n v="181.01"/>
    <n v="0.96"/>
    <n v="36445.318514879997"/>
    <x v="0"/>
    <n v="4161"/>
    <x v="1701"/>
    <n v="24.57"/>
    <n v="915.96960000000001"/>
    <x v="1955"/>
    <x v="1955"/>
    <x v="109"/>
    <n v="14.25"/>
  </r>
  <r>
    <x v="4"/>
    <x v="7"/>
    <x v="0"/>
    <n v="195093"/>
    <n v="5.91"/>
    <n v="11529.996300000001"/>
    <n v="361037.91"/>
    <n v="31.312925052716622"/>
    <n v="15073.87"/>
    <n v="46.78"/>
    <n v="8022.3136140000006"/>
    <n v="418.81"/>
    <n v="0.98"/>
    <n v="7861.8673417200007"/>
    <x v="0"/>
    <n v="4162"/>
    <x v="1702"/>
    <n v="22.17"/>
    <n v="2290.1610000000001"/>
    <x v="1956"/>
    <x v="1956"/>
    <x v="9"/>
    <n v="9.25"/>
  </r>
  <r>
    <x v="4"/>
    <x v="7"/>
    <x v="2"/>
    <n v="85271"/>
    <n v="4.82"/>
    <n v="4110.0622000000003"/>
    <n v="139488.84"/>
    <n v="33.938376893663552"/>
    <n v="42651.46"/>
    <n v="16.43"/>
    <n v="35643.825122000002"/>
    <n v="166.5"/>
    <n v="1.04"/>
    <n v="37069.578126880006"/>
    <x v="0"/>
    <n v="1428"/>
    <x v="1703"/>
    <n v="23.14"/>
    <n v="911.02179999999998"/>
    <x v="1957"/>
    <x v="1957"/>
    <x v="129"/>
    <n v="8.4"/>
  </r>
  <r>
    <x v="4"/>
    <x v="7"/>
    <x v="3"/>
    <n v="41409"/>
    <n v="5.83"/>
    <n v="2414.1446999999998"/>
    <n v="239241.44"/>
    <n v="99.099875827658551"/>
    <n v="34802.07"/>
    <n v="1.5"/>
    <n v="34280.038950000002"/>
    <n v="221.16"/>
    <n v="0.92"/>
    <n v="31537.635834000004"/>
    <x v="0"/>
    <n v="2561"/>
    <x v="175"/>
    <n v="12.46"/>
    <n v="196.12040000000002"/>
    <x v="1958"/>
    <x v="1958"/>
    <x v="54"/>
    <n v="11.49"/>
  </r>
  <r>
    <x v="4"/>
    <x v="7"/>
    <x v="1"/>
    <n v="32657"/>
    <n v="3.73"/>
    <n v="1218.1061"/>
    <n v="386165.08"/>
    <n v="317.02089005218841"/>
    <n v="16632.75"/>
    <n v="52.16"/>
    <n v="7957.1076000000012"/>
    <n v="204.17"/>
    <n v="0.89"/>
    <n v="7081.8257640000011"/>
    <x v="1"/>
    <n v="4573"/>
    <x v="279"/>
    <n v="4.3"/>
    <n v="40.419999999999995"/>
    <x v="1959"/>
    <x v="1959"/>
    <x v="33"/>
    <n v="15.85"/>
  </r>
  <r>
    <x v="4"/>
    <x v="7"/>
    <x v="4"/>
    <n v="174595"/>
    <n v="4.74"/>
    <n v="8275.8030000000017"/>
    <n v="294624.45"/>
    <n v="35.600708475056734"/>
    <n v="14887.57"/>
    <n v="12.74"/>
    <n v="12990.893582000001"/>
    <n v="239.65"/>
    <n v="0.9"/>
    <n v="11691.804223800002"/>
    <x v="0"/>
    <n v="2077"/>
    <x v="1704"/>
    <n v="8.09"/>
    <n v="593.15880000000004"/>
    <x v="1960"/>
    <x v="1960"/>
    <x v="144"/>
    <n v="3.09"/>
  </r>
  <r>
    <x v="4"/>
    <x v="7"/>
    <x v="2"/>
    <n v="67247"/>
    <n v="2.38"/>
    <n v="1600.4785999999999"/>
    <n v="47905.89"/>
    <n v="29.932227772367593"/>
    <n v="22291.27"/>
    <n v="59.91"/>
    <n v="8936.5701430000008"/>
    <n v="311.11"/>
    <n v="0.86"/>
    <n v="7685.4503229800002"/>
    <x v="1"/>
    <n v="3291"/>
    <x v="1705"/>
    <n v="18.12"/>
    <n v="299.3424"/>
    <x v="1961"/>
    <x v="1961"/>
    <x v="104"/>
    <n v="18.38"/>
  </r>
  <r>
    <x v="4"/>
    <x v="7"/>
    <x v="2"/>
    <n v="182483"/>
    <n v="5.42"/>
    <n v="9890.5785999999989"/>
    <n v="119419.93"/>
    <n v="12.074109597592198"/>
    <n v="34463.919999999998"/>
    <n v="22.89"/>
    <n v="26575.128711999998"/>
    <n v="69.3"/>
    <n v="1.07"/>
    <n v="28435.387721840001"/>
    <x v="0"/>
    <n v="3871"/>
    <x v="1706"/>
    <n v="7.08"/>
    <n v="463.52760000000001"/>
    <x v="1962"/>
    <x v="1962"/>
    <x v="10"/>
    <n v="6.78"/>
  </r>
  <r>
    <x v="4"/>
    <x v="7"/>
    <x v="1"/>
    <n v="103678"/>
    <n v="3.21"/>
    <n v="3328.0637999999994"/>
    <n v="123535.07"/>
    <n v="37.119201260504688"/>
    <n v="44400.639999999999"/>
    <n v="30.38"/>
    <n v="30911.725567999998"/>
    <n v="118.68"/>
    <n v="0.96"/>
    <n v="29675.256545279997"/>
    <x v="0"/>
    <n v="4422"/>
    <x v="1707"/>
    <n v="4.1500000000000004"/>
    <n v="96.944000000000003"/>
    <x v="1963"/>
    <x v="1963"/>
    <x v="46"/>
    <n v="6.85"/>
  </r>
  <r>
    <x v="4"/>
    <x v="7"/>
    <x v="2"/>
    <n v="185043"/>
    <n v="1.6"/>
    <n v="2960.6880000000001"/>
    <n v="492842.54"/>
    <n v="166.46216690174714"/>
    <n v="33945.040000000001"/>
    <n v="38.83"/>
    <n v="20764.180968000001"/>
    <n v="112.7"/>
    <n v="0.93"/>
    <n v="19310.688300240003"/>
    <x v="1"/>
    <n v="4658"/>
    <x v="1708"/>
    <n v="3.08"/>
    <n v="107.36880000000001"/>
    <x v="1964"/>
    <x v="1964"/>
    <x v="38"/>
    <n v="20.81"/>
  </r>
  <r>
    <x v="4"/>
    <x v="7"/>
    <x v="2"/>
    <n v="133099"/>
    <n v="5.67"/>
    <n v="7546.7133000000003"/>
    <n v="112491.89"/>
    <n v="14.906077060062689"/>
    <n v="7956.43"/>
    <n v="22.31"/>
    <n v="6181.3504670000002"/>
    <n v="377.71"/>
    <n v="1"/>
    <n v="6181.3504670000002"/>
    <x v="1"/>
    <n v="2945"/>
    <x v="1709"/>
    <n v="1.32"/>
    <n v="107.0784"/>
    <x v="1965"/>
    <x v="1965"/>
    <x v="165"/>
    <n v="10.050000000000001"/>
  </r>
  <r>
    <x v="4"/>
    <x v="7"/>
    <x v="4"/>
    <n v="98368"/>
    <n v="5"/>
    <n v="4918.4000000000005"/>
    <n v="157110.35"/>
    <n v="31.943386060507478"/>
    <n v="21444.28"/>
    <n v="24.53"/>
    <n v="16183.998115999997"/>
    <n v="418"/>
    <n v="1.1000000000000001"/>
    <n v="17802.397927599999"/>
    <x v="1"/>
    <n v="828"/>
    <x v="1710"/>
    <n v="20.91"/>
    <n v="1234.1082000000001"/>
    <x v="1966"/>
    <x v="1966"/>
    <x v="101"/>
    <n v="19.100000000000001"/>
  </r>
  <r>
    <x v="4"/>
    <x v="7"/>
    <x v="3"/>
    <n v="26594"/>
    <n v="6.68"/>
    <n v="1776.4792"/>
    <n v="67062.55"/>
    <n v="37.750259051724335"/>
    <n v="37217.980000000003"/>
    <n v="12.53"/>
    <n v="32554.567106000002"/>
    <n v="486.61"/>
    <n v="0.97"/>
    <n v="31577.930092820003"/>
    <x v="0"/>
    <n v="2866"/>
    <x v="1126"/>
    <n v="8.31"/>
    <n v="92.656500000000008"/>
    <x v="1967"/>
    <x v="1967"/>
    <x v="157"/>
    <n v="0.98"/>
  </r>
  <r>
    <x v="4"/>
    <x v="7"/>
    <x v="2"/>
    <n v="159153"/>
    <n v="4.46"/>
    <n v="7098.2237999999998"/>
    <n v="125847.73"/>
    <n v="17.729467757835419"/>
    <n v="30563.47"/>
    <n v="32"/>
    <n v="20783.159599999999"/>
    <n v="340.89"/>
    <n v="1.06"/>
    <n v="22030.149175999999"/>
    <x v="0"/>
    <n v="4303"/>
    <x v="1711"/>
    <n v="24.38"/>
    <n v="1346.2636"/>
    <x v="1968"/>
    <x v="1968"/>
    <x v="224"/>
    <n v="5.24"/>
  </r>
  <r>
    <x v="4"/>
    <x v="7"/>
    <x v="0"/>
    <n v="61051"/>
    <n v="0.64"/>
    <n v="390.72640000000001"/>
    <n v="5653.34"/>
    <n v="14.468794532440091"/>
    <n v="49641.64"/>
    <n v="39.4"/>
    <n v="30082.833840000003"/>
    <n v="448.31"/>
    <n v="0.86"/>
    <n v="25871.237102400002"/>
    <x v="0"/>
    <n v="4862"/>
    <x v="1712"/>
    <n v="22.52"/>
    <n v="56.750399999999999"/>
    <x v="1969"/>
    <x v="1969"/>
    <x v="168"/>
    <n v="10.07"/>
  </r>
  <r>
    <x v="4"/>
    <x v="7"/>
    <x v="3"/>
    <n v="141401"/>
    <n v="2.14"/>
    <n v="3025.9814000000001"/>
    <n v="253753.18"/>
    <n v="83.858142683890918"/>
    <n v="11525.6"/>
    <n v="33.93"/>
    <n v="7614.9639200000011"/>
    <n v="151.58000000000001"/>
    <n v="1.02"/>
    <n v="7767.2631984000009"/>
    <x v="0"/>
    <n v="951"/>
    <x v="1713"/>
    <n v="10.43"/>
    <n v="305.49470000000002"/>
    <x v="1970"/>
    <x v="1970"/>
    <x v="95"/>
    <n v="9.77"/>
  </r>
  <r>
    <x v="4"/>
    <x v="7"/>
    <x v="1"/>
    <n v="117726"/>
    <n v="1.19"/>
    <n v="1400.9394"/>
    <n v="297714.58"/>
    <n v="212.51067676446249"/>
    <n v="17092.330000000002"/>
    <n v="49.93"/>
    <n v="8558.1296309999998"/>
    <n v="72.180000000000007"/>
    <n v="0.96"/>
    <n v="8215.804445759999"/>
    <x v="1"/>
    <n v="3713"/>
    <x v="1607"/>
    <n v="9.6199999999999992"/>
    <n v="111.49579999999999"/>
    <x v="1971"/>
    <x v="1971"/>
    <x v="10"/>
    <n v="16.87"/>
  </r>
  <r>
    <x v="4"/>
    <x v="7"/>
    <x v="0"/>
    <n v="126890"/>
    <n v="4.5199999999999996"/>
    <n v="5735.4279999999999"/>
    <n v="197254.62"/>
    <n v="34.392310390785134"/>
    <n v="42688.01"/>
    <n v="54.83"/>
    <n v="19282.174117000002"/>
    <n v="294.33"/>
    <n v="1.1599999999999999"/>
    <n v="22367.321975720002"/>
    <x v="0"/>
    <n v="1997"/>
    <x v="1714"/>
    <n v="3.69"/>
    <n v="196.7877"/>
    <x v="1972"/>
    <x v="1972"/>
    <x v="201"/>
    <n v="13.45"/>
  </r>
  <r>
    <x v="4"/>
    <x v="7"/>
    <x v="1"/>
    <n v="133706"/>
    <n v="2.95"/>
    <n v="3944.3270000000002"/>
    <n v="30363.57"/>
    <n v="7.6980356851751894"/>
    <n v="48890.1"/>
    <n v="18.440000000000001"/>
    <n v="39874.76556"/>
    <n v="23.88"/>
    <n v="1.19"/>
    <n v="47450.971016399999"/>
    <x v="0"/>
    <n v="1931"/>
    <x v="1715"/>
    <n v="16.91"/>
    <n v="366.77789999999999"/>
    <x v="1973"/>
    <x v="1973"/>
    <x v="159"/>
    <n v="9.33"/>
  </r>
  <r>
    <x v="4"/>
    <x v="7"/>
    <x v="0"/>
    <n v="44969"/>
    <n v="3.05"/>
    <n v="1371.5545"/>
    <n v="343065.99"/>
    <n v="250.1293167715902"/>
    <n v="5574.64"/>
    <n v="56.32"/>
    <n v="2435.0027519999999"/>
    <n v="392.82"/>
    <n v="1.18"/>
    <n v="2873.3032473599997"/>
    <x v="0"/>
    <n v="564"/>
    <x v="1716"/>
    <n v="20.57"/>
    <n v="155.7149"/>
    <x v="1974"/>
    <x v="1974"/>
    <x v="60"/>
    <n v="13.49"/>
  </r>
  <r>
    <x v="4"/>
    <x v="7"/>
    <x v="3"/>
    <n v="62262"/>
    <n v="7.71"/>
    <n v="4800.4002"/>
    <n v="139830.37"/>
    <n v="29.128898461424111"/>
    <n v="13773.38"/>
    <n v="24.01"/>
    <n v="10466.391462"/>
    <n v="255.64"/>
    <n v="0.81"/>
    <n v="8477.7770842200007"/>
    <x v="1"/>
    <n v="3742"/>
    <x v="1717"/>
    <n v="14.52"/>
    <n v="564.5376"/>
    <x v="1975"/>
    <x v="1975"/>
    <x v="199"/>
    <n v="11.88"/>
  </r>
  <r>
    <x v="4"/>
    <x v="7"/>
    <x v="1"/>
    <n v="28559"/>
    <n v="6.14"/>
    <n v="1753.5225999999998"/>
    <n v="373211.76"/>
    <n v="212.83544335271188"/>
    <n v="47539.58"/>
    <n v="30.59"/>
    <n v="32997.222477999996"/>
    <n v="333.87"/>
    <n v="0.85"/>
    <n v="28047.639106299997"/>
    <x v="1"/>
    <n v="347"/>
    <x v="1056"/>
    <n v="19.91"/>
    <n v="262.61290000000002"/>
    <x v="1976"/>
    <x v="1976"/>
    <x v="161"/>
    <n v="17.13"/>
  </r>
  <r>
    <x v="4"/>
    <x v="7"/>
    <x v="4"/>
    <n v="81729"/>
    <n v="6.09"/>
    <n v="4977.2960999999996"/>
    <n v="26395.46"/>
    <n v="5.3031725398052973"/>
    <n v="39252.519999999997"/>
    <n v="11.36"/>
    <n v="34793.433727999996"/>
    <n v="230.51"/>
    <n v="1.06"/>
    <n v="36881.03975168"/>
    <x v="1"/>
    <n v="1324"/>
    <x v="401"/>
    <n v="16.98"/>
    <n v="705.68880000000001"/>
    <x v="1977"/>
    <x v="1977"/>
    <x v="140"/>
    <n v="16.47"/>
  </r>
  <r>
    <x v="4"/>
    <x v="7"/>
    <x v="0"/>
    <n v="28728"/>
    <n v="4.2"/>
    <n v="1206.576"/>
    <n v="227436.11"/>
    <n v="188.49712740846826"/>
    <n v="38504.660000000003"/>
    <n v="32.83"/>
    <n v="25863.580121999999"/>
    <n v="270.73"/>
    <n v="0.93"/>
    <n v="24053.12951346"/>
    <x v="0"/>
    <n v="4306"/>
    <x v="1718"/>
    <n v="6.21"/>
    <n v="74.023200000000003"/>
    <x v="1978"/>
    <x v="1978"/>
    <x v="77"/>
    <n v="10.43"/>
  </r>
  <r>
    <x v="4"/>
    <x v="7"/>
    <x v="1"/>
    <n v="78700"/>
    <n v="6.34"/>
    <n v="4989.58"/>
    <n v="94484.1"/>
    <n v="18.936283214218431"/>
    <n v="8619.08"/>
    <n v="33.67"/>
    <n v="5717.0357640000002"/>
    <n v="305.08"/>
    <n v="1.1100000000000001"/>
    <n v="6345.9096980400009"/>
    <x v="0"/>
    <n v="961"/>
    <x v="1719"/>
    <n v="24.02"/>
    <n v="1179.1417999999999"/>
    <x v="1979"/>
    <x v="1979"/>
    <x v="88"/>
    <n v="8.34"/>
  </r>
  <r>
    <x v="4"/>
    <x v="7"/>
    <x v="0"/>
    <n v="166583"/>
    <n v="2.96"/>
    <n v="4930.8568000000005"/>
    <n v="227324.15"/>
    <n v="46.102362980810959"/>
    <n v="4588.7"/>
    <n v="25.07"/>
    <n v="3438.3129100000001"/>
    <n v="398.17"/>
    <n v="1.1200000000000001"/>
    <n v="3850.9104592000003"/>
    <x v="0"/>
    <n v="308"/>
    <x v="1261"/>
    <n v="12.5"/>
    <n v="576.875"/>
    <x v="1980"/>
    <x v="1980"/>
    <x v="134"/>
    <n v="11.78"/>
  </r>
  <r>
    <x v="4"/>
    <x v="7"/>
    <x v="3"/>
    <n v="73454"/>
    <n v="6.83"/>
    <n v="5016.9081999999999"/>
    <n v="89784.9"/>
    <n v="17.896460612932881"/>
    <n v="27852.11"/>
    <n v="41.05"/>
    <n v="16418.818845000002"/>
    <n v="201.71"/>
    <n v="0.98"/>
    <n v="16090.442468100002"/>
    <x v="0"/>
    <n v="4318"/>
    <x v="13"/>
    <n v="7.75"/>
    <n v="212.27250000000001"/>
    <x v="1981"/>
    <x v="1981"/>
    <x v="238"/>
    <n v="11.28"/>
  </r>
  <r>
    <x v="4"/>
    <x v="7"/>
    <x v="2"/>
    <n v="78355"/>
    <n v="4.68"/>
    <n v="3667.0139999999997"/>
    <n v="449426.38"/>
    <n v="122.55922120831828"/>
    <n v="27547.37"/>
    <n v="15.65"/>
    <n v="23236.206595"/>
    <n v="160.61000000000001"/>
    <n v="0.97"/>
    <n v="22539.12039715"/>
    <x v="1"/>
    <n v="836"/>
    <x v="1720"/>
    <n v="7.87"/>
    <n v="277.73230000000001"/>
    <x v="1982"/>
    <x v="1982"/>
    <x v="146"/>
    <n v="12.17"/>
  </r>
  <r>
    <x v="4"/>
    <x v="7"/>
    <x v="0"/>
    <n v="122946"/>
    <n v="3.66"/>
    <n v="4499.8235999999997"/>
    <n v="243994.66"/>
    <n v="54.223161103470815"/>
    <n v="26475.7"/>
    <n v="46.86"/>
    <n v="14069.18698"/>
    <n v="275.20999999999998"/>
    <n v="1.02"/>
    <n v="14350.5707196"/>
    <x v="0"/>
    <n v="4400"/>
    <x v="1721"/>
    <n v="16.5"/>
    <n v="562.65"/>
    <x v="1983"/>
    <x v="1983"/>
    <x v="20"/>
    <n v="9.86"/>
  </r>
  <r>
    <x v="4"/>
    <x v="7"/>
    <x v="0"/>
    <n v="153849"/>
    <n v="2.62"/>
    <n v="4030.8438000000001"/>
    <n v="433875.49"/>
    <n v="107.63887452051603"/>
    <n v="19133.71"/>
    <n v="13.58"/>
    <n v="16535.352181999999"/>
    <n v="222.9"/>
    <n v="0.93"/>
    <n v="15377.87752926"/>
    <x v="0"/>
    <n v="3254"/>
    <x v="1353"/>
    <n v="10.57"/>
    <n v="420.8974"/>
    <x v="1984"/>
    <x v="1984"/>
    <x v="77"/>
    <n v="7.16"/>
  </r>
  <r>
    <x v="4"/>
    <x v="7"/>
    <x v="1"/>
    <n v="46991"/>
    <n v="5.15"/>
    <n v="2420.0365000000002"/>
    <n v="348969.11"/>
    <n v="144.19993665384797"/>
    <n v="15411.12"/>
    <n v="26.75"/>
    <n v="11288.645399999999"/>
    <n v="206.67"/>
    <n v="1.07"/>
    <n v="12078.850578"/>
    <x v="0"/>
    <n v="1302"/>
    <x v="1722"/>
    <n v="11.95"/>
    <n v="274.13299999999998"/>
    <x v="1985"/>
    <x v="1985"/>
    <x v="63"/>
    <n v="9.41"/>
  </r>
  <r>
    <x v="4"/>
    <x v="7"/>
    <x v="2"/>
    <n v="147919"/>
    <n v="6.23"/>
    <n v="9215.3536999999997"/>
    <n v="334198.82"/>
    <n v="36.265436019021173"/>
    <n v="12287.21"/>
    <n v="22.4"/>
    <n v="9534.8749599999992"/>
    <n v="349.19"/>
    <n v="0.99"/>
    <n v="9439.5262103999994"/>
    <x v="1"/>
    <n v="2027"/>
    <x v="1723"/>
    <n v="22.93"/>
    <n v="1722.0430000000001"/>
    <x v="1986"/>
    <x v="1986"/>
    <x v="54"/>
    <n v="20.37"/>
  </r>
  <r>
    <x v="0"/>
    <x v="8"/>
    <x v="4"/>
    <n v="30046"/>
    <n v="4.6399999999999997"/>
    <n v="1394.1343999999999"/>
    <n v="357795.41"/>
    <n v="256.64341257198731"/>
    <n v="25253.02"/>
    <n v="17.16"/>
    <n v="20919.601768"/>
    <n v="395.63"/>
    <n v="1.1299999999999999"/>
    <n v="23639.149997839999"/>
    <x v="1"/>
    <n v="1919"/>
    <x v="1724"/>
    <n v="8.83"/>
    <n v="116.55600000000001"/>
    <x v="1987"/>
    <x v="1987"/>
    <x v="20"/>
    <n v="14.36"/>
  </r>
  <r>
    <x v="0"/>
    <x v="8"/>
    <x v="3"/>
    <n v="25236"/>
    <n v="3.51"/>
    <n v="885.78359999999998"/>
    <n v="258185.95"/>
    <n v="291.47745566750166"/>
    <n v="26923.05"/>
    <n v="36.200000000000003"/>
    <n v="17176.905899999998"/>
    <n v="442.84"/>
    <n v="0.82"/>
    <n v="14085.062837999998"/>
    <x v="1"/>
    <n v="3685"/>
    <x v="1725"/>
    <n v="21.43"/>
    <n v="175.94029999999998"/>
    <x v="1988"/>
    <x v="1988"/>
    <x v="208"/>
    <n v="14.56"/>
  </r>
  <r>
    <x v="0"/>
    <x v="8"/>
    <x v="3"/>
    <n v="150058"/>
    <n v="6.2"/>
    <n v="9303.5959999999995"/>
    <n v="284941.76"/>
    <n v="30.627056462898864"/>
    <n v="12674.05"/>
    <n v="53.16"/>
    <n v="5936.52502"/>
    <n v="250.31"/>
    <n v="0.97"/>
    <n v="5758.4292693999996"/>
    <x v="0"/>
    <n v="2460"/>
    <x v="1726"/>
    <n v="18.95"/>
    <n v="1607.7180000000001"/>
    <x v="1989"/>
    <x v="1989"/>
    <x v="155"/>
    <n v="12.69"/>
  </r>
  <r>
    <x v="0"/>
    <x v="8"/>
    <x v="4"/>
    <n v="12440"/>
    <n v="7.54"/>
    <n v="937.97599999999989"/>
    <n v="7030.22"/>
    <n v="7.4950958233472935"/>
    <n v="1114.25"/>
    <n v="36.74"/>
    <n v="704.87455000000011"/>
    <n v="232.84"/>
    <n v="0.84"/>
    <n v="592.09462200000007"/>
    <x v="0"/>
    <n v="3148"/>
    <x v="1727"/>
    <n v="4.42"/>
    <n v="25.945399999999999"/>
    <x v="1990"/>
    <x v="1990"/>
    <x v="89"/>
    <n v="13.58"/>
  </r>
  <r>
    <x v="0"/>
    <x v="8"/>
    <x v="4"/>
    <n v="42482"/>
    <n v="4.7699999999999996"/>
    <n v="2026.3913999999997"/>
    <n v="27735.37"/>
    <n v="13.687074471397777"/>
    <n v="20596.13"/>
    <n v="28.23"/>
    <n v="14781.842501000001"/>
    <n v="271.36"/>
    <n v="1.1200000000000001"/>
    <n v="16555.663601120003"/>
    <x v="1"/>
    <n v="3094"/>
    <x v="1728"/>
    <n v="21.41"/>
    <n v="329.714"/>
    <x v="1991"/>
    <x v="1991"/>
    <x v="185"/>
    <n v="13.01"/>
  </r>
  <r>
    <x v="0"/>
    <x v="8"/>
    <x v="0"/>
    <n v="88755"/>
    <n v="0.83"/>
    <n v="736.66650000000004"/>
    <n v="420616.55"/>
    <n v="570.97282148706358"/>
    <n v="46897.69"/>
    <n v="32.51"/>
    <n v="31651.250981000005"/>
    <n v="25.43"/>
    <n v="0.99"/>
    <n v="31334.738471190005"/>
    <x v="0"/>
    <n v="812"/>
    <x v="935"/>
    <n v="21.88"/>
    <n v="97.584800000000001"/>
    <x v="1992"/>
    <x v="1992"/>
    <x v="135"/>
    <n v="8.35"/>
  </r>
  <r>
    <x v="0"/>
    <x v="8"/>
    <x v="0"/>
    <n v="188000"/>
    <n v="4.99"/>
    <n v="9381.2000000000007"/>
    <n v="417263.63"/>
    <n v="44.478705282906233"/>
    <n v="47213.26"/>
    <n v="7.59"/>
    <n v="43629.773566000003"/>
    <n v="260.02999999999997"/>
    <n v="1.08"/>
    <n v="47120.155451280007"/>
    <x v="1"/>
    <n v="203"/>
    <x v="1729"/>
    <n v="16.440000000000001"/>
    <n v="1896.8472000000002"/>
    <x v="1993"/>
    <x v="1993"/>
    <x v="88"/>
    <n v="14.74"/>
  </r>
  <r>
    <x v="0"/>
    <x v="8"/>
    <x v="2"/>
    <n v="85244"/>
    <n v="0.97"/>
    <n v="826.86680000000001"/>
    <n v="407139.23"/>
    <n v="492.3879275356079"/>
    <n v="9616.07"/>
    <n v="36.090000000000003"/>
    <n v="6145.6303369999996"/>
    <n v="99.05"/>
    <n v="0.87"/>
    <n v="5346.6983931899995"/>
    <x v="1"/>
    <n v="365"/>
    <x v="1730"/>
    <n v="12.56"/>
    <n v="81.514400000000009"/>
    <x v="1994"/>
    <x v="1994"/>
    <x v="157"/>
    <n v="20.54"/>
  </r>
  <r>
    <x v="0"/>
    <x v="8"/>
    <x v="0"/>
    <n v="145455"/>
    <n v="5.21"/>
    <n v="7578.2055"/>
    <n v="240859.19"/>
    <n v="31.783143120096177"/>
    <n v="45065.2"/>
    <n v="36.380000000000003"/>
    <n v="28670.480239999997"/>
    <n v="380.21"/>
    <n v="1.19"/>
    <n v="34117.871485599993"/>
    <x v="1"/>
    <n v="270"/>
    <x v="1731"/>
    <n v="24.8"/>
    <n v="1348.376"/>
    <x v="1995"/>
    <x v="1995"/>
    <x v="195"/>
    <n v="15.79"/>
  </r>
  <r>
    <x v="0"/>
    <x v="8"/>
    <x v="3"/>
    <n v="17760"/>
    <n v="4.79"/>
    <n v="850.70399999999995"/>
    <n v="232422.18"/>
    <n v="273.21157535405968"/>
    <n v="27261.61"/>
    <n v="49.54"/>
    <n v="13756.208405999998"/>
    <n v="272.77"/>
    <n v="0.83"/>
    <n v="11417.652976979998"/>
    <x v="0"/>
    <n v="2162"/>
    <x v="866"/>
    <n v="16.940000000000001"/>
    <n v="124.67840000000001"/>
    <x v="1996"/>
    <x v="1996"/>
    <x v="115"/>
    <n v="10.67"/>
  </r>
  <r>
    <x v="0"/>
    <x v="8"/>
    <x v="4"/>
    <n v="123850"/>
    <n v="3.46"/>
    <n v="4285.21"/>
    <n v="205110.04"/>
    <n v="47.864641406138787"/>
    <n v="6139.73"/>
    <n v="45.53"/>
    <n v="3344.3109309999995"/>
    <n v="449.03"/>
    <n v="1.18"/>
    <n v="3946.2868985799992"/>
    <x v="0"/>
    <n v="1629"/>
    <x v="1732"/>
    <n v="23.72"/>
    <n v="579.24239999999998"/>
    <x v="1997"/>
    <x v="1997"/>
    <x v="111"/>
    <n v="14.82"/>
  </r>
  <r>
    <x v="0"/>
    <x v="8"/>
    <x v="2"/>
    <n v="68762"/>
    <n v="3.01"/>
    <n v="2069.7361999999998"/>
    <n v="49994.96"/>
    <n v="24.155232922920323"/>
    <n v="26523.49"/>
    <n v="18.59"/>
    <n v="21592.773209000003"/>
    <n v="34.409999999999997"/>
    <n v="0.92"/>
    <n v="19865.351352280002"/>
    <x v="0"/>
    <n v="724"/>
    <x v="1733"/>
    <n v="20.89"/>
    <n v="412.36860000000001"/>
    <x v="1998"/>
    <x v="1998"/>
    <x v="120"/>
    <n v="5.9"/>
  </r>
  <r>
    <x v="0"/>
    <x v="8"/>
    <x v="0"/>
    <n v="146174"/>
    <n v="3.94"/>
    <n v="5759.2555999999995"/>
    <n v="213892.6"/>
    <n v="37.138931635539848"/>
    <n v="42031.91"/>
    <n v="37.549999999999997"/>
    <n v="26248.927795000003"/>
    <n v="172.91"/>
    <n v="1.1399999999999999"/>
    <n v="29923.7776863"/>
    <x v="0"/>
    <n v="4521"/>
    <x v="1734"/>
    <n v="1.29"/>
    <n v="53.044800000000002"/>
    <x v="1999"/>
    <x v="1999"/>
    <x v="80"/>
    <n v="13.49"/>
  </r>
  <r>
    <x v="0"/>
    <x v="8"/>
    <x v="3"/>
    <n v="133933"/>
    <n v="1.51"/>
    <n v="2022.3883000000001"/>
    <n v="460592.97"/>
    <n v="227.7470503562545"/>
    <n v="36300.65"/>
    <n v="24.55"/>
    <n v="27388.840424999999"/>
    <n v="275.58999999999997"/>
    <n v="0.84"/>
    <n v="23006.625956999997"/>
    <x v="0"/>
    <n v="3840"/>
    <x v="1735"/>
    <n v="20.55"/>
    <n v="326.53950000000003"/>
    <x v="2000"/>
    <x v="2000"/>
    <x v="177"/>
    <n v="12.2"/>
  </r>
  <r>
    <x v="0"/>
    <x v="8"/>
    <x v="1"/>
    <n v="33862"/>
    <n v="3.51"/>
    <n v="1188.5562"/>
    <n v="189764.56"/>
    <n v="159.65972833257695"/>
    <n v="37515.9"/>
    <n v="52.5"/>
    <n v="17820.052500000002"/>
    <n v="199.97"/>
    <n v="1.03"/>
    <n v="18354.654075000002"/>
    <x v="1"/>
    <n v="2229"/>
    <x v="1736"/>
    <n v="23.64"/>
    <n v="203.54040000000001"/>
    <x v="2001"/>
    <x v="2001"/>
    <x v="102"/>
    <n v="17.100000000000001"/>
  </r>
  <r>
    <x v="0"/>
    <x v="8"/>
    <x v="4"/>
    <n v="53448"/>
    <n v="4.46"/>
    <n v="2383.7808"/>
    <n v="444914.47"/>
    <n v="186.64235822354135"/>
    <n v="48241.59"/>
    <n v="36.85"/>
    <n v="30464.564084999995"/>
    <n v="83.42"/>
    <n v="1.18"/>
    <n v="35948.185620299992"/>
    <x v="1"/>
    <n v="1365"/>
    <x v="1737"/>
    <n v="21"/>
    <n v="553.14"/>
    <x v="2002"/>
    <x v="2002"/>
    <x v="149"/>
    <n v="15.51"/>
  </r>
  <r>
    <x v="0"/>
    <x v="8"/>
    <x v="1"/>
    <n v="12924"/>
    <n v="6.96"/>
    <n v="899.51039999999989"/>
    <n v="209431.07"/>
    <n v="232.82784723778627"/>
    <n v="1864.64"/>
    <n v="33.299999999999997"/>
    <n v="1243.7148800000002"/>
    <n v="467.98"/>
    <n v="1.07"/>
    <n v="1330.7749216000004"/>
    <x v="0"/>
    <n v="2603"/>
    <x v="1738"/>
    <n v="23.53"/>
    <n v="160.23930000000001"/>
    <x v="2003"/>
    <x v="2003"/>
    <x v="20"/>
    <n v="8.1199999999999992"/>
  </r>
  <r>
    <x v="0"/>
    <x v="8"/>
    <x v="4"/>
    <n v="123766"/>
    <n v="6.53"/>
    <n v="8081.9197999999997"/>
    <n v="316285.99"/>
    <n v="39.135007254093267"/>
    <n v="21558.59"/>
    <n v="49.16"/>
    <n v="10960.387155999999"/>
    <n v="296.60000000000002"/>
    <n v="1.07"/>
    <n v="11727.61425692"/>
    <x v="0"/>
    <n v="4380"/>
    <x v="1739"/>
    <n v="22.19"/>
    <n v="1061.5696"/>
    <x v="2004"/>
    <x v="2004"/>
    <x v="232"/>
    <n v="10.69"/>
  </r>
  <r>
    <x v="0"/>
    <x v="8"/>
    <x v="3"/>
    <n v="40140"/>
    <n v="3.75"/>
    <n v="1505.25"/>
    <n v="239397.43"/>
    <n v="159.04164092343464"/>
    <n v="15897.79"/>
    <n v="56.54"/>
    <n v="6909.1795339999999"/>
    <n v="258.45"/>
    <n v="0.87"/>
    <n v="6010.9861945800003"/>
    <x v="0"/>
    <n v="1650"/>
    <x v="209"/>
    <n v="22.68"/>
    <n v="242.22239999999999"/>
    <x v="2005"/>
    <x v="2005"/>
    <x v="175"/>
    <n v="17.04"/>
  </r>
  <r>
    <x v="0"/>
    <x v="8"/>
    <x v="3"/>
    <n v="65875"/>
    <n v="1.36"/>
    <n v="895.90000000000009"/>
    <n v="149371.09"/>
    <n v="166.72741377385867"/>
    <n v="12996.22"/>
    <n v="46.58"/>
    <n v="6942.5807239999995"/>
    <n v="351.51"/>
    <n v="1.08"/>
    <n v="7497.9871819199998"/>
    <x v="0"/>
    <n v="2738"/>
    <x v="1740"/>
    <n v="18.61"/>
    <n v="158.55719999999999"/>
    <x v="2006"/>
    <x v="2006"/>
    <x v="12"/>
    <n v="9.2200000000000006"/>
  </r>
  <r>
    <x v="0"/>
    <x v="8"/>
    <x v="4"/>
    <n v="33174"/>
    <n v="6.45"/>
    <n v="2139.723"/>
    <n v="235764.16"/>
    <n v="110.18443041459105"/>
    <n v="22970.07"/>
    <n v="4.8499999999999996"/>
    <n v="21856.021605000002"/>
    <n v="221.91"/>
    <n v="1.19"/>
    <n v="26008.665709950001"/>
    <x v="1"/>
    <n v="1477"/>
    <x v="443"/>
    <n v="8.59"/>
    <n v="128.1628"/>
    <x v="2007"/>
    <x v="2007"/>
    <x v="154"/>
    <n v="3.23"/>
  </r>
  <r>
    <x v="0"/>
    <x v="8"/>
    <x v="4"/>
    <n v="36682"/>
    <n v="3.58"/>
    <n v="1313.2156"/>
    <n v="44482.9"/>
    <n v="33.873264984058977"/>
    <n v="33533.550000000003"/>
    <n v="24.21"/>
    <n v="25415.077545000004"/>
    <n v="358.69"/>
    <n v="1.01"/>
    <n v="25669.228320450005"/>
    <x v="0"/>
    <n v="3521"/>
    <x v="1741"/>
    <n v="16.78"/>
    <n v="195.1514"/>
    <x v="2008"/>
    <x v="2008"/>
    <x v="144"/>
    <n v="7.51"/>
  </r>
  <r>
    <x v="0"/>
    <x v="8"/>
    <x v="3"/>
    <n v="45588"/>
    <n v="3.5"/>
    <n v="1595.5800000000002"/>
    <n v="14553.07"/>
    <n v="9.1208651399491085"/>
    <n v="7104.9"/>
    <n v="10.01"/>
    <n v="6393.6995099999995"/>
    <n v="206.89"/>
    <n v="1.02"/>
    <n v="6521.5735001999992"/>
    <x v="0"/>
    <n v="2791"/>
    <x v="1742"/>
    <n v="11.26"/>
    <n v="153.69899999999998"/>
    <x v="2009"/>
    <x v="2009"/>
    <x v="163"/>
    <n v="6.7"/>
  </r>
  <r>
    <x v="0"/>
    <x v="8"/>
    <x v="3"/>
    <n v="116117"/>
    <n v="2.98"/>
    <n v="3460.2865999999999"/>
    <n v="424368.7"/>
    <n v="122.63975475326235"/>
    <n v="20002.22"/>
    <n v="20.78"/>
    <n v="15845.758684"/>
    <n v="361.82"/>
    <n v="1.04"/>
    <n v="16479.589031359999"/>
    <x v="1"/>
    <n v="2508"/>
    <x v="1743"/>
    <n v="6.54"/>
    <n v="231.3852"/>
    <x v="2010"/>
    <x v="2010"/>
    <x v="40"/>
    <n v="16.93"/>
  </r>
  <r>
    <x v="0"/>
    <x v="8"/>
    <x v="1"/>
    <n v="137248"/>
    <n v="1.61"/>
    <n v="2209.6927999999998"/>
    <n v="378949.64"/>
    <n v="171.4942638180294"/>
    <n v="48289.53"/>
    <n v="2"/>
    <n v="47323.739399999999"/>
    <n v="134.97999999999999"/>
    <n v="1.01"/>
    <n v="47796.976794000002"/>
    <x v="0"/>
    <n v="1371"/>
    <x v="1744"/>
    <n v="5.54"/>
    <n v="110.1352"/>
    <x v="2011"/>
    <x v="2011"/>
    <x v="24"/>
    <n v="8.07"/>
  </r>
  <r>
    <x v="0"/>
    <x v="8"/>
    <x v="2"/>
    <n v="41431"/>
    <n v="4.6900000000000004"/>
    <n v="1943.1139000000003"/>
    <n v="305381.56"/>
    <n v="157.16091578573955"/>
    <n v="19370.939999999999"/>
    <n v="10.78"/>
    <n v="17282.752667999997"/>
    <n v="109.06"/>
    <n v="1.1399999999999999"/>
    <n v="19702.338041519994"/>
    <x v="0"/>
    <n v="2587"/>
    <x v="1745"/>
    <n v="5.28"/>
    <n v="93.931200000000004"/>
    <x v="2012"/>
    <x v="2012"/>
    <x v="234"/>
    <n v="5.75"/>
  </r>
  <r>
    <x v="0"/>
    <x v="8"/>
    <x v="4"/>
    <n v="132024"/>
    <n v="6.99"/>
    <n v="9228.4776000000002"/>
    <n v="44819.38"/>
    <n v="4.8566385424178735"/>
    <n v="28228.95"/>
    <n v="25.93"/>
    <n v="20909.183265"/>
    <n v="25.25"/>
    <n v="1.03"/>
    <n v="21536.458762950002"/>
    <x v="1"/>
    <n v="1009"/>
    <x v="1746"/>
    <n v="24.7"/>
    <n v="1601.3009999999999"/>
    <x v="2013"/>
    <x v="2013"/>
    <x v="90"/>
    <n v="13.64"/>
  </r>
  <r>
    <x v="0"/>
    <x v="8"/>
    <x v="4"/>
    <n v="160331"/>
    <n v="6.22"/>
    <n v="9972.5882000000001"/>
    <n v="389107.08"/>
    <n v="39.017662435916087"/>
    <n v="19908.09"/>
    <n v="56.69"/>
    <n v="8622.1937790000011"/>
    <n v="348.49"/>
    <n v="1.02"/>
    <n v="8794.6376545800013"/>
    <x v="1"/>
    <n v="4529"/>
    <x v="1747"/>
    <n v="3.73"/>
    <n v="297.57940000000002"/>
    <x v="2014"/>
    <x v="2014"/>
    <x v="43"/>
    <n v="22.01"/>
  </r>
  <r>
    <x v="0"/>
    <x v="8"/>
    <x v="4"/>
    <n v="7654"/>
    <n v="1.18"/>
    <n v="90.3172"/>
    <n v="234101.18"/>
    <n v="2591.988901338837"/>
    <n v="38227.800000000003"/>
    <n v="43.74"/>
    <n v="21506.960280000003"/>
    <n v="333.94"/>
    <n v="1.1599999999999999"/>
    <n v="24948.073924800003"/>
    <x v="0"/>
    <n v="1517"/>
    <x v="1748"/>
    <n v="23.92"/>
    <n v="20.571200000000001"/>
    <x v="2015"/>
    <x v="2015"/>
    <x v="129"/>
    <n v="13.7"/>
  </r>
  <r>
    <x v="0"/>
    <x v="8"/>
    <x v="3"/>
    <n v="57782"/>
    <n v="1.95"/>
    <n v="1126.749"/>
    <n v="268996.78999999998"/>
    <n v="238.73710116450067"/>
    <n v="29766.55"/>
    <n v="49.3"/>
    <n v="15091.64085"/>
    <n v="172.45"/>
    <n v="1.03"/>
    <n v="15544.3900755"/>
    <x v="0"/>
    <n v="1873"/>
    <x v="730"/>
    <n v="24.85"/>
    <n v="259.18550000000005"/>
    <x v="2016"/>
    <x v="2016"/>
    <x v="239"/>
    <n v="19.5"/>
  </r>
  <r>
    <x v="0"/>
    <x v="8"/>
    <x v="2"/>
    <n v="157857"/>
    <n v="6.15"/>
    <n v="9708.2055000000018"/>
    <n v="139510.57"/>
    <n v="14.370376688050122"/>
    <n v="7903.31"/>
    <n v="48.34"/>
    <n v="4082.8499459999998"/>
    <n v="167.55"/>
    <n v="0.96"/>
    <n v="3919.5359481599999"/>
    <x v="0"/>
    <n v="2458"/>
    <x v="1749"/>
    <n v="20.22"/>
    <n v="1943.3442"/>
    <x v="2017"/>
    <x v="2017"/>
    <x v="127"/>
    <n v="11.89"/>
  </r>
  <r>
    <x v="0"/>
    <x v="8"/>
    <x v="1"/>
    <n v="148636"/>
    <n v="4.03"/>
    <n v="5990.0308000000005"/>
    <n v="396907.78"/>
    <n v="66.261392178484286"/>
    <n v="10865.98"/>
    <n v="54.33"/>
    <n v="4962.493066"/>
    <n v="318.66000000000003"/>
    <n v="0.87"/>
    <n v="4317.3689674199995"/>
    <x v="0"/>
    <n v="1751"/>
    <x v="1750"/>
    <n v="9.24"/>
    <n v="402.86399999999998"/>
    <x v="2018"/>
    <x v="2018"/>
    <x v="191"/>
    <n v="15.48"/>
  </r>
  <r>
    <x v="0"/>
    <x v="8"/>
    <x v="2"/>
    <n v="89197"/>
    <n v="7.6"/>
    <n v="6778.9719999999998"/>
    <n v="297096.23"/>
    <n v="43.826147976418845"/>
    <n v="32800.14"/>
    <n v="14.43"/>
    <n v="28067.079797999999"/>
    <n v="224.04"/>
    <n v="1.1200000000000001"/>
    <n v="31435.129373760003"/>
    <x v="0"/>
    <n v="1125"/>
    <x v="1751"/>
    <n v="12.69"/>
    <n v="433.49039999999997"/>
    <x v="2019"/>
    <x v="2019"/>
    <x v="169"/>
    <n v="7.71"/>
  </r>
  <r>
    <x v="0"/>
    <x v="8"/>
    <x v="2"/>
    <n v="164727"/>
    <n v="4.99"/>
    <n v="8219.8773000000001"/>
    <n v="25428.52"/>
    <n v="3.0935400945705114"/>
    <n v="18322.189999999999"/>
    <n v="45.42"/>
    <n v="10000.251302000001"/>
    <n v="119.97"/>
    <n v="1"/>
    <n v="10000.251302000001"/>
    <x v="0"/>
    <n v="4398"/>
    <x v="1752"/>
    <n v="24.96"/>
    <n v="1230.7776000000001"/>
    <x v="2020"/>
    <x v="2020"/>
    <x v="223"/>
    <n v="12.25"/>
  </r>
  <r>
    <x v="0"/>
    <x v="8"/>
    <x v="0"/>
    <n v="149455"/>
    <n v="5.24"/>
    <n v="7831.442"/>
    <n v="293588.21000000002"/>
    <n v="37.488397411357965"/>
    <n v="11287.93"/>
    <n v="25.59"/>
    <n v="8399.3487129999994"/>
    <n v="97.5"/>
    <n v="0.99"/>
    <n v="8315.3552258700001"/>
    <x v="1"/>
    <n v="4309"/>
    <x v="1753"/>
    <n v="16.29"/>
    <n v="975.93389999999988"/>
    <x v="2021"/>
    <x v="2021"/>
    <x v="36"/>
    <n v="13.99"/>
  </r>
  <r>
    <x v="0"/>
    <x v="8"/>
    <x v="1"/>
    <n v="55716"/>
    <n v="2.12"/>
    <n v="1181.1792"/>
    <n v="374344.5"/>
    <n v="316.92439216674319"/>
    <n v="44256.81"/>
    <n v="58.16"/>
    <n v="18517.049304"/>
    <n v="324.97000000000003"/>
    <n v="1.2"/>
    <n v="22220.459164799999"/>
    <x v="0"/>
    <n v="4586"/>
    <x v="1754"/>
    <n v="24.56"/>
    <n v="167.00799999999998"/>
    <x v="2022"/>
    <x v="2022"/>
    <x v="100"/>
    <n v="11.58"/>
  </r>
  <r>
    <x v="0"/>
    <x v="8"/>
    <x v="0"/>
    <n v="60151"/>
    <n v="4.63"/>
    <n v="2784.9913000000001"/>
    <n v="323881.71000000002"/>
    <n v="116.29541176663641"/>
    <n v="43845.760000000002"/>
    <n v="15.16"/>
    <n v="37198.742784000002"/>
    <n v="429.84"/>
    <n v="1.04"/>
    <n v="38686.692495360003"/>
    <x v="0"/>
    <n v="2316"/>
    <x v="1755"/>
    <n v="12.26"/>
    <n v="263.58999999999997"/>
    <x v="2023"/>
    <x v="2023"/>
    <x v="179"/>
    <n v="6.87"/>
  </r>
  <r>
    <x v="0"/>
    <x v="8"/>
    <x v="3"/>
    <n v="100458"/>
    <n v="2.93"/>
    <n v="2943.4194000000002"/>
    <n v="421809.2"/>
    <n v="143.30584353694209"/>
    <n v="34826.879999999997"/>
    <n v="3.84"/>
    <n v="33489.527807999999"/>
    <n v="48.58"/>
    <n v="1.1000000000000001"/>
    <n v="36838.480588800005"/>
    <x v="0"/>
    <n v="2946"/>
    <x v="1756"/>
    <n v="2.91"/>
    <n v="52.5837"/>
    <x v="2024"/>
    <x v="2024"/>
    <x v="133"/>
    <n v="10.93"/>
  </r>
  <r>
    <x v="0"/>
    <x v="8"/>
    <x v="3"/>
    <n v="59353"/>
    <n v="2.23"/>
    <n v="1323.5718999999999"/>
    <n v="343802.28"/>
    <n v="259.7533840058104"/>
    <n v="1323.97"/>
    <n v="13.83"/>
    <n v="1140.864949"/>
    <n v="257.77999999999997"/>
    <n v="0.91"/>
    <n v="1038.1871035900001"/>
    <x v="0"/>
    <n v="4125"/>
    <x v="1757"/>
    <n v="12.45"/>
    <n v="88.644000000000005"/>
    <x v="2025"/>
    <x v="2025"/>
    <x v="3"/>
    <n v="12.04"/>
  </r>
  <r>
    <x v="0"/>
    <x v="8"/>
    <x v="2"/>
    <n v="133667"/>
    <n v="5.93"/>
    <n v="7926.4530999999997"/>
    <n v="284772.77"/>
    <n v="35.926885128481999"/>
    <n v="38903.86"/>
    <n v="49.93"/>
    <n v="19479.162701999998"/>
    <n v="187.63"/>
    <n v="0.81"/>
    <n v="15778.121788619999"/>
    <x v="0"/>
    <n v="4996"/>
    <x v="776"/>
    <n v="14.06"/>
    <n v="746.58600000000001"/>
    <x v="2026"/>
    <x v="2026"/>
    <x v="123"/>
    <n v="12.57"/>
  </r>
  <r>
    <x v="0"/>
    <x v="8"/>
    <x v="2"/>
    <n v="191642"/>
    <n v="5.19"/>
    <n v="9946.2198000000008"/>
    <n v="371704.74"/>
    <n v="37.37145845097853"/>
    <n v="25706.06"/>
    <n v="33.08"/>
    <n v="17202.495352000002"/>
    <n v="345.6"/>
    <n v="1.0900000000000001"/>
    <n v="18750.719933680004"/>
    <x v="0"/>
    <n v="3624"/>
    <x v="1758"/>
    <n v="6.47"/>
    <n v="555.96709999999996"/>
    <x v="2027"/>
    <x v="2027"/>
    <x v="192"/>
    <n v="11.74"/>
  </r>
  <r>
    <x v="0"/>
    <x v="8"/>
    <x v="2"/>
    <n v="119339"/>
    <n v="7.33"/>
    <n v="8747.5487000000012"/>
    <n v="329645.23"/>
    <n v="37.684297773615128"/>
    <n v="46683.98"/>
    <n v="39.200000000000003"/>
    <n v="28383.859840000001"/>
    <n v="157.38"/>
    <n v="1.19"/>
    <n v="33776.7932096"/>
    <x v="1"/>
    <n v="4621"/>
    <x v="1759"/>
    <n v="20.03"/>
    <n v="1357.8337000000001"/>
    <x v="2028"/>
    <x v="2028"/>
    <x v="91"/>
    <n v="16.809999999999999"/>
  </r>
  <r>
    <x v="0"/>
    <x v="8"/>
    <x v="1"/>
    <n v="2378"/>
    <n v="5.76"/>
    <n v="136.97280000000001"/>
    <n v="220469.21"/>
    <n v="1609.5838735865805"/>
    <n v="9684.76"/>
    <n v="37.83"/>
    <n v="6021.015292"/>
    <n v="432.87"/>
    <n v="0.84"/>
    <n v="5057.6528452800003"/>
    <x v="0"/>
    <n v="1499"/>
    <x v="847"/>
    <n v="13.65"/>
    <n v="13.923000000000002"/>
    <x v="2029"/>
    <x v="2029"/>
    <x v="237"/>
    <n v="12.53"/>
  </r>
  <r>
    <x v="0"/>
    <x v="8"/>
    <x v="1"/>
    <n v="81048"/>
    <n v="6.87"/>
    <n v="5567.9975999999997"/>
    <n v="163729.04"/>
    <n v="29.405371870131557"/>
    <n v="16580.2"/>
    <n v="14.75"/>
    <n v="14134.620500000001"/>
    <n v="146.6"/>
    <n v="0.99"/>
    <n v="13993.274295000001"/>
    <x v="0"/>
    <n v="4625"/>
    <x v="1760"/>
    <n v="17.12"/>
    <n v="884.59040000000005"/>
    <x v="2030"/>
    <x v="2030"/>
    <x v="19"/>
    <n v="5.4"/>
  </r>
  <r>
    <x v="0"/>
    <x v="8"/>
    <x v="3"/>
    <n v="118704"/>
    <n v="7.34"/>
    <n v="8712.873599999999"/>
    <n v="52861.41"/>
    <n v="6.0670465826567268"/>
    <n v="17072.3"/>
    <n v="36.68"/>
    <n v="10810.180359999998"/>
    <n v="129.22"/>
    <n v="1.1100000000000001"/>
    <n v="11999.3001996"/>
    <x v="1"/>
    <n v="849"/>
    <x v="1761"/>
    <n v="15.98"/>
    <n v="908.46299999999997"/>
    <x v="2031"/>
    <x v="2031"/>
    <x v="200"/>
    <n v="10.43"/>
  </r>
  <r>
    <x v="1"/>
    <x v="8"/>
    <x v="1"/>
    <n v="16330"/>
    <n v="3.16"/>
    <n v="516.02800000000002"/>
    <n v="396829.08"/>
    <n v="769.0068755958979"/>
    <n v="20044.240000000002"/>
    <n v="0.9"/>
    <n v="19863.841840000001"/>
    <n v="188.15"/>
    <n v="0.98"/>
    <n v="19466.565003200001"/>
    <x v="0"/>
    <n v="4039"/>
    <x v="1762"/>
    <n v="13.75"/>
    <n v="60.637500000000003"/>
    <x v="2032"/>
    <x v="2032"/>
    <x v="163"/>
    <n v="6.26"/>
  </r>
  <r>
    <x v="1"/>
    <x v="8"/>
    <x v="1"/>
    <n v="38471"/>
    <n v="0.64"/>
    <n v="246.21440000000001"/>
    <n v="490367.45"/>
    <n v="1991.6278251800056"/>
    <n v="26771.01"/>
    <n v="1.93"/>
    <n v="26254.329506999999"/>
    <n v="431.8"/>
    <n v="0.88"/>
    <n v="23103.809966159999"/>
    <x v="0"/>
    <n v="1243"/>
    <x v="982"/>
    <n v="4.8"/>
    <n v="10.416"/>
    <x v="2033"/>
    <x v="2033"/>
    <x v="131"/>
    <n v="10.3"/>
  </r>
  <r>
    <x v="1"/>
    <x v="8"/>
    <x v="1"/>
    <n v="151923"/>
    <n v="5.68"/>
    <n v="8629.2263999999996"/>
    <n v="319047.77"/>
    <n v="36.972928419168611"/>
    <n v="26977.07"/>
    <n v="33.76"/>
    <n v="17869.611168000003"/>
    <n v="33.020000000000003"/>
    <n v="0.96"/>
    <n v="17154.826721280002"/>
    <x v="0"/>
    <n v="1298"/>
    <x v="1763"/>
    <n v="19.420000000000002"/>
    <n v="1548.3566000000001"/>
    <x v="2034"/>
    <x v="2034"/>
    <x v="136"/>
    <n v="14.51"/>
  </r>
  <r>
    <x v="1"/>
    <x v="8"/>
    <x v="0"/>
    <n v="16203"/>
    <n v="7.23"/>
    <n v="1171.4769000000001"/>
    <n v="30378.81"/>
    <n v="25.932060632181479"/>
    <n v="2787.91"/>
    <n v="7.54"/>
    <n v="2577.7015859999997"/>
    <n v="53.52"/>
    <n v="0.9"/>
    <n v="2319.9314273999998"/>
    <x v="0"/>
    <n v="2239"/>
    <x v="1764"/>
    <n v="7.21"/>
    <n v="81.400899999999993"/>
    <x v="2035"/>
    <x v="2035"/>
    <x v="18"/>
    <n v="4.34"/>
  </r>
  <r>
    <x v="1"/>
    <x v="8"/>
    <x v="1"/>
    <n v="194585"/>
    <n v="1.35"/>
    <n v="2626.8975000000005"/>
    <n v="97021.35"/>
    <n v="36.93381641270738"/>
    <n v="47375.88"/>
    <n v="14.05"/>
    <n v="40719.568859999992"/>
    <n v="279.20999999999998"/>
    <n v="1.2"/>
    <n v="48863.482631999992"/>
    <x v="1"/>
    <n v="4068"/>
    <x v="1765"/>
    <n v="10.57"/>
    <n v="201.25280000000001"/>
    <x v="2036"/>
    <x v="2036"/>
    <x v="102"/>
    <n v="13.31"/>
  </r>
  <r>
    <x v="1"/>
    <x v="8"/>
    <x v="0"/>
    <n v="157192"/>
    <n v="1.73"/>
    <n v="2719.4216000000001"/>
    <n v="279981.74"/>
    <n v="102.95635660171266"/>
    <n v="26016.3"/>
    <n v="18.329999999999998"/>
    <n v="21247.512209999997"/>
    <n v="236.64"/>
    <n v="1.1399999999999999"/>
    <n v="24222.163919399994"/>
    <x v="0"/>
    <n v="3257"/>
    <x v="510"/>
    <n v="19.52"/>
    <n v="344.91839999999996"/>
    <x v="2037"/>
    <x v="2037"/>
    <x v="194"/>
    <n v="10.220000000000001"/>
  </r>
  <r>
    <x v="1"/>
    <x v="8"/>
    <x v="1"/>
    <n v="109644"/>
    <n v="6"/>
    <n v="6578.6399999999994"/>
    <n v="121289.95"/>
    <n v="18.436933773545903"/>
    <n v="41007.51"/>
    <n v="32.770000000000003"/>
    <n v="27569.348972999996"/>
    <n v="175.85"/>
    <n v="1.07"/>
    <n v="29499.203401109997"/>
    <x v="0"/>
    <n v="3858"/>
    <x v="1766"/>
    <n v="21.4"/>
    <n v="1022.064"/>
    <x v="2038"/>
    <x v="2038"/>
    <x v="162"/>
    <n v="11.1"/>
  </r>
  <r>
    <x v="1"/>
    <x v="8"/>
    <x v="1"/>
    <n v="104722"/>
    <n v="4.28"/>
    <n v="4482.1016000000009"/>
    <n v="342359.83"/>
    <n v="76.383772737324819"/>
    <n v="12450.79"/>
    <n v="33.17"/>
    <n v="8320.8629570000012"/>
    <n v="453.4"/>
    <n v="0.84"/>
    <n v="6989.5248838800007"/>
    <x v="1"/>
    <n v="4823"/>
    <x v="521"/>
    <n v="9.6"/>
    <n v="301.15199999999999"/>
    <x v="2039"/>
    <x v="2039"/>
    <x v="167"/>
    <n v="15.6"/>
  </r>
  <r>
    <x v="1"/>
    <x v="8"/>
    <x v="0"/>
    <n v="16455"/>
    <n v="7.99"/>
    <n v="1314.7545"/>
    <n v="159066.4"/>
    <n v="120.98562887596125"/>
    <n v="43108.92"/>
    <n v="34.799999999999997"/>
    <n v="28107.01584"/>
    <n v="338.63"/>
    <n v="0.85"/>
    <n v="23890.963464"/>
    <x v="0"/>
    <n v="4173"/>
    <x v="1767"/>
    <n v="8.36"/>
    <n v="64.121200000000002"/>
    <x v="2040"/>
    <x v="2040"/>
    <x v="44"/>
    <n v="5.8"/>
  </r>
  <r>
    <x v="1"/>
    <x v="8"/>
    <x v="1"/>
    <n v="26650"/>
    <n v="7.7"/>
    <n v="2052.0500000000002"/>
    <n v="253342.98"/>
    <n v="123.4584829804342"/>
    <n v="47043.87"/>
    <n v="29.26"/>
    <n v="33278.833638000004"/>
    <n v="89.11"/>
    <n v="1.07"/>
    <n v="35608.351992660006"/>
    <x v="0"/>
    <n v="4594"/>
    <x v="1768"/>
    <n v="8.4700000000000006"/>
    <n v="144.24410000000003"/>
    <x v="2041"/>
    <x v="2041"/>
    <x v="42"/>
    <n v="13.96"/>
  </r>
  <r>
    <x v="1"/>
    <x v="8"/>
    <x v="2"/>
    <n v="124239"/>
    <n v="1.52"/>
    <n v="1888.4328"/>
    <n v="344534.96"/>
    <n v="182.44491411079071"/>
    <n v="835.72"/>
    <n v="3"/>
    <n v="810.64840000000004"/>
    <n v="363.37"/>
    <n v="1.01"/>
    <n v="818.75488400000006"/>
    <x v="0"/>
    <n v="939"/>
    <x v="1769"/>
    <n v="13.05"/>
    <n v="194.184"/>
    <x v="2042"/>
    <x v="2042"/>
    <x v="68"/>
    <n v="8.57"/>
  </r>
  <r>
    <x v="1"/>
    <x v="8"/>
    <x v="1"/>
    <n v="58564"/>
    <n v="5.69"/>
    <n v="3332.2916000000005"/>
    <n v="121339.25"/>
    <n v="36.413154839150323"/>
    <n v="9762.41"/>
    <n v="46.61"/>
    <n v="5212.1506990000007"/>
    <n v="488.6"/>
    <n v="0.93"/>
    <n v="4847.3001500700011"/>
    <x v="0"/>
    <n v="333"/>
    <x v="1770"/>
    <n v="3.26"/>
    <n v="79.935199999999995"/>
    <x v="2043"/>
    <x v="2043"/>
    <x v="215"/>
    <n v="8.3699999999999992"/>
  </r>
  <r>
    <x v="1"/>
    <x v="8"/>
    <x v="0"/>
    <n v="29205"/>
    <n v="2.4"/>
    <n v="700.92"/>
    <n v="328081.07"/>
    <n v="468.07206243223197"/>
    <n v="45316.01"/>
    <n v="12.1"/>
    <n v="39832.772790000003"/>
    <n v="209.43"/>
    <n v="1.05"/>
    <n v="41824.411429500004"/>
    <x v="0"/>
    <n v="3570"/>
    <x v="142"/>
    <n v="23.41"/>
    <n v="95.044600000000003"/>
    <x v="2044"/>
    <x v="2044"/>
    <x v="102"/>
    <n v="9.14"/>
  </r>
  <r>
    <x v="1"/>
    <x v="8"/>
    <x v="4"/>
    <n v="25180"/>
    <n v="7.87"/>
    <n v="1981.6660000000002"/>
    <n v="156372.28"/>
    <n v="78.909503417831246"/>
    <n v="658.2"/>
    <n v="6.49"/>
    <n v="615.48282000000006"/>
    <n v="360.74"/>
    <n v="0.8"/>
    <n v="492.38625600000006"/>
    <x v="0"/>
    <n v="898"/>
    <x v="289"/>
    <n v="7.47"/>
    <n v="78.435000000000002"/>
    <x v="2045"/>
    <x v="2045"/>
    <x v="32"/>
    <n v="7.9"/>
  </r>
  <r>
    <x v="1"/>
    <x v="8"/>
    <x v="2"/>
    <n v="196171"/>
    <n v="2.56"/>
    <n v="5021.9776000000002"/>
    <n v="204064.49"/>
    <n v="40.634289169270687"/>
    <n v="26868.99"/>
    <n v="54.61"/>
    <n v="12195.834561"/>
    <n v="99.47"/>
    <n v="0.84"/>
    <n v="10244.501031239999"/>
    <x v="0"/>
    <n v="3490"/>
    <x v="88"/>
    <n v="4.9400000000000004"/>
    <n v="204.91120000000004"/>
    <x v="2046"/>
    <x v="2046"/>
    <x v="104"/>
    <n v="11.75"/>
  </r>
  <r>
    <x v="1"/>
    <x v="8"/>
    <x v="4"/>
    <n v="25821"/>
    <n v="3.17"/>
    <n v="818.52570000000003"/>
    <n v="239402.13"/>
    <n v="292.47967412629805"/>
    <n v="316.89999999999998"/>
    <n v="51.54"/>
    <n v="153.56974"/>
    <n v="238.32"/>
    <n v="1.1200000000000001"/>
    <n v="171.99810880000001"/>
    <x v="0"/>
    <n v="1098"/>
    <x v="1771"/>
    <n v="21.01"/>
    <n v="132.9933"/>
    <x v="2047"/>
    <x v="2047"/>
    <x v="41"/>
    <n v="13.32"/>
  </r>
  <r>
    <x v="1"/>
    <x v="8"/>
    <x v="2"/>
    <n v="95303"/>
    <n v="7.89"/>
    <n v="7519.4066999999995"/>
    <n v="178605.66"/>
    <n v="23.75262665337679"/>
    <n v="2121.86"/>
    <n v="51.18"/>
    <n v="1035.8920519999999"/>
    <n v="456.18"/>
    <n v="1.18"/>
    <n v="1222.3526213599998"/>
    <x v="0"/>
    <n v="2178"/>
    <x v="1772"/>
    <n v="19.77"/>
    <n v="743.15429999999992"/>
    <x v="2048"/>
    <x v="2048"/>
    <x v="244"/>
    <n v="6.29"/>
  </r>
  <r>
    <x v="1"/>
    <x v="8"/>
    <x v="0"/>
    <n v="74191"/>
    <n v="5.68"/>
    <n v="4214.0487999999996"/>
    <n v="465702.06"/>
    <n v="110.51178619478732"/>
    <n v="1833.43"/>
    <n v="34.61"/>
    <n v="1198.8798769999999"/>
    <n v="119.93"/>
    <n v="0.92"/>
    <n v="1102.9694868399999"/>
    <x v="1"/>
    <n v="3774"/>
    <x v="74"/>
    <n v="8.17"/>
    <n v="410.54249999999996"/>
    <x v="2049"/>
    <x v="2049"/>
    <x v="120"/>
    <n v="12.48"/>
  </r>
  <r>
    <x v="1"/>
    <x v="8"/>
    <x v="1"/>
    <n v="196785"/>
    <n v="2.23"/>
    <n v="4388.3055000000004"/>
    <n v="408324.11"/>
    <n v="93.048241513723227"/>
    <n v="32182.04"/>
    <n v="0.15"/>
    <n v="32133.766940000001"/>
    <n v="378.69"/>
    <n v="1.01"/>
    <n v="32455.104609400001"/>
    <x v="1"/>
    <n v="3800"/>
    <x v="1573"/>
    <n v="11.5"/>
    <n v="454.13500000000005"/>
    <x v="2050"/>
    <x v="2050"/>
    <x v="14"/>
    <n v="11.56"/>
  </r>
  <r>
    <x v="1"/>
    <x v="8"/>
    <x v="3"/>
    <n v="195512"/>
    <n v="7.78"/>
    <n v="15210.833600000002"/>
    <n v="482252.17"/>
    <n v="31.704519468282129"/>
    <n v="24160.06"/>
    <n v="2.95"/>
    <n v="23447.338230000001"/>
    <n v="138.55000000000001"/>
    <n v="0.99"/>
    <n v="23212.864847700002"/>
    <x v="0"/>
    <n v="2159"/>
    <x v="1773"/>
    <n v="23.7"/>
    <n v="2645.8679999999999"/>
    <x v="2051"/>
    <x v="2051"/>
    <x v="85"/>
    <n v="12.45"/>
  </r>
  <r>
    <x v="1"/>
    <x v="8"/>
    <x v="0"/>
    <n v="83277"/>
    <n v="4.97"/>
    <n v="4138.8668999999991"/>
    <n v="221710.77"/>
    <n v="53.567987412206961"/>
    <n v="19122.009999999998"/>
    <n v="23.92"/>
    <n v="14548.025207999997"/>
    <n v="61.75"/>
    <n v="0.95"/>
    <n v="13820.623947599997"/>
    <x v="1"/>
    <n v="3034"/>
    <x v="1774"/>
    <n v="20.28"/>
    <n v="740.62560000000008"/>
    <x v="2052"/>
    <x v="2052"/>
    <x v="174"/>
    <n v="14.4"/>
  </r>
  <r>
    <x v="1"/>
    <x v="8"/>
    <x v="0"/>
    <n v="18565"/>
    <n v="6.27"/>
    <n v="1164.0254999999997"/>
    <n v="400915.58"/>
    <n v="344.42164712027363"/>
    <n v="49036.28"/>
    <n v="25"/>
    <n v="36777.21"/>
    <n v="496.6"/>
    <n v="0.97"/>
    <n v="35673.893700000001"/>
    <x v="1"/>
    <n v="954"/>
    <x v="1775"/>
    <n v="3.32"/>
    <n v="24.335599999999999"/>
    <x v="2053"/>
    <x v="2053"/>
    <x v="169"/>
    <n v="24.15"/>
  </r>
  <r>
    <x v="1"/>
    <x v="8"/>
    <x v="4"/>
    <n v="40585"/>
    <n v="3.13"/>
    <n v="1270.3105"/>
    <n v="307200.56"/>
    <n v="241.83107988165096"/>
    <n v="17643.560000000001"/>
    <n v="4.37"/>
    <n v="16872.536428000003"/>
    <n v="89.61"/>
    <n v="1.18"/>
    <n v="19909.592985040003"/>
    <x v="0"/>
    <n v="2276"/>
    <x v="1776"/>
    <n v="5.05"/>
    <n v="63.377499999999998"/>
    <x v="2054"/>
    <x v="2054"/>
    <x v="77"/>
    <n v="8.6300000000000008"/>
  </r>
  <r>
    <x v="1"/>
    <x v="8"/>
    <x v="2"/>
    <n v="14706"/>
    <n v="1.19"/>
    <n v="175.00139999999999"/>
    <n v="431814.56"/>
    <n v="2467.4920314923197"/>
    <n v="8720.9"/>
    <n v="25.98"/>
    <n v="6455.2101799999991"/>
    <n v="178.91"/>
    <n v="1.1100000000000001"/>
    <n v="7165.2832997999994"/>
    <x v="0"/>
    <n v="1111"/>
    <x v="409"/>
    <n v="10.51"/>
    <n v="18.077200000000001"/>
    <x v="2055"/>
    <x v="2055"/>
    <x v="82"/>
    <n v="14.19"/>
  </r>
  <r>
    <x v="1"/>
    <x v="8"/>
    <x v="1"/>
    <n v="159340"/>
    <n v="0.57999999999999996"/>
    <n v="924.17199999999991"/>
    <n v="78799.429999999993"/>
    <n v="85.264896577693335"/>
    <n v="27193.26"/>
    <n v="15.8"/>
    <n v="22896.724919999997"/>
    <n v="284.29000000000002"/>
    <n v="0.84"/>
    <n v="19233.248932799997"/>
    <x v="1"/>
    <n v="1975"/>
    <x v="1777"/>
    <n v="4.6399999999999997"/>
    <n v="38.372799999999998"/>
    <x v="2056"/>
    <x v="2056"/>
    <x v="69"/>
    <n v="13.71"/>
  </r>
  <r>
    <x v="1"/>
    <x v="8"/>
    <x v="1"/>
    <n v="157218"/>
    <n v="1.95"/>
    <n v="3065.7510000000002"/>
    <n v="49401.15"/>
    <n v="16.11388204717213"/>
    <n v="33603.21"/>
    <n v="40.72"/>
    <n v="19919.982887999999"/>
    <n v="405.51"/>
    <n v="0.84"/>
    <n v="16732.785625919998"/>
    <x v="1"/>
    <n v="933"/>
    <x v="1778"/>
    <n v="11.58"/>
    <n v="292.85820000000001"/>
    <x v="2057"/>
    <x v="2057"/>
    <x v="148"/>
    <n v="7.72"/>
  </r>
  <r>
    <x v="1"/>
    <x v="8"/>
    <x v="3"/>
    <n v="114049"/>
    <n v="3.73"/>
    <n v="4254.0276999999996"/>
    <n v="421447.63"/>
    <n v="99.070259932722124"/>
    <n v="45568.58"/>
    <n v="14.34"/>
    <n v="39034.045628"/>
    <n v="355.81"/>
    <n v="1.1399999999999999"/>
    <n v="44498.812015919997"/>
    <x v="1"/>
    <n v="1975"/>
    <x v="1779"/>
    <n v="6.74"/>
    <n v="326.08120000000002"/>
    <x v="2058"/>
    <x v="2058"/>
    <x v="97"/>
    <n v="14.87"/>
  </r>
  <r>
    <x v="1"/>
    <x v="8"/>
    <x v="0"/>
    <n v="181361"/>
    <n v="6.09"/>
    <n v="11044.884899999999"/>
    <n v="329694.61"/>
    <n v="29.850434204162688"/>
    <n v="14316.37"/>
    <n v="20.57"/>
    <n v="11371.492691000001"/>
    <n v="133.4"/>
    <n v="0.92"/>
    <n v="10461.773275720001"/>
    <x v="1"/>
    <n v="2470"/>
    <x v="1780"/>
    <n v="6.38"/>
    <n v="662.37159999999994"/>
    <x v="2059"/>
    <x v="2059"/>
    <x v="219"/>
    <n v="15.82"/>
  </r>
  <r>
    <x v="1"/>
    <x v="8"/>
    <x v="1"/>
    <n v="117101"/>
    <n v="5.72"/>
    <n v="6698.1772000000001"/>
    <n v="415553.11"/>
    <n v="62.039730749434334"/>
    <n v="21515.360000000001"/>
    <n v="16.78"/>
    <n v="17905.082592000002"/>
    <n v="267.94"/>
    <n v="0.89"/>
    <n v="15935.523506880003"/>
    <x v="0"/>
    <n v="3415"/>
    <x v="1781"/>
    <n v="10.199999999999999"/>
    <n v="463.18199999999996"/>
    <x v="2060"/>
    <x v="2060"/>
    <x v="76"/>
    <n v="7.27"/>
  </r>
  <r>
    <x v="1"/>
    <x v="8"/>
    <x v="0"/>
    <n v="174531"/>
    <n v="3.57"/>
    <n v="6230.756699999999"/>
    <n v="238468.14"/>
    <n v="38.272741415179965"/>
    <n v="25260.32"/>
    <n v="59.8"/>
    <n v="10154.648640000001"/>
    <n v="201.24"/>
    <n v="1"/>
    <n v="10154.648640000001"/>
    <x v="1"/>
    <n v="749"/>
    <x v="1782"/>
    <n v="16.45"/>
    <n v="1201.6724999999999"/>
    <x v="2061"/>
    <x v="2061"/>
    <x v="6"/>
    <n v="16.59"/>
  </r>
  <r>
    <x v="1"/>
    <x v="8"/>
    <x v="3"/>
    <n v="132866"/>
    <n v="3.44"/>
    <n v="4570.5904"/>
    <n v="367324.08"/>
    <n v="80.366877767038588"/>
    <n v="835.27"/>
    <n v="47.36"/>
    <n v="439.686128"/>
    <n v="295.18"/>
    <n v="0.9"/>
    <n v="395.71751519999998"/>
    <x v="0"/>
    <n v="4848"/>
    <x v="947"/>
    <n v="22.62"/>
    <n v="884.89440000000002"/>
    <x v="2062"/>
    <x v="2062"/>
    <x v="163"/>
    <n v="13"/>
  </r>
  <r>
    <x v="1"/>
    <x v="8"/>
    <x v="2"/>
    <n v="84031"/>
    <n v="7.29"/>
    <n v="6125.8599000000004"/>
    <n v="112258.7"/>
    <n v="18.325378286891606"/>
    <n v="16429.330000000002"/>
    <n v="59.74"/>
    <n v="6614.4482580000004"/>
    <n v="395.94"/>
    <n v="0.93"/>
    <n v="6151.4368799400008"/>
    <x v="1"/>
    <n v="1619"/>
    <x v="1783"/>
    <n v="14.85"/>
    <n v="948.32099999999991"/>
    <x v="2063"/>
    <x v="2063"/>
    <x v="71"/>
    <n v="13.13"/>
  </r>
  <r>
    <x v="1"/>
    <x v="8"/>
    <x v="4"/>
    <n v="116784"/>
    <n v="2.94"/>
    <n v="3433.4495999999999"/>
    <n v="425929.58"/>
    <n v="124.05295828428646"/>
    <n v="8403.75"/>
    <n v="10.34"/>
    <n v="7534.8022500000006"/>
    <n v="34.229999999999997"/>
    <n v="1.03"/>
    <n v="7760.8463175000006"/>
    <x v="1"/>
    <n v="3827"/>
    <x v="1784"/>
    <n v="6.85"/>
    <n v="282.21999999999997"/>
    <x v="2064"/>
    <x v="2064"/>
    <x v="101"/>
    <n v="18.63"/>
  </r>
  <r>
    <x v="1"/>
    <x v="8"/>
    <x v="3"/>
    <n v="77493"/>
    <n v="3.37"/>
    <n v="2611.5140999999999"/>
    <n v="21401.06"/>
    <n v="8.1948858709972132"/>
    <n v="31707.32"/>
    <n v="11.3"/>
    <n v="28124.39284"/>
    <n v="74.42"/>
    <n v="0.93"/>
    <n v="26155.685341200002"/>
    <x v="0"/>
    <n v="492"/>
    <x v="1785"/>
    <n v="21.49"/>
    <n v="320.84569999999997"/>
    <x v="2065"/>
    <x v="2065"/>
    <x v="220"/>
    <n v="6.19"/>
  </r>
  <r>
    <x v="1"/>
    <x v="8"/>
    <x v="3"/>
    <n v="183620"/>
    <n v="2.33"/>
    <n v="4278.3460000000005"/>
    <n v="237475.94"/>
    <n v="55.506483112866512"/>
    <n v="15667.93"/>
    <n v="47.59"/>
    <n v="8211.562113"/>
    <n v="310.95999999999998"/>
    <n v="1.1399999999999999"/>
    <n v="9361.1808088199996"/>
    <x v="0"/>
    <n v="2682"/>
    <x v="1423"/>
    <n v="9.81"/>
    <n v="236.61720000000003"/>
    <x v="2066"/>
    <x v="2066"/>
    <x v="143"/>
    <n v="15.82"/>
  </r>
  <r>
    <x v="1"/>
    <x v="8"/>
    <x v="3"/>
    <n v="122624"/>
    <n v="7.61"/>
    <n v="9331.6864000000005"/>
    <n v="489660.52"/>
    <n v="52.472886358461423"/>
    <n v="9605.74"/>
    <n v="2.94"/>
    <n v="9323.3312439999991"/>
    <n v="411.15"/>
    <n v="1.1200000000000001"/>
    <n v="10442.13099328"/>
    <x v="0"/>
    <n v="2598"/>
    <x v="1786"/>
    <n v="20.02"/>
    <n v="1830.829"/>
    <x v="2067"/>
    <x v="2067"/>
    <x v="170"/>
    <n v="9.6"/>
  </r>
  <r>
    <x v="1"/>
    <x v="8"/>
    <x v="4"/>
    <n v="66997"/>
    <n v="6.93"/>
    <n v="4642.8921"/>
    <n v="206761.18"/>
    <n v="44.532841932725511"/>
    <n v="24866.82"/>
    <n v="39.340000000000003"/>
    <n v="15084.213012"/>
    <n v="282.62"/>
    <n v="0.84"/>
    <n v="12670.738930080001"/>
    <x v="0"/>
    <n v="3440"/>
    <x v="288"/>
    <n v="2.58"/>
    <n v="95.588999999999999"/>
    <x v="2068"/>
    <x v="2068"/>
    <x v="15"/>
    <n v="14.27"/>
  </r>
  <r>
    <x v="1"/>
    <x v="8"/>
    <x v="1"/>
    <n v="13128"/>
    <n v="2.1800000000000002"/>
    <n v="286.19040000000001"/>
    <n v="422271.34"/>
    <n v="1475.4909319110634"/>
    <n v="17287.150000000001"/>
    <n v="26.31"/>
    <n v="12738.900835"/>
    <n v="71.19"/>
    <n v="0.84"/>
    <n v="10700.6767014"/>
    <x v="1"/>
    <n v="4562"/>
    <x v="1787"/>
    <n v="20.2"/>
    <n v="51.711999999999996"/>
    <x v="2069"/>
    <x v="2069"/>
    <x v="233"/>
    <n v="20.12"/>
  </r>
  <r>
    <x v="1"/>
    <x v="8"/>
    <x v="4"/>
    <n v="142072"/>
    <n v="2.7"/>
    <n v="3835.9440000000004"/>
    <n v="217033.39"/>
    <n v="56.578873414210427"/>
    <n v="8080.39"/>
    <n v="29.41"/>
    <n v="5703.9473010000002"/>
    <n v="149.46"/>
    <n v="1.0900000000000001"/>
    <n v="6217.3025580900003"/>
    <x v="0"/>
    <n v="1222"/>
    <x v="1298"/>
    <n v="17.04"/>
    <n v="393.45359999999999"/>
    <x v="2070"/>
    <x v="2070"/>
    <x v="161"/>
    <n v="9.4"/>
  </r>
  <r>
    <x v="1"/>
    <x v="8"/>
    <x v="3"/>
    <n v="73968"/>
    <n v="4.29"/>
    <n v="3173.2272000000003"/>
    <n v="277629.03000000003"/>
    <n v="87.491065877665491"/>
    <n v="49304.19"/>
    <n v="17.940000000000001"/>
    <n v="40459.018314000001"/>
    <n v="391.88"/>
    <n v="1.07"/>
    <n v="43291.149595980001"/>
    <x v="0"/>
    <n v="2687"/>
    <x v="1788"/>
    <n v="21.36"/>
    <n v="361.83839999999998"/>
    <x v="2071"/>
    <x v="2071"/>
    <x v="110"/>
    <n v="11.1"/>
  </r>
  <r>
    <x v="2"/>
    <x v="8"/>
    <x v="3"/>
    <n v="23991"/>
    <n v="6.26"/>
    <n v="1501.8366000000001"/>
    <n v="449154.92"/>
    <n v="299.07043149700837"/>
    <n v="24198.63"/>
    <n v="23.57"/>
    <n v="18495.012909000001"/>
    <n v="196.16"/>
    <n v="0.95"/>
    <n v="17570.262263550001"/>
    <x v="1"/>
    <n v="2592"/>
    <x v="1789"/>
    <n v="18.05"/>
    <n v="308.29399999999998"/>
    <x v="2072"/>
    <x v="2072"/>
    <x v="97"/>
    <n v="19.11"/>
  </r>
  <r>
    <x v="2"/>
    <x v="8"/>
    <x v="4"/>
    <n v="28268"/>
    <n v="4.79"/>
    <n v="1354.0372"/>
    <n v="266315.36"/>
    <n v="196.68245451454362"/>
    <n v="6997.85"/>
    <n v="19.850000000000001"/>
    <n v="5608.7767750000003"/>
    <n v="291.63"/>
    <n v="0.82"/>
    <n v="4599.1969554999996"/>
    <x v="1"/>
    <n v="907"/>
    <x v="498"/>
    <n v="23.22"/>
    <n v="320.66820000000001"/>
    <x v="2073"/>
    <x v="2073"/>
    <x v="222"/>
    <n v="15.24"/>
  </r>
  <r>
    <x v="2"/>
    <x v="8"/>
    <x v="1"/>
    <n v="105913"/>
    <n v="7.14"/>
    <n v="7562.1881999999987"/>
    <n v="314046.09000000003"/>
    <n v="41.528467910915005"/>
    <n v="33091.39"/>
    <n v="44.98"/>
    <n v="18206.882777999999"/>
    <n v="131.84"/>
    <n v="1"/>
    <n v="18206.882777999999"/>
    <x v="0"/>
    <n v="2400"/>
    <x v="1790"/>
    <n v="18.649999999999999"/>
    <n v="1071.8154999999999"/>
    <x v="2074"/>
    <x v="2074"/>
    <x v="92"/>
    <n v="11.97"/>
  </r>
  <r>
    <x v="2"/>
    <x v="8"/>
    <x v="2"/>
    <n v="61692"/>
    <n v="1.84"/>
    <n v="1135.1328000000001"/>
    <n v="339300.54"/>
    <n v="298.90823346836595"/>
    <n v="39674.589999999997"/>
    <n v="0.49"/>
    <n v="39480.184508999999"/>
    <n v="347.95"/>
    <n v="0.83"/>
    <n v="32768.553142469995"/>
    <x v="0"/>
    <n v="2669"/>
    <x v="1791"/>
    <n v="8.2799999999999994"/>
    <n v="54.316800000000001"/>
    <x v="2075"/>
    <x v="2075"/>
    <x v="227"/>
    <n v="6.64"/>
  </r>
  <r>
    <x v="2"/>
    <x v="8"/>
    <x v="0"/>
    <n v="162941"/>
    <n v="7.82"/>
    <n v="12741.986200000001"/>
    <n v="14519.69"/>
    <n v="1.1395154391236115"/>
    <n v="30466.59"/>
    <n v="15.11"/>
    <n v="25863.088251000001"/>
    <n v="490.26"/>
    <n v="0.85"/>
    <n v="21983.62501335"/>
    <x v="0"/>
    <n v="3842"/>
    <x v="1792"/>
    <n v="1.25"/>
    <n v="135.375"/>
    <x v="2076"/>
    <x v="2076"/>
    <x v="173"/>
    <n v="5.34"/>
  </r>
  <r>
    <x v="2"/>
    <x v="8"/>
    <x v="3"/>
    <n v="18857"/>
    <n v="3.58"/>
    <n v="675.0806"/>
    <n v="429420.35"/>
    <n v="636.10234096491581"/>
    <n v="36485.03"/>
    <n v="25.94"/>
    <n v="27020.813217999996"/>
    <n v="413.34"/>
    <n v="1.03"/>
    <n v="27831.437614539995"/>
    <x v="0"/>
    <n v="3999"/>
    <x v="1793"/>
    <n v="15.8"/>
    <n v="72.680000000000007"/>
    <x v="2077"/>
    <x v="2077"/>
    <x v="248"/>
    <n v="9.01"/>
  </r>
  <r>
    <x v="2"/>
    <x v="8"/>
    <x v="2"/>
    <n v="37392"/>
    <n v="6.92"/>
    <n v="2587.5263999999997"/>
    <n v="302533.02"/>
    <n v="116.91978099237946"/>
    <n v="5846.68"/>
    <n v="5.46"/>
    <n v="5527.4512720000002"/>
    <n v="287.98"/>
    <n v="1.17"/>
    <n v="6467.1179882400002"/>
    <x v="0"/>
    <n v="3271"/>
    <x v="1794"/>
    <n v="3.21"/>
    <n v="64.103699999999989"/>
    <x v="2078"/>
    <x v="2078"/>
    <x v="179"/>
    <n v="11.01"/>
  </r>
  <r>
    <x v="2"/>
    <x v="8"/>
    <x v="0"/>
    <n v="124229"/>
    <n v="2.09"/>
    <n v="2596.3860999999997"/>
    <n v="240447.24"/>
    <n v="92.608429847933635"/>
    <n v="16767.97"/>
    <n v="53.66"/>
    <n v="7770.2772980000009"/>
    <n v="362.15"/>
    <n v="0.88"/>
    <n v="6837.8440222400004"/>
    <x v="0"/>
    <n v="835"/>
    <x v="1795"/>
    <n v="8.86"/>
    <n v="214.85499999999999"/>
    <x v="2079"/>
    <x v="2079"/>
    <x v="39"/>
    <n v="13.16"/>
  </r>
  <r>
    <x v="2"/>
    <x v="8"/>
    <x v="4"/>
    <n v="190642"/>
    <n v="4.3099999999999996"/>
    <n v="8216.6702000000005"/>
    <n v="128592.13"/>
    <n v="15.650151079448216"/>
    <n v="31148.93"/>
    <n v="2.88"/>
    <n v="30251.840816"/>
    <n v="45.06"/>
    <n v="0.84"/>
    <n v="25411.546285439999"/>
    <x v="0"/>
    <n v="433"/>
    <x v="1796"/>
    <n v="11.34"/>
    <n v="478.88819999999998"/>
    <x v="2080"/>
    <x v="2080"/>
    <x v="72"/>
    <n v="5.75"/>
  </r>
  <r>
    <x v="2"/>
    <x v="8"/>
    <x v="1"/>
    <n v="55476"/>
    <n v="6.18"/>
    <n v="3428.4167999999995"/>
    <n v="488973.14"/>
    <n v="142.62359815761027"/>
    <n v="35723.42"/>
    <n v="13.61"/>
    <n v="30861.462538"/>
    <n v="273.43"/>
    <n v="1.19"/>
    <n v="36725.140420219999"/>
    <x v="0"/>
    <n v="576"/>
    <x v="1797"/>
    <n v="3.63"/>
    <n v="78.371700000000004"/>
    <x v="2081"/>
    <x v="2081"/>
    <x v="217"/>
    <n v="10.56"/>
  </r>
  <r>
    <x v="2"/>
    <x v="8"/>
    <x v="0"/>
    <n v="160018"/>
    <n v="6.67"/>
    <n v="10673.2006"/>
    <n v="382274.7"/>
    <n v="35.816313618241189"/>
    <n v="32682.75"/>
    <n v="7.84"/>
    <n v="30120.422399999999"/>
    <n v="64.38"/>
    <n v="1.02"/>
    <n v="30722.830848000001"/>
    <x v="0"/>
    <n v="2739"/>
    <x v="1798"/>
    <n v="7.67"/>
    <n v="419.08880000000005"/>
    <x v="2082"/>
    <x v="2082"/>
    <x v="236"/>
    <n v="11.95"/>
  </r>
  <r>
    <x v="2"/>
    <x v="8"/>
    <x v="2"/>
    <n v="21828"/>
    <n v="7.65"/>
    <n v="1669.8419999999999"/>
    <n v="200845.18"/>
    <n v="120.27795444119863"/>
    <n v="8082.66"/>
    <n v="30.4"/>
    <n v="5625.5313599999999"/>
    <n v="404.78"/>
    <n v="0.94"/>
    <n v="5287.9994784"/>
    <x v="0"/>
    <n v="1511"/>
    <x v="648"/>
    <n v="6.16"/>
    <n v="51.620800000000003"/>
    <x v="2083"/>
    <x v="2083"/>
    <x v="124"/>
    <n v="8.65"/>
  </r>
  <r>
    <x v="2"/>
    <x v="8"/>
    <x v="3"/>
    <n v="137123"/>
    <n v="7.61"/>
    <n v="10435.060300000001"/>
    <n v="492579.83"/>
    <n v="47.20431083661299"/>
    <n v="39554.94"/>
    <n v="37.549999999999997"/>
    <n v="24702.060030000004"/>
    <n v="347.53"/>
    <n v="1.03"/>
    <n v="25443.121830900003"/>
    <x v="0"/>
    <n v="1518"/>
    <x v="421"/>
    <n v="7.52"/>
    <n v="544.52319999999997"/>
    <x v="2084"/>
    <x v="2084"/>
    <x v="103"/>
    <n v="10.7"/>
  </r>
  <r>
    <x v="2"/>
    <x v="8"/>
    <x v="1"/>
    <n v="167137"/>
    <n v="1.18"/>
    <n v="1972.2166"/>
    <n v="11654.8"/>
    <n v="5.9094929025544145"/>
    <n v="19825.37"/>
    <n v="17.07"/>
    <n v="16441.179340999999"/>
    <n v="495.25"/>
    <n v="0.92"/>
    <n v="15125.884993719999"/>
    <x v="0"/>
    <n v="3399"/>
    <x v="1799"/>
    <n v="18.8"/>
    <n v="203.04"/>
    <x v="2085"/>
    <x v="2085"/>
    <x v="74"/>
    <n v="8.51"/>
  </r>
  <r>
    <x v="2"/>
    <x v="8"/>
    <x v="2"/>
    <n v="163679"/>
    <n v="4.08"/>
    <n v="6678.1032000000005"/>
    <n v="444613.42"/>
    <n v="66.577800115457933"/>
    <n v="2655.12"/>
    <n v="53.41"/>
    <n v="1237.0204079999999"/>
    <n v="443.99"/>
    <n v="0.81"/>
    <n v="1001.9865304799999"/>
    <x v="0"/>
    <n v="3776"/>
    <x v="1800"/>
    <n v="21.47"/>
    <n v="779.79039999999998"/>
    <x v="2086"/>
    <x v="2086"/>
    <x v="218"/>
    <n v="17.86"/>
  </r>
  <r>
    <x v="2"/>
    <x v="8"/>
    <x v="4"/>
    <n v="177974"/>
    <n v="4.7300000000000004"/>
    <n v="8418.1702000000005"/>
    <n v="96547.94"/>
    <n v="11.468993582477104"/>
    <n v="13181.19"/>
    <n v="12.89"/>
    <n v="11482.134609000001"/>
    <n v="202.61"/>
    <n v="0.85"/>
    <n v="9759.8144176500009"/>
    <x v="0"/>
    <n v="2050"/>
    <x v="1801"/>
    <n v="16.899999999999999"/>
    <n v="890.4609999999999"/>
    <x v="2087"/>
    <x v="2087"/>
    <x v="89"/>
    <n v="7.01"/>
  </r>
  <r>
    <x v="2"/>
    <x v="8"/>
    <x v="0"/>
    <n v="13741"/>
    <n v="5.85"/>
    <n v="803.84849999999994"/>
    <n v="298663.44"/>
    <n v="371.54195100196119"/>
    <n v="11575.61"/>
    <n v="36.880000000000003"/>
    <n v="7306.5250320000005"/>
    <n v="208.53"/>
    <n v="1.03"/>
    <n v="7525.7207829600011"/>
    <x v="0"/>
    <n v="4023"/>
    <x v="1564"/>
    <n v="19.829999999999998"/>
    <n v="99.348299999999995"/>
    <x v="2088"/>
    <x v="2088"/>
    <x v="75"/>
    <n v="8.1199999999999992"/>
  </r>
  <r>
    <x v="2"/>
    <x v="8"/>
    <x v="2"/>
    <n v="58498"/>
    <n v="0.61"/>
    <n v="356.83779999999996"/>
    <n v="458554.06"/>
    <n v="1285.0490054585025"/>
    <n v="18313.53"/>
    <n v="56.92"/>
    <n v="7889.4687239999985"/>
    <n v="296.18"/>
    <n v="0.89"/>
    <n v="7021.6271643599985"/>
    <x v="0"/>
    <n v="4929"/>
    <x v="1427"/>
    <n v="24.32"/>
    <n v="59.827199999999998"/>
    <x v="2089"/>
    <x v="2089"/>
    <x v="235"/>
    <n v="14.36"/>
  </r>
  <r>
    <x v="2"/>
    <x v="8"/>
    <x v="3"/>
    <n v="52128"/>
    <n v="4.8899999999999997"/>
    <n v="2549.0592000000001"/>
    <n v="147970.57"/>
    <n v="58.049091209807919"/>
    <n v="13714.79"/>
    <n v="36.51"/>
    <n v="8707.5201710000001"/>
    <n v="192.07"/>
    <n v="1.06"/>
    <n v="9229.9713812600003"/>
    <x v="0"/>
    <n v="1447"/>
    <x v="1802"/>
    <n v="16.149999999999999"/>
    <n v="305.39649999999995"/>
    <x v="2090"/>
    <x v="2090"/>
    <x v="208"/>
    <n v="12.38"/>
  </r>
  <r>
    <x v="2"/>
    <x v="8"/>
    <x v="3"/>
    <n v="11556"/>
    <n v="2.79"/>
    <n v="322.41239999999999"/>
    <n v="74667.960000000006"/>
    <n v="231.59146484440427"/>
    <n v="16182.58"/>
    <n v="51.74"/>
    <n v="7809.7131080000008"/>
    <n v="216.02"/>
    <n v="0.85"/>
    <n v="6638.2561418000005"/>
    <x v="0"/>
    <n v="4508"/>
    <x v="982"/>
    <n v="17.739999999999998"/>
    <n v="38.495799999999996"/>
    <x v="2091"/>
    <x v="2091"/>
    <x v="98"/>
    <n v="10.4"/>
  </r>
  <r>
    <x v="2"/>
    <x v="8"/>
    <x v="4"/>
    <n v="33481"/>
    <n v="5.87"/>
    <n v="1965.3347000000001"/>
    <n v="417082.29"/>
    <n v="212.21947081074788"/>
    <n v="9226.26"/>
    <n v="18.59"/>
    <n v="7511.0982660000009"/>
    <n v="226.96"/>
    <n v="1.05"/>
    <n v="7886.6531793000013"/>
    <x v="0"/>
    <n v="1119"/>
    <x v="1803"/>
    <n v="16.16"/>
    <n v="205.71679999999998"/>
    <x v="2092"/>
    <x v="2092"/>
    <x v="199"/>
    <n v="16.420000000000002"/>
  </r>
  <r>
    <x v="2"/>
    <x v="8"/>
    <x v="4"/>
    <n v="180576"/>
    <n v="1.8"/>
    <n v="3250.3680000000004"/>
    <n v="357739.32"/>
    <n v="110.0611746116132"/>
    <n v="21147.39"/>
    <n v="50.09"/>
    <n v="10554.662349"/>
    <n v="33.26"/>
    <n v="0.86"/>
    <n v="9077.0096201399992"/>
    <x v="1"/>
    <n v="4296"/>
    <x v="1804"/>
    <n v="9.5"/>
    <n v="342.66500000000002"/>
    <x v="2093"/>
    <x v="2093"/>
    <x v="243"/>
    <n v="21.22"/>
  </r>
  <r>
    <x v="2"/>
    <x v="8"/>
    <x v="1"/>
    <n v="161636"/>
    <n v="2.52"/>
    <n v="4073.2271999999998"/>
    <n v="435850.56"/>
    <n v="107.00374386186954"/>
    <n v="34339.82"/>
    <n v="12.52"/>
    <n v="30040.474536000002"/>
    <n v="369.64"/>
    <n v="1.18"/>
    <n v="35447.759952480003"/>
    <x v="0"/>
    <n v="411"/>
    <x v="1805"/>
    <n v="7.52"/>
    <n v="178.22399999999996"/>
    <x v="2094"/>
    <x v="2094"/>
    <x v="67"/>
    <n v="9.59"/>
  </r>
  <r>
    <x v="2"/>
    <x v="8"/>
    <x v="4"/>
    <n v="167849"/>
    <n v="1.39"/>
    <n v="2333.1010999999999"/>
    <n v="170967.72"/>
    <n v="73.279173371441132"/>
    <n v="3679.12"/>
    <n v="9.1"/>
    <n v="3344.32008"/>
    <n v="366.37"/>
    <n v="0.83"/>
    <n v="2775.7856663999996"/>
    <x v="0"/>
    <n v="4557"/>
    <x v="1806"/>
    <n v="2.1800000000000002"/>
    <n v="39.348999999999997"/>
    <x v="2095"/>
    <x v="2095"/>
    <x v="41"/>
    <n v="9.02"/>
  </r>
  <r>
    <x v="2"/>
    <x v="8"/>
    <x v="2"/>
    <n v="16689"/>
    <n v="2.67"/>
    <n v="445.59629999999999"/>
    <n v="321168.09000000003"/>
    <n v="720.76022624065786"/>
    <n v="30292.12"/>
    <n v="24.04"/>
    <n v="23009.894351999999"/>
    <n v="68.319999999999993"/>
    <n v="0.86"/>
    <n v="19788.509142719999"/>
    <x v="0"/>
    <n v="2961"/>
    <x v="1807"/>
    <n v="9.98"/>
    <n v="33.433"/>
    <x v="2096"/>
    <x v="2096"/>
    <x v="219"/>
    <n v="12.42"/>
  </r>
  <r>
    <x v="2"/>
    <x v="8"/>
    <x v="1"/>
    <n v="114483"/>
    <n v="1.45"/>
    <n v="1660.0034999999998"/>
    <n v="446070.06"/>
    <n v="268.71633704386772"/>
    <n v="30048.3"/>
    <n v="19.34"/>
    <n v="24236.958779999997"/>
    <n v="364.18"/>
    <n v="0.91"/>
    <n v="22055.632489799998"/>
    <x v="0"/>
    <n v="1992"/>
    <x v="1808"/>
    <n v="11.28"/>
    <n v="126.1104"/>
    <x v="2097"/>
    <x v="2097"/>
    <x v="98"/>
    <n v="14.45"/>
  </r>
  <r>
    <x v="2"/>
    <x v="8"/>
    <x v="3"/>
    <n v="166017"/>
    <n v="0.95"/>
    <n v="1577.1614999999999"/>
    <n v="414887.21"/>
    <n v="263.05943303840479"/>
    <n v="38439.47"/>
    <n v="3.1"/>
    <n v="37247.846429999998"/>
    <n v="341.81"/>
    <n v="1.06"/>
    <n v="39482.717215800003"/>
    <x v="0"/>
    <n v="147"/>
    <x v="1809"/>
    <n v="5.26"/>
    <n v="54.914400000000001"/>
    <x v="2098"/>
    <x v="2098"/>
    <x v="10"/>
    <n v="13.15"/>
  </r>
  <r>
    <x v="2"/>
    <x v="8"/>
    <x v="4"/>
    <n v="28802"/>
    <n v="1.1200000000000001"/>
    <n v="322.58240000000006"/>
    <n v="445408.29"/>
    <n v="1380.7581876754587"/>
    <n v="34547.14"/>
    <n v="6.67"/>
    <n v="32242.845762000001"/>
    <n v="316.02999999999997"/>
    <n v="0.99"/>
    <n v="31920.41730438"/>
    <x v="0"/>
    <n v="547"/>
    <x v="1810"/>
    <n v="20.7"/>
    <n v="53.613"/>
    <x v="2099"/>
    <x v="2099"/>
    <x v="193"/>
    <n v="12.44"/>
  </r>
  <r>
    <x v="2"/>
    <x v="8"/>
    <x v="3"/>
    <n v="60207"/>
    <n v="2.67"/>
    <n v="1607.5268999999998"/>
    <n v="337006.17"/>
    <n v="209.64263179670587"/>
    <n v="11572.11"/>
    <n v="26.22"/>
    <n v="8537.9027580000002"/>
    <n v="487.71"/>
    <n v="1.07"/>
    <n v="9135.5559510600015"/>
    <x v="1"/>
    <n v="3988"/>
    <x v="1811"/>
    <n v="10.88"/>
    <n v="201.06240000000003"/>
    <x v="2100"/>
    <x v="2100"/>
    <x v="8"/>
    <n v="20.73"/>
  </r>
  <r>
    <x v="2"/>
    <x v="8"/>
    <x v="3"/>
    <n v="105122"/>
    <n v="5.8"/>
    <n v="6097.076"/>
    <n v="433763.51"/>
    <n v="71.142874059631211"/>
    <n v="6943.86"/>
    <n v="18.11"/>
    <n v="5686.3269539999992"/>
    <n v="426.61"/>
    <n v="0.92"/>
    <n v="5231.4207976799999"/>
    <x v="0"/>
    <n v="214"/>
    <x v="1812"/>
    <n v="18.2"/>
    <n v="960.95999999999992"/>
    <x v="2101"/>
    <x v="2101"/>
    <x v="115"/>
    <n v="18.34"/>
  </r>
  <r>
    <x v="2"/>
    <x v="8"/>
    <x v="3"/>
    <n v="45390"/>
    <n v="0.87"/>
    <n v="394.89299999999997"/>
    <n v="499732.24"/>
    <n v="1265.4877143935194"/>
    <n v="20670.150000000001"/>
    <n v="38.909999999999997"/>
    <n v="12627.394635000001"/>
    <n v="490.32"/>
    <n v="0.95"/>
    <n v="11996.02490325"/>
    <x v="1"/>
    <n v="4566"/>
    <x v="1813"/>
    <n v="11.24"/>
    <n v="34.7316"/>
    <x v="2102"/>
    <x v="2102"/>
    <x v="89"/>
    <n v="15.77"/>
  </r>
  <r>
    <x v="2"/>
    <x v="8"/>
    <x v="2"/>
    <n v="117209"/>
    <n v="3.44"/>
    <n v="4031.9895999999999"/>
    <n v="272016.12"/>
    <n v="67.464489491738775"/>
    <n v="16604.95"/>
    <n v="26.57"/>
    <n v="12193.014784999999"/>
    <n v="404.19"/>
    <n v="1.01"/>
    <n v="12314.94493285"/>
    <x v="1"/>
    <n v="716"/>
    <x v="1814"/>
    <n v="10.9"/>
    <n v="405.37099999999998"/>
    <x v="2103"/>
    <x v="2103"/>
    <x v="61"/>
    <n v="16.23"/>
  </r>
  <r>
    <x v="2"/>
    <x v="8"/>
    <x v="2"/>
    <n v="170660"/>
    <n v="4.99"/>
    <n v="8515.9339999999993"/>
    <n v="496398.69"/>
    <n v="58.290575056124204"/>
    <n v="26699.48"/>
    <n v="11.75"/>
    <n v="23562.291100000002"/>
    <n v="20.170000000000002"/>
    <n v="0.87"/>
    <n v="20499.193257000003"/>
    <x v="1"/>
    <n v="4939"/>
    <x v="1815"/>
    <n v="2.42"/>
    <n v="192.1722"/>
    <x v="2104"/>
    <x v="2104"/>
    <x v="83"/>
    <n v="13.5"/>
  </r>
  <r>
    <x v="2"/>
    <x v="8"/>
    <x v="1"/>
    <n v="111415"/>
    <n v="2.59"/>
    <n v="2885.6484999999998"/>
    <n v="323922.64"/>
    <n v="112.25297883647299"/>
    <n v="37802.400000000001"/>
    <n v="47.02"/>
    <n v="20027.711520000004"/>
    <n v="291.02"/>
    <n v="1.19"/>
    <n v="23832.976708800004"/>
    <x v="0"/>
    <n v="3569"/>
    <x v="1816"/>
    <n v="21.59"/>
    <n v="342.63330000000002"/>
    <x v="2105"/>
    <x v="2105"/>
    <x v="159"/>
    <n v="12.69"/>
  </r>
  <r>
    <x v="2"/>
    <x v="8"/>
    <x v="3"/>
    <n v="2355"/>
    <n v="7.53"/>
    <n v="177.33150000000001"/>
    <n v="29024.06"/>
    <n v="163.67120336770398"/>
    <n v="17528.84"/>
    <n v="56.75"/>
    <n v="7581.2232999999997"/>
    <n v="470.36"/>
    <n v="0.86"/>
    <n v="6519.852038"/>
    <x v="0"/>
    <n v="3986"/>
    <x v="1317"/>
    <n v="1.42"/>
    <n v="1.6614"/>
    <x v="2106"/>
    <x v="2106"/>
    <x v="196"/>
    <n v="14.31"/>
  </r>
  <r>
    <x v="2"/>
    <x v="8"/>
    <x v="2"/>
    <n v="48266"/>
    <n v="3.65"/>
    <n v="1761.7089999999998"/>
    <n v="323598.73"/>
    <n v="183.68455289721516"/>
    <n v="7452.31"/>
    <n v="36.33"/>
    <n v="4744.8857770000004"/>
    <n v="166.07"/>
    <n v="1.1000000000000001"/>
    <n v="5219.3743547000013"/>
    <x v="1"/>
    <n v="3420"/>
    <x v="1247"/>
    <n v="12.03"/>
    <n v="163.12679999999997"/>
    <x v="2107"/>
    <x v="2107"/>
    <x v="213"/>
    <n v="14.6"/>
  </r>
  <r>
    <x v="2"/>
    <x v="8"/>
    <x v="0"/>
    <n v="66516"/>
    <n v="0.67"/>
    <n v="445.65719999999999"/>
    <n v="448891.93"/>
    <n v="1007.2583366767103"/>
    <n v="25336.77"/>
    <n v="38.24"/>
    <n v="15647.989151999998"/>
    <n v="192.57"/>
    <n v="0.96"/>
    <n v="15022.069585919999"/>
    <x v="1"/>
    <n v="2544"/>
    <x v="1490"/>
    <n v="5.41"/>
    <n v="29.484500000000001"/>
    <x v="2108"/>
    <x v="2108"/>
    <x v="170"/>
    <n v="17.21"/>
  </r>
  <r>
    <x v="2"/>
    <x v="8"/>
    <x v="1"/>
    <n v="83404"/>
    <n v="7.39"/>
    <n v="6163.5555999999997"/>
    <n v="110787.92"/>
    <n v="17.974676824526416"/>
    <n v="26794.58"/>
    <n v="54.13"/>
    <n v="12290.673846000002"/>
    <n v="412.37"/>
    <n v="0.85"/>
    <n v="10447.072769100001"/>
    <x v="0"/>
    <n v="2080"/>
    <x v="1817"/>
    <n v="18.86"/>
    <n v="841.53319999999997"/>
    <x v="2109"/>
    <x v="2109"/>
    <x v="202"/>
    <n v="10.050000000000001"/>
  </r>
  <r>
    <x v="2"/>
    <x v="8"/>
    <x v="4"/>
    <n v="156397"/>
    <n v="4.12"/>
    <n v="6443.5564000000004"/>
    <n v="120460.89"/>
    <n v="18.694783210091867"/>
    <n v="17145.689999999999"/>
    <n v="46.75"/>
    <n v="9130.0799249999982"/>
    <n v="307.07"/>
    <n v="0.97"/>
    <n v="8856.1775272499981"/>
    <x v="0"/>
    <n v="1881"/>
    <x v="1818"/>
    <n v="20.8"/>
    <n v="871.10400000000004"/>
    <x v="2110"/>
    <x v="2110"/>
    <x v="194"/>
    <n v="5.12"/>
  </r>
  <r>
    <x v="2"/>
    <x v="8"/>
    <x v="3"/>
    <n v="72041"/>
    <n v="4.97"/>
    <n v="3580.4376999999995"/>
    <n v="201299.04"/>
    <n v="56.221908287916875"/>
    <n v="20447.080000000002"/>
    <n v="45.9"/>
    <n v="11061.870280000001"/>
    <n v="318.45999999999998"/>
    <n v="0.9"/>
    <n v="9955.6832520000007"/>
    <x v="0"/>
    <n v="1932"/>
    <x v="1819"/>
    <n v="10.02"/>
    <n v="260.41980000000001"/>
    <x v="2111"/>
    <x v="2111"/>
    <x v="162"/>
    <n v="11"/>
  </r>
  <r>
    <x v="2"/>
    <x v="8"/>
    <x v="2"/>
    <n v="66997"/>
    <n v="6.68"/>
    <n v="4475.3995999999997"/>
    <n v="61575.87"/>
    <n v="13.758742347834147"/>
    <n v="13293.63"/>
    <n v="4.5199999999999996"/>
    <n v="12692.757924"/>
    <n v="496.52"/>
    <n v="1.0900000000000001"/>
    <n v="13835.106137160001"/>
    <x v="0"/>
    <n v="700"/>
    <x v="1770"/>
    <n v="19.53"/>
    <n v="478.87560000000002"/>
    <x v="2112"/>
    <x v="2112"/>
    <x v="74"/>
    <n v="-0.13"/>
  </r>
  <r>
    <x v="2"/>
    <x v="8"/>
    <x v="4"/>
    <n v="86923"/>
    <n v="4.0199999999999996"/>
    <n v="3494.3045999999995"/>
    <n v="458827.53"/>
    <n v="131.30725066154795"/>
    <n v="26968.65"/>
    <n v="10.7"/>
    <n v="24083.00445"/>
    <n v="343.93"/>
    <n v="1.1499999999999999"/>
    <n v="27695.455117499998"/>
    <x v="0"/>
    <n v="521"/>
    <x v="1820"/>
    <n v="3.18"/>
    <n v="110.8866"/>
    <x v="2113"/>
    <x v="2113"/>
    <x v="116"/>
    <n v="11.76"/>
  </r>
  <r>
    <x v="3"/>
    <x v="8"/>
    <x v="0"/>
    <n v="122529"/>
    <n v="2.27"/>
    <n v="2781.4083000000001"/>
    <n v="338642.96"/>
    <n v="121.75233675688679"/>
    <n v="5082.62"/>
    <n v="24.88"/>
    <n v="3818.0641439999999"/>
    <n v="290.49"/>
    <n v="0.89"/>
    <n v="3398.0770881600001"/>
    <x v="1"/>
    <n v="1590"/>
    <x v="1821"/>
    <n v="2.2400000000000002"/>
    <n v="65.721600000000009"/>
    <x v="2114"/>
    <x v="2114"/>
    <x v="212"/>
    <n v="18.91"/>
  </r>
  <r>
    <x v="3"/>
    <x v="8"/>
    <x v="0"/>
    <n v="155828"/>
    <n v="0.97"/>
    <n v="1511.5316"/>
    <n v="106602.48"/>
    <n v="70.526133889625598"/>
    <n v="13426.26"/>
    <n v="33.29"/>
    <n v="8956.6580460000005"/>
    <n v="414.86"/>
    <n v="0.92"/>
    <n v="8240.1254023199999"/>
    <x v="0"/>
    <n v="1609"/>
    <x v="1822"/>
    <n v="21.05"/>
    <n v="173.03100000000001"/>
    <x v="2115"/>
    <x v="2115"/>
    <x v="218"/>
    <n v="15.85"/>
  </r>
  <r>
    <x v="3"/>
    <x v="8"/>
    <x v="2"/>
    <n v="66035"/>
    <n v="3.36"/>
    <n v="2218.7759999999998"/>
    <n v="252412.02"/>
    <n v="113.76183084727796"/>
    <n v="8803.31"/>
    <n v="56.31"/>
    <n v="3846.1661389999995"/>
    <n v="101.58"/>
    <n v="1.17"/>
    <n v="4500.0143826299991"/>
    <x v="0"/>
    <n v="2302"/>
    <x v="1803"/>
    <n v="16.57"/>
    <n v="210.93610000000001"/>
    <x v="2116"/>
    <x v="2116"/>
    <x v="195"/>
    <n v="16.12"/>
  </r>
  <r>
    <x v="3"/>
    <x v="8"/>
    <x v="4"/>
    <n v="93901"/>
    <n v="7.17"/>
    <n v="6732.7016999999996"/>
    <n v="183232.42"/>
    <n v="27.215288626258314"/>
    <n v="14357.56"/>
    <n v="59.09"/>
    <n v="5873.6777959999999"/>
    <n v="481.28"/>
    <n v="1.1100000000000001"/>
    <n v="6519.782353560001"/>
    <x v="0"/>
    <n v="3018"/>
    <x v="1823"/>
    <n v="3.47"/>
    <n v="196.67960000000002"/>
    <x v="2117"/>
    <x v="2117"/>
    <x v="137"/>
    <n v="15.03"/>
  </r>
  <r>
    <x v="3"/>
    <x v="8"/>
    <x v="0"/>
    <n v="71716"/>
    <n v="7.02"/>
    <n v="5034.4632000000001"/>
    <n v="174752.88"/>
    <n v="34.711323344264386"/>
    <n v="32768.910000000003"/>
    <n v="42.97"/>
    <n v="18688.109373000003"/>
    <n v="255.7"/>
    <n v="0.99"/>
    <n v="18501.228279270003"/>
    <x v="0"/>
    <n v="697"/>
    <x v="1824"/>
    <n v="9.85"/>
    <n v="258.7595"/>
    <x v="2118"/>
    <x v="2118"/>
    <x v="200"/>
    <n v="13.61"/>
  </r>
  <r>
    <x v="3"/>
    <x v="8"/>
    <x v="3"/>
    <n v="178966"/>
    <n v="1.34"/>
    <n v="2398.1444000000001"/>
    <n v="329141.52"/>
    <n v="137.24841590022686"/>
    <n v="45391.67"/>
    <n v="1.23"/>
    <n v="44833.352459000002"/>
    <n v="263.19"/>
    <n v="1.1200000000000001"/>
    <n v="50213.354754080006"/>
    <x v="0"/>
    <n v="2815"/>
    <x v="1510"/>
    <n v="1.58"/>
    <n v="31.521000000000004"/>
    <x v="2119"/>
    <x v="2119"/>
    <x v="209"/>
    <n v="6.92"/>
  </r>
  <r>
    <x v="3"/>
    <x v="8"/>
    <x v="0"/>
    <n v="108776"/>
    <n v="5.93"/>
    <n v="6450.4168"/>
    <n v="308661.43"/>
    <n v="47.851393106876444"/>
    <n v="33630.959999999999"/>
    <n v="37.44"/>
    <n v="21039.528576000001"/>
    <n v="453.99"/>
    <n v="1.18"/>
    <n v="24826.64371968"/>
    <x v="0"/>
    <n v="4924"/>
    <x v="1825"/>
    <n v="3.42"/>
    <n v="141.17760000000001"/>
    <x v="2120"/>
    <x v="2120"/>
    <x v="43"/>
    <n v="9.73"/>
  </r>
  <r>
    <x v="3"/>
    <x v="8"/>
    <x v="4"/>
    <n v="75828"/>
    <n v="1.86"/>
    <n v="1410.4008000000001"/>
    <n v="37912.94"/>
    <n v="26.880968870692641"/>
    <n v="6488.92"/>
    <n v="33.21"/>
    <n v="4333.9496679999993"/>
    <n v="249.57"/>
    <n v="1.05"/>
    <n v="4550.6471513999995"/>
    <x v="0"/>
    <n v="4221"/>
    <x v="1826"/>
    <n v="20.59"/>
    <n v="268.28769999999997"/>
    <x v="2121"/>
    <x v="2121"/>
    <x v="136"/>
    <n v="8.9"/>
  </r>
  <r>
    <x v="3"/>
    <x v="8"/>
    <x v="2"/>
    <n v="85545"/>
    <n v="5.93"/>
    <n v="5072.8185000000003"/>
    <n v="50360.91"/>
    <n v="9.9275994203222524"/>
    <n v="13387.85"/>
    <n v="23.86"/>
    <n v="10193.50899"/>
    <n v="337.52"/>
    <n v="1.2"/>
    <n v="12232.210788"/>
    <x v="1"/>
    <n v="4760"/>
    <x v="1827"/>
    <n v="5.39"/>
    <n v="297.31239999999997"/>
    <x v="2122"/>
    <x v="2122"/>
    <x v="23"/>
    <n v="11.66"/>
  </r>
  <r>
    <x v="3"/>
    <x v="8"/>
    <x v="3"/>
    <n v="154016"/>
    <n v="4.8099999999999996"/>
    <n v="7408.1695999999993"/>
    <n v="78409.36"/>
    <n v="10.584174530777481"/>
    <n v="19281.59"/>
    <n v="1.71"/>
    <n v="18951.874811000002"/>
    <n v="297.68"/>
    <n v="1.18"/>
    <n v="22363.212276980001"/>
    <x v="0"/>
    <n v="2664"/>
    <x v="1828"/>
    <n v="16.510000000000002"/>
    <n v="1105.5096000000001"/>
    <x v="2123"/>
    <x v="2123"/>
    <x v="230"/>
    <n v="2.79"/>
  </r>
  <r>
    <x v="3"/>
    <x v="8"/>
    <x v="2"/>
    <n v="177246"/>
    <n v="3.98"/>
    <n v="7054.3908000000001"/>
    <n v="370633.06"/>
    <n v="52.539343298077561"/>
    <n v="19434.57"/>
    <n v="23.88"/>
    <n v="14793.594684"/>
    <n v="133.53"/>
    <n v="1.1599999999999999"/>
    <n v="17160.569833439997"/>
    <x v="0"/>
    <n v="4521"/>
    <x v="1829"/>
    <n v="14.51"/>
    <n v="786.00670000000002"/>
    <x v="2124"/>
    <x v="2124"/>
    <x v="245"/>
    <n v="15.48"/>
  </r>
  <r>
    <x v="3"/>
    <x v="8"/>
    <x v="2"/>
    <n v="81982"/>
    <n v="5.9"/>
    <n v="4836.9380000000001"/>
    <n v="5660.15"/>
    <n v="1.170192795524772"/>
    <n v="24740.51"/>
    <n v="40.630000000000003"/>
    <n v="14688.440786999996"/>
    <n v="58.67"/>
    <n v="0.95"/>
    <n v="13954.018747649996"/>
    <x v="0"/>
    <n v="2576"/>
    <x v="1830"/>
    <n v="2.83"/>
    <n v="82.664300000000011"/>
    <x v="2125"/>
    <x v="2125"/>
    <x v="45"/>
    <n v="5.96"/>
  </r>
  <r>
    <x v="3"/>
    <x v="8"/>
    <x v="0"/>
    <n v="175818"/>
    <n v="4.6399999999999997"/>
    <n v="8157.9551999999994"/>
    <n v="50958.32"/>
    <n v="6.246457445610881"/>
    <n v="32041.439999999999"/>
    <n v="50.74"/>
    <n v="15783.613343999998"/>
    <n v="474.18"/>
    <n v="0.97"/>
    <n v="15310.104943679997"/>
    <x v="1"/>
    <n v="4482"/>
    <x v="1831"/>
    <n v="6.95"/>
    <n v="677.4860000000001"/>
    <x v="2126"/>
    <x v="2126"/>
    <x v="17"/>
    <n v="12.19"/>
  </r>
  <r>
    <x v="3"/>
    <x v="8"/>
    <x v="0"/>
    <n v="144363"/>
    <n v="3.74"/>
    <n v="5399.1762000000008"/>
    <n v="102804.37"/>
    <n v="19.040751068653766"/>
    <n v="23645.09"/>
    <n v="55.65"/>
    <n v="10486.597415"/>
    <n v="473.93"/>
    <n v="1.06"/>
    <n v="11115.793259900001"/>
    <x v="0"/>
    <n v="1156"/>
    <x v="666"/>
    <n v="11.64"/>
    <n v="522.86879999999996"/>
    <x v="2127"/>
    <x v="2127"/>
    <x v="209"/>
    <n v="12.12"/>
  </r>
  <r>
    <x v="3"/>
    <x v="8"/>
    <x v="1"/>
    <n v="51093"/>
    <n v="1.36"/>
    <n v="694.86480000000006"/>
    <n v="96144.36"/>
    <n v="138.36412493480745"/>
    <n v="8950.6200000000008"/>
    <n v="36.61"/>
    <n v="5673.7980180000004"/>
    <n v="167.74"/>
    <n v="0.91"/>
    <n v="5163.1561963800004"/>
    <x v="0"/>
    <n v="4941"/>
    <x v="1832"/>
    <n v="15.87"/>
    <n v="100.93319999999999"/>
    <x v="2128"/>
    <x v="2128"/>
    <x v="234"/>
    <n v="2.04"/>
  </r>
  <r>
    <x v="3"/>
    <x v="8"/>
    <x v="2"/>
    <n v="141329"/>
    <n v="0.88"/>
    <n v="1243.6952000000001"/>
    <n v="378567.85"/>
    <n v="304.38957230035135"/>
    <n v="35763.129999999997"/>
    <n v="33.56"/>
    <n v="23761.023571999998"/>
    <n v="460.74"/>
    <n v="1.18"/>
    <n v="28038.007814959998"/>
    <x v="0"/>
    <n v="1573"/>
    <x v="1833"/>
    <n v="3.03"/>
    <n v="37.147799999999997"/>
    <x v="2129"/>
    <x v="2129"/>
    <x v="82"/>
    <n v="11.64"/>
  </r>
  <r>
    <x v="3"/>
    <x v="8"/>
    <x v="0"/>
    <n v="90360"/>
    <n v="3.3"/>
    <n v="2981.88"/>
    <n v="310272.59999999998"/>
    <n v="104.05267817618414"/>
    <n v="22085.38"/>
    <n v="46.17"/>
    <n v="11888.560054000001"/>
    <n v="344.66"/>
    <n v="1.06"/>
    <n v="12601.873657240003"/>
    <x v="0"/>
    <n v="2793"/>
    <x v="1834"/>
    <n v="10.23"/>
    <n v="263.52480000000003"/>
    <x v="2130"/>
    <x v="2130"/>
    <x v="192"/>
    <n v="10.72"/>
  </r>
  <r>
    <x v="3"/>
    <x v="8"/>
    <x v="1"/>
    <n v="5094"/>
    <n v="6.18"/>
    <n v="314.80919999999998"/>
    <n v="70947.240000000005"/>
    <n v="225.36584064252256"/>
    <n v="19838.189999999999"/>
    <n v="59.45"/>
    <n v="8044.3860449999993"/>
    <n v="318.70999999999998"/>
    <n v="1.19"/>
    <n v="9572.8193935499985"/>
    <x v="0"/>
    <n v="1006"/>
    <x v="1315"/>
    <n v="1.76"/>
    <n v="3.3440000000000003"/>
    <x v="2131"/>
    <x v="2131"/>
    <x v="135"/>
    <n v="11.69"/>
  </r>
  <r>
    <x v="3"/>
    <x v="8"/>
    <x v="3"/>
    <n v="188956"/>
    <n v="3.01"/>
    <n v="5687.5756000000001"/>
    <n v="247189.75"/>
    <n v="43.461356364212548"/>
    <n v="12414.91"/>
    <n v="23.37"/>
    <n v="9513.5455330000004"/>
    <n v="127.91"/>
    <n v="1.03"/>
    <n v="9798.9518989900007"/>
    <x v="1"/>
    <n v="3020"/>
    <x v="1835"/>
    <n v="12.58"/>
    <n v="874.68739999999991"/>
    <x v="2132"/>
    <x v="2132"/>
    <x v="249"/>
    <n v="12.39"/>
  </r>
  <r>
    <x v="3"/>
    <x v="8"/>
    <x v="2"/>
    <n v="154957"/>
    <n v="5.21"/>
    <n v="8073.2597000000005"/>
    <n v="227493.57"/>
    <n v="28.178651307352343"/>
    <n v="3797.02"/>
    <n v="56.2"/>
    <n v="1663.0947599999997"/>
    <n v="42.77"/>
    <n v="0.87"/>
    <n v="1446.8924411999997"/>
    <x v="0"/>
    <n v="854"/>
    <x v="1836"/>
    <n v="22.14"/>
    <n v="900.65520000000004"/>
    <x v="2133"/>
    <x v="2133"/>
    <x v="169"/>
    <n v="8.67"/>
  </r>
  <r>
    <x v="3"/>
    <x v="8"/>
    <x v="2"/>
    <n v="67876"/>
    <n v="4.99"/>
    <n v="3387.0124000000001"/>
    <n v="49542.85"/>
    <n v="14.627301039700946"/>
    <n v="44165.26"/>
    <n v="12.28"/>
    <n v="38741.766071999999"/>
    <n v="468.69"/>
    <n v="0.84"/>
    <n v="32543.083500479999"/>
    <x v="0"/>
    <n v="4045"/>
    <x v="1837"/>
    <n v="17.75"/>
    <n v="591.42999999999995"/>
    <x v="2134"/>
    <x v="2134"/>
    <x v="88"/>
    <n v="11.54"/>
  </r>
  <r>
    <x v="3"/>
    <x v="8"/>
    <x v="4"/>
    <n v="75099"/>
    <n v="2.56"/>
    <n v="1922.5344"/>
    <n v="408034.39"/>
    <n v="212.23775761827721"/>
    <n v="35496.53"/>
    <n v="41.9"/>
    <n v="20623.483929999999"/>
    <n v="34.64"/>
    <n v="0.86"/>
    <n v="17736.196179799997"/>
    <x v="0"/>
    <n v="2045"/>
    <x v="1838"/>
    <n v="24.61"/>
    <n v="421.07709999999997"/>
    <x v="2135"/>
    <x v="2135"/>
    <x v="152"/>
    <n v="12.05"/>
  </r>
  <r>
    <x v="3"/>
    <x v="8"/>
    <x v="3"/>
    <n v="94554"/>
    <n v="3.97"/>
    <n v="3753.7937999999999"/>
    <n v="191611.65"/>
    <n v="51.044798997749957"/>
    <n v="49606.19"/>
    <n v="24.71"/>
    <n v="37348.500451"/>
    <n v="380.57"/>
    <n v="1.06"/>
    <n v="39589.410478060003"/>
    <x v="0"/>
    <n v="643"/>
    <x v="1839"/>
    <n v="19.29"/>
    <n v="383.67809999999997"/>
    <x v="2136"/>
    <x v="2136"/>
    <x v="32"/>
    <n v="13.7"/>
  </r>
  <r>
    <x v="3"/>
    <x v="8"/>
    <x v="2"/>
    <n v="186406"/>
    <n v="1.53"/>
    <n v="2852.0118000000002"/>
    <n v="283571.19"/>
    <n v="99.428477119204061"/>
    <n v="10087.43"/>
    <n v="47.36"/>
    <n v="5310.0231519999998"/>
    <n v="432.49"/>
    <n v="0.94"/>
    <n v="4991.4217628799997"/>
    <x v="1"/>
    <n v="4870"/>
    <x v="1840"/>
    <n v="15.83"/>
    <n v="401.7654"/>
    <x v="2137"/>
    <x v="2137"/>
    <x v="183"/>
    <n v="16.97"/>
  </r>
  <r>
    <x v="3"/>
    <x v="8"/>
    <x v="0"/>
    <n v="108071"/>
    <n v="3.84"/>
    <n v="4149.9263999999994"/>
    <n v="354068.54"/>
    <n v="85.319233613396136"/>
    <n v="35235.71"/>
    <n v="56.52"/>
    <n v="15320.486707999999"/>
    <n v="407.66"/>
    <n v="0.96"/>
    <n v="14707.667239679999"/>
    <x v="0"/>
    <n v="412"/>
    <x v="1841"/>
    <n v="1.92"/>
    <n v="78.239999999999995"/>
    <x v="2138"/>
    <x v="2138"/>
    <x v="164"/>
    <n v="14.35"/>
  </r>
  <r>
    <x v="3"/>
    <x v="8"/>
    <x v="3"/>
    <n v="68323"/>
    <n v="2.94"/>
    <n v="2008.6961999999999"/>
    <n v="479577.93"/>
    <n v="238.7508524185987"/>
    <n v="38085.81"/>
    <n v="42.62"/>
    <n v="21853.637778"/>
    <n v="295.43"/>
    <n v="0.94"/>
    <n v="20542.41951132"/>
    <x v="1"/>
    <n v="4530"/>
    <x v="1842"/>
    <n v="21.42"/>
    <n v="373.13640000000004"/>
    <x v="2139"/>
    <x v="2139"/>
    <x v="103"/>
    <n v="21.12"/>
  </r>
  <r>
    <x v="3"/>
    <x v="8"/>
    <x v="1"/>
    <n v="45078"/>
    <n v="2.92"/>
    <n v="1316.2776000000001"/>
    <n v="381448.49"/>
    <n v="289.79334602366549"/>
    <n v="19965.09"/>
    <n v="47.89"/>
    <n v="10403.808399"/>
    <n v="95.91"/>
    <n v="0.93"/>
    <n v="9675.5418110699993"/>
    <x v="0"/>
    <n v="985"/>
    <x v="1843"/>
    <n v="18.79"/>
    <n v="245.77319999999997"/>
    <x v="2140"/>
    <x v="2140"/>
    <x v="180"/>
    <n v="14.82"/>
  </r>
  <r>
    <x v="3"/>
    <x v="8"/>
    <x v="2"/>
    <n v="143127"/>
    <n v="4.92"/>
    <n v="7041.8483999999999"/>
    <n v="254517.1"/>
    <n v="36.143507434780901"/>
    <n v="39450.36"/>
    <n v="47.27"/>
    <n v="20802.174827999999"/>
    <n v="495.78"/>
    <n v="0.81"/>
    <n v="16849.761610680001"/>
    <x v="0"/>
    <n v="1407"/>
    <x v="1844"/>
    <n v="20.82"/>
    <n v="1070.1479999999999"/>
    <x v="2141"/>
    <x v="2141"/>
    <x v="81"/>
    <n v="10.1"/>
  </r>
  <r>
    <x v="3"/>
    <x v="8"/>
    <x v="1"/>
    <n v="197322"/>
    <n v="3.49"/>
    <n v="6886.5378000000001"/>
    <n v="283089.94"/>
    <n v="41.107730505741216"/>
    <n v="12547.04"/>
    <n v="23.35"/>
    <n v="9617.3061600000001"/>
    <n v="486.52"/>
    <n v="1.03"/>
    <n v="9905.8253447999996"/>
    <x v="1"/>
    <n v="4250"/>
    <x v="432"/>
    <n v="22.82"/>
    <n v="1928.9746"/>
    <x v="2142"/>
    <x v="2142"/>
    <x v="164"/>
    <n v="19.12"/>
  </r>
  <r>
    <x v="3"/>
    <x v="8"/>
    <x v="2"/>
    <n v="13470"/>
    <n v="6.16"/>
    <n v="829.75200000000007"/>
    <n v="414697.21"/>
    <n v="499.78452597884666"/>
    <n v="44116.37"/>
    <n v="25.92"/>
    <n v="32681.406895999997"/>
    <n v="408.22"/>
    <n v="1.02"/>
    <n v="33335.035033919994"/>
    <x v="0"/>
    <n v="3424"/>
    <x v="989"/>
    <n v="5.29"/>
    <n v="30.523300000000003"/>
    <x v="2143"/>
    <x v="2143"/>
    <x v="247"/>
    <n v="12.29"/>
  </r>
  <r>
    <x v="3"/>
    <x v="8"/>
    <x v="4"/>
    <n v="69446"/>
    <n v="1.1200000000000001"/>
    <n v="777.79520000000014"/>
    <n v="233954.32"/>
    <n v="300.79167369508059"/>
    <n v="44273.760000000002"/>
    <n v="53.67"/>
    <n v="20512.033007999999"/>
    <n v="315.88"/>
    <n v="0.95"/>
    <n v="19486.431357599999"/>
    <x v="1"/>
    <n v="782"/>
    <x v="1845"/>
    <n v="23.9"/>
    <n v="125.714"/>
    <x v="2144"/>
    <x v="2144"/>
    <x v="158"/>
    <n v="13.74"/>
  </r>
  <r>
    <x v="3"/>
    <x v="8"/>
    <x v="0"/>
    <n v="171932"/>
    <n v="1.88"/>
    <n v="3232.3215999999993"/>
    <n v="268456.25"/>
    <n v="83.053694285865632"/>
    <n v="41392.480000000003"/>
    <n v="59.17"/>
    <n v="16900.549584"/>
    <n v="325.43"/>
    <n v="1.1200000000000001"/>
    <n v="18928.615534080003"/>
    <x v="0"/>
    <n v="1380"/>
    <x v="297"/>
    <n v="5"/>
    <n v="132.5"/>
    <x v="2145"/>
    <x v="2145"/>
    <x v="226"/>
    <n v="14.28"/>
  </r>
  <r>
    <x v="3"/>
    <x v="8"/>
    <x v="1"/>
    <n v="12971"/>
    <n v="1.22"/>
    <n v="158.24619999999999"/>
    <n v="105806.08"/>
    <n v="668.61687674016821"/>
    <n v="23664.39"/>
    <n v="54.08"/>
    <n v="10866.687888"/>
    <n v="337.8"/>
    <n v="0.93"/>
    <n v="10106.01973584"/>
    <x v="1"/>
    <n v="4517"/>
    <x v="1846"/>
    <n v="1.17"/>
    <n v="1.6496999999999997"/>
    <x v="2146"/>
    <x v="2146"/>
    <x v="80"/>
    <n v="17.079999999999998"/>
  </r>
  <r>
    <x v="3"/>
    <x v="8"/>
    <x v="1"/>
    <n v="125768"/>
    <n v="3.92"/>
    <n v="4930.1055999999999"/>
    <n v="497280.03"/>
    <n v="100.8659997059698"/>
    <n v="46409.45"/>
    <n v="7.92"/>
    <n v="42733.821559999997"/>
    <n v="259.8"/>
    <n v="1.06"/>
    <n v="45297.850853600001"/>
    <x v="0"/>
    <n v="2199"/>
    <x v="1526"/>
    <n v="6.47"/>
    <n v="232.20829999999998"/>
    <x v="2147"/>
    <x v="2147"/>
    <x v="191"/>
    <n v="11.15"/>
  </r>
  <r>
    <x v="3"/>
    <x v="8"/>
    <x v="3"/>
    <n v="52516"/>
    <n v="5.65"/>
    <n v="2967.154"/>
    <n v="31032.78"/>
    <n v="10.458769581895648"/>
    <n v="14616.99"/>
    <n v="7.05"/>
    <n v="13586.492205"/>
    <n v="496.65"/>
    <n v="1.01"/>
    <n v="13722.35712705"/>
    <x v="0"/>
    <n v="383"/>
    <x v="1847"/>
    <n v="22.22"/>
    <n v="635.49199999999996"/>
    <x v="2148"/>
    <x v="2148"/>
    <x v="18"/>
    <n v="10.02"/>
  </r>
  <r>
    <x v="3"/>
    <x v="8"/>
    <x v="1"/>
    <n v="127822"/>
    <n v="2.87"/>
    <n v="3668.4913999999999"/>
    <n v="402858.7"/>
    <n v="109.81590416158534"/>
    <n v="13253.23"/>
    <n v="2.5299999999999998"/>
    <n v="12917.923280999999"/>
    <n v="378.25"/>
    <n v="0.96"/>
    <n v="12401.206349759999"/>
    <x v="0"/>
    <n v="1749"/>
    <x v="1848"/>
    <n v="5.4"/>
    <n v="163.62000000000003"/>
    <x v="2149"/>
    <x v="2149"/>
    <x v="104"/>
    <n v="7.85"/>
  </r>
  <r>
    <x v="3"/>
    <x v="8"/>
    <x v="4"/>
    <n v="129975"/>
    <n v="6.7"/>
    <n v="8708.3250000000007"/>
    <n v="400094.55"/>
    <n v="45.943915735804524"/>
    <n v="1148.3599999999999"/>
    <n v="58.92"/>
    <n v="471.74628799999988"/>
    <n v="387.85"/>
    <n v="0.99"/>
    <n v="467.02882511999985"/>
    <x v="0"/>
    <n v="3355"/>
    <x v="1849"/>
    <n v="5.03"/>
    <n v="389.82500000000005"/>
    <x v="2150"/>
    <x v="2150"/>
    <x v="152"/>
    <n v="11.53"/>
  </r>
  <r>
    <x v="3"/>
    <x v="8"/>
    <x v="0"/>
    <n v="68583"/>
    <n v="1.1599999999999999"/>
    <n v="795.56279999999992"/>
    <n v="369346.74"/>
    <n v="464.2584344064353"/>
    <n v="22300.42"/>
    <n v="14.68"/>
    <n v="19026.718343999997"/>
    <n v="267.54000000000002"/>
    <n v="1.06"/>
    <n v="20168.321444639998"/>
    <x v="1"/>
    <n v="2751"/>
    <x v="1850"/>
    <n v="9.2799999999999994"/>
    <n v="56.979199999999999"/>
    <x v="2151"/>
    <x v="2151"/>
    <x v="33"/>
    <n v="14.09"/>
  </r>
  <r>
    <x v="3"/>
    <x v="8"/>
    <x v="3"/>
    <n v="46162"/>
    <n v="2.5499999999999998"/>
    <n v="1177.1309999999999"/>
    <n v="175329.38"/>
    <n v="148.94636195971393"/>
    <n v="32505.01"/>
    <n v="0.22"/>
    <n v="32433.498978"/>
    <n v="490.15"/>
    <n v="1.1000000000000001"/>
    <n v="35676.848875800002"/>
    <x v="1"/>
    <n v="1404"/>
    <x v="1851"/>
    <n v="22.12"/>
    <n v="264.11279999999999"/>
    <x v="2152"/>
    <x v="2152"/>
    <x v="52"/>
    <n v="8.51"/>
  </r>
  <r>
    <x v="3"/>
    <x v="8"/>
    <x v="1"/>
    <n v="133785"/>
    <n v="7.35"/>
    <n v="9833.1975000000002"/>
    <n v="309138.53999999998"/>
    <n v="31.43825190127626"/>
    <n v="21258.85"/>
    <n v="8.9499999999999993"/>
    <n v="19356.182924999997"/>
    <n v="169.06"/>
    <n v="1.19"/>
    <n v="23033.857680749996"/>
    <x v="0"/>
    <n v="1367"/>
    <x v="1852"/>
    <n v="21.75"/>
    <n v="1300.2149999999999"/>
    <x v="2153"/>
    <x v="2153"/>
    <x v="185"/>
    <n v="10.26"/>
  </r>
  <r>
    <x v="3"/>
    <x v="8"/>
    <x v="1"/>
    <n v="127283"/>
    <n v="6.49"/>
    <n v="8260.6666999999998"/>
    <n v="299709.82"/>
    <n v="36.281553400526377"/>
    <n v="11448.89"/>
    <n v="36.729999999999997"/>
    <n v="7243.7127030000001"/>
    <n v="314.45999999999998"/>
    <n v="1.19"/>
    <n v="8620.0181165699996"/>
    <x v="0"/>
    <n v="4937"/>
    <x v="1853"/>
    <n v="7.9"/>
    <n v="489.40500000000003"/>
    <x v="2154"/>
    <x v="2154"/>
    <x v="242"/>
    <n v="15.02"/>
  </r>
  <r>
    <x v="3"/>
    <x v="8"/>
    <x v="3"/>
    <n v="136787"/>
    <n v="2.31"/>
    <n v="3159.7797"/>
    <n v="155224.68"/>
    <n v="49.125158946998738"/>
    <n v="14589.06"/>
    <n v="10.63"/>
    <n v="13038.242921999999"/>
    <n v="428.6"/>
    <n v="0.81"/>
    <n v="10560.97676682"/>
    <x v="1"/>
    <n v="4007"/>
    <x v="1854"/>
    <n v="17.77"/>
    <n v="683.61189999999999"/>
    <x v="2155"/>
    <x v="2155"/>
    <x v="207"/>
    <n v="15.02"/>
  </r>
  <r>
    <x v="3"/>
    <x v="8"/>
    <x v="2"/>
    <n v="131694"/>
    <n v="6.47"/>
    <n v="8520.6017999999985"/>
    <n v="281735.34000000003"/>
    <n v="33.06519264871644"/>
    <n v="4495.21"/>
    <n v="52.38"/>
    <n v="2140.6190019999999"/>
    <n v="180.32"/>
    <n v="1.1599999999999999"/>
    <n v="2483.1180423199999"/>
    <x v="1"/>
    <n v="2667"/>
    <x v="1855"/>
    <n v="10.119999999999999"/>
    <n v="741.49239999999998"/>
    <x v="2156"/>
    <x v="2156"/>
    <x v="29"/>
    <n v="16.97"/>
  </r>
  <r>
    <x v="3"/>
    <x v="8"/>
    <x v="1"/>
    <n v="88008"/>
    <n v="4.9800000000000004"/>
    <n v="4382.7984000000006"/>
    <n v="373396.45"/>
    <n v="85.195899040211373"/>
    <n v="26483.06"/>
    <n v="43.37"/>
    <n v="14997.356878000002"/>
    <n v="264.64999999999998"/>
    <n v="1.18"/>
    <n v="17696.88111604"/>
    <x v="0"/>
    <n v="4265"/>
    <x v="1856"/>
    <n v="3.97"/>
    <n v="148.2398"/>
    <x v="2157"/>
    <x v="2157"/>
    <x v="216"/>
    <n v="15.53"/>
  </r>
  <r>
    <x v="3"/>
    <x v="8"/>
    <x v="0"/>
    <n v="192595"/>
    <n v="0.9"/>
    <n v="1733.3550000000002"/>
    <n v="414457.42"/>
    <n v="239.10706116173543"/>
    <n v="23887.62"/>
    <n v="4.5999999999999996"/>
    <n v="22788.789479999999"/>
    <n v="416.92"/>
    <n v="1.1399999999999999"/>
    <n v="25979.220007199998"/>
    <x v="0"/>
    <n v="418"/>
    <x v="1857"/>
    <n v="16.5"/>
    <n v="179.52"/>
    <x v="2158"/>
    <x v="2158"/>
    <x v="157"/>
    <n v="12.91"/>
  </r>
  <r>
    <x v="3"/>
    <x v="8"/>
    <x v="4"/>
    <n v="31328"/>
    <n v="3.97"/>
    <n v="1243.7216000000001"/>
    <n v="492508.64"/>
    <n v="395.99588846893067"/>
    <n v="37357.32"/>
    <n v="16.350000000000001"/>
    <n v="31249.39818"/>
    <n v="144.18"/>
    <n v="0.98"/>
    <n v="30624.4102164"/>
    <x v="0"/>
    <n v="683"/>
    <x v="308"/>
    <n v="12.66"/>
    <n v="129.63839999999999"/>
    <x v="2159"/>
    <x v="2159"/>
    <x v="139"/>
    <n v="6.91"/>
  </r>
  <r>
    <x v="3"/>
    <x v="8"/>
    <x v="2"/>
    <n v="26035"/>
    <n v="7.34"/>
    <n v="1910.9689999999998"/>
    <n v="409964.34"/>
    <n v="214.53217713107856"/>
    <n v="36991.15"/>
    <n v="48.34"/>
    <n v="19109.628089999998"/>
    <n v="276.47000000000003"/>
    <n v="1.1000000000000001"/>
    <n v="21020.590898999999"/>
    <x v="0"/>
    <n v="1834"/>
    <x v="1858"/>
    <n v="16.45"/>
    <n v="182.26599999999999"/>
    <x v="2160"/>
    <x v="2160"/>
    <x v="102"/>
    <n v="11.35"/>
  </r>
  <r>
    <x v="3"/>
    <x v="8"/>
    <x v="0"/>
    <n v="22378"/>
    <n v="2.16"/>
    <n v="483.3648"/>
    <n v="7941.17"/>
    <n v="16.42893731608094"/>
    <n v="44992.76"/>
    <n v="47.09"/>
    <n v="23805.669315999996"/>
    <n v="227.63"/>
    <n v="1.1100000000000001"/>
    <n v="26424.292940759999"/>
    <x v="0"/>
    <n v="4920"/>
    <x v="793"/>
    <n v="7.27"/>
    <n v="20.065200000000001"/>
    <x v="2161"/>
    <x v="2161"/>
    <x v="220"/>
    <n v="8.09"/>
  </r>
  <r>
    <x v="3"/>
    <x v="8"/>
    <x v="0"/>
    <n v="66199"/>
    <n v="3.68"/>
    <n v="2436.1232"/>
    <n v="13586.23"/>
    <n v="5.5769880603739583"/>
    <n v="34560.22"/>
    <n v="59.52"/>
    <n v="13989.977055999998"/>
    <n v="188.59"/>
    <n v="0.84"/>
    <n v="11751.580727039998"/>
    <x v="0"/>
    <n v="4427"/>
    <x v="1859"/>
    <n v="13.06"/>
    <n v="307.95479999999998"/>
    <x v="2162"/>
    <x v="2162"/>
    <x v="95"/>
    <n v="11.36"/>
  </r>
  <r>
    <x v="3"/>
    <x v="8"/>
    <x v="1"/>
    <n v="185905"/>
    <n v="6.7"/>
    <n v="12455.635"/>
    <n v="404967.3"/>
    <n v="32.512778352930219"/>
    <n v="24561.99"/>
    <n v="1.99"/>
    <n v="24073.206399000002"/>
    <n v="301.97000000000003"/>
    <n v="1.1399999999999999"/>
    <n v="27443.455294859999"/>
    <x v="0"/>
    <n v="1248"/>
    <x v="1860"/>
    <n v="17.13"/>
    <n v="1600.1132999999998"/>
    <x v="2163"/>
    <x v="2163"/>
    <x v="242"/>
    <n v="5.78"/>
  </r>
  <r>
    <x v="3"/>
    <x v="8"/>
    <x v="2"/>
    <n v="191794"/>
    <n v="2.7"/>
    <n v="5178.438000000001"/>
    <n v="419897.08"/>
    <n v="81.08566328302085"/>
    <n v="5176.6099999999997"/>
    <n v="12.93"/>
    <n v="4507.2743270000001"/>
    <n v="145.46"/>
    <n v="1.1399999999999999"/>
    <n v="5138.2927327799998"/>
    <x v="1"/>
    <n v="1790"/>
    <x v="1861"/>
    <n v="1.25"/>
    <n v="51.775000000000006"/>
    <x v="2164"/>
    <x v="2164"/>
    <x v="43"/>
    <n v="15.35"/>
  </r>
  <r>
    <x v="3"/>
    <x v="8"/>
    <x v="1"/>
    <n v="43680"/>
    <n v="0.53"/>
    <n v="231.50399999999999"/>
    <n v="246637.2"/>
    <n v="1065.3690648973668"/>
    <n v="40521.78"/>
    <n v="11.68"/>
    <n v="35788.836095999999"/>
    <n v="33.56"/>
    <n v="1.2"/>
    <n v="42946.603315199995"/>
    <x v="0"/>
    <n v="2612"/>
    <x v="1862"/>
    <n v="8.16"/>
    <n v="18.1968"/>
    <x v="2165"/>
    <x v="2165"/>
    <x v="18"/>
    <n v="7.83"/>
  </r>
  <r>
    <x v="3"/>
    <x v="8"/>
    <x v="0"/>
    <n v="153834"/>
    <n v="7.89"/>
    <n v="12137.5026"/>
    <n v="351100.63"/>
    <n v="28.926925214417668"/>
    <n v="35880.519999999997"/>
    <n v="57.39"/>
    <n v="15288.689571999999"/>
    <n v="263.67"/>
    <n v="1.1399999999999999"/>
    <n v="17429.106112079997"/>
    <x v="0"/>
    <n v="2384"/>
    <x v="323"/>
    <n v="7.14"/>
    <n v="559.77599999999995"/>
    <x v="2166"/>
    <x v="2166"/>
    <x v="168"/>
    <n v="13.46"/>
  </r>
  <r>
    <x v="3"/>
    <x v="8"/>
    <x v="3"/>
    <n v="147051"/>
    <n v="3.63"/>
    <n v="5337.9512999999997"/>
    <n v="356148.42"/>
    <n v="66.720057936834309"/>
    <n v="20202.330000000002"/>
    <n v="27.96"/>
    <n v="14553.758532"/>
    <n v="237.39"/>
    <n v="1.06"/>
    <n v="15426.98404392"/>
    <x v="0"/>
    <n v="4926"/>
    <x v="1863"/>
    <n v="19.78"/>
    <n v="867.74860000000001"/>
    <x v="2167"/>
    <x v="2167"/>
    <x v="178"/>
    <n v="13.14"/>
  </r>
  <r>
    <x v="3"/>
    <x v="8"/>
    <x v="3"/>
    <n v="107360"/>
    <n v="4.22"/>
    <n v="4530.5919999999996"/>
    <n v="373419.06"/>
    <n v="82.42169235278746"/>
    <n v="23559.200000000001"/>
    <n v="13.06"/>
    <n v="20482.368480000001"/>
    <n v="410.42"/>
    <n v="0.95"/>
    <n v="19458.250056000001"/>
    <x v="0"/>
    <n v="1545"/>
    <x v="1864"/>
    <n v="10.19"/>
    <n v="378.55849999999998"/>
    <x v="2168"/>
    <x v="2168"/>
    <x v="226"/>
    <n v="9.85"/>
  </r>
  <r>
    <x v="3"/>
    <x v="8"/>
    <x v="1"/>
    <n v="49604"/>
    <n v="4.5599999999999996"/>
    <n v="2261.9423999999999"/>
    <n v="234347.81"/>
    <n v="103.60467622871387"/>
    <n v="35953.26"/>
    <n v="2.09"/>
    <n v="35201.836865999998"/>
    <n v="397.22"/>
    <n v="1.05"/>
    <n v="36961.928709300002"/>
    <x v="1"/>
    <n v="1433"/>
    <x v="1429"/>
    <n v="23.81"/>
    <n v="467.15219999999994"/>
    <x v="2169"/>
    <x v="2169"/>
    <x v="103"/>
    <n v="9.69"/>
  </r>
  <r>
    <x v="3"/>
    <x v="8"/>
    <x v="4"/>
    <n v="79996"/>
    <n v="7.58"/>
    <n v="6063.6968000000006"/>
    <n v="147786.88"/>
    <n v="24.372405955390118"/>
    <n v="6781.66"/>
    <n v="59.52"/>
    <n v="2745.2159679999995"/>
    <n v="438.27"/>
    <n v="0.8"/>
    <n v="2196.1727743999995"/>
    <x v="1"/>
    <n v="2945"/>
    <x v="1865"/>
    <n v="12.04"/>
    <n v="744.55359999999996"/>
    <x v="2170"/>
    <x v="2170"/>
    <x v="222"/>
    <n v="17.829999999999998"/>
  </r>
  <r>
    <x v="3"/>
    <x v="8"/>
    <x v="2"/>
    <n v="17877"/>
    <n v="1.54"/>
    <n v="275.30580000000003"/>
    <n v="310096.38"/>
    <n v="1126.3706758085009"/>
    <n v="22874.86"/>
    <n v="4.3099999999999996"/>
    <n v="21888.953534"/>
    <n v="444.18"/>
    <n v="1.08"/>
    <n v="23640.069816720003"/>
    <x v="0"/>
    <n v="357"/>
    <x v="231"/>
    <n v="18.190000000000001"/>
    <n v="30.741099999999999"/>
    <x v="2171"/>
    <x v="2171"/>
    <x v="213"/>
    <n v="9.76"/>
  </r>
  <r>
    <x v="3"/>
    <x v="8"/>
    <x v="2"/>
    <n v="32818"/>
    <n v="3.86"/>
    <n v="1266.7747999999999"/>
    <n v="40099.42"/>
    <n v="31.654734527399821"/>
    <n v="23223.96"/>
    <n v="5.08"/>
    <n v="22044.182831999999"/>
    <n v="336.98"/>
    <n v="0.93"/>
    <n v="20501.09003376"/>
    <x v="0"/>
    <n v="655"/>
    <x v="1866"/>
    <n v="20.239999999999998"/>
    <n v="253.20239999999998"/>
    <x v="2172"/>
    <x v="2172"/>
    <x v="77"/>
    <n v="9.77"/>
  </r>
  <r>
    <x v="3"/>
    <x v="8"/>
    <x v="3"/>
    <n v="122238"/>
    <n v="3.54"/>
    <n v="4327.2251999999999"/>
    <n v="393225.88"/>
    <n v="90.872524961261547"/>
    <n v="37458.46"/>
    <n v="19.63"/>
    <n v="30105.364301999998"/>
    <n v="85.91"/>
    <n v="1"/>
    <n v="30105.364301999998"/>
    <x v="0"/>
    <n v="4339"/>
    <x v="295"/>
    <n v="16.100000000000001"/>
    <n v="426.32800000000003"/>
    <x v="2173"/>
    <x v="2173"/>
    <x v="36"/>
    <n v="14.39"/>
  </r>
  <r>
    <x v="4"/>
    <x v="8"/>
    <x v="3"/>
    <n v="3853"/>
    <n v="6.13"/>
    <n v="236.18889999999999"/>
    <n v="472521.5"/>
    <n v="2000.6084113182289"/>
    <n v="36967.120000000003"/>
    <n v="58.71"/>
    <n v="15263.723848000003"/>
    <n v="189.74"/>
    <n v="1.0900000000000001"/>
    <n v="16637.458994320004"/>
    <x v="0"/>
    <n v="2638"/>
    <x v="1179"/>
    <n v="2.0299999999999998"/>
    <n v="3.7757999999999998"/>
    <x v="2174"/>
    <x v="2174"/>
    <x v="190"/>
    <n v="16.22"/>
  </r>
  <r>
    <x v="4"/>
    <x v="8"/>
    <x v="0"/>
    <n v="193702"/>
    <n v="0.81"/>
    <n v="1568.9862000000003"/>
    <n v="273510.67"/>
    <n v="174.32318397701644"/>
    <n v="3478.33"/>
    <n v="36.76"/>
    <n v="2199.6958920000002"/>
    <n v="445.99"/>
    <n v="1.04"/>
    <n v="2287.6837276800002"/>
    <x v="1"/>
    <n v="211"/>
    <x v="1867"/>
    <n v="2.21"/>
    <n v="34.321299999999994"/>
    <x v="2175"/>
    <x v="2175"/>
    <x v="206"/>
    <n v="16.149999999999999"/>
  </r>
  <r>
    <x v="4"/>
    <x v="8"/>
    <x v="4"/>
    <n v="117048"/>
    <n v="6.22"/>
    <n v="7280.3855999999996"/>
    <n v="469219.4"/>
    <n v="64.449800571002726"/>
    <n v="43369.39"/>
    <n v="7.15"/>
    <n v="40268.478615"/>
    <n v="180.3"/>
    <n v="1.05"/>
    <n v="42281.902545750003"/>
    <x v="0"/>
    <n v="715"/>
    <x v="1868"/>
    <n v="18.98"/>
    <n v="1047.3163999999999"/>
    <x v="2176"/>
    <x v="2176"/>
    <x v="20"/>
    <n v="16.63"/>
  </r>
  <r>
    <x v="4"/>
    <x v="8"/>
    <x v="2"/>
    <n v="148130"/>
    <n v="7.88"/>
    <n v="11672.643999999998"/>
    <n v="51140.89"/>
    <n v="4.3812601497998234"/>
    <n v="11834.51"/>
    <n v="40.76"/>
    <n v="7010.7637240000004"/>
    <n v="391.43"/>
    <n v="1.1599999999999999"/>
    <n v="8132.48591984"/>
    <x v="0"/>
    <n v="1006"/>
    <x v="1869"/>
    <n v="21.65"/>
    <n v="1839.6005"/>
    <x v="2177"/>
    <x v="2177"/>
    <x v="191"/>
    <n v="4.26"/>
  </r>
  <r>
    <x v="4"/>
    <x v="8"/>
    <x v="2"/>
    <n v="144090"/>
    <n v="7.08"/>
    <n v="10201.572"/>
    <n v="281547.31"/>
    <n v="27.598424046803768"/>
    <n v="40674.1"/>
    <n v="13.61"/>
    <n v="35138.35499"/>
    <n v="499.24"/>
    <n v="0.94"/>
    <n v="33030.053690599998"/>
    <x v="0"/>
    <n v="3128"/>
    <x v="1870"/>
    <n v="3.3"/>
    <n v="194.56800000000001"/>
    <x v="2178"/>
    <x v="2178"/>
    <x v="227"/>
    <n v="15.86"/>
  </r>
  <r>
    <x v="4"/>
    <x v="8"/>
    <x v="3"/>
    <n v="99856"/>
    <n v="2.2999999999999998"/>
    <n v="2296.6880000000001"/>
    <n v="420966.44"/>
    <n v="183.29282862974858"/>
    <n v="20450.5"/>
    <n v="10.029999999999999"/>
    <n v="18399.314849999999"/>
    <n v="116.63"/>
    <n v="0.84"/>
    <n v="15455.424473999998"/>
    <x v="1"/>
    <n v="3779"/>
    <x v="816"/>
    <n v="22.3"/>
    <n v="499.29700000000003"/>
    <x v="2179"/>
    <x v="2179"/>
    <x v="49"/>
    <n v="14.99"/>
  </r>
  <r>
    <x v="4"/>
    <x v="8"/>
    <x v="3"/>
    <n v="149250"/>
    <n v="2.68"/>
    <n v="3999.9"/>
    <n v="23102.06"/>
    <n v="5.7756593914847869"/>
    <n v="36074.589999999997"/>
    <n v="52.4"/>
    <n v="17171.504839999998"/>
    <n v="82.81"/>
    <n v="0.95"/>
    <n v="16312.929597999997"/>
    <x v="0"/>
    <n v="2054"/>
    <x v="1871"/>
    <n v="23.64"/>
    <n v="708.96360000000004"/>
    <x v="2180"/>
    <x v="2180"/>
    <x v="242"/>
    <n v="10.72"/>
  </r>
  <r>
    <x v="4"/>
    <x v="8"/>
    <x v="4"/>
    <n v="25887"/>
    <n v="6.37"/>
    <n v="1649.0019000000002"/>
    <n v="205235.62"/>
    <n v="124.46051153731234"/>
    <n v="14318.66"/>
    <n v="5.92"/>
    <n v="13470.995327999999"/>
    <n v="26.42"/>
    <n v="0.86"/>
    <n v="11585.055982079999"/>
    <x v="1"/>
    <n v="1839"/>
    <x v="684"/>
    <n v="22.7"/>
    <n v="372.28"/>
    <x v="2181"/>
    <x v="2181"/>
    <x v="241"/>
    <n v="17"/>
  </r>
  <r>
    <x v="4"/>
    <x v="8"/>
    <x v="1"/>
    <n v="68564"/>
    <n v="3.96"/>
    <n v="2715.1343999999999"/>
    <n v="463996.49"/>
    <n v="170.89264163129457"/>
    <n v="15019.02"/>
    <n v="14.14"/>
    <n v="12895.330572000001"/>
    <n v="367.68"/>
    <n v="1"/>
    <n v="12895.330572000001"/>
    <x v="0"/>
    <n v="3309"/>
    <x v="1872"/>
    <n v="22.99"/>
    <n v="370.59879999999998"/>
    <x v="2182"/>
    <x v="2182"/>
    <x v="203"/>
    <n v="13.95"/>
  </r>
  <r>
    <x v="4"/>
    <x v="8"/>
    <x v="4"/>
    <n v="76186"/>
    <n v="1.61"/>
    <n v="1226.5945999999999"/>
    <n v="97346.17"/>
    <n v="79.362953334377963"/>
    <n v="15303.4"/>
    <n v="57.21"/>
    <n v="6548.3248599999988"/>
    <n v="430.05"/>
    <n v="1.07"/>
    <n v="7006.7076001999994"/>
    <x v="1"/>
    <n v="1676"/>
    <x v="1873"/>
    <n v="10.96"/>
    <n v="120.2312"/>
    <x v="2183"/>
    <x v="2183"/>
    <x v="69"/>
    <n v="16.95"/>
  </r>
  <r>
    <x v="4"/>
    <x v="8"/>
    <x v="1"/>
    <n v="195555"/>
    <n v="1.29"/>
    <n v="2522.6595000000002"/>
    <n v="485113.16"/>
    <n v="192.30227464308993"/>
    <n v="20258.72"/>
    <n v="30.78"/>
    <n v="14023.085983999999"/>
    <n v="96.51"/>
    <n v="0.88"/>
    <n v="12340.315665919999"/>
    <x v="1"/>
    <n v="2974"/>
    <x v="424"/>
    <n v="4.84"/>
    <n v="98.590800000000002"/>
    <x v="2184"/>
    <x v="2184"/>
    <x v="168"/>
    <n v="20.29"/>
  </r>
  <r>
    <x v="4"/>
    <x v="8"/>
    <x v="2"/>
    <n v="127121"/>
    <n v="4.75"/>
    <n v="6038.2475000000004"/>
    <n v="428767.19"/>
    <n v="71.008548424025349"/>
    <n v="5645.92"/>
    <n v="14.79"/>
    <n v="4810.8884319999997"/>
    <n v="218.86"/>
    <n v="1.0900000000000001"/>
    <n v="5243.8683908800003"/>
    <x v="0"/>
    <n v="3146"/>
    <x v="1874"/>
    <n v="24.25"/>
    <n v="966.36249999999995"/>
    <x v="2185"/>
    <x v="2185"/>
    <x v="148"/>
    <n v="16.21"/>
  </r>
  <r>
    <x v="4"/>
    <x v="8"/>
    <x v="1"/>
    <n v="102477"/>
    <n v="1.1599999999999999"/>
    <n v="1188.7331999999999"/>
    <n v="68946.039999999994"/>
    <n v="57.999591497907183"/>
    <n v="28105.360000000001"/>
    <n v="52.41"/>
    <n v="13375.340824000001"/>
    <n v="278.08999999999997"/>
    <n v="1.1499999999999999"/>
    <n v="15381.641947599999"/>
    <x v="0"/>
    <n v="3397"/>
    <x v="1875"/>
    <n v="15.98"/>
    <n v="158.36179999999999"/>
    <x v="2186"/>
    <x v="2186"/>
    <x v="71"/>
    <n v="11.79"/>
  </r>
  <r>
    <x v="4"/>
    <x v="8"/>
    <x v="3"/>
    <n v="78972"/>
    <n v="6.72"/>
    <n v="5306.9183999999996"/>
    <n v="125509.74"/>
    <n v="23.650211015115669"/>
    <n v="786.64"/>
    <n v="36.57"/>
    <n v="498.96575199999995"/>
    <n v="467.95"/>
    <n v="1.1599999999999999"/>
    <n v="578.80027231999986"/>
    <x v="0"/>
    <n v="1748"/>
    <x v="1876"/>
    <n v="24.23"/>
    <n v="1005.5450000000001"/>
    <x v="2187"/>
    <x v="2187"/>
    <x v="70"/>
    <n v="6.76"/>
  </r>
  <r>
    <x v="4"/>
    <x v="8"/>
    <x v="0"/>
    <n v="175798"/>
    <n v="6.76"/>
    <n v="11883.944799999999"/>
    <n v="244061.91"/>
    <n v="20.53711239049175"/>
    <n v="43079.46"/>
    <n v="21.46"/>
    <n v="33834.607883999997"/>
    <n v="285.56"/>
    <n v="0.98"/>
    <n v="33157.915726319996"/>
    <x v="0"/>
    <n v="744"/>
    <x v="1877"/>
    <n v="21.03"/>
    <n v="1859.2623000000001"/>
    <x v="2188"/>
    <x v="2188"/>
    <x v="186"/>
    <n v="7.01"/>
  </r>
  <r>
    <x v="4"/>
    <x v="8"/>
    <x v="4"/>
    <n v="124089"/>
    <n v="4.4800000000000004"/>
    <n v="5559.1872000000012"/>
    <n v="303066.38"/>
    <n v="54.516311305364916"/>
    <n v="34593.01"/>
    <n v="54.17"/>
    <n v="15853.976482999999"/>
    <n v="293.55"/>
    <n v="1.18"/>
    <n v="18707.692249939999"/>
    <x v="0"/>
    <n v="235"/>
    <x v="1878"/>
    <n v="3.96"/>
    <n v="153.648"/>
    <x v="2189"/>
    <x v="2189"/>
    <x v="114"/>
    <n v="12.38"/>
  </r>
  <r>
    <x v="4"/>
    <x v="8"/>
    <x v="2"/>
    <n v="144686"/>
    <n v="6.06"/>
    <n v="8767.9715999999989"/>
    <n v="361002.3"/>
    <n v="41.172840933928214"/>
    <n v="25825.64"/>
    <n v="53.49"/>
    <n v="12011.505163999998"/>
    <n v="480.34"/>
    <n v="0.95"/>
    <n v="11410.929905799998"/>
    <x v="1"/>
    <n v="1631"/>
    <x v="1879"/>
    <n v="3.81"/>
    <n v="362.44530000000003"/>
    <x v="2190"/>
    <x v="2190"/>
    <x v="48"/>
    <n v="16.53"/>
  </r>
  <r>
    <x v="4"/>
    <x v="8"/>
    <x v="4"/>
    <n v="137362"/>
    <n v="3.36"/>
    <n v="4615.3631999999998"/>
    <n v="200095.96"/>
    <n v="43.354325830738524"/>
    <n v="33535.39"/>
    <n v="32.33"/>
    <n v="22693.398413000003"/>
    <n v="161.63"/>
    <n v="1.04"/>
    <n v="23601.134349520005"/>
    <x v="1"/>
    <n v="2219"/>
    <x v="1880"/>
    <n v="15.6"/>
    <n v="673.14"/>
    <x v="2191"/>
    <x v="2191"/>
    <x v="237"/>
    <n v="15.07"/>
  </r>
  <r>
    <x v="4"/>
    <x v="8"/>
    <x v="3"/>
    <n v="84127"/>
    <n v="6.58"/>
    <n v="5535.5565999999999"/>
    <n v="404791.5"/>
    <n v="73.125708804061361"/>
    <n v="21343.72"/>
    <n v="27.34"/>
    <n v="15508.346952000002"/>
    <n v="187.51"/>
    <n v="0.91"/>
    <n v="14112.595726320002"/>
    <x v="0"/>
    <n v="505"/>
    <x v="1881"/>
    <n v="5.93"/>
    <n v="171.97"/>
    <x v="2192"/>
    <x v="2192"/>
    <x v="198"/>
    <n v="11.4"/>
  </r>
  <r>
    <x v="4"/>
    <x v="8"/>
    <x v="4"/>
    <n v="198553"/>
    <n v="7.86"/>
    <n v="15606.265800000001"/>
    <n v="455215.15"/>
    <n v="29.168742595682307"/>
    <n v="45747.9"/>
    <n v="46.57"/>
    <n v="24443.10297"/>
    <n v="213.8"/>
    <n v="0.99"/>
    <n v="24198.671940299999"/>
    <x v="0"/>
    <n v="4591"/>
    <x v="1882"/>
    <n v="11.21"/>
    <n v="1028.6296"/>
    <x v="2193"/>
    <x v="2193"/>
    <x v="184"/>
    <n v="18.899999999999999"/>
  </r>
  <r>
    <x v="4"/>
    <x v="8"/>
    <x v="2"/>
    <n v="79872"/>
    <n v="7.3"/>
    <n v="5830.6559999999999"/>
    <n v="77456.09"/>
    <n v="13.284283963931331"/>
    <n v="879.26"/>
    <n v="3.22"/>
    <n v="850.94782799999996"/>
    <n v="364.93"/>
    <n v="0.86"/>
    <n v="731.8151320799999"/>
    <x v="0"/>
    <n v="3190"/>
    <x v="1883"/>
    <n v="9.0500000000000007"/>
    <n v="521.28000000000009"/>
    <x v="2194"/>
    <x v="2194"/>
    <x v="77"/>
    <n v="11.93"/>
  </r>
  <r>
    <x v="4"/>
    <x v="8"/>
    <x v="2"/>
    <n v="124947"/>
    <n v="6.01"/>
    <n v="7509.3146999999999"/>
    <n v="407745.8"/>
    <n v="54.298669890609325"/>
    <n v="11213.15"/>
    <n v="35.33"/>
    <n v="7251.5441049999999"/>
    <n v="157.22"/>
    <n v="0.8"/>
    <n v="5801.2352840000003"/>
    <x v="0"/>
    <n v="2975"/>
    <x v="1884"/>
    <n v="21.8"/>
    <n v="1391.2760000000001"/>
    <x v="2195"/>
    <x v="2195"/>
    <x v="173"/>
    <n v="15.22"/>
  </r>
  <r>
    <x v="4"/>
    <x v="8"/>
    <x v="4"/>
    <n v="69446"/>
    <n v="6.9"/>
    <n v="4791.7740000000003"/>
    <n v="484606.35"/>
    <n v="101.13297288227699"/>
    <n v="48808.7"/>
    <n v="19.940000000000001"/>
    <n v="39076.245219999997"/>
    <n v="494.66"/>
    <n v="1.05"/>
    <n v="41030.057480999996"/>
    <x v="0"/>
    <n v="3202"/>
    <x v="1885"/>
    <n v="12.54"/>
    <n v="401.28"/>
    <x v="2196"/>
    <x v="2196"/>
    <x v="140"/>
    <n v="11.92"/>
  </r>
  <r>
    <x v="4"/>
    <x v="8"/>
    <x v="2"/>
    <n v="157554"/>
    <n v="0.88"/>
    <n v="1386.4752000000001"/>
    <n v="437072.28"/>
    <n v="315.23988312232342"/>
    <n v="41225.33"/>
    <n v="36.57"/>
    <n v="26149.226819"/>
    <n v="133.41999999999999"/>
    <n v="1.18"/>
    <n v="30856.087646419997"/>
    <x v="0"/>
    <n v="3754"/>
    <x v="1886"/>
    <n v="22.77"/>
    <n v="184.89239999999998"/>
    <x v="2197"/>
    <x v="2197"/>
    <x v="96"/>
    <n v="7.9"/>
  </r>
  <r>
    <x v="4"/>
    <x v="8"/>
    <x v="0"/>
    <n v="127272"/>
    <n v="1.98"/>
    <n v="2519.9856"/>
    <n v="20059.05"/>
    <n v="7.9599859618245432"/>
    <n v="40167.53"/>
    <n v="43.08"/>
    <n v="22863.358076"/>
    <n v="368.18"/>
    <n v="0.91"/>
    <n v="20805.655849160001"/>
    <x v="0"/>
    <n v="4450"/>
    <x v="1887"/>
    <n v="1.38"/>
    <n v="27.323999999999998"/>
    <x v="2198"/>
    <x v="2198"/>
    <x v="177"/>
    <n v="12.64"/>
  </r>
  <r>
    <x v="4"/>
    <x v="8"/>
    <x v="2"/>
    <n v="132086"/>
    <n v="0.66"/>
    <n v="871.76760000000002"/>
    <n v="51640.08"/>
    <n v="59.236062455177276"/>
    <n v="538.04999999999995"/>
    <n v="43.43"/>
    <n v="304.37488499999995"/>
    <n v="316.02999999999997"/>
    <n v="1.0900000000000001"/>
    <n v="331.76862464999999"/>
    <x v="0"/>
    <n v="728"/>
    <x v="1888"/>
    <n v="1.81"/>
    <n v="9.6835000000000004"/>
    <x v="2199"/>
    <x v="2199"/>
    <x v="133"/>
    <n v="11.8"/>
  </r>
  <r>
    <x v="4"/>
    <x v="8"/>
    <x v="4"/>
    <n v="121162"/>
    <n v="7.26"/>
    <n v="8796.3611999999994"/>
    <n v="219523.52"/>
    <n v="24.95617392337186"/>
    <n v="7633.55"/>
    <n v="59.41"/>
    <n v="3098.4579450000006"/>
    <n v="88.34"/>
    <n v="0.9"/>
    <n v="2788.6121505000006"/>
    <x v="0"/>
    <n v="3350"/>
    <x v="1889"/>
    <n v="24.59"/>
    <n v="1609.1695999999999"/>
    <x v="2200"/>
    <x v="2200"/>
    <x v="186"/>
    <n v="12.46"/>
  </r>
  <r>
    <x v="4"/>
    <x v="8"/>
    <x v="4"/>
    <n v="180598"/>
    <n v="6.22"/>
    <n v="11233.195599999999"/>
    <n v="246816.59"/>
    <n v="21.97207266648148"/>
    <n v="36723.410000000003"/>
    <n v="26.48"/>
    <n v="26999.051032000007"/>
    <n v="411.95"/>
    <n v="0.8"/>
    <n v="21599.240825600005"/>
    <x v="0"/>
    <n v="4152"/>
    <x v="1890"/>
    <n v="21.24"/>
    <n v="1269.3023999999998"/>
    <x v="2201"/>
    <x v="2201"/>
    <x v="57"/>
    <n v="9.8800000000000008"/>
  </r>
  <r>
    <x v="4"/>
    <x v="8"/>
    <x v="1"/>
    <n v="67572"/>
    <n v="2.0499999999999998"/>
    <n v="1385.2259999999999"/>
    <n v="464660.13"/>
    <n v="335.43994265195721"/>
    <n v="5026.4799999999996"/>
    <n v="11.2"/>
    <n v="4463.5142399999995"/>
    <n v="307"/>
    <n v="1.18"/>
    <n v="5266.9468031999995"/>
    <x v="0"/>
    <n v="3004"/>
    <x v="293"/>
    <n v="4.92"/>
    <n v="42.656399999999998"/>
    <x v="2202"/>
    <x v="2202"/>
    <x v="89"/>
    <n v="11.97"/>
  </r>
  <r>
    <x v="4"/>
    <x v="8"/>
    <x v="1"/>
    <n v="179103"/>
    <n v="4.53"/>
    <n v="8113.3658999999998"/>
    <n v="152435.76"/>
    <n v="18.788226967552397"/>
    <n v="12740.37"/>
    <n v="1.49"/>
    <n v="12550.538487"/>
    <n v="199.87"/>
    <n v="0.87"/>
    <n v="10918.96848369"/>
    <x v="0"/>
    <n v="1872"/>
    <x v="1891"/>
    <n v="1.1599999999999999"/>
    <n v="90.537999999999997"/>
    <x v="2203"/>
    <x v="2203"/>
    <x v="125"/>
    <n v="4.0999999999999996"/>
  </r>
  <r>
    <x v="4"/>
    <x v="8"/>
    <x v="1"/>
    <n v="111625"/>
    <n v="7.98"/>
    <n v="8907.6750000000011"/>
    <n v="105923.81"/>
    <n v="11.891297111760363"/>
    <n v="37161.61"/>
    <n v="18"/>
    <n v="30472.520200000003"/>
    <n v="53.75"/>
    <n v="0.92"/>
    <n v="28034.718584000002"/>
    <x v="0"/>
    <n v="3832"/>
    <x v="1892"/>
    <n v="16.98"/>
    <n v="1200.8256000000001"/>
    <x v="2204"/>
    <x v="2204"/>
    <x v="128"/>
    <n v="8.23"/>
  </r>
  <r>
    <x v="4"/>
    <x v="8"/>
    <x v="2"/>
    <n v="162361"/>
    <n v="3.64"/>
    <n v="5909.9404000000004"/>
    <n v="56200.41"/>
    <n v="9.5094715337569227"/>
    <n v="35687.550000000003"/>
    <n v="51.29"/>
    <n v="17383.405605"/>
    <n v="93.65"/>
    <n v="1.1200000000000001"/>
    <n v="19469.414277600001"/>
    <x v="0"/>
    <n v="4551"/>
    <x v="1893"/>
    <n v="12.17"/>
    <n v="701.96559999999999"/>
    <x v="2205"/>
    <x v="2205"/>
    <x v="160"/>
    <n v="4.6100000000000003"/>
  </r>
  <r>
    <x v="4"/>
    <x v="8"/>
    <x v="4"/>
    <n v="53018"/>
    <n v="6.13"/>
    <n v="3250.0034000000001"/>
    <n v="468307.17"/>
    <n v="144.09436310128166"/>
    <n v="26576.3"/>
    <n v="30.9"/>
    <n v="18364.223300000001"/>
    <n v="446.75"/>
    <n v="0.85"/>
    <n v="15609.589805000001"/>
    <x v="0"/>
    <n v="4839"/>
    <x v="1894"/>
    <n v="11.01"/>
    <n v="195.31739999999999"/>
    <x v="2206"/>
    <x v="2206"/>
    <x v="238"/>
    <n v="13.67"/>
  </r>
  <r>
    <x v="4"/>
    <x v="8"/>
    <x v="2"/>
    <n v="10176"/>
    <n v="5.35"/>
    <n v="544.41599999999994"/>
    <n v="207285.55"/>
    <n v="380.74845338858523"/>
    <n v="40337.31"/>
    <n v="51.38"/>
    <n v="19612.000121999998"/>
    <n v="309.83999999999997"/>
    <n v="1.08"/>
    <n v="21180.960131759999"/>
    <x v="0"/>
    <n v="3209"/>
    <x v="368"/>
    <n v="9.0299999999999994"/>
    <n v="26.367599999999996"/>
    <x v="2207"/>
    <x v="2207"/>
    <x v="3"/>
    <n v="12.87"/>
  </r>
  <r>
    <x v="4"/>
    <x v="8"/>
    <x v="2"/>
    <n v="184361"/>
    <n v="2.69"/>
    <n v="4959.3109000000004"/>
    <n v="13362.21"/>
    <n v="2.6943682841097938"/>
    <n v="11685.8"/>
    <n v="32.729999999999997"/>
    <n v="7861.03766"/>
    <n v="399.84"/>
    <n v="0.98"/>
    <n v="7703.8169067999997"/>
    <x v="0"/>
    <n v="4223"/>
    <x v="843"/>
    <n v="22.9"/>
    <n v="1044.6979999999999"/>
    <x v="2208"/>
    <x v="2208"/>
    <x v="8"/>
    <n v="2.59"/>
  </r>
  <r>
    <x v="4"/>
    <x v="8"/>
    <x v="4"/>
    <n v="123952"/>
    <n v="7.2"/>
    <n v="8924.5440000000017"/>
    <n v="470472.45"/>
    <n v="52.716693424336292"/>
    <n v="24143.15"/>
    <n v="22.41"/>
    <n v="18732.670085000002"/>
    <n v="305.11"/>
    <n v="1.1299999999999999"/>
    <n v="21167.917196049999"/>
    <x v="1"/>
    <n v="3754"/>
    <x v="1895"/>
    <n v="24.73"/>
    <n v="2322.8888999999999"/>
    <x v="2209"/>
    <x v="2209"/>
    <x v="137"/>
    <n v="16.850000000000001"/>
  </r>
  <r>
    <x v="4"/>
    <x v="8"/>
    <x v="2"/>
    <n v="125628"/>
    <n v="1.7"/>
    <n v="2135.6759999999999"/>
    <n v="202703.15"/>
    <n v="94.912875361243934"/>
    <n v="2435.0700000000002"/>
    <n v="58.41"/>
    <n v="1012.7456130000002"/>
    <n v="41.52"/>
    <n v="0.83"/>
    <n v="840.57885879000014"/>
    <x v="0"/>
    <n v="4065"/>
    <x v="1896"/>
    <n v="20.09"/>
    <n v="372.26769999999999"/>
    <x v="2210"/>
    <x v="2210"/>
    <x v="48"/>
    <n v="19.27"/>
  </r>
  <r>
    <x v="4"/>
    <x v="8"/>
    <x v="1"/>
    <n v="131119"/>
    <n v="1.03"/>
    <n v="1350.5256999999999"/>
    <n v="289860.26"/>
    <n v="214.62772607733422"/>
    <n v="40891.69"/>
    <n v="0.89"/>
    <n v="40527.753959000001"/>
    <n v="208.06"/>
    <n v="0.81"/>
    <n v="32827.480706790004"/>
    <x v="1"/>
    <n v="4820"/>
    <x v="181"/>
    <n v="17.46"/>
    <n v="176.17140000000001"/>
    <x v="2211"/>
    <x v="2211"/>
    <x v="142"/>
    <n v="14.73"/>
  </r>
  <r>
    <x v="4"/>
    <x v="8"/>
    <x v="2"/>
    <n v="59418"/>
    <n v="7.87"/>
    <n v="4676.1966000000002"/>
    <n v="72922.53"/>
    <n v="15.594410637054908"/>
    <n v="18381.169999999998"/>
    <n v="3.9"/>
    <n v="17664.304369999998"/>
    <n v="457.7"/>
    <n v="0.92"/>
    <n v="16251.160020399999"/>
    <x v="1"/>
    <n v="2406"/>
    <x v="1897"/>
    <n v="2.5299999999999998"/>
    <n v="119.1883"/>
    <x v="2212"/>
    <x v="2212"/>
    <x v="228"/>
    <n v="13.22"/>
  </r>
  <r>
    <x v="4"/>
    <x v="8"/>
    <x v="2"/>
    <n v="138805"/>
    <n v="5.82"/>
    <n v="8078.451"/>
    <n v="468220.92"/>
    <n v="57.959244909698654"/>
    <n v="29761.81"/>
    <n v="0.25"/>
    <n v="29687.405475000003"/>
    <n v="192.37"/>
    <n v="0.88"/>
    <n v="26124.916818000002"/>
    <x v="0"/>
    <n v="2402"/>
    <x v="1898"/>
    <n v="10.67"/>
    <n v="768.77350000000001"/>
    <x v="2213"/>
    <x v="2213"/>
    <x v="117"/>
    <n v="9.33"/>
  </r>
  <r>
    <x v="4"/>
    <x v="8"/>
    <x v="4"/>
    <n v="131705"/>
    <n v="3.16"/>
    <n v="4161.8780000000006"/>
    <n v="472034.25"/>
    <n v="113.41856969377764"/>
    <n v="32248.9"/>
    <n v="11.14"/>
    <n v="28656.372540000004"/>
    <n v="310.86"/>
    <n v="1.1599999999999999"/>
    <n v="33241.392146400001"/>
    <x v="0"/>
    <n v="2362"/>
    <x v="1899"/>
    <n v="10.63"/>
    <n v="420.20390000000003"/>
    <x v="2214"/>
    <x v="2214"/>
    <x v="30"/>
    <n v="11.38"/>
  </r>
  <r>
    <x v="4"/>
    <x v="8"/>
    <x v="2"/>
    <n v="138229"/>
    <n v="1.46"/>
    <n v="2018.1433999999999"/>
    <n v="208604.73"/>
    <n v="103.36467170766954"/>
    <n v="28652.71"/>
    <n v="15.46"/>
    <n v="24223.001033999997"/>
    <n v="300.56"/>
    <n v="0.93"/>
    <n v="22527.39096162"/>
    <x v="1"/>
    <n v="1837"/>
    <x v="1014"/>
    <n v="8.56"/>
    <n v="139.44240000000002"/>
    <x v="2215"/>
    <x v="2215"/>
    <x v="168"/>
    <n v="12.14"/>
  </r>
  <r>
    <x v="4"/>
    <x v="8"/>
    <x v="2"/>
    <n v="145475"/>
    <n v="5.82"/>
    <n v="8466.6450000000004"/>
    <n v="46443.45"/>
    <n v="5.4854608879904605"/>
    <n v="24352.62"/>
    <n v="51.3"/>
    <n v="11859.725939999998"/>
    <n v="195.16"/>
    <n v="0.8"/>
    <n v="9487.7807519999988"/>
    <x v="0"/>
    <n v="3389"/>
    <x v="1900"/>
    <n v="23.87"/>
    <n v="1442.9415000000001"/>
    <x v="2216"/>
    <x v="2216"/>
    <x v="80"/>
    <n v="12.75"/>
  </r>
  <r>
    <x v="4"/>
    <x v="8"/>
    <x v="1"/>
    <n v="129215"/>
    <n v="7.85"/>
    <n v="10143.377500000001"/>
    <n v="477018.9"/>
    <n v="47.027619745001111"/>
    <n v="14140.88"/>
    <n v="16.329999999999998"/>
    <n v="11831.674295999999"/>
    <n v="39.89"/>
    <n v="0.9"/>
    <n v="10648.506866399999"/>
    <x v="1"/>
    <n v="4902"/>
    <x v="1901"/>
    <n v="12.43"/>
    <n v="945.55009999999993"/>
    <x v="2217"/>
    <x v="2217"/>
    <x v="223"/>
    <n v="16.29"/>
  </r>
  <r>
    <x v="4"/>
    <x v="8"/>
    <x v="3"/>
    <n v="109407"/>
    <n v="7.86"/>
    <n v="8599.3901999999998"/>
    <n v="370417.32"/>
    <n v="43.074835701722201"/>
    <n v="35979.32"/>
    <n v="3.51"/>
    <n v="34716.445868000003"/>
    <n v="452.58"/>
    <n v="0.97"/>
    <n v="33674.952491960001"/>
    <x v="0"/>
    <n v="2994"/>
    <x v="1902"/>
    <n v="12.07"/>
    <n v="1019.1908"/>
    <x v="2218"/>
    <x v="2218"/>
    <x v="164"/>
    <n v="7.19"/>
  </r>
  <r>
    <x v="0"/>
    <x v="9"/>
    <x v="1"/>
    <n v="149157"/>
    <n v="2.2000000000000002"/>
    <n v="3281.4540000000002"/>
    <n v="480908.5"/>
    <n v="146.55347903703662"/>
    <n v="46638.7"/>
    <n v="27.62"/>
    <n v="33757.091059999999"/>
    <n v="225.75"/>
    <n v="1.04"/>
    <n v="35107.374702399997"/>
    <x v="0"/>
    <n v="4954"/>
    <x v="413"/>
    <n v="7.27"/>
    <n v="153.1062"/>
    <x v="2219"/>
    <x v="2219"/>
    <x v="87"/>
    <n v="8.09"/>
  </r>
  <r>
    <x v="0"/>
    <x v="9"/>
    <x v="0"/>
    <n v="65636"/>
    <n v="1.47"/>
    <n v="964.8492"/>
    <n v="111883.17"/>
    <n v="115.95922969102321"/>
    <n v="11587.8"/>
    <n v="16.190000000000001"/>
    <n v="9711.7351799999997"/>
    <n v="37.31"/>
    <n v="1.1100000000000001"/>
    <n v="10780.026049800001"/>
    <x v="1"/>
    <n v="548"/>
    <x v="266"/>
    <n v="16.850000000000001"/>
    <n v="174.22900000000001"/>
    <x v="2220"/>
    <x v="2220"/>
    <x v="176"/>
    <n v="14.4"/>
  </r>
  <r>
    <x v="0"/>
    <x v="9"/>
    <x v="1"/>
    <n v="165515"/>
    <n v="2.8"/>
    <n v="4634.4199999999992"/>
    <n v="499107.95"/>
    <n v="107.69588211685607"/>
    <n v="47807.81"/>
    <n v="14.04"/>
    <n v="41095.593476000002"/>
    <n v="94.65"/>
    <n v="1.1000000000000001"/>
    <n v="45205.152823600009"/>
    <x v="1"/>
    <n v="530"/>
    <x v="1903"/>
    <n v="3.81"/>
    <n v="140.3604"/>
    <x v="2221"/>
    <x v="2221"/>
    <x v="225"/>
    <n v="15.6"/>
  </r>
  <r>
    <x v="0"/>
    <x v="9"/>
    <x v="3"/>
    <n v="55888"/>
    <n v="3.52"/>
    <n v="1967.2576000000001"/>
    <n v="321175.93"/>
    <n v="163.26073921381723"/>
    <n v="43309.120000000003"/>
    <n v="0.84"/>
    <n v="42945.323392000006"/>
    <n v="32.619999999999997"/>
    <n v="0.99"/>
    <n v="42515.870158080004"/>
    <x v="0"/>
    <n v="3616"/>
    <x v="1220"/>
    <n v="12.02"/>
    <n v="174.89099999999999"/>
    <x v="2222"/>
    <x v="2222"/>
    <x v="204"/>
    <n v="16.13"/>
  </r>
  <r>
    <x v="0"/>
    <x v="9"/>
    <x v="2"/>
    <n v="197692"/>
    <n v="0.92"/>
    <n v="1818.7664"/>
    <n v="89070.52"/>
    <n v="48.973040188118716"/>
    <n v="34526.11"/>
    <n v="22.32"/>
    <n v="26819.882247999998"/>
    <n v="229.75"/>
    <n v="1.1000000000000001"/>
    <n v="29501.870472800001"/>
    <x v="0"/>
    <n v="1334"/>
    <x v="1904"/>
    <n v="10.63"/>
    <n v="102.3669"/>
    <x v="2223"/>
    <x v="2223"/>
    <x v="32"/>
    <n v="12.67"/>
  </r>
  <r>
    <x v="0"/>
    <x v="9"/>
    <x v="4"/>
    <n v="143423"/>
    <n v="2.95"/>
    <n v="4230.9785000000002"/>
    <n v="298587.45"/>
    <n v="70.571724720416327"/>
    <n v="20664.46"/>
    <n v="36.97"/>
    <n v="13024.809138000001"/>
    <n v="333.04"/>
    <n v="0.82"/>
    <n v="10680.34349316"/>
    <x v="1"/>
    <n v="3814"/>
    <x v="1905"/>
    <n v="2.77"/>
    <n v="129.77449999999999"/>
    <x v="2224"/>
    <x v="2224"/>
    <x v="144"/>
    <n v="19.89"/>
  </r>
  <r>
    <x v="0"/>
    <x v="9"/>
    <x v="4"/>
    <n v="25914"/>
    <n v="0.65"/>
    <n v="168.441"/>
    <n v="51941.07"/>
    <n v="308.36358131333822"/>
    <n v="2715.27"/>
    <n v="35.270000000000003"/>
    <n v="1757.5942709999999"/>
    <n v="59.22"/>
    <n v="0.96"/>
    <n v="1687.29050016"/>
    <x v="0"/>
    <n v="4121"/>
    <x v="1906"/>
    <n v="21.83"/>
    <n v="18.555499999999999"/>
    <x v="2225"/>
    <x v="2225"/>
    <x v="156"/>
    <n v="7.72"/>
  </r>
  <r>
    <x v="0"/>
    <x v="9"/>
    <x v="0"/>
    <n v="78760"/>
    <n v="1.24"/>
    <n v="976.62399999999991"/>
    <n v="431824.51"/>
    <n v="442.16045274332811"/>
    <n v="17878.759999999998"/>
    <n v="27.08"/>
    <n v="13037.191792"/>
    <n v="455.52"/>
    <n v="1.06"/>
    <n v="13819.42329952"/>
    <x v="1"/>
    <n v="67"/>
    <x v="1907"/>
    <n v="15.62"/>
    <n v="104.0292"/>
    <x v="2226"/>
    <x v="2226"/>
    <x v="238"/>
    <n v="14.25"/>
  </r>
  <r>
    <x v="0"/>
    <x v="9"/>
    <x v="4"/>
    <n v="143727"/>
    <n v="5.44"/>
    <n v="7818.7488000000003"/>
    <n v="386917.22"/>
    <n v="49.485823102540394"/>
    <n v="28601.56"/>
    <n v="24.57"/>
    <n v="21574.156707999999"/>
    <n v="304.86"/>
    <n v="1.2"/>
    <n v="25888.988049599997"/>
    <x v="0"/>
    <n v="1112"/>
    <x v="1908"/>
    <n v="6.61"/>
    <n v="281.12330000000003"/>
    <x v="2227"/>
    <x v="2227"/>
    <x v="218"/>
    <n v="14.69"/>
  </r>
  <r>
    <x v="0"/>
    <x v="9"/>
    <x v="1"/>
    <n v="168437"/>
    <n v="2.1"/>
    <n v="3537.1770000000001"/>
    <n v="151516.35"/>
    <n v="42.835388220606433"/>
    <n v="36959.910000000003"/>
    <n v="13.96"/>
    <n v="31800.306564000006"/>
    <n v="84.43"/>
    <n v="0.92"/>
    <n v="29256.282038880006"/>
    <x v="0"/>
    <n v="1958"/>
    <x v="1909"/>
    <n v="15.85"/>
    <n v="451.72500000000002"/>
    <x v="2228"/>
    <x v="2228"/>
    <x v="228"/>
    <n v="9.7899999999999991"/>
  </r>
  <r>
    <x v="0"/>
    <x v="9"/>
    <x v="4"/>
    <n v="133597"/>
    <n v="5.27"/>
    <n v="7040.5618999999997"/>
    <n v="305641.40999999997"/>
    <n v="43.411508107044696"/>
    <n v="4918"/>
    <n v="7.83"/>
    <n v="4532.9205999999995"/>
    <n v="88.87"/>
    <n v="0.82"/>
    <n v="3716.9948919999993"/>
    <x v="1"/>
    <n v="3166"/>
    <x v="1910"/>
    <n v="21.82"/>
    <n v="1025.3217999999999"/>
    <x v="2229"/>
    <x v="2229"/>
    <x v="110"/>
    <n v="13.67"/>
  </r>
  <r>
    <x v="0"/>
    <x v="9"/>
    <x v="4"/>
    <n v="98192"/>
    <n v="5.37"/>
    <n v="5272.9103999999998"/>
    <n v="445050.86"/>
    <n v="84.403266173458974"/>
    <n v="26921.59"/>
    <n v="32.72"/>
    <n v="18112.845752000001"/>
    <n v="201.41"/>
    <n v="1.08"/>
    <n v="19561.873412160003"/>
    <x v="0"/>
    <n v="2018"/>
    <x v="1911"/>
    <n v="4.0599999999999996"/>
    <n v="205.92319999999998"/>
    <x v="2230"/>
    <x v="2230"/>
    <x v="125"/>
    <n v="13.8"/>
  </r>
  <r>
    <x v="0"/>
    <x v="9"/>
    <x v="1"/>
    <n v="48431"/>
    <n v="6.48"/>
    <n v="3138.3288000000007"/>
    <n v="459065.06"/>
    <n v="146.27691655507857"/>
    <n v="24365.73"/>
    <n v="56.28"/>
    <n v="10652.697156"/>
    <n v="455.75"/>
    <n v="1.1200000000000001"/>
    <n v="11931.020814720001"/>
    <x v="0"/>
    <n v="293"/>
    <x v="1912"/>
    <n v="23.32"/>
    <n v="560.37959999999998"/>
    <x v="2231"/>
    <x v="2231"/>
    <x v="113"/>
    <n v="17.079999999999998"/>
  </r>
  <r>
    <x v="0"/>
    <x v="9"/>
    <x v="0"/>
    <n v="11296"/>
    <n v="7.88"/>
    <n v="890.12479999999994"/>
    <n v="388327.28"/>
    <n v="436.26161185487706"/>
    <n v="15619.66"/>
    <n v="50.32"/>
    <n v="7759.8470880000004"/>
    <n v="271.24"/>
    <n v="1.01"/>
    <n v="7837.4455588800001"/>
    <x v="0"/>
    <n v="4224"/>
    <x v="1913"/>
    <n v="23.45"/>
    <n v="181.03399999999999"/>
    <x v="2232"/>
    <x v="2232"/>
    <x v="48"/>
    <n v="11.69"/>
  </r>
  <r>
    <x v="0"/>
    <x v="9"/>
    <x v="2"/>
    <n v="184195"/>
    <n v="0.97"/>
    <n v="1786.6915000000001"/>
    <n v="422503.02"/>
    <n v="236.47228410724514"/>
    <n v="32609.26"/>
    <n v="21.63"/>
    <n v="25555.877062"/>
    <n v="332.73"/>
    <n v="0.96"/>
    <n v="24533.641979519998"/>
    <x v="1"/>
    <n v="1877"/>
    <x v="1914"/>
    <n v="24.55"/>
    <n v="502.04750000000001"/>
    <x v="2233"/>
    <x v="2233"/>
    <x v="234"/>
    <n v="23.23"/>
  </r>
  <r>
    <x v="0"/>
    <x v="9"/>
    <x v="3"/>
    <n v="49601"/>
    <n v="3.3"/>
    <n v="1636.8330000000001"/>
    <n v="277086.49"/>
    <n v="169.28207703534812"/>
    <n v="41064.71"/>
    <n v="29.65"/>
    <n v="28889.023485000002"/>
    <n v="88.3"/>
    <n v="1.1599999999999999"/>
    <n v="33511.267242599999"/>
    <x v="0"/>
    <n v="2323"/>
    <x v="1915"/>
    <n v="19.53"/>
    <n v="180.84780000000001"/>
    <x v="2234"/>
    <x v="2234"/>
    <x v="211"/>
    <n v="7.04"/>
  </r>
  <r>
    <x v="0"/>
    <x v="9"/>
    <x v="1"/>
    <n v="197508"/>
    <n v="4.1500000000000004"/>
    <n v="8196.5820000000003"/>
    <n v="227596.39"/>
    <n v="27.767231511866775"/>
    <n v="31241.06"/>
    <n v="45.31"/>
    <n v="17085.735713999999"/>
    <n v="157.96"/>
    <n v="1.17"/>
    <n v="19990.310785379996"/>
    <x v="0"/>
    <n v="128"/>
    <x v="1916"/>
    <n v="5.52"/>
    <n v="355.59839999999997"/>
    <x v="2235"/>
    <x v="2235"/>
    <x v="177"/>
    <n v="8.17"/>
  </r>
  <r>
    <x v="0"/>
    <x v="9"/>
    <x v="2"/>
    <n v="161066"/>
    <n v="1.58"/>
    <n v="2544.8428000000004"/>
    <n v="447860.47"/>
    <n v="175.98747946238561"/>
    <n v="2083.44"/>
    <n v="21.07"/>
    <n v="1644.459192"/>
    <n v="47.16"/>
    <n v="0.98"/>
    <n v="1611.57000816"/>
    <x v="1"/>
    <n v="957"/>
    <x v="1917"/>
    <n v="5.12"/>
    <n v="129.63840000000002"/>
    <x v="2236"/>
    <x v="2236"/>
    <x v="241"/>
    <n v="14.84"/>
  </r>
  <r>
    <x v="0"/>
    <x v="9"/>
    <x v="3"/>
    <n v="152511"/>
    <n v="4.5599999999999996"/>
    <n v="6954.5015999999996"/>
    <n v="267916.59000000003"/>
    <n v="38.524197046701381"/>
    <n v="6099.39"/>
    <n v="56.27"/>
    <n v="2667.2632470000003"/>
    <n v="438.57"/>
    <n v="1.08"/>
    <n v="2880.6443067600007"/>
    <x v="0"/>
    <n v="2217"/>
    <x v="1918"/>
    <n v="21.32"/>
    <n v="1316.51"/>
    <x v="2237"/>
    <x v="2237"/>
    <x v="243"/>
    <n v="9.23"/>
  </r>
  <r>
    <x v="0"/>
    <x v="9"/>
    <x v="4"/>
    <n v="104381"/>
    <n v="3.1"/>
    <n v="3235.8110000000001"/>
    <n v="459894.77"/>
    <n v="142.12658588526958"/>
    <n v="41167.870000000003"/>
    <n v="41.67"/>
    <n v="24013.218570999998"/>
    <n v="269.06"/>
    <n v="1.1299999999999999"/>
    <n v="27134.936985229993"/>
    <x v="0"/>
    <n v="4276"/>
    <x v="1919"/>
    <n v="9.2100000000000009"/>
    <n v="252.07770000000005"/>
    <x v="2238"/>
    <x v="2238"/>
    <x v="99"/>
    <n v="16.55"/>
  </r>
  <r>
    <x v="0"/>
    <x v="9"/>
    <x v="4"/>
    <n v="19069"/>
    <n v="5.59"/>
    <n v="1065.9570999999999"/>
    <n v="481785.31"/>
    <n v="451.97438996372375"/>
    <n v="44709.95"/>
    <n v="52.5"/>
    <n v="21237.226249999996"/>
    <n v="104.16"/>
    <n v="0.85"/>
    <n v="18051.642312499996"/>
    <x v="0"/>
    <n v="2717"/>
    <x v="1920"/>
    <n v="20.69"/>
    <n v="122.071"/>
    <x v="2239"/>
    <x v="2239"/>
    <x v="189"/>
    <n v="12.42"/>
  </r>
  <r>
    <x v="0"/>
    <x v="9"/>
    <x v="1"/>
    <n v="141251"/>
    <n v="0.52"/>
    <n v="734.50519999999995"/>
    <n v="41441.040000000001"/>
    <n v="56.42034937261166"/>
    <n v="35312.15"/>
    <n v="42.74"/>
    <n v="20219.737090000002"/>
    <n v="458.11"/>
    <n v="0.91"/>
    <n v="18399.960751900002"/>
    <x v="1"/>
    <n v="2589"/>
    <x v="1921"/>
    <n v="22.66"/>
    <n v="204.6198"/>
    <x v="2240"/>
    <x v="2240"/>
    <x v="88"/>
    <n v="14.86"/>
  </r>
  <r>
    <x v="0"/>
    <x v="9"/>
    <x v="4"/>
    <n v="87700"/>
    <n v="7.71"/>
    <n v="6761.67"/>
    <n v="139584.72"/>
    <n v="20.643527412606648"/>
    <n v="39676.629999999997"/>
    <n v="52.57"/>
    <n v="18818.625608999995"/>
    <n v="165.21"/>
    <n v="1.1200000000000001"/>
    <n v="21076.860682079998"/>
    <x v="0"/>
    <n v="313"/>
    <x v="1922"/>
    <n v="6.39"/>
    <n v="352.53629999999998"/>
    <x v="2241"/>
    <x v="2241"/>
    <x v="222"/>
    <n v="11"/>
  </r>
  <r>
    <x v="0"/>
    <x v="9"/>
    <x v="1"/>
    <n v="124498"/>
    <n v="2.2599999999999998"/>
    <n v="2813.6547999999998"/>
    <n v="430626.48"/>
    <n v="153.04879617783959"/>
    <n v="1094.3"/>
    <n v="20.54"/>
    <n v="869.53077999999994"/>
    <n v="113.67"/>
    <n v="1.06"/>
    <n v="921.70262679999996"/>
    <x v="0"/>
    <n v="1117"/>
    <x v="1923"/>
    <n v="5.95"/>
    <n v="161.66150000000002"/>
    <x v="2242"/>
    <x v="2242"/>
    <x v="197"/>
    <n v="6.23"/>
  </r>
  <r>
    <x v="0"/>
    <x v="9"/>
    <x v="1"/>
    <n v="96515"/>
    <n v="6.03"/>
    <n v="5819.8545000000004"/>
    <n v="438066.57"/>
    <n v="75.271051879389759"/>
    <n v="7985.31"/>
    <n v="55.98"/>
    <n v="3515.1334620000002"/>
    <n v="139.16"/>
    <n v="0.84"/>
    <n v="2952.7121080800002"/>
    <x v="1"/>
    <n v="590"/>
    <x v="1924"/>
    <n v="8.11"/>
    <n v="424.72069999999997"/>
    <x v="2243"/>
    <x v="2243"/>
    <x v="14"/>
    <n v="20.46"/>
  </r>
  <r>
    <x v="0"/>
    <x v="9"/>
    <x v="4"/>
    <n v="139480"/>
    <n v="4.8600000000000003"/>
    <n v="6778.728000000001"/>
    <n v="417635.74"/>
    <n v="61.609750383847818"/>
    <n v="4663.66"/>
    <n v="10.19"/>
    <n v="4188.4330460000001"/>
    <n v="467.71"/>
    <n v="1.1499999999999999"/>
    <n v="4816.6980028999997"/>
    <x v="0"/>
    <n v="1146"/>
    <x v="342"/>
    <n v="2.02"/>
    <n v="85.425799999999995"/>
    <x v="2244"/>
    <x v="2244"/>
    <x v="75"/>
    <n v="10.72"/>
  </r>
  <r>
    <x v="0"/>
    <x v="9"/>
    <x v="2"/>
    <n v="19462"/>
    <n v="7.46"/>
    <n v="1451.8652"/>
    <n v="484661.42"/>
    <n v="333.8198477379305"/>
    <n v="48116.86"/>
    <n v="14.26"/>
    <n v="41255.395764000001"/>
    <n v="419.74"/>
    <n v="1.1299999999999999"/>
    <n v="46618.597213319998"/>
    <x v="1"/>
    <n v="3553"/>
    <x v="1925"/>
    <n v="12.99"/>
    <n v="138.60330000000002"/>
    <x v="2245"/>
    <x v="2245"/>
    <x v="184"/>
    <n v="17.170000000000002"/>
  </r>
  <r>
    <x v="0"/>
    <x v="9"/>
    <x v="3"/>
    <n v="133941"/>
    <n v="3.08"/>
    <n v="4125.3828000000003"/>
    <n v="264814.21999999997"/>
    <n v="64.191429701990316"/>
    <n v="40191.67"/>
    <n v="30.55"/>
    <n v="27913.114815000001"/>
    <n v="489.78"/>
    <n v="0.95"/>
    <n v="26517.45907425"/>
    <x v="0"/>
    <n v="522"/>
    <x v="1926"/>
    <n v="5.71"/>
    <n v="228.4571"/>
    <x v="2246"/>
    <x v="2246"/>
    <x v="31"/>
    <n v="6.88"/>
  </r>
  <r>
    <x v="0"/>
    <x v="9"/>
    <x v="1"/>
    <n v="25459"/>
    <n v="1.29"/>
    <n v="328.42110000000002"/>
    <n v="251791.76"/>
    <n v="766.67351762721694"/>
    <n v="3541.27"/>
    <n v="51.66"/>
    <n v="1711.8499180000001"/>
    <n v="474.18"/>
    <n v="1.06"/>
    <n v="1814.5609130800003"/>
    <x v="1"/>
    <n v="3437"/>
    <x v="1927"/>
    <n v="15.75"/>
    <n v="46.935000000000002"/>
    <x v="2247"/>
    <x v="2247"/>
    <x v="191"/>
    <n v="16.329999999999998"/>
  </r>
  <r>
    <x v="0"/>
    <x v="9"/>
    <x v="3"/>
    <n v="33162"/>
    <n v="1.02"/>
    <n v="338.25240000000002"/>
    <n v="470998.53"/>
    <n v="1392.4469715514213"/>
    <n v="19510.66"/>
    <n v="26.62"/>
    <n v="14316.922307999999"/>
    <n v="259.27"/>
    <n v="0.93"/>
    <n v="13314.73774644"/>
    <x v="0"/>
    <n v="4031"/>
    <x v="793"/>
    <n v="2.27"/>
    <n v="6.2652000000000001"/>
    <x v="2248"/>
    <x v="2248"/>
    <x v="222"/>
    <n v="8.31"/>
  </r>
  <r>
    <x v="0"/>
    <x v="9"/>
    <x v="3"/>
    <n v="25599"/>
    <n v="2.96"/>
    <n v="757.73040000000003"/>
    <n v="74644.23"/>
    <n v="98.510274894606297"/>
    <n v="17356.39"/>
    <n v="40.79"/>
    <n v="10276.718519"/>
    <n v="282.36"/>
    <n v="0.93"/>
    <n v="9557.3482226699998"/>
    <x v="0"/>
    <n v="2975"/>
    <x v="1727"/>
    <n v="22.87"/>
    <n v="134.24690000000001"/>
    <x v="2249"/>
    <x v="2249"/>
    <x v="35"/>
    <n v="4.99"/>
  </r>
  <r>
    <x v="0"/>
    <x v="9"/>
    <x v="1"/>
    <n v="106471"/>
    <n v="2.67"/>
    <n v="2842.7756999999997"/>
    <n v="390705.55"/>
    <n v="137.43805042374606"/>
    <n v="11230.38"/>
    <n v="54.65"/>
    <n v="5092.9773299999997"/>
    <n v="421.76"/>
    <n v="0.85"/>
    <n v="4329.0307304999997"/>
    <x v="0"/>
    <n v="3689"/>
    <x v="1928"/>
    <n v="5.94"/>
    <n v="97.237800000000007"/>
    <x v="2250"/>
    <x v="2250"/>
    <x v="100"/>
    <n v="16.600000000000001"/>
  </r>
  <r>
    <x v="0"/>
    <x v="9"/>
    <x v="0"/>
    <n v="86406"/>
    <n v="6.21"/>
    <n v="5365.8126000000002"/>
    <n v="440383.8"/>
    <n v="82.072154364839349"/>
    <n v="15581.27"/>
    <n v="42.89"/>
    <n v="8898.4632970000002"/>
    <n v="287.33"/>
    <n v="0.95"/>
    <n v="8453.5401321499994"/>
    <x v="0"/>
    <n v="813"/>
    <x v="1861"/>
    <n v="18"/>
    <n v="745.56"/>
    <x v="2251"/>
    <x v="2251"/>
    <x v="179"/>
    <n v="17.420000000000002"/>
  </r>
  <r>
    <x v="0"/>
    <x v="9"/>
    <x v="1"/>
    <n v="163360"/>
    <n v="7.38"/>
    <n v="12055.968000000001"/>
    <n v="371077.82"/>
    <n v="30.779595632636052"/>
    <n v="43648.65"/>
    <n v="12.19"/>
    <n v="38327.879565000003"/>
    <n v="118.04"/>
    <n v="0.82"/>
    <n v="31428.861243300002"/>
    <x v="1"/>
    <n v="3105"/>
    <x v="1929"/>
    <n v="6.36"/>
    <n v="483.04200000000003"/>
    <x v="2252"/>
    <x v="2252"/>
    <x v="169"/>
    <n v="15.12"/>
  </r>
  <r>
    <x v="0"/>
    <x v="9"/>
    <x v="0"/>
    <n v="185311"/>
    <n v="7.79"/>
    <n v="14435.7269"/>
    <n v="474023.88"/>
    <n v="32.83685562103561"/>
    <n v="35568.449999999997"/>
    <n v="20.32"/>
    <n v="28340.940959999996"/>
    <n v="276.14999999999998"/>
    <n v="1.1599999999999999"/>
    <n v="32875.491513599991"/>
    <x v="0"/>
    <n v="1890"/>
    <x v="1930"/>
    <n v="11.87"/>
    <n v="1226.7644999999998"/>
    <x v="2253"/>
    <x v="2253"/>
    <x v="69"/>
    <n v="9.56"/>
  </r>
  <r>
    <x v="0"/>
    <x v="9"/>
    <x v="0"/>
    <n v="4514"/>
    <n v="0.84"/>
    <n v="37.9176"/>
    <n v="445703.05"/>
    <n v="11754.51637234424"/>
    <n v="15887.41"/>
    <n v="45.42"/>
    <n v="8671.3483780000006"/>
    <n v="275.35000000000002"/>
    <n v="0.96"/>
    <n v="8324.4944428800009"/>
    <x v="0"/>
    <n v="4146"/>
    <x v="1931"/>
    <n v="4.26"/>
    <n v="1.4909999999999999"/>
    <x v="2254"/>
    <x v="2254"/>
    <x v="126"/>
    <n v="12.17"/>
  </r>
  <r>
    <x v="0"/>
    <x v="9"/>
    <x v="3"/>
    <n v="102223"/>
    <n v="5.82"/>
    <n v="5949.3786"/>
    <n v="74319.42"/>
    <n v="12.491963446400939"/>
    <n v="42984.69"/>
    <n v="48.65"/>
    <n v="22072.638315000004"/>
    <n v="224.76"/>
    <n v="0.9"/>
    <n v="19865.374483500003"/>
    <x v="0"/>
    <n v="2351"/>
    <x v="1932"/>
    <n v="17.22"/>
    <n v="872.70959999999991"/>
    <x v="2255"/>
    <x v="2255"/>
    <x v="216"/>
    <n v="8.86"/>
  </r>
  <r>
    <x v="0"/>
    <x v="9"/>
    <x v="2"/>
    <n v="160941"/>
    <n v="4.0199999999999996"/>
    <n v="6469.828199999999"/>
    <n v="404711.87"/>
    <n v="62.553727469919536"/>
    <n v="20072.21"/>
    <n v="37.65"/>
    <n v="12515.022934999999"/>
    <n v="258.51"/>
    <n v="0.84"/>
    <n v="10512.619265399999"/>
    <x v="0"/>
    <n v="4420"/>
    <x v="1933"/>
    <n v="13.85"/>
    <n v="627.12799999999993"/>
    <x v="2256"/>
    <x v="2256"/>
    <x v="107"/>
    <n v="8.58"/>
  </r>
  <r>
    <x v="0"/>
    <x v="9"/>
    <x v="4"/>
    <n v="149790"/>
    <n v="4.83"/>
    <n v="7234.857"/>
    <n v="77799.600000000006"/>
    <n v="10.75343990904036"/>
    <n v="35926.699999999997"/>
    <n v="11.16"/>
    <n v="31917.280279999995"/>
    <n v="95.29"/>
    <n v="1.07"/>
    <n v="34151.489899599997"/>
    <x v="1"/>
    <n v="153"/>
    <x v="1934"/>
    <n v="13.76"/>
    <n v="642.04160000000002"/>
    <x v="2257"/>
    <x v="2257"/>
    <x v="28"/>
    <n v="11.49"/>
  </r>
  <r>
    <x v="0"/>
    <x v="9"/>
    <x v="1"/>
    <n v="186670"/>
    <n v="1.48"/>
    <n v="2762.7160000000003"/>
    <n v="278132.2"/>
    <n v="100.67346770352073"/>
    <n v="40747.599999999999"/>
    <n v="26.03"/>
    <n v="30140.99972"/>
    <n v="211.41"/>
    <n v="1.1100000000000001"/>
    <n v="33456.5096892"/>
    <x v="0"/>
    <n v="4697"/>
    <x v="1360"/>
    <n v="10.25"/>
    <n v="185.73"/>
    <x v="2258"/>
    <x v="2258"/>
    <x v="73"/>
    <n v="20.18"/>
  </r>
  <r>
    <x v="0"/>
    <x v="9"/>
    <x v="2"/>
    <n v="65948"/>
    <n v="2.21"/>
    <n v="1457.4507999999998"/>
    <n v="497028.88"/>
    <n v="341.02618078085385"/>
    <n v="16869.82"/>
    <n v="6.17"/>
    <n v="15828.952106000001"/>
    <n v="278.01"/>
    <n v="1.1599999999999999"/>
    <n v="18361.58444296"/>
    <x v="1"/>
    <n v="2718"/>
    <x v="1935"/>
    <n v="13.67"/>
    <n v="178.2568"/>
    <x v="2259"/>
    <x v="2259"/>
    <x v="69"/>
    <n v="11.94"/>
  </r>
  <r>
    <x v="0"/>
    <x v="9"/>
    <x v="2"/>
    <n v="13735"/>
    <n v="3.98"/>
    <n v="546.65300000000002"/>
    <n v="460548.63"/>
    <n v="842.48806829926843"/>
    <n v="36131.29"/>
    <n v="12.84"/>
    <n v="31492.032364000002"/>
    <n v="256.74"/>
    <n v="0.86"/>
    <n v="27083.147833040002"/>
    <x v="0"/>
    <n v="4043"/>
    <x v="1936"/>
    <n v="15.51"/>
    <n v="65.7624"/>
    <x v="2260"/>
    <x v="2260"/>
    <x v="35"/>
    <n v="15.12"/>
  </r>
  <r>
    <x v="0"/>
    <x v="9"/>
    <x v="2"/>
    <n v="98955"/>
    <n v="2.5299999999999998"/>
    <n v="2503.5614999999998"/>
    <n v="431520.29"/>
    <n v="172.36256828522087"/>
    <n v="26660.27"/>
    <n v="49.83"/>
    <n v="13375.457459000001"/>
    <n v="119.44"/>
    <n v="0.96"/>
    <n v="12840.43916064"/>
    <x v="0"/>
    <n v="4196"/>
    <x v="1937"/>
    <n v="19.03"/>
    <n v="342.92060000000004"/>
    <x v="2261"/>
    <x v="2261"/>
    <x v="14"/>
    <n v="12.79"/>
  </r>
  <r>
    <x v="0"/>
    <x v="9"/>
    <x v="4"/>
    <n v="62354"/>
    <n v="7.35"/>
    <n v="4583.0189999999993"/>
    <n v="231484.98"/>
    <n v="50.509277836290892"/>
    <n v="23900.14"/>
    <n v="7.27"/>
    <n v="22162.599822"/>
    <n v="90.57"/>
    <n v="0.96"/>
    <n v="21276.09582912"/>
    <x v="1"/>
    <n v="789"/>
    <x v="1938"/>
    <n v="16.29"/>
    <n v="886.50179999999989"/>
    <x v="2262"/>
    <x v="2262"/>
    <x v="30"/>
    <n v="13.92"/>
  </r>
  <r>
    <x v="0"/>
    <x v="9"/>
    <x v="1"/>
    <n v="45544"/>
    <n v="4.8899999999999997"/>
    <n v="2227.1016"/>
    <n v="251800.21"/>
    <n v="113.06184235151194"/>
    <n v="25167.279999999999"/>
    <n v="48.26"/>
    <n v="13021.550672000001"/>
    <n v="422.51"/>
    <n v="1.06"/>
    <n v="13802.843712320002"/>
    <x v="0"/>
    <n v="2458"/>
    <x v="1939"/>
    <n v="8.75"/>
    <n v="127.74999999999999"/>
    <x v="2263"/>
    <x v="2263"/>
    <x v="73"/>
    <n v="2.2400000000000002"/>
  </r>
  <r>
    <x v="0"/>
    <x v="9"/>
    <x v="3"/>
    <n v="7242"/>
    <n v="1.1299999999999999"/>
    <n v="81.834599999999995"/>
    <n v="422945.11"/>
    <n v="5168.2920182905518"/>
    <n v="23291.06"/>
    <n v="58.95"/>
    <n v="9560.9801299999999"/>
    <n v="369.83"/>
    <n v="0.95"/>
    <n v="9082.9311234999986"/>
    <x v="1"/>
    <n v="2931"/>
    <x v="1940"/>
    <n v="22.39"/>
    <n v="20.822700000000001"/>
    <x v="2264"/>
    <x v="2264"/>
    <x v="97"/>
    <n v="15.25"/>
  </r>
  <r>
    <x v="0"/>
    <x v="9"/>
    <x v="3"/>
    <n v="35261"/>
    <n v="4.1399999999999997"/>
    <n v="1459.8054"/>
    <n v="190291.15"/>
    <n v="130.35377866118318"/>
    <n v="36072.080000000002"/>
    <n v="59.18"/>
    <n v="14724.623056"/>
    <n v="378.07"/>
    <n v="1"/>
    <n v="14724.623056"/>
    <x v="0"/>
    <n v="1503"/>
    <x v="1941"/>
    <n v="2.5299999999999998"/>
    <n v="32.788800000000002"/>
    <x v="2265"/>
    <x v="2265"/>
    <x v="243"/>
    <n v="12.75"/>
  </r>
  <r>
    <x v="0"/>
    <x v="9"/>
    <x v="1"/>
    <n v="68345"/>
    <n v="5.84"/>
    <n v="3991.348"/>
    <n v="59817.84"/>
    <n v="14.986876614116333"/>
    <n v="47200.69"/>
    <n v="12.99"/>
    <n v="41069.320369000001"/>
    <n v="204.75"/>
    <n v="0.81"/>
    <n v="33266.149498890001"/>
    <x v="1"/>
    <n v="4945"/>
    <x v="1942"/>
    <n v="2.44"/>
    <n v="77.177199999999999"/>
    <x v="2266"/>
    <x v="2266"/>
    <x v="150"/>
    <n v="13.35"/>
  </r>
  <r>
    <x v="0"/>
    <x v="9"/>
    <x v="2"/>
    <n v="83341"/>
    <n v="6.88"/>
    <n v="5733.8608000000004"/>
    <n v="436460.2"/>
    <n v="76.119776050370803"/>
    <n v="49137.87"/>
    <n v="54.56"/>
    <n v="22328.248128000003"/>
    <n v="145"/>
    <n v="1.17"/>
    <n v="26124.050309760001"/>
    <x v="0"/>
    <n v="1664"/>
    <x v="1943"/>
    <n v="20.6"/>
    <n v="909.49000000000012"/>
    <x v="2267"/>
    <x v="2267"/>
    <x v="146"/>
    <n v="19.5"/>
  </r>
  <r>
    <x v="0"/>
    <x v="9"/>
    <x v="4"/>
    <n v="94740"/>
    <n v="7.01"/>
    <n v="6641.2739999999994"/>
    <n v="388224.29"/>
    <n v="58.456297692280124"/>
    <n v="12614.91"/>
    <n v="17.11"/>
    <n v="10456.498899"/>
    <n v="157.99"/>
    <n v="0.94"/>
    <n v="9829.1089650599988"/>
    <x v="0"/>
    <n v="2373"/>
    <x v="973"/>
    <n v="16.600000000000001"/>
    <n v="685.58"/>
    <x v="2268"/>
    <x v="2268"/>
    <x v="86"/>
    <n v="19.600000000000001"/>
  </r>
  <r>
    <x v="0"/>
    <x v="9"/>
    <x v="4"/>
    <n v="128934"/>
    <n v="4.1500000000000004"/>
    <n v="5350.7610000000004"/>
    <n v="344089.82"/>
    <n v="64.306707027280794"/>
    <n v="34964.1"/>
    <n v="5.66"/>
    <n v="32985.131939999999"/>
    <n v="381.46"/>
    <n v="1.1000000000000001"/>
    <n v="36283.645134000006"/>
    <x v="0"/>
    <n v="3428"/>
    <x v="1944"/>
    <n v="11.21"/>
    <n v="412.64010000000002"/>
    <x v="2269"/>
    <x v="2269"/>
    <x v="29"/>
    <n v="11.44"/>
  </r>
  <r>
    <x v="1"/>
    <x v="9"/>
    <x v="0"/>
    <n v="123761"/>
    <n v="5.81"/>
    <n v="7190.5140999999994"/>
    <n v="273637.12"/>
    <n v="38.055292875373127"/>
    <n v="36516.160000000003"/>
    <n v="32.54"/>
    <n v="24633.801536000006"/>
    <n v="179.06"/>
    <n v="0.88"/>
    <n v="21677.745351680005"/>
    <x v="0"/>
    <n v="4108"/>
    <x v="1734"/>
    <n v="3.63"/>
    <n v="149.26560000000001"/>
    <x v="2270"/>
    <x v="2270"/>
    <x v="220"/>
    <n v="14.1"/>
  </r>
  <r>
    <x v="1"/>
    <x v="9"/>
    <x v="0"/>
    <n v="79243"/>
    <n v="0.56999999999999995"/>
    <n v="451.68509999999992"/>
    <n v="471865.75"/>
    <n v="1044.6785824903236"/>
    <n v="20930.990000000002"/>
    <n v="50.88"/>
    <n v="10281.302288000001"/>
    <n v="204.22"/>
    <n v="0.98"/>
    <n v="10075.676242240001"/>
    <x v="0"/>
    <n v="678"/>
    <x v="262"/>
    <n v="7.31"/>
    <n v="32.821899999999999"/>
    <x v="2271"/>
    <x v="2271"/>
    <x v="105"/>
    <n v="16.04"/>
  </r>
  <r>
    <x v="1"/>
    <x v="9"/>
    <x v="1"/>
    <n v="139383"/>
    <n v="0.66"/>
    <n v="919.92780000000005"/>
    <n v="308470.78999999998"/>
    <n v="335.32065233815086"/>
    <n v="45559.54"/>
    <n v="12.72"/>
    <n v="39764.366512000001"/>
    <n v="226.85"/>
    <n v="0.82"/>
    <n v="32606.780539839998"/>
    <x v="0"/>
    <n v="3503"/>
    <x v="1945"/>
    <n v="7.22"/>
    <n v="56.821399999999997"/>
    <x v="2272"/>
    <x v="2272"/>
    <x v="163"/>
    <n v="4.7699999999999996"/>
  </r>
  <r>
    <x v="1"/>
    <x v="9"/>
    <x v="4"/>
    <n v="146414"/>
    <n v="3.35"/>
    <n v="4904.8690000000006"/>
    <n v="181264.39"/>
    <n v="36.956010445946667"/>
    <n v="46176.54"/>
    <n v="9.69"/>
    <n v="41702.033274000001"/>
    <n v="33.86"/>
    <n v="0.9"/>
    <n v="37531.829946600003"/>
    <x v="0"/>
    <n v="665"/>
    <x v="1946"/>
    <n v="7.25"/>
    <n v="294.42249999999996"/>
    <x v="2273"/>
    <x v="2273"/>
    <x v="145"/>
    <n v="8.2200000000000006"/>
  </r>
  <r>
    <x v="1"/>
    <x v="9"/>
    <x v="2"/>
    <n v="180913"/>
    <n v="1.7"/>
    <n v="3075.5210000000002"/>
    <n v="278154.96999999997"/>
    <n v="90.441577215697748"/>
    <n v="43997.24"/>
    <n v="43.11"/>
    <n v="25030.029835999998"/>
    <n v="286.10000000000002"/>
    <n v="1.05"/>
    <n v="26281.531327799999"/>
    <x v="1"/>
    <n v="4043"/>
    <x v="1947"/>
    <n v="5.0599999999999996"/>
    <n v="149.37119999999999"/>
    <x v="2274"/>
    <x v="2274"/>
    <x v="245"/>
    <n v="21.23"/>
  </r>
  <r>
    <x v="1"/>
    <x v="9"/>
    <x v="4"/>
    <n v="177366"/>
    <n v="3.3"/>
    <n v="5853.0780000000004"/>
    <n v="74432.27"/>
    <n v="12.716773977725907"/>
    <n v="29132.240000000002"/>
    <n v="50.03"/>
    <n v="14557.380328000001"/>
    <n v="324.64999999999998"/>
    <n v="0.96"/>
    <n v="13975.085114880001"/>
    <x v="0"/>
    <n v="3407"/>
    <x v="1948"/>
    <n v="8.2100000000000009"/>
    <n v="405.49190000000004"/>
    <x v="2275"/>
    <x v="2275"/>
    <x v="212"/>
    <n v="12.1"/>
  </r>
  <r>
    <x v="1"/>
    <x v="9"/>
    <x v="1"/>
    <n v="86222"/>
    <n v="2.89"/>
    <n v="2491.8158000000003"/>
    <n v="283008.09999999998"/>
    <n v="113.57504836432932"/>
    <n v="13268.32"/>
    <n v="29.89"/>
    <n v="9302.4191520000004"/>
    <n v="209.94"/>
    <n v="1.1000000000000001"/>
    <n v="10232.661067200001"/>
    <x v="1"/>
    <n v="75"/>
    <x v="1949"/>
    <n v="20.399999999999999"/>
    <n v="388.82399999999996"/>
    <x v="2276"/>
    <x v="2276"/>
    <x v="36"/>
    <n v="13.97"/>
  </r>
  <r>
    <x v="1"/>
    <x v="9"/>
    <x v="1"/>
    <n v="188956"/>
    <n v="1.94"/>
    <n v="3665.7464"/>
    <n v="364250.64"/>
    <n v="99.366022701406735"/>
    <n v="14368.7"/>
    <n v="16"/>
    <n v="12069.708000000001"/>
    <n v="49.43"/>
    <n v="0.88"/>
    <n v="10621.34304"/>
    <x v="0"/>
    <n v="4415"/>
    <x v="640"/>
    <n v="18.3"/>
    <n v="481.65600000000001"/>
    <x v="2277"/>
    <x v="2277"/>
    <x v="233"/>
    <n v="9.82"/>
  </r>
  <r>
    <x v="1"/>
    <x v="9"/>
    <x v="0"/>
    <n v="96830"/>
    <n v="6.26"/>
    <n v="6061.558"/>
    <n v="451088.62"/>
    <n v="74.417933475189045"/>
    <n v="16600.2"/>
    <n v="34.700000000000003"/>
    <n v="10839.930600000002"/>
    <n v="367.71"/>
    <n v="0.89"/>
    <n v="9647.5382340000015"/>
    <x v="0"/>
    <n v="4466"/>
    <x v="1950"/>
    <n v="2.91"/>
    <n v="148.84649999999999"/>
    <x v="2278"/>
    <x v="2278"/>
    <x v="212"/>
    <n v="11.48"/>
  </r>
  <r>
    <x v="1"/>
    <x v="9"/>
    <x v="1"/>
    <n v="114316"/>
    <n v="5.61"/>
    <n v="6413.1276000000007"/>
    <n v="27944.87"/>
    <n v="4.3574479946414906"/>
    <n v="30551.49"/>
    <n v="38.82"/>
    <n v="18691.401582000002"/>
    <n v="486.55"/>
    <n v="0.89"/>
    <n v="16635.347407980003"/>
    <x v="1"/>
    <n v="3504"/>
    <x v="1951"/>
    <n v="24.16"/>
    <n v="1270.3328000000001"/>
    <x v="2279"/>
    <x v="2279"/>
    <x v="73"/>
    <n v="18.22"/>
  </r>
  <r>
    <x v="1"/>
    <x v="9"/>
    <x v="4"/>
    <n v="163162"/>
    <n v="6.27"/>
    <n v="10230.257399999999"/>
    <n v="138567.56"/>
    <n v="13.544875224742636"/>
    <n v="3007.82"/>
    <n v="42.36"/>
    <n v="1733.7074480000001"/>
    <n v="207.82"/>
    <n v="0.85"/>
    <n v="1473.6513308000001"/>
    <x v="0"/>
    <n v="2724"/>
    <x v="1952"/>
    <n v="4.58"/>
    <n v="296.09699999999998"/>
    <x v="2280"/>
    <x v="2280"/>
    <x v="221"/>
    <n v="8.81"/>
  </r>
  <r>
    <x v="1"/>
    <x v="9"/>
    <x v="0"/>
    <n v="48136"/>
    <n v="5.98"/>
    <n v="2878.5328000000004"/>
    <n v="112139.33"/>
    <n v="38.957113846331708"/>
    <n v="23349.77"/>
    <n v="35"/>
    <n v="15177.3505"/>
    <n v="242.16"/>
    <n v="1.1100000000000001"/>
    <n v="16846.859055000001"/>
    <x v="0"/>
    <n v="4974"/>
    <x v="103"/>
    <n v="6.09"/>
    <n v="159.1317"/>
    <x v="2281"/>
    <x v="2281"/>
    <x v="66"/>
    <n v="11.04"/>
  </r>
  <r>
    <x v="1"/>
    <x v="9"/>
    <x v="2"/>
    <n v="43485"/>
    <n v="6.89"/>
    <n v="2996.1165000000001"/>
    <n v="217378.76"/>
    <n v="72.5535071817134"/>
    <n v="44726.16"/>
    <n v="42.31"/>
    <n v="25802.521703999999"/>
    <n v="132.9"/>
    <n v="1.1100000000000001"/>
    <n v="28640.79909144"/>
    <x v="0"/>
    <n v="3844"/>
    <x v="1141"/>
    <n v="24.82"/>
    <n v="504.0942"/>
    <x v="2282"/>
    <x v="2282"/>
    <x v="76"/>
    <n v="8.6999999999999993"/>
  </r>
  <r>
    <x v="1"/>
    <x v="9"/>
    <x v="4"/>
    <n v="91139"/>
    <n v="6.02"/>
    <n v="5486.5677999999998"/>
    <n v="200990.84"/>
    <n v="36.633255493534591"/>
    <n v="36029.11"/>
    <n v="17.48"/>
    <n v="29731.221571999999"/>
    <n v="115.09"/>
    <n v="1.0900000000000001"/>
    <n v="32407.03151348"/>
    <x v="0"/>
    <n v="2398"/>
    <x v="1331"/>
    <n v="13.05"/>
    <n v="452.44350000000003"/>
    <x v="2283"/>
    <x v="2283"/>
    <x v="221"/>
    <n v="10.51"/>
  </r>
  <r>
    <x v="1"/>
    <x v="9"/>
    <x v="1"/>
    <n v="195661"/>
    <n v="5.23"/>
    <n v="10233.070300000001"/>
    <n v="152072.99"/>
    <n v="14.860934748000311"/>
    <n v="10066.91"/>
    <n v="20.37"/>
    <n v="8016.2804329999999"/>
    <n v="92.37"/>
    <n v="0.81"/>
    <n v="6493.1871507300002"/>
    <x v="0"/>
    <n v="950"/>
    <x v="1953"/>
    <n v="3.81"/>
    <n v="325.1454"/>
    <x v="2284"/>
    <x v="2284"/>
    <x v="71"/>
    <n v="7.14"/>
  </r>
  <r>
    <x v="1"/>
    <x v="9"/>
    <x v="0"/>
    <n v="15601"/>
    <n v="4.18"/>
    <n v="652.12180000000001"/>
    <n v="374550.5"/>
    <n v="574.35666159297239"/>
    <n v="12391.03"/>
    <n v="4.5999999999999996"/>
    <n v="11821.04262"/>
    <n v="378.4"/>
    <n v="1.0900000000000001"/>
    <n v="12884.936455800002"/>
    <x v="0"/>
    <n v="1785"/>
    <x v="1954"/>
    <n v="10.33"/>
    <n v="40.906800000000004"/>
    <x v="2285"/>
    <x v="2285"/>
    <x v="185"/>
    <n v="6.05"/>
  </r>
  <r>
    <x v="1"/>
    <x v="9"/>
    <x v="1"/>
    <n v="17915"/>
    <n v="7.96"/>
    <n v="1426.0340000000001"/>
    <n v="490259.43"/>
    <n v="343.79224478518739"/>
    <n v="16992.66"/>
    <n v="46.51"/>
    <n v="9089.373834"/>
    <n v="83.91"/>
    <n v="0.98"/>
    <n v="8907.5863573200004"/>
    <x v="0"/>
    <n v="1532"/>
    <x v="1955"/>
    <n v="24.8"/>
    <n v="254.44800000000001"/>
    <x v="2286"/>
    <x v="2286"/>
    <x v="14"/>
    <n v="13.25"/>
  </r>
  <r>
    <x v="1"/>
    <x v="9"/>
    <x v="4"/>
    <n v="73417"/>
    <n v="3.59"/>
    <n v="2635.6703000000002"/>
    <n v="9556.81"/>
    <n v="3.6259504840191883"/>
    <n v="36638.92"/>
    <n v="27.48"/>
    <n v="26570.544784000002"/>
    <n v="246.14"/>
    <n v="0.96"/>
    <n v="25507.72299264"/>
    <x v="1"/>
    <n v="737"/>
    <x v="1956"/>
    <n v="3.63"/>
    <n v="108.1014"/>
    <x v="2287"/>
    <x v="2287"/>
    <x v="230"/>
    <n v="11.71"/>
  </r>
  <r>
    <x v="1"/>
    <x v="9"/>
    <x v="4"/>
    <n v="18916"/>
    <n v="3.4"/>
    <n v="643.14400000000001"/>
    <n v="130898.34"/>
    <n v="203.52882091724402"/>
    <n v="31907.31"/>
    <n v="57.62"/>
    <n v="13522.317978000003"/>
    <n v="36.56"/>
    <n v="1.05"/>
    <n v="14198.433876900004"/>
    <x v="1"/>
    <n v="1299"/>
    <x v="1957"/>
    <n v="13.25"/>
    <n v="94.737500000000011"/>
    <x v="2288"/>
    <x v="2288"/>
    <x v="152"/>
    <n v="11.88"/>
  </r>
  <r>
    <x v="1"/>
    <x v="9"/>
    <x v="0"/>
    <n v="168035"/>
    <n v="5.14"/>
    <n v="8636.9989999999998"/>
    <n v="80638.880000000005"/>
    <n v="9.3364466060491615"/>
    <n v="13560.15"/>
    <n v="41.74"/>
    <n v="7900.1433900000002"/>
    <n v="175.9"/>
    <n v="1.1599999999999999"/>
    <n v="9164.1663324000001"/>
    <x v="1"/>
    <n v="4180"/>
    <x v="1958"/>
    <n v="21.18"/>
    <n v="1746.9263999999998"/>
    <x v="2289"/>
    <x v="2289"/>
    <x v="166"/>
    <n v="16.73"/>
  </r>
  <r>
    <x v="1"/>
    <x v="9"/>
    <x v="2"/>
    <n v="145856"/>
    <n v="4.29"/>
    <n v="6257.2223999999997"/>
    <n v="205976.21"/>
    <n v="32.918153908034341"/>
    <n v="24136.27"/>
    <n v="10.02"/>
    <n v="21717.815746"/>
    <n v="344.11"/>
    <n v="0.83"/>
    <n v="18025.787069179998"/>
    <x v="1"/>
    <n v="1442"/>
    <x v="1959"/>
    <n v="5.73"/>
    <n v="387.17610000000002"/>
    <x v="2290"/>
    <x v="2290"/>
    <x v="192"/>
    <n v="11.32"/>
  </r>
  <r>
    <x v="1"/>
    <x v="9"/>
    <x v="3"/>
    <n v="62516"/>
    <n v="4.3"/>
    <n v="2688.1879999999996"/>
    <n v="348830.77"/>
    <n v="129.76427615925675"/>
    <n v="26708.76"/>
    <n v="28.23"/>
    <n v="19168.877052"/>
    <n v="129.93"/>
    <n v="1.18"/>
    <n v="22619.27492136"/>
    <x v="1"/>
    <n v="4943"/>
    <x v="1960"/>
    <n v="22.99"/>
    <n v="730.62220000000002"/>
    <x v="2291"/>
    <x v="2291"/>
    <x v="126"/>
    <n v="13.69"/>
  </r>
  <r>
    <x v="1"/>
    <x v="9"/>
    <x v="2"/>
    <n v="160435"/>
    <n v="3.38"/>
    <n v="5422.7029999999995"/>
    <n v="365971.58"/>
    <n v="67.488774509686408"/>
    <n v="212.1"/>
    <n v="43.35"/>
    <n v="120.15465"/>
    <n v="176.68"/>
    <n v="0.99"/>
    <n v="118.9531035"/>
    <x v="1"/>
    <n v="2276"/>
    <x v="1706"/>
    <n v="21.68"/>
    <n v="1419.3896"/>
    <x v="2292"/>
    <x v="2292"/>
    <x v="197"/>
    <n v="17.48"/>
  </r>
  <r>
    <x v="1"/>
    <x v="9"/>
    <x v="4"/>
    <n v="116729"/>
    <n v="7.89"/>
    <n v="9209.918099999999"/>
    <n v="493267.3"/>
    <n v="53.558272141421114"/>
    <n v="9790.57"/>
    <n v="24.09"/>
    <n v="7432.0216869999995"/>
    <n v="25.18"/>
    <n v="0.93"/>
    <n v="6911.7801689099997"/>
    <x v="1"/>
    <n v="3500"/>
    <x v="1961"/>
    <n v="10.98"/>
    <n v="808.89660000000003"/>
    <x v="2293"/>
    <x v="2293"/>
    <x v="43"/>
    <n v="15.18"/>
  </r>
  <r>
    <x v="1"/>
    <x v="9"/>
    <x v="2"/>
    <n v="53158"/>
    <n v="4.4400000000000004"/>
    <n v="2360.2152000000001"/>
    <n v="53140.84"/>
    <n v="22.515251999055"/>
    <n v="46088.6"/>
    <n v="33.229999999999997"/>
    <n v="30773.358219999998"/>
    <n v="487.95"/>
    <n v="1.05"/>
    <n v="32312.026130999999"/>
    <x v="0"/>
    <n v="4156"/>
    <x v="1962"/>
    <n v="8.2100000000000009"/>
    <n v="183.24720000000002"/>
    <x v="2294"/>
    <x v="2294"/>
    <x v="126"/>
    <n v="6.08"/>
  </r>
  <r>
    <x v="1"/>
    <x v="9"/>
    <x v="3"/>
    <n v="144849"/>
    <n v="3.55"/>
    <n v="5142.1394999999993"/>
    <n v="108667.05"/>
    <n v="21.132653052294675"/>
    <n v="894.66"/>
    <n v="53.69"/>
    <n v="414.31704600000006"/>
    <n v="494.84"/>
    <n v="1.19"/>
    <n v="493.03728474000008"/>
    <x v="1"/>
    <n v="510"/>
    <x v="910"/>
    <n v="5.04"/>
    <n v="169.09200000000001"/>
    <x v="2295"/>
    <x v="2295"/>
    <x v="200"/>
    <n v="12.76"/>
  </r>
  <r>
    <x v="1"/>
    <x v="9"/>
    <x v="3"/>
    <n v="14882"/>
    <n v="6.93"/>
    <n v="1031.3226"/>
    <n v="252573.3"/>
    <n v="244.90232251285872"/>
    <n v="17255.27"/>
    <n v="8.99"/>
    <n v="15704.021227000001"/>
    <n v="265.24"/>
    <n v="1.07"/>
    <n v="16803.302712890003"/>
    <x v="0"/>
    <n v="339"/>
    <x v="1963"/>
    <n v="21.67"/>
    <n v="199.1473"/>
    <x v="2296"/>
    <x v="2296"/>
    <x v="117"/>
    <n v="5.84"/>
  </r>
  <r>
    <x v="1"/>
    <x v="9"/>
    <x v="0"/>
    <n v="122559"/>
    <n v="5.93"/>
    <n v="7267.7487000000001"/>
    <n v="308460.75"/>
    <n v="42.44240723403108"/>
    <n v="6849.07"/>
    <n v="24.95"/>
    <n v="5140.227034999999"/>
    <n v="230.39"/>
    <n v="1.01"/>
    <n v="5191.6293053499994"/>
    <x v="0"/>
    <n v="4470"/>
    <x v="1964"/>
    <n v="12.84"/>
    <n v="537.48239999999998"/>
    <x v="2297"/>
    <x v="2297"/>
    <x v="100"/>
    <n v="8.61"/>
  </r>
  <r>
    <x v="1"/>
    <x v="9"/>
    <x v="3"/>
    <n v="59810"/>
    <n v="2.69"/>
    <n v="1608.8890000000001"/>
    <n v="113423.99"/>
    <n v="70.498331457297553"/>
    <n v="23538.85"/>
    <n v="24.94"/>
    <n v="17668.260809999996"/>
    <n v="312.12"/>
    <n v="0.92"/>
    <n v="16254.799945199997"/>
    <x v="0"/>
    <n v="2169"/>
    <x v="1965"/>
    <n v="11.56"/>
    <n v="155.8288"/>
    <x v="2298"/>
    <x v="2298"/>
    <x v="171"/>
    <n v="10.38"/>
  </r>
  <r>
    <x v="1"/>
    <x v="9"/>
    <x v="2"/>
    <n v="14910"/>
    <n v="6.61"/>
    <n v="985.55100000000004"/>
    <n v="443215"/>
    <n v="449.7129017169076"/>
    <n v="220.43"/>
    <n v="53"/>
    <n v="103.60209999999999"/>
    <n v="337.44"/>
    <n v="1.1499999999999999"/>
    <n v="119.14241499999999"/>
    <x v="0"/>
    <n v="2034"/>
    <x v="934"/>
    <n v="13.26"/>
    <n v="121.99199999999999"/>
    <x v="2299"/>
    <x v="2299"/>
    <x v="39"/>
    <n v="15.06"/>
  </r>
  <r>
    <x v="1"/>
    <x v="9"/>
    <x v="2"/>
    <n v="119903"/>
    <n v="3.7"/>
    <n v="4436.411000000001"/>
    <n v="175004.92"/>
    <n v="39.447409178274953"/>
    <n v="24886.71"/>
    <n v="18.68"/>
    <n v="20237.872572"/>
    <n v="281.33999999999997"/>
    <n v="1.02"/>
    <n v="20642.630023440001"/>
    <x v="0"/>
    <n v="2683"/>
    <x v="1966"/>
    <n v="24.72"/>
    <n v="758.65679999999998"/>
    <x v="2300"/>
    <x v="2300"/>
    <x v="235"/>
    <n v="7.42"/>
  </r>
  <r>
    <x v="1"/>
    <x v="9"/>
    <x v="3"/>
    <n v="108848"/>
    <n v="2.86"/>
    <n v="3113.0527999999999"/>
    <n v="259532.55"/>
    <n v="83.369144911387309"/>
    <n v="20688.259999999998"/>
    <n v="13.27"/>
    <n v="17942.927897999998"/>
    <n v="237.71"/>
    <n v="0.88"/>
    <n v="15789.776550239998"/>
    <x v="1"/>
    <n v="3956"/>
    <x v="440"/>
    <n v="21.93"/>
    <n v="698.03189999999995"/>
    <x v="2301"/>
    <x v="2301"/>
    <x v="40"/>
    <n v="16.149999999999999"/>
  </r>
  <r>
    <x v="1"/>
    <x v="9"/>
    <x v="0"/>
    <n v="64699"/>
    <n v="3.42"/>
    <n v="2212.7058000000002"/>
    <n v="230523.26"/>
    <n v="104.18161329897539"/>
    <n v="44811.44"/>
    <n v="49.09"/>
    <n v="22813.504103999996"/>
    <n v="315.27999999999997"/>
    <n v="1.1299999999999999"/>
    <n v="25779.259637519994"/>
    <x v="0"/>
    <n v="868"/>
    <x v="1967"/>
    <n v="3.29"/>
    <n v="54.581099999999999"/>
    <x v="2302"/>
    <x v="2302"/>
    <x v="242"/>
    <n v="10.72"/>
  </r>
  <r>
    <x v="1"/>
    <x v="9"/>
    <x v="2"/>
    <n v="30350"/>
    <n v="0.83"/>
    <n v="251.905"/>
    <n v="421966.61"/>
    <n v="1675.1021615291479"/>
    <n v="31177.07"/>
    <n v="45.49"/>
    <n v="16994.620856999998"/>
    <n v="246.26"/>
    <n v="1.1100000000000001"/>
    <n v="18864.029151269999"/>
    <x v="1"/>
    <n v="4119"/>
    <x v="1968"/>
    <n v="3.85"/>
    <n v="7.6230000000000002"/>
    <x v="2303"/>
    <x v="2303"/>
    <x v="217"/>
    <n v="13.25"/>
  </r>
  <r>
    <x v="1"/>
    <x v="9"/>
    <x v="4"/>
    <n v="131305"/>
    <n v="4.2"/>
    <n v="5514.81"/>
    <n v="50965.440000000002"/>
    <n v="9.2415586393728884"/>
    <n v="49027.45"/>
    <n v="7.44"/>
    <n v="45379.807719999997"/>
    <n v="233.14"/>
    <n v="1.01"/>
    <n v="45833.605797199998"/>
    <x v="0"/>
    <n v="1622"/>
    <x v="1969"/>
    <n v="17.84"/>
    <n v="847.93520000000001"/>
    <x v="2304"/>
    <x v="2304"/>
    <x v="53"/>
    <n v="5.48"/>
  </r>
  <r>
    <x v="1"/>
    <x v="9"/>
    <x v="4"/>
    <n v="135400"/>
    <n v="6.48"/>
    <n v="8773.9200000000019"/>
    <n v="228786.29"/>
    <n v="26.075721000419421"/>
    <n v="12438.37"/>
    <n v="32.950000000000003"/>
    <n v="8339.9270850000012"/>
    <n v="365.27"/>
    <n v="1.0900000000000001"/>
    <n v="9090.520522650002"/>
    <x v="1"/>
    <n v="4571"/>
    <x v="1970"/>
    <n v="24.44"/>
    <n v="2165.6284000000001"/>
    <x v="2305"/>
    <x v="2305"/>
    <x v="79"/>
    <n v="21.26"/>
  </r>
  <r>
    <x v="1"/>
    <x v="9"/>
    <x v="1"/>
    <n v="37294"/>
    <n v="4.01"/>
    <n v="1495.4893999999999"/>
    <n v="327187.33"/>
    <n v="218.78278107487759"/>
    <n v="25843.49"/>
    <n v="0.28000000000000003"/>
    <n v="25771.128228000001"/>
    <n v="52.66"/>
    <n v="0.95"/>
    <n v="24482.571816600001"/>
    <x v="0"/>
    <n v="2669"/>
    <x v="1971"/>
    <n v="10.08"/>
    <n v="137.08799999999999"/>
    <x v="2306"/>
    <x v="2306"/>
    <x v="97"/>
    <n v="5.35"/>
  </r>
  <r>
    <x v="1"/>
    <x v="9"/>
    <x v="3"/>
    <n v="59024"/>
    <n v="5.97"/>
    <n v="3523.7327999999998"/>
    <n v="434336.02"/>
    <n v="123.26020293025624"/>
    <n v="12822.17"/>
    <n v="12.64"/>
    <n v="11201.447711999999"/>
    <n v="116.5"/>
    <n v="0.82"/>
    <n v="9185.1871238399981"/>
    <x v="0"/>
    <n v="2061"/>
    <x v="1972"/>
    <n v="1.64"/>
    <n v="44.033999999999992"/>
    <x v="2307"/>
    <x v="2307"/>
    <x v="59"/>
    <n v="8.3800000000000008"/>
  </r>
  <r>
    <x v="1"/>
    <x v="9"/>
    <x v="4"/>
    <n v="102173"/>
    <n v="4.4400000000000004"/>
    <n v="4536.4812000000002"/>
    <n v="18213.11"/>
    <n v="4.0148099809164863"/>
    <n v="19034.18"/>
    <n v="39.56"/>
    <n v="11504.258392000002"/>
    <n v="155.30000000000001"/>
    <n v="0.84"/>
    <n v="9663.5770492800002"/>
    <x v="0"/>
    <n v="3419"/>
    <x v="1973"/>
    <n v="9.44"/>
    <n v="232.88479999999998"/>
    <x v="2308"/>
    <x v="2308"/>
    <x v="218"/>
    <n v="9.8699999999999992"/>
  </r>
  <r>
    <x v="1"/>
    <x v="9"/>
    <x v="0"/>
    <n v="153935"/>
    <n v="7.6"/>
    <n v="11699.06"/>
    <n v="452153.8"/>
    <n v="38.648729043188084"/>
    <n v="27093.45"/>
    <n v="16.05"/>
    <n v="22744.951274999999"/>
    <n v="109.24"/>
    <n v="0.96"/>
    <n v="21835.153223999998"/>
    <x v="0"/>
    <n v="1177"/>
    <x v="1974"/>
    <n v="12.66"/>
    <n v="1078.1255999999998"/>
    <x v="2309"/>
    <x v="2309"/>
    <x v="191"/>
    <n v="16.91"/>
  </r>
  <r>
    <x v="1"/>
    <x v="9"/>
    <x v="4"/>
    <n v="175053"/>
    <n v="5.39"/>
    <n v="9435.3567000000003"/>
    <n v="222136.05"/>
    <n v="23.542941413121138"/>
    <n v="24911.73"/>
    <n v="20.02"/>
    <n v="19924.401654000001"/>
    <n v="217.38"/>
    <n v="0.92"/>
    <n v="18330.449521680002"/>
    <x v="0"/>
    <n v="4253"/>
    <x v="1975"/>
    <n v="15.54"/>
    <n v="897.27959999999985"/>
    <x v="2310"/>
    <x v="2310"/>
    <x v="36"/>
    <n v="7.13"/>
  </r>
  <r>
    <x v="1"/>
    <x v="9"/>
    <x v="4"/>
    <n v="108942"/>
    <n v="7.98"/>
    <n v="8693.5716000000011"/>
    <n v="445885.9"/>
    <n v="51.28915024982367"/>
    <n v="41050.589999999997"/>
    <n v="17.55"/>
    <n v="33846.211454999997"/>
    <n v="292.66000000000003"/>
    <n v="0.85"/>
    <n v="28769.279736749995"/>
    <x v="0"/>
    <n v="2189"/>
    <x v="1976"/>
    <n v="6.35"/>
    <n v="495.68099999999998"/>
    <x v="2311"/>
    <x v="2311"/>
    <x v="25"/>
    <n v="12.13"/>
  </r>
  <r>
    <x v="1"/>
    <x v="9"/>
    <x v="2"/>
    <n v="177339"/>
    <n v="1.68"/>
    <n v="2979.2952"/>
    <n v="38498.400000000001"/>
    <n v="12.921982353410296"/>
    <n v="17697.53"/>
    <n v="43.18"/>
    <n v="10055.736546"/>
    <n v="336.83"/>
    <n v="1.04"/>
    <n v="10457.966007840001"/>
    <x v="0"/>
    <n v="416"/>
    <x v="1977"/>
    <n v="13.73"/>
    <n v="303.43299999999999"/>
    <x v="2312"/>
    <x v="2312"/>
    <x v="208"/>
    <n v="9.41"/>
  </r>
  <r>
    <x v="1"/>
    <x v="9"/>
    <x v="0"/>
    <n v="101770"/>
    <n v="2"/>
    <n v="2035.4"/>
    <n v="278591.24"/>
    <n v="136.87296845828828"/>
    <n v="17554.2"/>
    <n v="20.149999999999999"/>
    <n v="14017.028700000001"/>
    <n v="138.65"/>
    <n v="1"/>
    <n v="14017.028700000001"/>
    <x v="0"/>
    <n v="226"/>
    <x v="1978"/>
    <n v="18.03"/>
    <n v="264.86070000000001"/>
    <x v="2313"/>
    <x v="2313"/>
    <x v="151"/>
    <n v="6.15"/>
  </r>
  <r>
    <x v="1"/>
    <x v="9"/>
    <x v="3"/>
    <n v="2363"/>
    <n v="1.39"/>
    <n v="32.845700000000001"/>
    <n v="491665.33"/>
    <n v="14968.940531028415"/>
    <n v="9939.42"/>
    <n v="0.47"/>
    <n v="9892.7047259999999"/>
    <n v="427.98"/>
    <n v="1.1499999999999999"/>
    <n v="11376.6104349"/>
    <x v="0"/>
    <n v="4201"/>
    <x v="1979"/>
    <n v="17.2"/>
    <n v="3.9559999999999995"/>
    <x v="2314"/>
    <x v="2314"/>
    <x v="151"/>
    <n v="11.33"/>
  </r>
  <r>
    <x v="1"/>
    <x v="9"/>
    <x v="4"/>
    <n v="79747"/>
    <n v="4.2699999999999996"/>
    <n v="3405.1968999999995"/>
    <n v="335044.25"/>
    <n v="98.392034246242872"/>
    <n v="34264.44"/>
    <n v="11.19"/>
    <n v="30430.249164000001"/>
    <n v="283.92"/>
    <n v="1.19"/>
    <n v="36211.996505160001"/>
    <x v="1"/>
    <n v="831"/>
    <x v="1980"/>
    <n v="4.01"/>
    <n v="120.13959999999999"/>
    <x v="2315"/>
    <x v="2315"/>
    <x v="229"/>
    <n v="16.45"/>
  </r>
  <r>
    <x v="1"/>
    <x v="9"/>
    <x v="2"/>
    <n v="56120"/>
    <n v="3.01"/>
    <n v="1689.212"/>
    <n v="52353.48"/>
    <n v="30.992841632666593"/>
    <n v="1994.66"/>
    <n v="10.54"/>
    <n v="1784.4228360000002"/>
    <n v="343.68"/>
    <n v="1.05"/>
    <n v="1873.6439778000004"/>
    <x v="1"/>
    <n v="2269"/>
    <x v="1981"/>
    <n v="18.77"/>
    <n v="348.7466"/>
    <x v="2316"/>
    <x v="2316"/>
    <x v="78"/>
    <n v="11.11"/>
  </r>
  <r>
    <x v="2"/>
    <x v="9"/>
    <x v="4"/>
    <n v="107745"/>
    <n v="5.99"/>
    <n v="6453.9255000000003"/>
    <n v="477059.94"/>
    <n v="73.917794681701849"/>
    <n v="7640.09"/>
    <n v="11.04"/>
    <n v="6796.6240639999996"/>
    <n v="43.46"/>
    <n v="1.0900000000000001"/>
    <n v="7408.3202297600001"/>
    <x v="0"/>
    <n v="3410"/>
    <x v="1419"/>
    <n v="14.31"/>
    <n v="467.22149999999999"/>
    <x v="2317"/>
    <x v="2317"/>
    <x v="156"/>
    <n v="9.85"/>
  </r>
  <r>
    <x v="2"/>
    <x v="9"/>
    <x v="4"/>
    <n v="106737"/>
    <n v="6.89"/>
    <n v="7354.1793000000007"/>
    <n v="13500.63"/>
    <n v="1.8357765631305722"/>
    <n v="9501.27"/>
    <n v="19.97"/>
    <n v="7603.8663810000007"/>
    <n v="33.83"/>
    <n v="1.05"/>
    <n v="7984.0597000500011"/>
    <x v="0"/>
    <n v="4917"/>
    <x v="1982"/>
    <n v="3.17"/>
    <n v="180.43639999999999"/>
    <x v="2318"/>
    <x v="2318"/>
    <x v="41"/>
    <n v="3.14"/>
  </r>
  <r>
    <x v="2"/>
    <x v="9"/>
    <x v="2"/>
    <n v="165196"/>
    <n v="3.87"/>
    <n v="6393.0851999999995"/>
    <n v="140913.48000000001"/>
    <n v="22.041545762599881"/>
    <n v="40172.28"/>
    <n v="26.86"/>
    <n v="29382.005592000001"/>
    <n v="277.38"/>
    <n v="1.2"/>
    <n v="35258.406710399999"/>
    <x v="0"/>
    <n v="2839"/>
    <x v="1983"/>
    <n v="13.29"/>
    <n v="844.44659999999999"/>
    <x v="2319"/>
    <x v="2319"/>
    <x v="180"/>
    <n v="6.61"/>
  </r>
  <r>
    <x v="2"/>
    <x v="9"/>
    <x v="3"/>
    <n v="122232"/>
    <n v="6.47"/>
    <n v="7908.4103999999988"/>
    <n v="480654.13"/>
    <n v="60.777590652098695"/>
    <n v="28759.89"/>
    <n v="52.35"/>
    <n v="13704.087585000001"/>
    <n v="76.02"/>
    <n v="0.94"/>
    <n v="12881.842329900001"/>
    <x v="0"/>
    <n v="3802"/>
    <x v="1984"/>
    <n v="13.63"/>
    <n v="946.33090000000004"/>
    <x v="2320"/>
    <x v="2320"/>
    <x v="250"/>
    <n v="11.83"/>
  </r>
  <r>
    <x v="2"/>
    <x v="9"/>
    <x v="1"/>
    <n v="27154"/>
    <n v="3.41"/>
    <n v="925.95139999999992"/>
    <n v="218204.73"/>
    <n v="235.6546250699551"/>
    <n v="35390.800000000003"/>
    <n v="31.26"/>
    <n v="24327.635920000001"/>
    <n v="131.41"/>
    <n v="1.04"/>
    <n v="25300.741356800001"/>
    <x v="1"/>
    <n v="2846"/>
    <x v="1985"/>
    <n v="16.420000000000002"/>
    <n v="142.5256"/>
    <x v="2321"/>
    <x v="2321"/>
    <x v="242"/>
    <n v="16.170000000000002"/>
  </r>
  <r>
    <x v="2"/>
    <x v="9"/>
    <x v="2"/>
    <n v="108127"/>
    <n v="3.31"/>
    <n v="3579.0036999999998"/>
    <n v="456883.51"/>
    <n v="127.65661851648828"/>
    <n v="6883.28"/>
    <n v="51.18"/>
    <n v="3360.4172959999996"/>
    <n v="389.34"/>
    <n v="1.0900000000000001"/>
    <n v="3662.85485264"/>
    <x v="0"/>
    <n v="4798"/>
    <x v="1986"/>
    <n v="17.82"/>
    <n v="497.3562"/>
    <x v="2322"/>
    <x v="2322"/>
    <x v="49"/>
    <n v="13.49"/>
  </r>
  <r>
    <x v="2"/>
    <x v="9"/>
    <x v="3"/>
    <n v="184582"/>
    <n v="3.87"/>
    <n v="7143.3233999999993"/>
    <n v="377670.38"/>
    <n v="52.870402031636992"/>
    <n v="18541.11"/>
    <n v="54.69"/>
    <n v="8400.9769410000008"/>
    <n v="114.44"/>
    <n v="0.92"/>
    <n v="7728.8987857200009"/>
    <x v="1"/>
    <n v="229"/>
    <x v="1987"/>
    <n v="15.37"/>
    <n v="944.17910000000006"/>
    <x v="2323"/>
    <x v="2323"/>
    <x v="29"/>
    <n v="19.260000000000002"/>
  </r>
  <r>
    <x v="2"/>
    <x v="9"/>
    <x v="4"/>
    <n v="162203"/>
    <n v="4.76"/>
    <n v="7720.8627999999999"/>
    <n v="348862.64"/>
    <n v="45.184411255177338"/>
    <n v="17279.73"/>
    <n v="15.09"/>
    <n v="14672.218742999999"/>
    <n v="73.66"/>
    <n v="1.03"/>
    <n v="15112.385305289999"/>
    <x v="0"/>
    <n v="3773"/>
    <x v="1703"/>
    <n v="6.42"/>
    <n v="252.75539999999998"/>
    <x v="2324"/>
    <x v="2324"/>
    <x v="94"/>
    <n v="12.07"/>
  </r>
  <r>
    <x v="2"/>
    <x v="9"/>
    <x v="0"/>
    <n v="194399"/>
    <n v="3.96"/>
    <n v="7698.2003999999997"/>
    <n v="431374.55"/>
    <n v="56.035765190004668"/>
    <n v="30711.68"/>
    <n v="45.85"/>
    <n v="16630.37472"/>
    <n v="189.27"/>
    <n v="1.06"/>
    <n v="17628.197203200001"/>
    <x v="0"/>
    <n v="4752"/>
    <x v="1988"/>
    <n v="11.7"/>
    <n v="824.96699999999998"/>
    <x v="2325"/>
    <x v="2325"/>
    <x v="234"/>
    <n v="15.1"/>
  </r>
  <r>
    <x v="2"/>
    <x v="9"/>
    <x v="4"/>
    <n v="35723"/>
    <n v="2.2200000000000002"/>
    <n v="793.05060000000003"/>
    <n v="237162.14"/>
    <n v="299.05045150965145"/>
    <n v="9755.2800000000007"/>
    <n v="6.27"/>
    <n v="9143.6239440000008"/>
    <n v="304.64999999999998"/>
    <n v="0.88"/>
    <n v="8046.3890707200007"/>
    <x v="0"/>
    <n v="4624"/>
    <x v="1832"/>
    <n v="8.44"/>
    <n v="53.678399999999996"/>
    <x v="2326"/>
    <x v="2326"/>
    <x v="84"/>
    <n v="12.74"/>
  </r>
  <r>
    <x v="2"/>
    <x v="9"/>
    <x v="0"/>
    <n v="58172"/>
    <n v="3.3"/>
    <n v="1919.6760000000002"/>
    <n v="243544.25"/>
    <n v="126.86737241076098"/>
    <n v="35776.5"/>
    <n v="54.11"/>
    <n v="16417.835849999999"/>
    <n v="426.66"/>
    <n v="1.08"/>
    <n v="17731.262718000002"/>
    <x v="0"/>
    <n v="4341"/>
    <x v="1989"/>
    <n v="20.37"/>
    <n v="218.16270000000003"/>
    <x v="2327"/>
    <x v="2327"/>
    <x v="154"/>
    <n v="8.89"/>
  </r>
  <r>
    <x v="2"/>
    <x v="9"/>
    <x v="2"/>
    <n v="95165"/>
    <n v="5.32"/>
    <n v="5062.7780000000002"/>
    <n v="215218.33"/>
    <n v="42.509928343687989"/>
    <n v="37272.080000000002"/>
    <n v="52.46"/>
    <n v="17719.146832000002"/>
    <n v="355.96"/>
    <n v="1.1499999999999999"/>
    <n v="20377.018856800001"/>
    <x v="0"/>
    <n v="992"/>
    <x v="1990"/>
    <n v="9.8000000000000007"/>
    <n v="266.85399999999998"/>
    <x v="2328"/>
    <x v="2328"/>
    <x v="3"/>
    <n v="8.8699999999999992"/>
  </r>
  <r>
    <x v="2"/>
    <x v="9"/>
    <x v="1"/>
    <n v="105610"/>
    <n v="7.7"/>
    <n v="8131.97"/>
    <n v="308363.40000000002"/>
    <n v="37.919889030579306"/>
    <n v="3005.4"/>
    <n v="45.05"/>
    <n v="1651.4673000000003"/>
    <n v="293.39"/>
    <n v="0.86"/>
    <n v="1420.2618780000003"/>
    <x v="0"/>
    <n v="3996"/>
    <x v="619"/>
    <n v="13.53"/>
    <n v="897.71550000000002"/>
    <x v="2329"/>
    <x v="2329"/>
    <x v="222"/>
    <n v="10.15"/>
  </r>
  <r>
    <x v="2"/>
    <x v="9"/>
    <x v="0"/>
    <n v="178610"/>
    <n v="7.6"/>
    <n v="13574.359999999999"/>
    <n v="24703.81"/>
    <n v="1.8198876411116254"/>
    <n v="44079.040000000001"/>
    <n v="4.0999999999999996"/>
    <n v="42271.799359999997"/>
    <n v="218.92"/>
    <n v="1.07"/>
    <n v="45230.825315199996"/>
    <x v="0"/>
    <n v="774"/>
    <x v="1991"/>
    <n v="13.42"/>
    <n v="1337.0346"/>
    <x v="2330"/>
    <x v="2330"/>
    <x v="85"/>
    <n v="5.0199999999999996"/>
  </r>
  <r>
    <x v="2"/>
    <x v="9"/>
    <x v="1"/>
    <n v="180503"/>
    <n v="3.7"/>
    <n v="6678.6110000000008"/>
    <n v="133204.23000000001"/>
    <n v="19.944900219521692"/>
    <n v="12823.99"/>
    <n v="53.38"/>
    <n v="5978.5441379999993"/>
    <n v="106.09"/>
    <n v="1.1299999999999999"/>
    <n v="6755.7548759399988"/>
    <x v="0"/>
    <n v="1840"/>
    <x v="1992"/>
    <n v="5.29"/>
    <n v="258.5752"/>
    <x v="2331"/>
    <x v="2331"/>
    <x v="37"/>
    <n v="6.96"/>
  </r>
  <r>
    <x v="2"/>
    <x v="9"/>
    <x v="2"/>
    <n v="84698"/>
    <n v="6.62"/>
    <n v="5607.0075999999999"/>
    <n v="201590.49"/>
    <n v="35.953311352743661"/>
    <n v="36433.449999999997"/>
    <n v="7.71"/>
    <n v="33624.431004999999"/>
    <n v="29.44"/>
    <n v="1.1599999999999999"/>
    <n v="39004.339965799998"/>
    <x v="0"/>
    <n v="1383"/>
    <x v="1993"/>
    <n v="15.47"/>
    <n v="529.07400000000007"/>
    <x v="2332"/>
    <x v="2332"/>
    <x v="0"/>
    <n v="3.72"/>
  </r>
  <r>
    <x v="2"/>
    <x v="9"/>
    <x v="0"/>
    <n v="30104"/>
    <n v="2.39"/>
    <n v="719.48559999999998"/>
    <n v="247777.46"/>
    <n v="344.38140249089071"/>
    <n v="47215.92"/>
    <n v="1.54"/>
    <n v="46488.794832"/>
    <n v="433.88"/>
    <n v="0.95"/>
    <n v="44164.3550904"/>
    <x v="0"/>
    <n v="1501"/>
    <x v="1994"/>
    <n v="4.5199999999999996"/>
    <n v="21.6508"/>
    <x v="2333"/>
    <x v="2333"/>
    <x v="56"/>
    <n v="10.29"/>
  </r>
  <r>
    <x v="2"/>
    <x v="9"/>
    <x v="1"/>
    <n v="108532"/>
    <n v="7.16"/>
    <n v="7770.8912"/>
    <n v="106289.61"/>
    <n v="13.677917662777212"/>
    <n v="15966.8"/>
    <n v="49.15"/>
    <n v="8119.1177999999991"/>
    <n v="433.69"/>
    <n v="0.82"/>
    <n v="6657.6765959999984"/>
    <x v="0"/>
    <n v="4015"/>
    <x v="1163"/>
    <n v="15.03"/>
    <n v="857.16089999999997"/>
    <x v="2334"/>
    <x v="2334"/>
    <x v="85"/>
    <n v="6.3"/>
  </r>
  <r>
    <x v="2"/>
    <x v="9"/>
    <x v="0"/>
    <n v="132692"/>
    <n v="2.73"/>
    <n v="3622.4916000000003"/>
    <n v="149627.51999999999"/>
    <n v="41.305139258293927"/>
    <n v="40121.800000000003"/>
    <n v="50.07"/>
    <n v="20032.814740000002"/>
    <n v="100.22"/>
    <n v="1.02"/>
    <n v="20433.471034800001"/>
    <x v="0"/>
    <n v="513"/>
    <x v="1995"/>
    <n v="22.67"/>
    <n v="806.3719000000001"/>
    <x v="2335"/>
    <x v="2335"/>
    <x v="164"/>
    <n v="12.83"/>
  </r>
  <r>
    <x v="2"/>
    <x v="9"/>
    <x v="3"/>
    <n v="136124"/>
    <n v="5.33"/>
    <n v="7255.4092000000001"/>
    <n v="43356.21"/>
    <n v="5.9757084410897185"/>
    <n v="32807.83"/>
    <n v="39.630000000000003"/>
    <n v="19806.086970999997"/>
    <n v="454.65"/>
    <n v="0.83"/>
    <n v="16439.052185929995"/>
    <x v="0"/>
    <n v="3621"/>
    <x v="1996"/>
    <n v="9.68"/>
    <n v="421.37039999999996"/>
    <x v="2336"/>
    <x v="2336"/>
    <x v="223"/>
    <n v="12.52"/>
  </r>
  <r>
    <x v="2"/>
    <x v="9"/>
    <x v="1"/>
    <n v="188991"/>
    <n v="1.41"/>
    <n v="2664.7730999999999"/>
    <n v="126181.32"/>
    <n v="47.351618792609401"/>
    <n v="5642.12"/>
    <n v="43.7"/>
    <n v="3176.5135599999994"/>
    <n v="181.84"/>
    <n v="1.1200000000000001"/>
    <n v="3557.6951871999995"/>
    <x v="1"/>
    <n v="4509"/>
    <x v="1997"/>
    <n v="21.53"/>
    <n v="456.00540000000007"/>
    <x v="2337"/>
    <x v="2337"/>
    <x v="225"/>
    <n v="13.49"/>
  </r>
  <r>
    <x v="2"/>
    <x v="9"/>
    <x v="3"/>
    <n v="191030"/>
    <n v="7.65"/>
    <n v="14613.795"/>
    <n v="352241.46"/>
    <n v="24.10335303047566"/>
    <n v="43589.59"/>
    <n v="3.94"/>
    <n v="41872.160153999997"/>
    <n v="147.51"/>
    <n v="0.99"/>
    <n v="41453.43855246"/>
    <x v="0"/>
    <n v="2429"/>
    <x v="1998"/>
    <n v="7.28"/>
    <n v="740.44880000000001"/>
    <x v="2338"/>
    <x v="2338"/>
    <x v="247"/>
    <n v="5.68"/>
  </r>
  <r>
    <x v="2"/>
    <x v="9"/>
    <x v="4"/>
    <n v="64372"/>
    <n v="0.77"/>
    <n v="495.6644"/>
    <n v="263298.77"/>
    <n v="531.20371364173025"/>
    <n v="17624.79"/>
    <n v="24.81"/>
    <n v="13252.079601000001"/>
    <n v="173.5"/>
    <n v="0.95"/>
    <n v="12589.475620950001"/>
    <x v="0"/>
    <n v="2758"/>
    <x v="1999"/>
    <n v="12.9"/>
    <n v="47.213999999999999"/>
    <x v="2339"/>
    <x v="2339"/>
    <x v="204"/>
    <n v="11.39"/>
  </r>
  <r>
    <x v="2"/>
    <x v="9"/>
    <x v="3"/>
    <n v="88630"/>
    <n v="3.21"/>
    <n v="2845.0229999999997"/>
    <n v="380543.57"/>
    <n v="133.75764273258952"/>
    <n v="16780.919999999998"/>
    <n v="11.23"/>
    <n v="14896.422683999997"/>
    <n v="120.65"/>
    <n v="1.1200000000000001"/>
    <n v="16683.993406079997"/>
    <x v="1"/>
    <n v="1010"/>
    <x v="2000"/>
    <n v="17.57"/>
    <n v="442.23689999999999"/>
    <x v="2340"/>
    <x v="2340"/>
    <x v="22"/>
    <n v="14.58"/>
  </r>
  <r>
    <x v="2"/>
    <x v="9"/>
    <x v="0"/>
    <n v="5708"/>
    <n v="5.95"/>
    <n v="339.62600000000003"/>
    <n v="215550.86"/>
    <n v="634.67125602869032"/>
    <n v="45677.66"/>
    <n v="21.67"/>
    <n v="35779.311078000006"/>
    <n v="397.29"/>
    <n v="1.18"/>
    <n v="42219.587072040005"/>
    <x v="0"/>
    <n v="92"/>
    <x v="2001"/>
    <n v="9.3000000000000007"/>
    <n v="18.042000000000002"/>
    <x v="2341"/>
    <x v="2341"/>
    <x v="195"/>
    <n v="11.58"/>
  </r>
  <r>
    <x v="2"/>
    <x v="9"/>
    <x v="3"/>
    <n v="111632"/>
    <n v="0.98"/>
    <n v="1093.9936"/>
    <n v="415019.87"/>
    <n v="379.36224672612343"/>
    <n v="9336.2000000000007"/>
    <n v="18.16"/>
    <n v="7640.7460800000008"/>
    <n v="322.37"/>
    <n v="1.02"/>
    <n v="7793.561001600001"/>
    <x v="0"/>
    <n v="4996"/>
    <x v="2002"/>
    <n v="5.12"/>
    <n v="50.944000000000003"/>
    <x v="2342"/>
    <x v="2342"/>
    <x v="97"/>
    <n v="14.07"/>
  </r>
  <r>
    <x v="2"/>
    <x v="9"/>
    <x v="3"/>
    <n v="140906"/>
    <n v="5.42"/>
    <n v="7637.1052"/>
    <n v="346223.35999999999"/>
    <n v="45.334370934159708"/>
    <n v="43703.07"/>
    <n v="57.95"/>
    <n v="18377.140934999999"/>
    <n v="354.29"/>
    <n v="0.86"/>
    <n v="15804.341204099999"/>
    <x v="1"/>
    <n v="4108"/>
    <x v="2003"/>
    <n v="6.94"/>
    <n v="475.66760000000005"/>
    <x v="2343"/>
    <x v="2343"/>
    <x v="233"/>
    <n v="19.64"/>
  </r>
  <r>
    <x v="2"/>
    <x v="9"/>
    <x v="4"/>
    <n v="115491"/>
    <n v="4.99"/>
    <n v="5763.0009"/>
    <n v="407749.83"/>
    <n v="70.753039445126589"/>
    <n v="30961.19"/>
    <n v="27.48"/>
    <n v="22453.054988"/>
    <n v="189.62"/>
    <n v="0.99"/>
    <n v="22228.524438119999"/>
    <x v="1"/>
    <n v="1475"/>
    <x v="2004"/>
    <n v="6.49"/>
    <n v="441.32"/>
    <x v="2344"/>
    <x v="2344"/>
    <x v="132"/>
    <n v="16.48"/>
  </r>
  <r>
    <x v="2"/>
    <x v="9"/>
    <x v="3"/>
    <n v="54821"/>
    <n v="7.98"/>
    <n v="4374.7158000000009"/>
    <n v="429009.3"/>
    <n v="98.065638915332485"/>
    <n v="22777.86"/>
    <n v="22.31"/>
    <n v="17696.119434"/>
    <n v="176.92"/>
    <n v="0.92"/>
    <n v="16280.42987928"/>
    <x v="0"/>
    <n v="659"/>
    <x v="507"/>
    <n v="18.670000000000002"/>
    <n v="720.28859999999997"/>
    <x v="2345"/>
    <x v="2345"/>
    <x v="131"/>
    <n v="16.170000000000002"/>
  </r>
  <r>
    <x v="2"/>
    <x v="9"/>
    <x v="0"/>
    <n v="146271"/>
    <n v="7.64"/>
    <n v="11175.1044"/>
    <n v="492203.63"/>
    <n v="44.044656083928842"/>
    <n v="44045.01"/>
    <n v="17.93"/>
    <n v="36147.739707000001"/>
    <n v="225.18"/>
    <n v="1.1599999999999999"/>
    <n v="41931.378060119998"/>
    <x v="0"/>
    <n v="4100"/>
    <x v="2005"/>
    <n v="5.66"/>
    <n v="322.5634"/>
    <x v="2346"/>
    <x v="2346"/>
    <x v="94"/>
    <n v="14.43"/>
  </r>
  <r>
    <x v="2"/>
    <x v="9"/>
    <x v="0"/>
    <n v="161476"/>
    <n v="0.64"/>
    <n v="1033.4464"/>
    <n v="404553.99"/>
    <n v="391.46102787720775"/>
    <n v="13337.54"/>
    <n v="46.33"/>
    <n v="7158.2577179999998"/>
    <n v="479.13"/>
    <n v="1.08"/>
    <n v="7730.9183354400002"/>
    <x v="0"/>
    <n v="2677"/>
    <x v="2006"/>
    <n v="4.38"/>
    <n v="37.930799999999998"/>
    <x v="2347"/>
    <x v="2347"/>
    <x v="171"/>
    <n v="10.84"/>
  </r>
  <r>
    <x v="2"/>
    <x v="9"/>
    <x v="1"/>
    <n v="77610"/>
    <n v="6.12"/>
    <n v="4749.732"/>
    <n v="131122.22"/>
    <n v="27.60623546760112"/>
    <n v="10312.92"/>
    <n v="57.93"/>
    <n v="4338.6454439999998"/>
    <n v="88.92"/>
    <n v="1.0900000000000001"/>
    <n v="4729.1235339599998"/>
    <x v="0"/>
    <n v="517"/>
    <x v="2007"/>
    <n v="21.95"/>
    <n v="756.83600000000001"/>
    <x v="2348"/>
    <x v="2348"/>
    <x v="162"/>
    <n v="14.6"/>
  </r>
  <r>
    <x v="2"/>
    <x v="9"/>
    <x v="0"/>
    <n v="157640"/>
    <n v="3.19"/>
    <n v="5028.7159999999994"/>
    <n v="406148.96"/>
    <n v="80.765937070218342"/>
    <n v="36076.720000000001"/>
    <n v="46.3"/>
    <n v="19373.198640000002"/>
    <n v="171.8"/>
    <n v="1.1000000000000001"/>
    <n v="21310.518504000003"/>
    <x v="1"/>
    <n v="304"/>
    <x v="2008"/>
    <n v="13.55"/>
    <n v="642.1345"/>
    <x v="2349"/>
    <x v="2349"/>
    <x v="21"/>
    <n v="17.27"/>
  </r>
  <r>
    <x v="2"/>
    <x v="9"/>
    <x v="0"/>
    <n v="130350"/>
    <n v="5.79"/>
    <n v="7547.2650000000003"/>
    <n v="212820.2"/>
    <n v="28.198320848678296"/>
    <n v="40559.56"/>
    <n v="43.09"/>
    <n v="23082.445595999998"/>
    <n v="440.58"/>
    <n v="0.89"/>
    <n v="20543.376580439999"/>
    <x v="0"/>
    <n v="932"/>
    <x v="2009"/>
    <n v="12.55"/>
    <n v="679.95899999999995"/>
    <x v="2350"/>
    <x v="2350"/>
    <x v="233"/>
    <n v="12.62"/>
  </r>
  <r>
    <x v="2"/>
    <x v="9"/>
    <x v="2"/>
    <n v="29794"/>
    <n v="2.91"/>
    <n v="867.00540000000001"/>
    <n v="370637.72"/>
    <n v="427.49182415703518"/>
    <n v="26448.13"/>
    <n v="49.38"/>
    <n v="13388.043406000001"/>
    <n v="483.35"/>
    <n v="1.1299999999999999"/>
    <n v="15128.489048779998"/>
    <x v="1"/>
    <n v="3684"/>
    <x v="1546"/>
    <n v="23.61"/>
    <n v="172.8252"/>
    <x v="2351"/>
    <x v="2351"/>
    <x v="62"/>
    <n v="15.34"/>
  </r>
  <r>
    <x v="2"/>
    <x v="9"/>
    <x v="1"/>
    <n v="189471"/>
    <n v="3.66"/>
    <n v="6934.6386000000002"/>
    <n v="383888.95"/>
    <n v="55.358176848610391"/>
    <n v="47176.26"/>
    <n v="6.66"/>
    <n v="44034.321084000003"/>
    <n v="475.64"/>
    <n v="1"/>
    <n v="44034.321084000003"/>
    <x v="0"/>
    <n v="4741"/>
    <x v="2010"/>
    <n v="5.4"/>
    <n v="268.11"/>
    <x v="2352"/>
    <x v="2352"/>
    <x v="69"/>
    <n v="13.04"/>
  </r>
  <r>
    <x v="2"/>
    <x v="9"/>
    <x v="1"/>
    <n v="151372"/>
    <n v="1.48"/>
    <n v="2240.3056000000001"/>
    <n v="300497.15999999997"/>
    <n v="134.13221839020531"/>
    <n v="43135.22"/>
    <n v="45.6"/>
    <n v="23465.559680000002"/>
    <n v="264.81"/>
    <n v="0.85"/>
    <n v="19945.725728000001"/>
    <x v="0"/>
    <n v="4280"/>
    <x v="2011"/>
    <n v="3.72"/>
    <n v="68.968800000000002"/>
    <x v="2353"/>
    <x v="2353"/>
    <x v="145"/>
    <n v="10.33"/>
  </r>
  <r>
    <x v="2"/>
    <x v="9"/>
    <x v="0"/>
    <n v="192892"/>
    <n v="1.0900000000000001"/>
    <n v="2102.5228000000002"/>
    <n v="456012.21"/>
    <n v="216.88811650461054"/>
    <n v="26136.62"/>
    <n v="16.45"/>
    <n v="21837.14601"/>
    <n v="79.63"/>
    <n v="0.88"/>
    <n v="19216.688488800002"/>
    <x v="0"/>
    <n v="4806"/>
    <x v="2012"/>
    <n v="12"/>
    <n v="215.88"/>
    <x v="2354"/>
    <x v="2354"/>
    <x v="163"/>
    <n v="9.06"/>
  </r>
  <r>
    <x v="2"/>
    <x v="9"/>
    <x v="0"/>
    <n v="187377"/>
    <n v="5.51"/>
    <n v="10324.472699999998"/>
    <n v="212036.5"/>
    <n v="20.53727160322677"/>
    <n v="25671.08"/>
    <n v="10.51"/>
    <n v="22973.049492000002"/>
    <n v="60.91"/>
    <n v="1.1200000000000001"/>
    <n v="25729.815431040006"/>
    <x v="0"/>
    <n v="2893"/>
    <x v="2013"/>
    <n v="5.17"/>
    <n v="505.98789999999997"/>
    <x v="2355"/>
    <x v="2355"/>
    <x v="63"/>
    <n v="10.36"/>
  </r>
  <r>
    <x v="2"/>
    <x v="9"/>
    <x v="1"/>
    <n v="100379"/>
    <n v="0.97"/>
    <n v="973.67630000000008"/>
    <n v="469490.68"/>
    <n v="482.18353471271712"/>
    <n v="20577.990000000002"/>
    <n v="7.76"/>
    <n v="18981.137976000002"/>
    <n v="426.51"/>
    <n v="0.85"/>
    <n v="16133.967279600001"/>
    <x v="0"/>
    <n v="2147"/>
    <x v="2014"/>
    <n v="7.23"/>
    <n v="69.408000000000001"/>
    <x v="2356"/>
    <x v="2356"/>
    <x v="82"/>
    <n v="7.03"/>
  </r>
  <r>
    <x v="2"/>
    <x v="9"/>
    <x v="0"/>
    <n v="144747"/>
    <n v="2.76"/>
    <n v="3995.0171999999998"/>
    <n v="156053.37"/>
    <n v="39.062002035936167"/>
    <n v="3989.78"/>
    <n v="59.28"/>
    <n v="1624.638416"/>
    <n v="240.47"/>
    <n v="1.01"/>
    <n v="1640.8848001599999"/>
    <x v="0"/>
    <n v="1613"/>
    <x v="2015"/>
    <n v="16.600000000000001"/>
    <n v="389.93400000000003"/>
    <x v="2357"/>
    <x v="2357"/>
    <x v="184"/>
    <n v="14.39"/>
  </r>
  <r>
    <x v="2"/>
    <x v="9"/>
    <x v="3"/>
    <n v="17291"/>
    <n v="6.04"/>
    <n v="1044.3764000000001"/>
    <n v="82150.880000000005"/>
    <n v="78.660222502155349"/>
    <n v="24727.59"/>
    <n v="5.44"/>
    <n v="23382.409103999998"/>
    <n v="32.619999999999997"/>
    <n v="1.1299999999999999"/>
    <n v="26422.122287519996"/>
    <x v="0"/>
    <n v="3291"/>
    <x v="2016"/>
    <n v="10.35"/>
    <n v="85.80149999999999"/>
    <x v="2358"/>
    <x v="2358"/>
    <x v="128"/>
    <n v="9.5"/>
  </r>
  <r>
    <x v="2"/>
    <x v="9"/>
    <x v="2"/>
    <n v="191047"/>
    <n v="5.12"/>
    <n v="9781.6064000000006"/>
    <n v="44557.98"/>
    <n v="4.555282453401519"/>
    <n v="14601.08"/>
    <n v="7.16"/>
    <n v="13555.642672"/>
    <n v="483.14"/>
    <n v="0.94"/>
    <n v="12742.30411168"/>
    <x v="0"/>
    <n v="2888"/>
    <x v="2017"/>
    <n v="20.63"/>
    <n v="1896.7221999999999"/>
    <x v="2359"/>
    <x v="2359"/>
    <x v="1"/>
    <n v="4.0999999999999996"/>
  </r>
  <r>
    <x v="2"/>
    <x v="9"/>
    <x v="4"/>
    <n v="6834"/>
    <n v="3.19"/>
    <n v="218.00459999999998"/>
    <n v="488234.47"/>
    <n v="2239.5604037712965"/>
    <n v="17018"/>
    <n v="54.72"/>
    <n v="7705.7503999999999"/>
    <n v="328.26"/>
    <n v="1.1399999999999999"/>
    <n v="8784.5554559999982"/>
    <x v="1"/>
    <n v="2089"/>
    <x v="2018"/>
    <n v="1.1299999999999999"/>
    <n v="1.7853999999999999"/>
    <x v="2360"/>
    <x v="2360"/>
    <x v="102"/>
    <n v="19.71"/>
  </r>
  <r>
    <x v="2"/>
    <x v="9"/>
    <x v="3"/>
    <n v="25529"/>
    <n v="1.01"/>
    <n v="257.84289999999999"/>
    <n v="384096.89"/>
    <n v="1489.6547083514808"/>
    <n v="4608.41"/>
    <n v="39.92"/>
    <n v="2768.732728"/>
    <n v="298.20999999999998"/>
    <n v="0.83"/>
    <n v="2298.04816424"/>
    <x v="0"/>
    <n v="1500"/>
    <x v="1372"/>
    <n v="13.7"/>
    <n v="33.975999999999999"/>
    <x v="2361"/>
    <x v="2361"/>
    <x v="125"/>
    <n v="11.9"/>
  </r>
  <r>
    <x v="2"/>
    <x v="9"/>
    <x v="1"/>
    <n v="84940"/>
    <n v="4.2300000000000004"/>
    <n v="3592.9620000000004"/>
    <n v="51156.24"/>
    <n v="14.23790176461649"/>
    <n v="42266.52"/>
    <n v="18.8"/>
    <n v="34320.414239999998"/>
    <n v="306.48"/>
    <n v="0.91"/>
    <n v="31231.576958400001"/>
    <x v="1"/>
    <n v="1802"/>
    <x v="2019"/>
    <n v="11.05"/>
    <n v="471.39300000000003"/>
    <x v="2362"/>
    <x v="2362"/>
    <x v="30"/>
    <n v="16.48"/>
  </r>
  <r>
    <x v="2"/>
    <x v="9"/>
    <x v="2"/>
    <n v="164548"/>
    <n v="4.71"/>
    <n v="7750.2108000000007"/>
    <n v="137267.6"/>
    <n v="17.711466635204296"/>
    <n v="19082.21"/>
    <n v="23.14"/>
    <n v="14666.586605999999"/>
    <n v="128.28"/>
    <n v="1.1200000000000001"/>
    <n v="16426.57699872"/>
    <x v="0"/>
    <n v="643"/>
    <x v="2020"/>
    <n v="5.53"/>
    <n v="396.00330000000002"/>
    <x v="2363"/>
    <x v="2363"/>
    <x v="136"/>
    <n v="11.38"/>
  </r>
  <r>
    <x v="2"/>
    <x v="9"/>
    <x v="0"/>
    <n v="134823"/>
    <n v="6.78"/>
    <n v="9140.9994000000006"/>
    <n v="191303.46"/>
    <n v="20.928068324782952"/>
    <n v="40899.51"/>
    <n v="47.63"/>
    <n v="21419.073387000004"/>
    <n v="170.32"/>
    <n v="0.91"/>
    <n v="19491.356782170005"/>
    <x v="0"/>
    <n v="3591"/>
    <x v="1424"/>
    <n v="17.54"/>
    <n v="1340.2313999999999"/>
    <x v="2364"/>
    <x v="2364"/>
    <x v="214"/>
    <n v="8.82"/>
  </r>
  <r>
    <x v="2"/>
    <x v="9"/>
    <x v="4"/>
    <n v="4877"/>
    <n v="6.18"/>
    <n v="301.39859999999999"/>
    <n v="184036.95"/>
    <n v="610.60983694018489"/>
    <n v="8651.32"/>
    <n v="42.71"/>
    <n v="4956.3412279999993"/>
    <n v="251.51"/>
    <n v="0.81"/>
    <n v="4014.6363946799997"/>
    <x v="0"/>
    <n v="1904"/>
    <x v="2021"/>
    <n v="4.62"/>
    <n v="13.398"/>
    <x v="2365"/>
    <x v="2365"/>
    <x v="18"/>
    <n v="17.04"/>
  </r>
  <r>
    <x v="2"/>
    <x v="9"/>
    <x v="1"/>
    <n v="183307"/>
    <n v="2.0699999999999998"/>
    <n v="3794.4548999999997"/>
    <n v="376761.32"/>
    <n v="99.292607220077912"/>
    <n v="1114.1199999999999"/>
    <n v="35.32"/>
    <n v="720.61281599999995"/>
    <n v="43.48"/>
    <n v="0.9"/>
    <n v="648.55153439999992"/>
    <x v="0"/>
    <n v="1019"/>
    <x v="759"/>
    <n v="16.34"/>
    <n v="585.1354"/>
    <x v="2366"/>
    <x v="2366"/>
    <x v="132"/>
    <n v="9.1199999999999992"/>
  </r>
  <r>
    <x v="2"/>
    <x v="9"/>
    <x v="4"/>
    <n v="96659"/>
    <n v="7.87"/>
    <n v="7607.0633000000007"/>
    <n v="12949.12"/>
    <n v="1.7022495395825088"/>
    <n v="28860.91"/>
    <n v="19.52"/>
    <n v="23227.260367999999"/>
    <n v="452.28"/>
    <n v="1.1100000000000001"/>
    <n v="25782.259008480003"/>
    <x v="1"/>
    <n v="340"/>
    <x v="2022"/>
    <n v="17.61"/>
    <n v="991.26690000000008"/>
    <x v="2367"/>
    <x v="2367"/>
    <x v="232"/>
    <n v="8.0299999999999994"/>
  </r>
  <r>
    <x v="3"/>
    <x v="9"/>
    <x v="3"/>
    <n v="181903"/>
    <n v="3.06"/>
    <n v="5566.2318000000005"/>
    <n v="314136.42"/>
    <n v="56.436100990260584"/>
    <n v="13904.47"/>
    <n v="33.630000000000003"/>
    <n v="9228.3967389999998"/>
    <n v="41.12"/>
    <n v="1.1299999999999999"/>
    <n v="10428.088315069999"/>
    <x v="0"/>
    <n v="586"/>
    <x v="2023"/>
    <n v="7.41"/>
    <n v="411.62549999999999"/>
    <x v="2368"/>
    <x v="2368"/>
    <x v="116"/>
    <n v="10.81"/>
  </r>
  <r>
    <x v="3"/>
    <x v="9"/>
    <x v="1"/>
    <n v="101539"/>
    <n v="7.09"/>
    <n v="7199.1151000000009"/>
    <n v="149703.10999999999"/>
    <n v="20.794654331891426"/>
    <n v="553.41"/>
    <n v="15.08"/>
    <n v="469.95577199999997"/>
    <n v="432.71"/>
    <n v="0.91"/>
    <n v="427.65975251999998"/>
    <x v="0"/>
    <n v="3374"/>
    <x v="701"/>
    <n v="10.58"/>
    <n v="624.53740000000005"/>
    <x v="2369"/>
    <x v="2369"/>
    <x v="226"/>
    <n v="7.07"/>
  </r>
  <r>
    <x v="3"/>
    <x v="9"/>
    <x v="0"/>
    <n v="179742"/>
    <n v="5.81"/>
    <n v="10443.010200000001"/>
    <n v="474087.57"/>
    <n v="45.397597141100178"/>
    <n v="41596.04"/>
    <n v="10.57"/>
    <n v="37199.338572000001"/>
    <n v="363.09"/>
    <n v="0.94"/>
    <n v="34967.37825768"/>
    <x v="0"/>
    <n v="3539"/>
    <x v="2024"/>
    <n v="12.18"/>
    <n v="1060.7562"/>
    <x v="2370"/>
    <x v="2370"/>
    <x v="71"/>
    <n v="7.05"/>
  </r>
  <r>
    <x v="3"/>
    <x v="9"/>
    <x v="1"/>
    <n v="45890"/>
    <n v="0.73"/>
    <n v="334.99700000000001"/>
    <n v="101191.55"/>
    <n v="302.06703343612031"/>
    <n v="33919.269999999997"/>
    <n v="34.99"/>
    <n v="22050.917426999993"/>
    <n v="391.5"/>
    <n v="0.98"/>
    <n v="21609.899078459992"/>
    <x v="1"/>
    <n v="539"/>
    <x v="2025"/>
    <n v="14.97"/>
    <n v="61.2273"/>
    <x v="2371"/>
    <x v="2371"/>
    <x v="249"/>
    <n v="16.82"/>
  </r>
  <r>
    <x v="3"/>
    <x v="9"/>
    <x v="4"/>
    <n v="64253"/>
    <n v="3.63"/>
    <n v="2332.3838999999998"/>
    <n v="37876.120000000003"/>
    <n v="16.239230600074031"/>
    <n v="26795"/>
    <n v="53.44"/>
    <n v="12475.752"/>
    <n v="382.34"/>
    <n v="0.8"/>
    <n v="9980.6016000000018"/>
    <x v="0"/>
    <n v="2677"/>
    <x v="2026"/>
    <n v="12.58"/>
    <n v="170.08159999999998"/>
    <x v="2372"/>
    <x v="2372"/>
    <x v="102"/>
    <n v="12.81"/>
  </r>
  <r>
    <x v="3"/>
    <x v="9"/>
    <x v="1"/>
    <n v="192695"/>
    <n v="7.11"/>
    <n v="13700.6145"/>
    <n v="477679.41"/>
    <n v="34.865546359252718"/>
    <n v="25196.39"/>
    <n v="10.23"/>
    <n v="22618.799303"/>
    <n v="382.18"/>
    <n v="1.05"/>
    <n v="23749.739268150002"/>
    <x v="1"/>
    <n v="2922"/>
    <x v="2027"/>
    <n v="10.94"/>
    <n v="1862.3162"/>
    <x v="2373"/>
    <x v="2373"/>
    <x v="180"/>
    <n v="12.38"/>
  </r>
  <r>
    <x v="3"/>
    <x v="9"/>
    <x v="0"/>
    <n v="124950"/>
    <n v="1.29"/>
    <n v="1611.855"/>
    <n v="292476.74"/>
    <n v="181.45350543318102"/>
    <n v="8312.5499999999993"/>
    <n v="59.05"/>
    <n v="3403.9892249999994"/>
    <n v="175"/>
    <n v="0.96"/>
    <n v="3267.8296559999994"/>
    <x v="0"/>
    <n v="2371"/>
    <x v="2028"/>
    <n v="13.97"/>
    <n v="194.04330000000002"/>
    <x v="2374"/>
    <x v="2374"/>
    <x v="53"/>
    <n v="11.56"/>
  </r>
  <r>
    <x v="3"/>
    <x v="9"/>
    <x v="2"/>
    <n v="77788"/>
    <n v="2.8"/>
    <n v="2178.0639999999999"/>
    <n v="166776.04999999999"/>
    <n v="76.570775698051108"/>
    <n v="48203.02"/>
    <n v="25.94"/>
    <n v="35699.156611999992"/>
    <n v="39.409999999999997"/>
    <n v="0.83"/>
    <n v="29630.299987959992"/>
    <x v="0"/>
    <n v="2813"/>
    <x v="2028"/>
    <n v="11.58"/>
    <n v="160.84620000000001"/>
    <x v="2375"/>
    <x v="2375"/>
    <x v="93"/>
    <n v="8.43"/>
  </r>
  <r>
    <x v="3"/>
    <x v="9"/>
    <x v="0"/>
    <n v="47371"/>
    <n v="3.61"/>
    <n v="1710.0931"/>
    <n v="478659.78"/>
    <n v="279.90276084968707"/>
    <n v="25302.69"/>
    <n v="6.49"/>
    <n v="23660.545418999998"/>
    <n v="347.55"/>
    <n v="0.82"/>
    <n v="19401.647243579999"/>
    <x v="0"/>
    <n v="2659"/>
    <x v="1569"/>
    <n v="10.23"/>
    <n v="103.83450000000001"/>
    <x v="2376"/>
    <x v="2376"/>
    <x v="203"/>
    <n v="8.41"/>
  </r>
  <r>
    <x v="3"/>
    <x v="9"/>
    <x v="1"/>
    <n v="8784"/>
    <n v="5.59"/>
    <n v="491.0256"/>
    <n v="341307.24"/>
    <n v="695.09052073863359"/>
    <n v="24568.27"/>
    <n v="42.29"/>
    <n v="14178.348617"/>
    <n v="489.08"/>
    <n v="0.9"/>
    <n v="12760.5137553"/>
    <x v="0"/>
    <n v="3318"/>
    <x v="1461"/>
    <n v="8.1199999999999992"/>
    <n v="37.920400000000001"/>
    <x v="2377"/>
    <x v="2377"/>
    <x v="12"/>
    <n v="14.86"/>
  </r>
  <r>
    <x v="3"/>
    <x v="9"/>
    <x v="1"/>
    <n v="114174"/>
    <n v="6.3"/>
    <n v="7192.9620000000004"/>
    <n v="86287.39"/>
    <n v="11.996085896185743"/>
    <n v="6429.43"/>
    <n v="44.35"/>
    <n v="3577.9777950000002"/>
    <n v="273.83999999999997"/>
    <n v="0.9"/>
    <n v="3220.1800155000001"/>
    <x v="0"/>
    <n v="831"/>
    <x v="2029"/>
    <n v="1.4"/>
    <n v="87.597999999999985"/>
    <x v="2378"/>
    <x v="2378"/>
    <x v="23"/>
    <n v="13.96"/>
  </r>
  <r>
    <x v="3"/>
    <x v="9"/>
    <x v="3"/>
    <n v="122237"/>
    <n v="6.21"/>
    <n v="7590.9177"/>
    <n v="30831.57"/>
    <n v="4.0616393456617237"/>
    <n v="49871.66"/>
    <n v="5.46"/>
    <n v="47148.667364000001"/>
    <n v="171.6"/>
    <n v="0.9"/>
    <n v="42433.800627600001"/>
    <x v="0"/>
    <n v="2730"/>
    <x v="2030"/>
    <n v="23.3"/>
    <n v="1000.9680000000001"/>
    <x v="2379"/>
    <x v="2379"/>
    <x v="211"/>
    <n v="0.66"/>
  </r>
  <r>
    <x v="3"/>
    <x v="9"/>
    <x v="0"/>
    <n v="117245"/>
    <n v="7.76"/>
    <n v="9098.2119999999995"/>
    <n v="495280.54"/>
    <n v="54.437128965559388"/>
    <n v="4987.07"/>
    <n v="22.35"/>
    <n v="3872.4598549999996"/>
    <n v="89.16"/>
    <n v="1.02"/>
    <n v="3949.9090520999998"/>
    <x v="0"/>
    <n v="4524"/>
    <x v="2031"/>
    <n v="16.05"/>
    <n v="1346.2740000000001"/>
    <x v="2380"/>
    <x v="2380"/>
    <x v="58"/>
    <n v="7.52"/>
  </r>
  <r>
    <x v="3"/>
    <x v="9"/>
    <x v="4"/>
    <n v="196444"/>
    <n v="5.64"/>
    <n v="11079.4416"/>
    <n v="442977.53"/>
    <n v="39.981936454270404"/>
    <n v="31437.47"/>
    <n v="30.39"/>
    <n v="21883.622866999998"/>
    <n v="361.69"/>
    <n v="0.91"/>
    <n v="19914.09680897"/>
    <x v="1"/>
    <n v="150"/>
    <x v="2032"/>
    <n v="10.69"/>
    <n v="1131.002"/>
    <x v="2381"/>
    <x v="2381"/>
    <x v="166"/>
    <n v="19.350000000000001"/>
  </r>
  <r>
    <x v="3"/>
    <x v="9"/>
    <x v="0"/>
    <n v="158050"/>
    <n v="4.57"/>
    <n v="7222.8850000000011"/>
    <n v="22944.9"/>
    <n v="3.1766946310234756"/>
    <n v="39844.21"/>
    <n v="24.87"/>
    <n v="29934.954973"/>
    <n v="183.18"/>
    <n v="1.04"/>
    <n v="31132.35317192"/>
    <x v="1"/>
    <n v="655"/>
    <x v="2033"/>
    <n v="12.43"/>
    <n v="1041.3853999999999"/>
    <x v="2382"/>
    <x v="2382"/>
    <x v="19"/>
    <n v="10.46"/>
  </r>
  <r>
    <x v="3"/>
    <x v="9"/>
    <x v="2"/>
    <n v="45379"/>
    <n v="2.66"/>
    <n v="1207.0814"/>
    <n v="54332.27"/>
    <n v="45.011272644910271"/>
    <n v="40343.620000000003"/>
    <n v="0.93"/>
    <n v="39968.424334000003"/>
    <n v="158.38999999999999"/>
    <n v="1.03"/>
    <n v="41167.477064020008"/>
    <x v="0"/>
    <n v="989"/>
    <x v="411"/>
    <n v="16.04"/>
    <n v="151.25719999999998"/>
    <x v="2383"/>
    <x v="2383"/>
    <x v="70"/>
    <n v="4.75"/>
  </r>
  <r>
    <x v="3"/>
    <x v="9"/>
    <x v="4"/>
    <n v="95440"/>
    <n v="7.49"/>
    <n v="7148.456000000001"/>
    <n v="98899.7"/>
    <n v="13.835113484646193"/>
    <n v="22659.13"/>
    <n v="22.1"/>
    <n v="17651.46227"/>
    <n v="499.49"/>
    <n v="1.02"/>
    <n v="18004.491515400001"/>
    <x v="0"/>
    <n v="4403"/>
    <x v="2034"/>
    <n v="8.48"/>
    <n v="320.03519999999997"/>
    <x v="2384"/>
    <x v="2384"/>
    <x v="47"/>
    <n v="8.74"/>
  </r>
  <r>
    <x v="3"/>
    <x v="9"/>
    <x v="1"/>
    <n v="146963"/>
    <n v="3.84"/>
    <n v="5643.3791999999994"/>
    <n v="230192.86"/>
    <n v="40.789897655645753"/>
    <n v="33104.22"/>
    <n v="23.52"/>
    <n v="25318.107456000002"/>
    <n v="424.04"/>
    <n v="0.88"/>
    <n v="22279.934561280003"/>
    <x v="0"/>
    <n v="1336"/>
    <x v="2035"/>
    <n v="10.63"/>
    <n v="557.86239999999998"/>
    <x v="2385"/>
    <x v="2385"/>
    <x v="201"/>
    <n v="7.61"/>
  </r>
  <r>
    <x v="3"/>
    <x v="9"/>
    <x v="1"/>
    <n v="197239"/>
    <n v="4.01"/>
    <n v="7909.2838999999994"/>
    <n v="144392.29999999999"/>
    <n v="18.256052232490983"/>
    <n v="36537.980000000003"/>
    <n v="33.6"/>
    <n v="24261.218720000001"/>
    <n v="259.54000000000002"/>
    <n v="0.88"/>
    <n v="21349.8724736"/>
    <x v="0"/>
    <n v="278"/>
    <x v="2036"/>
    <n v="14.75"/>
    <n v="585.57499999999993"/>
    <x v="2386"/>
    <x v="2386"/>
    <x v="124"/>
    <n v="14.93"/>
  </r>
  <r>
    <x v="3"/>
    <x v="9"/>
    <x v="3"/>
    <n v="123617"/>
    <n v="5.0599999999999996"/>
    <n v="6255.0201999999999"/>
    <n v="303351.25"/>
    <n v="48.497245460534245"/>
    <n v="15399.68"/>
    <n v="12.57"/>
    <n v="13463.940224"/>
    <n v="126.6"/>
    <n v="1.1599999999999999"/>
    <n v="15618.17065984"/>
    <x v="1"/>
    <n v="142"/>
    <x v="2037"/>
    <n v="10.039999999999999"/>
    <n v="632.6203999999999"/>
    <x v="2387"/>
    <x v="2387"/>
    <x v="228"/>
    <n v="13.65"/>
  </r>
  <r>
    <x v="3"/>
    <x v="9"/>
    <x v="0"/>
    <n v="60117"/>
    <n v="5.42"/>
    <n v="3258.3413999999998"/>
    <n v="273307.52000000002"/>
    <n v="83.879338119694893"/>
    <n v="33235.46"/>
    <n v="26.02"/>
    <n v="24587.593308"/>
    <n v="198.84"/>
    <n v="1.1399999999999999"/>
    <n v="28029.856371119997"/>
    <x v="0"/>
    <n v="3771"/>
    <x v="939"/>
    <n v="2.87"/>
    <n v="61.331899999999997"/>
    <x v="2388"/>
    <x v="2388"/>
    <x v="73"/>
    <n v="10.98"/>
  </r>
  <r>
    <x v="3"/>
    <x v="9"/>
    <x v="4"/>
    <n v="72439"/>
    <n v="6.82"/>
    <n v="4940.3397999999997"/>
    <n v="236251.2"/>
    <n v="47.820840177835542"/>
    <n v="18805.560000000001"/>
    <n v="40.729999999999997"/>
    <n v="11146.055412000002"/>
    <n v="339.34"/>
    <n v="0.95"/>
    <n v="10588.7526414"/>
    <x v="1"/>
    <n v="665"/>
    <x v="2038"/>
    <n v="7.59"/>
    <n v="424.58459999999997"/>
    <x v="2389"/>
    <x v="2389"/>
    <x v="188"/>
    <n v="16.78"/>
  </r>
  <r>
    <x v="3"/>
    <x v="9"/>
    <x v="3"/>
    <n v="65368"/>
    <n v="3.34"/>
    <n v="2183.2912000000001"/>
    <n v="331701.28999999998"/>
    <n v="151.92718680861259"/>
    <n v="15325.45"/>
    <n v="28.16"/>
    <n v="11009.80328"/>
    <n v="249.14"/>
    <n v="1.02"/>
    <n v="11229.999345600001"/>
    <x v="0"/>
    <n v="3436"/>
    <x v="2039"/>
    <n v="6.12"/>
    <n v="94.554000000000002"/>
    <x v="2390"/>
    <x v="2390"/>
    <x v="22"/>
    <n v="14.5"/>
  </r>
  <r>
    <x v="3"/>
    <x v="9"/>
    <x v="0"/>
    <n v="82061"/>
    <n v="7.89"/>
    <n v="6474.6129000000001"/>
    <n v="323144.99"/>
    <n v="49.909545943665606"/>
    <n v="12903.34"/>
    <n v="54.93"/>
    <n v="5815.5353379999997"/>
    <n v="249.28"/>
    <n v="1.19"/>
    <n v="6920.487052219999"/>
    <x v="1"/>
    <n v="1078"/>
    <x v="2040"/>
    <n v="1.23"/>
    <n v="58.929299999999998"/>
    <x v="2391"/>
    <x v="2391"/>
    <x v="232"/>
    <n v="20.21"/>
  </r>
  <r>
    <x v="3"/>
    <x v="9"/>
    <x v="0"/>
    <n v="114993"/>
    <n v="1.81"/>
    <n v="2081.3733000000002"/>
    <n v="426387.98"/>
    <n v="204.85896499200788"/>
    <n v="1416.46"/>
    <n v="10.26"/>
    <n v="1271.131204"/>
    <n v="96.26"/>
    <n v="1.1100000000000001"/>
    <n v="1410.9556364400003"/>
    <x v="0"/>
    <n v="1374"/>
    <x v="2041"/>
    <n v="23.49"/>
    <n v="372.5514"/>
    <x v="2392"/>
    <x v="2392"/>
    <x v="59"/>
    <n v="4.43"/>
  </r>
  <r>
    <x v="3"/>
    <x v="9"/>
    <x v="1"/>
    <n v="25715"/>
    <n v="3.27"/>
    <n v="840.88049999999998"/>
    <n v="77056.039999999994"/>
    <n v="91.63732539879328"/>
    <n v="32770.35"/>
    <n v="13.43"/>
    <n v="28369.291995"/>
    <n v="206.89"/>
    <n v="0.94"/>
    <n v="26667.134475299998"/>
    <x v="1"/>
    <n v="2694"/>
    <x v="2042"/>
    <n v="23.46"/>
    <n v="184.8648"/>
    <x v="2393"/>
    <x v="2393"/>
    <x v="242"/>
    <n v="15.77"/>
  </r>
  <r>
    <x v="3"/>
    <x v="9"/>
    <x v="4"/>
    <n v="145699"/>
    <n v="3.83"/>
    <n v="5580.2717000000002"/>
    <n v="443929.56"/>
    <n v="79.553395222673473"/>
    <n v="33741.14"/>
    <n v="10.46"/>
    <n v="30211.816756"/>
    <n v="69.569999999999993"/>
    <n v="0.89"/>
    <n v="26888.516912840001"/>
    <x v="0"/>
    <n v="4077"/>
    <x v="820"/>
    <n v="1.22"/>
    <n v="58.681999999999995"/>
    <x v="2394"/>
    <x v="2394"/>
    <x v="53"/>
    <n v="18.36"/>
  </r>
  <r>
    <x v="3"/>
    <x v="9"/>
    <x v="2"/>
    <n v="18813"/>
    <n v="6.89"/>
    <n v="1296.2157"/>
    <n v="134771.14000000001"/>
    <n v="103.97277243285976"/>
    <n v="32752.09"/>
    <n v="18.87"/>
    <n v="26571.770617000002"/>
    <n v="451.24"/>
    <n v="1.1000000000000001"/>
    <n v="29228.947678700006"/>
    <x v="1"/>
    <n v="341"/>
    <x v="1099"/>
    <n v="20.57"/>
    <n v="327.26869999999997"/>
    <x v="2395"/>
    <x v="2395"/>
    <x v="164"/>
    <n v="11.45"/>
  </r>
  <r>
    <x v="3"/>
    <x v="9"/>
    <x v="1"/>
    <n v="64887"/>
    <n v="2.6"/>
    <n v="1687.0620000000001"/>
    <n v="228346.68"/>
    <n v="135.3516823922298"/>
    <n v="15942.02"/>
    <n v="59.96"/>
    <n v="6383.184808"/>
    <n v="216.64"/>
    <n v="1.17"/>
    <n v="7468.3262253599996"/>
    <x v="0"/>
    <n v="4560"/>
    <x v="2043"/>
    <n v="4.41"/>
    <n v="61.298999999999999"/>
    <x v="2396"/>
    <x v="2396"/>
    <x v="139"/>
    <n v="13.32"/>
  </r>
  <r>
    <x v="3"/>
    <x v="9"/>
    <x v="2"/>
    <n v="162403"/>
    <n v="4.62"/>
    <n v="7503.0185999999994"/>
    <n v="250534.8"/>
    <n v="33.391200709538424"/>
    <n v="26963.360000000001"/>
    <n v="34.22"/>
    <n v="17736.498207999997"/>
    <n v="257.86"/>
    <n v="0.97"/>
    <n v="17204.403261759995"/>
    <x v="0"/>
    <n v="2063"/>
    <x v="2044"/>
    <n v="14.62"/>
    <n v="794.15840000000003"/>
    <x v="2397"/>
    <x v="2397"/>
    <x v="202"/>
    <n v="13.18"/>
  </r>
  <r>
    <x v="3"/>
    <x v="9"/>
    <x v="1"/>
    <n v="8585"/>
    <n v="0.56999999999999995"/>
    <n v="48.934499999999993"/>
    <n v="491311.44"/>
    <n v="10040.185145449532"/>
    <n v="1097.99"/>
    <n v="5.0199999999999996"/>
    <n v="1042.8709019999999"/>
    <n v="259.39999999999998"/>
    <n v="1.04"/>
    <n v="1084.5857380799998"/>
    <x v="0"/>
    <n v="1761"/>
    <x v="2045"/>
    <n v="3.72"/>
    <n v="1.5996000000000001"/>
    <x v="2398"/>
    <x v="2398"/>
    <x v="117"/>
    <n v="6.63"/>
  </r>
  <r>
    <x v="3"/>
    <x v="9"/>
    <x v="0"/>
    <n v="2825"/>
    <n v="1.97"/>
    <n v="55.652499999999996"/>
    <n v="25593.599999999999"/>
    <n v="459.88230537711695"/>
    <n v="41445"/>
    <n v="50.92"/>
    <n v="20341.206000000002"/>
    <n v="100.3"/>
    <n v="0.88"/>
    <n v="17900.261280000002"/>
    <x v="1"/>
    <n v="181"/>
    <x v="255"/>
    <n v="14.26"/>
    <n v="9.2690000000000001"/>
    <x v="2399"/>
    <x v="2399"/>
    <x v="126"/>
    <n v="12.91"/>
  </r>
  <r>
    <x v="3"/>
    <x v="9"/>
    <x v="2"/>
    <n v="67629"/>
    <n v="2.3199999999999998"/>
    <n v="1568.9928"/>
    <n v="278753.73"/>
    <n v="177.66412312408315"/>
    <n v="9038.6"/>
    <n v="49.98"/>
    <n v="4521.10772"/>
    <n v="353.91"/>
    <n v="1.1499999999999999"/>
    <n v="5199.273878"/>
    <x v="0"/>
    <n v="3842"/>
    <x v="2046"/>
    <n v="18.41"/>
    <n v="268.0496"/>
    <x v="2400"/>
    <x v="2400"/>
    <x v="19"/>
    <n v="10.57"/>
  </r>
  <r>
    <x v="3"/>
    <x v="9"/>
    <x v="2"/>
    <n v="199878"/>
    <n v="4"/>
    <n v="7995.12"/>
    <n v="292017.21000000002"/>
    <n v="36.524431153003334"/>
    <n v="20309.79"/>
    <n v="11.55"/>
    <n v="17964.009255000001"/>
    <n v="369.87"/>
    <n v="0.86"/>
    <n v="15449.0479593"/>
    <x v="1"/>
    <n v="4037"/>
    <x v="2047"/>
    <n v="1.46"/>
    <n v="139.19640000000001"/>
    <x v="2401"/>
    <x v="2401"/>
    <x v="120"/>
    <n v="18.100000000000001"/>
  </r>
  <r>
    <x v="3"/>
    <x v="9"/>
    <x v="0"/>
    <n v="159643"/>
    <n v="1.04"/>
    <n v="1660.2872"/>
    <n v="224426.56"/>
    <n v="135.17333627579615"/>
    <n v="35523.85"/>
    <n v="30.93"/>
    <n v="24536.323194999997"/>
    <n v="192.81"/>
    <n v="1"/>
    <n v="24536.323194999997"/>
    <x v="0"/>
    <n v="1295"/>
    <x v="1647"/>
    <n v="11.53"/>
    <n v="172.60409999999999"/>
    <x v="2402"/>
    <x v="2402"/>
    <x v="205"/>
    <n v="13.59"/>
  </r>
  <r>
    <x v="3"/>
    <x v="9"/>
    <x v="2"/>
    <n v="77990"/>
    <n v="1.97"/>
    <n v="1536.4029999999998"/>
    <n v="199756.84"/>
    <n v="130.01591379345135"/>
    <n v="43950.83"/>
    <n v="49.07"/>
    <n v="22384.157718999999"/>
    <n v="364.57"/>
    <n v="1.07"/>
    <n v="23951.048759329999"/>
    <x v="0"/>
    <n v="3157"/>
    <x v="2048"/>
    <n v="8.1999999999999993"/>
    <n v="91.183999999999983"/>
    <x v="2403"/>
    <x v="2403"/>
    <x v="202"/>
    <n v="13.08"/>
  </r>
  <r>
    <x v="3"/>
    <x v="9"/>
    <x v="2"/>
    <n v="62826"/>
    <n v="7.79"/>
    <n v="4894.1453999999994"/>
    <n v="494436.4"/>
    <n v="101.02609538327162"/>
    <n v="32928.44"/>
    <n v="48.84"/>
    <n v="16846.189903999999"/>
    <n v="261.58999999999997"/>
    <n v="0.86"/>
    <n v="14487.723317439999"/>
    <x v="0"/>
    <n v="3834"/>
    <x v="2049"/>
    <n v="16.73"/>
    <n v="677.89959999999996"/>
    <x v="2404"/>
    <x v="2404"/>
    <x v="145"/>
    <n v="16.829999999999998"/>
  </r>
  <r>
    <x v="3"/>
    <x v="9"/>
    <x v="4"/>
    <n v="12137"/>
    <n v="5.76"/>
    <n v="699.09119999999996"/>
    <n v="296027.2"/>
    <n v="423.44575357263835"/>
    <n v="28799.82"/>
    <n v="47.53"/>
    <n v="15111.265553999998"/>
    <n v="344.76"/>
    <n v="1.01"/>
    <n v="15262.378209539998"/>
    <x v="0"/>
    <n v="2779"/>
    <x v="2050"/>
    <n v="13.35"/>
    <n v="87.976500000000001"/>
    <x v="2405"/>
    <x v="2405"/>
    <x v="132"/>
    <n v="9.11"/>
  </r>
  <r>
    <x v="3"/>
    <x v="9"/>
    <x v="1"/>
    <n v="93635"/>
    <n v="4.8499999999999996"/>
    <n v="4541.2974999999997"/>
    <n v="387809.79"/>
    <n v="85.396252943129141"/>
    <n v="4582.7"/>
    <n v="47.53"/>
    <n v="2404.5426899999998"/>
    <n v="282.51"/>
    <n v="0.89"/>
    <n v="2140.0429940999998"/>
    <x v="0"/>
    <n v="1749"/>
    <x v="1795"/>
    <n v="4.9000000000000004"/>
    <n v="118.825"/>
    <x v="2406"/>
    <x v="2406"/>
    <x v="110"/>
    <n v="11.69"/>
  </r>
  <r>
    <x v="3"/>
    <x v="9"/>
    <x v="0"/>
    <n v="171525"/>
    <n v="7.65"/>
    <n v="13121.6625"/>
    <n v="389177.72"/>
    <n v="29.659177714714119"/>
    <n v="33143.910000000003"/>
    <n v="27.18"/>
    <n v="24135.395262000002"/>
    <n v="354.92"/>
    <n v="1.03"/>
    <n v="24859.457119860002"/>
    <x v="0"/>
    <n v="3023"/>
    <x v="2051"/>
    <n v="3.96"/>
    <n v="399.04919999999998"/>
    <x v="2407"/>
    <x v="2407"/>
    <x v="245"/>
    <n v="8.67"/>
  </r>
  <r>
    <x v="3"/>
    <x v="9"/>
    <x v="0"/>
    <n v="162250"/>
    <n v="6.3"/>
    <n v="10221.75"/>
    <n v="499903.55"/>
    <n v="48.905867390613153"/>
    <n v="5998.99"/>
    <n v="5.7"/>
    <n v="5657.0475699999997"/>
    <n v="447.25"/>
    <n v="0.94"/>
    <n v="5317.6247157999996"/>
    <x v="0"/>
    <n v="4765"/>
    <x v="2052"/>
    <n v="12.85"/>
    <n v="798.49900000000002"/>
    <x v="2408"/>
    <x v="2408"/>
    <x v="185"/>
    <n v="7.16"/>
  </r>
  <r>
    <x v="3"/>
    <x v="9"/>
    <x v="0"/>
    <n v="127026"/>
    <n v="3.61"/>
    <n v="4585.6386000000002"/>
    <n v="108204.77"/>
    <n v="23.596445214849684"/>
    <n v="13893.96"/>
    <n v="23.23"/>
    <n v="10666.393092"/>
    <n v="86.19"/>
    <n v="1.1399999999999999"/>
    <n v="12159.68812488"/>
    <x v="0"/>
    <n v="4417"/>
    <x v="2053"/>
    <n v="16.73"/>
    <n v="408.04470000000003"/>
    <x v="2409"/>
    <x v="2409"/>
    <x v="57"/>
    <n v="9.25"/>
  </r>
  <r>
    <x v="3"/>
    <x v="9"/>
    <x v="0"/>
    <n v="40103"/>
    <n v="4.1900000000000004"/>
    <n v="1680.3157000000003"/>
    <n v="284874.68"/>
    <n v="169.53640318899593"/>
    <n v="28995.84"/>
    <n v="52.19"/>
    <n v="13862.911103999999"/>
    <n v="78.36"/>
    <n v="1.1299999999999999"/>
    <n v="15665.089547519998"/>
    <x v="0"/>
    <n v="2923"/>
    <x v="2054"/>
    <n v="9.23"/>
    <n v="85.839000000000013"/>
    <x v="2410"/>
    <x v="2410"/>
    <x v="189"/>
    <n v="12.6"/>
  </r>
  <r>
    <x v="3"/>
    <x v="9"/>
    <x v="0"/>
    <n v="194843"/>
    <n v="2.96"/>
    <n v="5767.3528000000006"/>
    <n v="306495.42"/>
    <n v="53.143171681815609"/>
    <n v="22822.68"/>
    <n v="52.61"/>
    <n v="10815.668051999999"/>
    <n v="384.3"/>
    <n v="1.05"/>
    <n v="11356.451454599999"/>
    <x v="0"/>
    <n v="3994"/>
    <x v="2055"/>
    <n v="3.63"/>
    <n v="181.28219999999999"/>
    <x v="2411"/>
    <x v="2411"/>
    <x v="115"/>
    <n v="18.95"/>
  </r>
  <r>
    <x v="3"/>
    <x v="9"/>
    <x v="0"/>
    <n v="28987"/>
    <n v="1.05"/>
    <n v="304.36350000000004"/>
    <n v="180771.91"/>
    <n v="593.93425952849134"/>
    <n v="47665.61"/>
    <n v="48.51"/>
    <n v="24543.022589"/>
    <n v="278.95999999999998"/>
    <n v="0.99"/>
    <n v="24297.592363110001"/>
    <x v="1"/>
    <n v="2722"/>
    <x v="986"/>
    <n v="20.27"/>
    <n v="41.3508"/>
    <x v="2412"/>
    <x v="2412"/>
    <x v="3"/>
    <n v="15.6"/>
  </r>
  <r>
    <x v="3"/>
    <x v="9"/>
    <x v="3"/>
    <n v="117351"/>
    <n v="1.8"/>
    <n v="2112.3180000000002"/>
    <n v="341874.65"/>
    <n v="161.84809768226185"/>
    <n v="6481.56"/>
    <n v="17.670000000000002"/>
    <n v="5336.2683479999996"/>
    <n v="337.03"/>
    <n v="0.9"/>
    <n v="4802.6415132000002"/>
    <x v="1"/>
    <n v="819"/>
    <x v="2056"/>
    <n v="20.45"/>
    <n v="375.66649999999998"/>
    <x v="2413"/>
    <x v="2413"/>
    <x v="247"/>
    <n v="18.05"/>
  </r>
  <r>
    <x v="3"/>
    <x v="9"/>
    <x v="3"/>
    <n v="18585"/>
    <n v="3.91"/>
    <n v="726.6735000000001"/>
    <n v="63249.87"/>
    <n v="87.040287006475396"/>
    <n v="21580.27"/>
    <n v="16.68"/>
    <n v="17980.680963999999"/>
    <n v="63.26"/>
    <n v="1.17"/>
    <n v="21037.396727879997"/>
    <x v="0"/>
    <n v="569"/>
    <x v="1920"/>
    <n v="7.08"/>
    <n v="41.771999999999998"/>
    <x v="2414"/>
    <x v="2414"/>
    <x v="52"/>
    <n v="8.33"/>
  </r>
  <r>
    <x v="3"/>
    <x v="9"/>
    <x v="3"/>
    <n v="2573"/>
    <n v="2.71"/>
    <n v="69.728300000000004"/>
    <n v="380133.92"/>
    <n v="5451.6447410879082"/>
    <n v="15346.93"/>
    <n v="32.1"/>
    <n v="10420.565470000001"/>
    <n v="114.61"/>
    <n v="1.1399999999999999"/>
    <n v="11879.4446358"/>
    <x v="1"/>
    <n v="4378"/>
    <x v="2057"/>
    <n v="18.57"/>
    <n v="14.4846"/>
    <x v="2415"/>
    <x v="2415"/>
    <x v="9"/>
    <n v="13.46"/>
  </r>
  <r>
    <x v="3"/>
    <x v="9"/>
    <x v="0"/>
    <n v="70817"/>
    <n v="5.3"/>
    <n v="3753.3009999999999"/>
    <n v="450686.13"/>
    <n v="120.07726798356967"/>
    <n v="43810.71"/>
    <n v="29.46"/>
    <n v="30904.074833999999"/>
    <n v="434.26"/>
    <n v="0.99"/>
    <n v="30595.034085659998"/>
    <x v="1"/>
    <n v="800"/>
    <x v="2058"/>
    <n v="23.83"/>
    <n v="1097.8480999999999"/>
    <x v="2416"/>
    <x v="2416"/>
    <x v="164"/>
    <n v="21.5"/>
  </r>
  <r>
    <x v="3"/>
    <x v="9"/>
    <x v="1"/>
    <n v="112342"/>
    <n v="0.8"/>
    <n v="898.73599999999999"/>
    <n v="120407.92"/>
    <n v="133.97473785405279"/>
    <n v="18620.45"/>
    <n v="11.29"/>
    <n v="16518.201195000001"/>
    <n v="256.49"/>
    <n v="0.9"/>
    <n v="14866.381075500001"/>
    <x v="1"/>
    <n v="1403"/>
    <x v="2059"/>
    <n v="17.47"/>
    <n v="193.04349999999999"/>
    <x v="2417"/>
    <x v="2417"/>
    <x v="88"/>
    <n v="9.9499999999999993"/>
  </r>
  <r>
    <x v="3"/>
    <x v="9"/>
    <x v="3"/>
    <n v="178284"/>
    <n v="5.07"/>
    <n v="9038.9988000000012"/>
    <n v="182661.93"/>
    <n v="20.208203811245109"/>
    <n v="16071.12"/>
    <n v="18.5"/>
    <n v="13097.962799999999"/>
    <n v="467.02"/>
    <n v="1.04"/>
    <n v="13621.881312"/>
    <x v="1"/>
    <n v="246"/>
    <x v="1513"/>
    <n v="7.88"/>
    <n v="746.07839999999999"/>
    <x v="2418"/>
    <x v="2418"/>
    <x v="171"/>
    <n v="11.29"/>
  </r>
  <r>
    <x v="3"/>
    <x v="9"/>
    <x v="0"/>
    <n v="193992"/>
    <n v="6.55"/>
    <n v="12706.476000000001"/>
    <n v="345125.65"/>
    <n v="27.161397857281596"/>
    <n v="18293.560000000001"/>
    <n v="47.57"/>
    <n v="9591.3135080000011"/>
    <n v="412.95"/>
    <n v="0.89"/>
    <n v="8536.269022120001"/>
    <x v="0"/>
    <n v="3083"/>
    <x v="2060"/>
    <n v="12.27"/>
    <n v="1456.0808999999999"/>
    <x v="2419"/>
    <x v="2419"/>
    <x v="39"/>
    <n v="14.51"/>
  </r>
  <r>
    <x v="3"/>
    <x v="9"/>
    <x v="2"/>
    <n v="1969"/>
    <n v="6.12"/>
    <n v="120.50280000000001"/>
    <n v="36047.19"/>
    <n v="299.139854011691"/>
    <n v="31947.439999999999"/>
    <n v="39.75"/>
    <n v="19248.332600000002"/>
    <n v="257.38"/>
    <n v="0.93"/>
    <n v="17900.949318000003"/>
    <x v="0"/>
    <n v="4636"/>
    <x v="92"/>
    <n v="23.28"/>
    <n v="22.814399999999999"/>
    <x v="2420"/>
    <x v="2420"/>
    <x v="226"/>
    <n v="12.14"/>
  </r>
  <r>
    <x v="3"/>
    <x v="9"/>
    <x v="4"/>
    <n v="29460"/>
    <n v="2.19"/>
    <n v="645.17399999999998"/>
    <n v="149084.04999999999"/>
    <n v="231.07572530821142"/>
    <n v="18899.830000000002"/>
    <n v="1.89"/>
    <n v="18542.623213000003"/>
    <n v="205.95"/>
    <n v="0.86"/>
    <n v="15946.655963180003"/>
    <x v="0"/>
    <n v="1362"/>
    <x v="53"/>
    <n v="10.06"/>
    <n v="64.5852"/>
    <x v="2421"/>
    <x v="2421"/>
    <x v="105"/>
    <n v="10.82"/>
  </r>
  <r>
    <x v="3"/>
    <x v="9"/>
    <x v="2"/>
    <n v="49500"/>
    <n v="3.02"/>
    <n v="1494.9"/>
    <n v="69115.67"/>
    <n v="46.234309987290118"/>
    <n v="24988.28"/>
    <n v="41.73"/>
    <n v="14560.670756"/>
    <n v="305.06"/>
    <n v="0.91"/>
    <n v="13250.21038796"/>
    <x v="0"/>
    <n v="1354"/>
    <x v="2061"/>
    <n v="4.8499999999999996"/>
    <n v="63.486499999999992"/>
    <x v="2422"/>
    <x v="2422"/>
    <x v="16"/>
    <n v="15.44"/>
  </r>
  <r>
    <x v="3"/>
    <x v="9"/>
    <x v="3"/>
    <n v="85463"/>
    <n v="7.62"/>
    <n v="6512.2806"/>
    <n v="217459.34"/>
    <n v="33.392194433390969"/>
    <n v="25152.16"/>
    <n v="40.700000000000003"/>
    <n v="14915.230879999999"/>
    <n v="404.06"/>
    <n v="1.08"/>
    <n v="16108.4493504"/>
    <x v="0"/>
    <n v="3749"/>
    <x v="2062"/>
    <n v="5.07"/>
    <n v="324.22649999999999"/>
    <x v="2423"/>
    <x v="2423"/>
    <x v="164"/>
    <n v="8.9"/>
  </r>
  <r>
    <x v="3"/>
    <x v="9"/>
    <x v="1"/>
    <n v="58198"/>
    <n v="0.89"/>
    <n v="517.96219999999994"/>
    <n v="200669.79"/>
    <n v="387.42168830080658"/>
    <n v="47258.38"/>
    <n v="44.16"/>
    <n v="26389.079392"/>
    <n v="217.29"/>
    <n v="1.18"/>
    <n v="31139.113682559997"/>
    <x v="0"/>
    <n v="3268"/>
    <x v="804"/>
    <n v="16.14"/>
    <n v="42.609600000000007"/>
    <x v="2424"/>
    <x v="2424"/>
    <x v="94"/>
    <n v="9.9700000000000006"/>
  </r>
  <r>
    <x v="3"/>
    <x v="9"/>
    <x v="2"/>
    <n v="82863"/>
    <n v="7.61"/>
    <n v="6305.8743000000004"/>
    <n v="219079.27"/>
    <n v="34.74209278164647"/>
    <n v="8795.93"/>
    <n v="52.62"/>
    <n v="4167.5116340000004"/>
    <n v="328.46"/>
    <n v="0.81"/>
    <n v="3375.6844235400004"/>
    <x v="0"/>
    <n v="1981"/>
    <x v="304"/>
    <n v="23.22"/>
    <n v="878.4126"/>
    <x v="2425"/>
    <x v="2425"/>
    <x v="223"/>
    <n v="13.51"/>
  </r>
  <r>
    <x v="3"/>
    <x v="9"/>
    <x v="0"/>
    <n v="61539"/>
    <n v="6.53"/>
    <n v="4018.4966999999997"/>
    <n v="461734.02"/>
    <n v="114.9021772246323"/>
    <n v="23588.78"/>
    <n v="37.71"/>
    <n v="14693.451062"/>
    <n v="308.56"/>
    <n v="0.97"/>
    <n v="14252.647530140001"/>
    <x v="1"/>
    <n v="3683"/>
    <x v="2063"/>
    <n v="3.38"/>
    <n v="110.69499999999999"/>
    <x v="2426"/>
    <x v="2426"/>
    <x v="54"/>
    <n v="16.8"/>
  </r>
  <r>
    <x v="4"/>
    <x v="9"/>
    <x v="0"/>
    <n v="50409"/>
    <n v="3.72"/>
    <n v="1875.2148000000002"/>
    <n v="412779.82"/>
    <n v="220.12401992561064"/>
    <n v="48088.25"/>
    <n v="55.55"/>
    <n v="21375.227125000001"/>
    <n v="365.13"/>
    <n v="1.1299999999999999"/>
    <n v="24154.006651249998"/>
    <x v="0"/>
    <n v="1305"/>
    <x v="505"/>
    <n v="3.98"/>
    <n v="43.581000000000003"/>
    <x v="2427"/>
    <x v="2427"/>
    <x v="44"/>
    <n v="18.12"/>
  </r>
  <r>
    <x v="4"/>
    <x v="9"/>
    <x v="3"/>
    <n v="131275"/>
    <n v="3.72"/>
    <n v="4883.43"/>
    <n v="208334.66"/>
    <n v="42.661543218598403"/>
    <n v="46588.22"/>
    <n v="58.37"/>
    <n v="19394.675986000002"/>
    <n v="228.21"/>
    <n v="1.07"/>
    <n v="20752.303305020003"/>
    <x v="1"/>
    <n v="3804"/>
    <x v="2064"/>
    <n v="8.26"/>
    <n v="338.8252"/>
    <x v="2428"/>
    <x v="2428"/>
    <x v="231"/>
    <n v="18.86"/>
  </r>
  <r>
    <x v="4"/>
    <x v="9"/>
    <x v="2"/>
    <n v="127530"/>
    <n v="2.39"/>
    <n v="3047.9670000000001"/>
    <n v="112654.76"/>
    <n v="36.960623261341084"/>
    <n v="31767.7"/>
    <n v="9.3000000000000007"/>
    <n v="28813.303900000003"/>
    <n v="42.28"/>
    <n v="0.92"/>
    <n v="26508.239588000004"/>
    <x v="0"/>
    <n v="1716"/>
    <x v="2065"/>
    <n v="8.94"/>
    <n v="264.26639999999998"/>
    <x v="2429"/>
    <x v="2429"/>
    <x v="31"/>
    <n v="9.4499999999999993"/>
  </r>
  <r>
    <x v="4"/>
    <x v="9"/>
    <x v="1"/>
    <n v="152770"/>
    <n v="3.15"/>
    <n v="4812.2550000000001"/>
    <n v="480122.5"/>
    <n v="99.770793526111973"/>
    <n v="45468.480000000003"/>
    <n v="31.3"/>
    <n v="31236.845760000004"/>
    <n v="454.6"/>
    <n v="1.1200000000000001"/>
    <n v="34985.267251200006"/>
    <x v="1"/>
    <n v="368"/>
    <x v="2066"/>
    <n v="2.38"/>
    <n v="87.322199999999995"/>
    <x v="2430"/>
    <x v="2430"/>
    <x v="0"/>
    <n v="17.399999999999999"/>
  </r>
  <r>
    <x v="4"/>
    <x v="9"/>
    <x v="0"/>
    <n v="140799"/>
    <n v="2.4700000000000002"/>
    <n v="3477.7353000000003"/>
    <n v="261235.8"/>
    <n v="75.116642718610578"/>
    <n v="45057.86"/>
    <n v="5.0599999999999996"/>
    <n v="42777.932284000002"/>
    <n v="309.14"/>
    <n v="1.0900000000000001"/>
    <n v="46627.946189560003"/>
    <x v="0"/>
    <n v="390"/>
    <x v="2067"/>
    <n v="19.579999999999998"/>
    <n v="443.87859999999995"/>
    <x v="2431"/>
    <x v="2431"/>
    <x v="54"/>
    <n v="8.9700000000000006"/>
  </r>
  <r>
    <x v="4"/>
    <x v="9"/>
    <x v="0"/>
    <n v="167587"/>
    <n v="1.1599999999999999"/>
    <n v="1944.0092"/>
    <n v="485753.3"/>
    <n v="249.87191418641433"/>
    <n v="8094.31"/>
    <n v="52.45"/>
    <n v="3848.8444049999994"/>
    <n v="409.41"/>
    <n v="1.04"/>
    <n v="4002.7981811999994"/>
    <x v="0"/>
    <n v="667"/>
    <x v="2068"/>
    <n v="8.48"/>
    <n v="132.45760000000001"/>
    <x v="2432"/>
    <x v="2432"/>
    <x v="193"/>
    <n v="13.05"/>
  </r>
  <r>
    <x v="4"/>
    <x v="9"/>
    <x v="2"/>
    <n v="121913"/>
    <n v="3.23"/>
    <n v="3937.7899000000002"/>
    <n v="272274.37"/>
    <n v="69.143955598037365"/>
    <n v="22856.55"/>
    <n v="29.29"/>
    <n v="16161.866505000002"/>
    <n v="459.69"/>
    <n v="1.1100000000000001"/>
    <n v="17939.671820550004"/>
    <x v="1"/>
    <n v="503"/>
    <x v="2069"/>
    <n v="7.05"/>
    <n v="213.75599999999997"/>
    <x v="2433"/>
    <x v="2433"/>
    <x v="213"/>
    <n v="20.66"/>
  </r>
  <r>
    <x v="4"/>
    <x v="9"/>
    <x v="2"/>
    <n v="61089"/>
    <n v="4.28"/>
    <n v="2614.6092000000003"/>
    <n v="127336.81"/>
    <n v="48.702043119866623"/>
    <n v="31736.79"/>
    <n v="54.27"/>
    <n v="14513.234066999998"/>
    <n v="25.76"/>
    <n v="0.9"/>
    <n v="13061.910660299998"/>
    <x v="0"/>
    <n v="894"/>
    <x v="2070"/>
    <n v="3.56"/>
    <n v="65.504000000000005"/>
    <x v="2434"/>
    <x v="2434"/>
    <x v="229"/>
    <n v="13.31"/>
  </r>
  <r>
    <x v="4"/>
    <x v="9"/>
    <x v="1"/>
    <n v="31192"/>
    <n v="5.88"/>
    <n v="1834.0896"/>
    <n v="495329.78"/>
    <n v="270.06847429918366"/>
    <n v="11415.31"/>
    <n v="1.21"/>
    <n v="11277.184749"/>
    <n v="308.66000000000003"/>
    <n v="0.87"/>
    <n v="9811.1507316299994"/>
    <x v="0"/>
    <n v="2903"/>
    <x v="2071"/>
    <n v="6.14"/>
    <n v="84.179400000000001"/>
    <x v="2435"/>
    <x v="2435"/>
    <x v="237"/>
    <n v="12.19"/>
  </r>
  <r>
    <x v="4"/>
    <x v="9"/>
    <x v="4"/>
    <n v="78627"/>
    <n v="2.98"/>
    <n v="2343.0846000000001"/>
    <n v="278705.67"/>
    <n v="118.94818906666877"/>
    <n v="12778.78"/>
    <n v="51.93"/>
    <n v="6142.7595460000002"/>
    <n v="192.7"/>
    <n v="1.06"/>
    <n v="6511.3251187600008"/>
    <x v="0"/>
    <n v="3153"/>
    <x v="2072"/>
    <n v="13.03"/>
    <n v="293.04469999999998"/>
    <x v="2436"/>
    <x v="2436"/>
    <x v="101"/>
    <n v="9.4"/>
  </r>
  <r>
    <x v="4"/>
    <x v="9"/>
    <x v="3"/>
    <n v="61883"/>
    <n v="7.36"/>
    <n v="4554.5887999999995"/>
    <n v="323751.44"/>
    <n v="71.082474009508829"/>
    <n v="8402.94"/>
    <n v="12.87"/>
    <n v="7321.4816220000002"/>
    <n v="88.34"/>
    <n v="0.97"/>
    <n v="7101.8371733399999"/>
    <x v="0"/>
    <n v="4268"/>
    <x v="2073"/>
    <n v="17.8"/>
    <n v="747.42200000000003"/>
    <x v="2437"/>
    <x v="2437"/>
    <x v="58"/>
    <n v="9.92"/>
  </r>
  <r>
    <x v="4"/>
    <x v="9"/>
    <x v="2"/>
    <n v="187905"/>
    <n v="6.79"/>
    <n v="12758.7495"/>
    <n v="86199.77"/>
    <n v="6.7561299796661114"/>
    <n v="38534.660000000003"/>
    <n v="54.53"/>
    <n v="17521.709902000002"/>
    <n v="197.89"/>
    <n v="1.2"/>
    <n v="21026.051882400003"/>
    <x v="0"/>
    <n v="2593"/>
    <x v="2074"/>
    <n v="10.88"/>
    <n v="1032.7296000000001"/>
    <x v="2438"/>
    <x v="2438"/>
    <x v="186"/>
    <n v="16.11"/>
  </r>
  <r>
    <x v="4"/>
    <x v="9"/>
    <x v="3"/>
    <n v="74396"/>
    <n v="1.56"/>
    <n v="1160.5776000000001"/>
    <n v="357392.35"/>
    <n v="307.94351881339082"/>
    <n v="37589.35"/>
    <n v="26.58"/>
    <n v="27598.100769999997"/>
    <n v="159.72999999999999"/>
    <n v="1.1399999999999999"/>
    <n v="31461.834877799993"/>
    <x v="0"/>
    <n v="4116"/>
    <x v="2075"/>
    <n v="16.41"/>
    <n v="186.90989999999999"/>
    <x v="2439"/>
    <x v="2439"/>
    <x v="164"/>
    <n v="10.32"/>
  </r>
  <r>
    <x v="4"/>
    <x v="9"/>
    <x v="3"/>
    <n v="118828"/>
    <n v="6.35"/>
    <n v="7545.5780000000004"/>
    <n v="130152.72"/>
    <n v="17.248873446142891"/>
    <n v="11122.16"/>
    <n v="20.34"/>
    <n v="8859.9126560000004"/>
    <n v="413.93"/>
    <n v="0.98"/>
    <n v="8682.7144028799994"/>
    <x v="0"/>
    <n v="3417"/>
    <x v="2076"/>
    <n v="17.989999999999998"/>
    <n v="1034.2450999999999"/>
    <x v="2440"/>
    <x v="2440"/>
    <x v="59"/>
    <n v="3.89"/>
  </r>
  <r>
    <x v="4"/>
    <x v="9"/>
    <x v="4"/>
    <n v="74331"/>
    <n v="1.94"/>
    <n v="1442.0214000000001"/>
    <n v="426809.08"/>
    <n v="295.9797129224296"/>
    <n v="235.7"/>
    <n v="20.45"/>
    <n v="187.49934999999999"/>
    <n v="224.03"/>
    <n v="1.04"/>
    <n v="194.999324"/>
    <x v="0"/>
    <n v="1518"/>
    <x v="2077"/>
    <n v="19.25"/>
    <n v="266.42"/>
    <x v="2441"/>
    <x v="2441"/>
    <x v="101"/>
    <n v="8.2200000000000006"/>
  </r>
  <r>
    <x v="4"/>
    <x v="9"/>
    <x v="4"/>
    <n v="137343"/>
    <n v="1.25"/>
    <n v="1716.7875000000001"/>
    <n v="482617.08"/>
    <n v="281.11637578908278"/>
    <n v="46855.3"/>
    <n v="24.51"/>
    <n v="35371.065970000003"/>
    <n v="409.47"/>
    <n v="1.07"/>
    <n v="37847.040587900003"/>
    <x v="0"/>
    <n v="282"/>
    <x v="2078"/>
    <n v="5.41"/>
    <n v="92.673299999999998"/>
    <x v="2442"/>
    <x v="2442"/>
    <x v="116"/>
    <n v="15.7"/>
  </r>
  <r>
    <x v="4"/>
    <x v="9"/>
    <x v="2"/>
    <n v="36677"/>
    <n v="2.38"/>
    <n v="872.91259999999988"/>
    <n v="217524.68"/>
    <n v="249.19411175872594"/>
    <n v="18095.080000000002"/>
    <n v="1.55"/>
    <n v="17814.606260000004"/>
    <n v="490.35"/>
    <n v="0.81"/>
    <n v="14429.831070600005"/>
    <x v="0"/>
    <n v="1698"/>
    <x v="133"/>
    <n v="19.05"/>
    <n v="142.875"/>
    <x v="2443"/>
    <x v="2443"/>
    <x v="165"/>
    <n v="6.69"/>
  </r>
  <r>
    <x v="4"/>
    <x v="9"/>
    <x v="2"/>
    <n v="54380"/>
    <n v="4.25"/>
    <n v="2311.15"/>
    <n v="43664.3"/>
    <n v="18.892888821582329"/>
    <n v="31322.2"/>
    <n v="3.49"/>
    <n v="30229.055219999998"/>
    <n v="270.20999999999998"/>
    <n v="0.91"/>
    <n v="27508.440250200001"/>
    <x v="1"/>
    <n v="2078"/>
    <x v="1270"/>
    <n v="24.26"/>
    <n v="350.31440000000003"/>
    <x v="2444"/>
    <x v="2444"/>
    <x v="244"/>
    <n v="8.17"/>
  </r>
  <r>
    <x v="4"/>
    <x v="9"/>
    <x v="3"/>
    <n v="149773"/>
    <n v="6.88"/>
    <n v="10304.3824"/>
    <n v="448356.26"/>
    <n v="43.511221012139458"/>
    <n v="45311.3"/>
    <n v="40.1"/>
    <n v="27141.468700000001"/>
    <n v="119.61"/>
    <n v="1.0900000000000001"/>
    <n v="29584.200883000005"/>
    <x v="0"/>
    <n v="3460"/>
    <x v="2079"/>
    <n v="20.9"/>
    <n v="2136.1889999999999"/>
    <x v="2445"/>
    <x v="2445"/>
    <x v="26"/>
    <n v="14.66"/>
  </r>
  <r>
    <x v="4"/>
    <x v="9"/>
    <x v="0"/>
    <n v="66124"/>
    <n v="3.72"/>
    <n v="2459.8128000000002"/>
    <n v="14840.55"/>
    <n v="6.0332030144732958"/>
    <n v="2791.88"/>
    <n v="27.02"/>
    <n v="2037.5140240000001"/>
    <n v="385.06"/>
    <n v="1.1200000000000001"/>
    <n v="2282.0157068800004"/>
    <x v="1"/>
    <n v="1818"/>
    <x v="2080"/>
    <n v="14.12"/>
    <n v="406.23239999999998"/>
    <x v="2446"/>
    <x v="2446"/>
    <x v="134"/>
    <n v="8.1"/>
  </r>
  <r>
    <x v="4"/>
    <x v="9"/>
    <x v="2"/>
    <n v="190009"/>
    <n v="3.98"/>
    <n v="7562.3582000000006"/>
    <n v="143593.84"/>
    <n v="18.987971238918568"/>
    <n v="11833.73"/>
    <n v="51.08"/>
    <n v="5789.060715999999"/>
    <n v="210.63"/>
    <n v="1.1000000000000001"/>
    <n v="6367.9667875999994"/>
    <x v="0"/>
    <n v="2364"/>
    <x v="2081"/>
    <n v="19.39"/>
    <n v="1448.6269000000002"/>
    <x v="2447"/>
    <x v="2447"/>
    <x v="77"/>
    <n v="10.65"/>
  </r>
  <r>
    <x v="4"/>
    <x v="9"/>
    <x v="4"/>
    <n v="196658"/>
    <n v="5.86"/>
    <n v="11524.158800000001"/>
    <n v="247218.76"/>
    <n v="21.452217406098221"/>
    <n v="16883.43"/>
    <n v="12.4"/>
    <n v="14789.884680000001"/>
    <n v="110.09"/>
    <n v="0.99"/>
    <n v="14641.9858332"/>
    <x v="0"/>
    <n v="4453"/>
    <x v="2082"/>
    <n v="19.43"/>
    <n v="2086.7820000000002"/>
    <x v="2448"/>
    <x v="2448"/>
    <x v="27"/>
    <n v="3.1"/>
  </r>
  <r>
    <x v="4"/>
    <x v="9"/>
    <x v="2"/>
    <n v="141904"/>
    <n v="4.07"/>
    <n v="5775.4928"/>
    <n v="156800.97"/>
    <n v="27.149366370952794"/>
    <n v="39333.26"/>
    <n v="9.8800000000000008"/>
    <n v="35447.133912000005"/>
    <n v="373.72"/>
    <n v="0.83"/>
    <n v="29421.121146960002"/>
    <x v="0"/>
    <n v="3199"/>
    <x v="2083"/>
    <n v="4.67"/>
    <n v="198.47499999999999"/>
    <x v="2449"/>
    <x v="2449"/>
    <x v="215"/>
    <n v="6.07"/>
  </r>
  <r>
    <x v="4"/>
    <x v="9"/>
    <x v="4"/>
    <n v="36470"/>
    <n v="1.93"/>
    <n v="703.87099999999987"/>
    <n v="438832.49"/>
    <n v="623.45584631274778"/>
    <n v="2773.95"/>
    <n v="45.07"/>
    <n v="1523.7307349999999"/>
    <n v="328.06"/>
    <n v="0.9"/>
    <n v="1371.3576614999999"/>
    <x v="1"/>
    <n v="4942"/>
    <x v="2084"/>
    <n v="5.57"/>
    <n v="30.857800000000001"/>
    <x v="2450"/>
    <x v="2450"/>
    <x v="217"/>
    <n v="16.78"/>
  </r>
  <r>
    <x v="4"/>
    <x v="9"/>
    <x v="1"/>
    <n v="98400"/>
    <n v="1.67"/>
    <n v="1643.28"/>
    <n v="427197.56"/>
    <n v="259.96638430456159"/>
    <n v="20519.400000000001"/>
    <n v="47.32"/>
    <n v="10809.619919999999"/>
    <n v="356.92"/>
    <n v="1.1100000000000001"/>
    <n v="11998.678111200001"/>
    <x v="0"/>
    <n v="2889"/>
    <x v="2085"/>
    <n v="19.02"/>
    <n v="311.73779999999999"/>
    <x v="2451"/>
    <x v="2451"/>
    <x v="116"/>
    <n v="13.03"/>
  </r>
  <r>
    <x v="4"/>
    <x v="9"/>
    <x v="0"/>
    <n v="51344"/>
    <n v="5.65"/>
    <n v="2900.9360000000001"/>
    <n v="380179.18"/>
    <n v="131.05397016687027"/>
    <n v="13917.24"/>
    <n v="26.1"/>
    <n v="10284.84036"/>
    <n v="451.57"/>
    <n v="1.1200000000000001"/>
    <n v="11519.021203200002"/>
    <x v="0"/>
    <n v="2393"/>
    <x v="172"/>
    <n v="10.67"/>
    <n v="261.84180000000003"/>
    <x v="2452"/>
    <x v="2452"/>
    <x v="99"/>
    <n v="12.15"/>
  </r>
  <r>
    <x v="4"/>
    <x v="9"/>
    <x v="1"/>
    <n v="167402"/>
    <n v="4.3099999999999996"/>
    <n v="7215.0262000000002"/>
    <n v="309380.49"/>
    <n v="42.880023082937662"/>
    <n v="4738.6400000000003"/>
    <n v="24.18"/>
    <n v="3592.8368480000004"/>
    <n v="71.22"/>
    <n v="0.97"/>
    <n v="3485.0517425600001"/>
    <x v="1"/>
    <n v="4045"/>
    <x v="2086"/>
    <n v="22.62"/>
    <n v="1974.7260000000001"/>
    <x v="2453"/>
    <x v="2453"/>
    <x v="95"/>
    <n v="11.74"/>
  </r>
  <r>
    <x v="4"/>
    <x v="9"/>
    <x v="0"/>
    <n v="25440"/>
    <n v="3.63"/>
    <n v="923.47199999999998"/>
    <n v="37301.32"/>
    <n v="40.392475353881871"/>
    <n v="8673.6"/>
    <n v="1.33"/>
    <n v="8558.2411200000006"/>
    <n v="321.85000000000002"/>
    <n v="0.82"/>
    <n v="7017.7577184000002"/>
    <x v="0"/>
    <n v="3526"/>
    <x v="2087"/>
    <n v="6.37"/>
    <n v="49.877100000000006"/>
    <x v="2454"/>
    <x v="2454"/>
    <x v="106"/>
    <n v="2.94"/>
  </r>
  <r>
    <x v="4"/>
    <x v="9"/>
    <x v="1"/>
    <n v="157594"/>
    <n v="7.81"/>
    <n v="12308.091400000001"/>
    <n v="370586.95"/>
    <n v="30.109213358620327"/>
    <n v="6493.23"/>
    <n v="18.36"/>
    <n v="5301.0729719999999"/>
    <n v="123.97"/>
    <n v="1.04"/>
    <n v="5513.1158908799998"/>
    <x v="0"/>
    <n v="2873"/>
    <x v="2088"/>
    <n v="23.75"/>
    <n v="2800.3624999999997"/>
    <x v="2455"/>
    <x v="2455"/>
    <x v="129"/>
    <n v="9.6"/>
  </r>
  <r>
    <x v="4"/>
    <x v="9"/>
    <x v="2"/>
    <n v="123524"/>
    <n v="3.07"/>
    <n v="3792.1867999999999"/>
    <n v="123392.51"/>
    <n v="32.538615977461866"/>
    <n v="17444.05"/>
    <n v="9.6999999999999993"/>
    <n v="15751.977150000001"/>
    <n v="244.51"/>
    <n v="1.1200000000000001"/>
    <n v="17642.214408000003"/>
    <x v="0"/>
    <n v="1425"/>
    <x v="2089"/>
    <n v="22.22"/>
    <n v="540.83479999999997"/>
    <x v="2456"/>
    <x v="2456"/>
    <x v="87"/>
    <n v="0.01"/>
  </r>
  <r>
    <x v="4"/>
    <x v="9"/>
    <x v="0"/>
    <n v="44937"/>
    <n v="2.36"/>
    <n v="1060.5131999999999"/>
    <n v="13380.03"/>
    <n v="12.616561491172389"/>
    <n v="28937.26"/>
    <n v="45.4"/>
    <n v="15799.74396"/>
    <n v="454.51"/>
    <n v="1"/>
    <n v="15799.74396"/>
    <x v="1"/>
    <n v="1039"/>
    <x v="774"/>
    <n v="13.62"/>
    <n v="172.83779999999999"/>
    <x v="2457"/>
    <x v="2457"/>
    <x v="129"/>
    <n v="15.23"/>
  </r>
  <r>
    <x v="4"/>
    <x v="9"/>
    <x v="1"/>
    <n v="145718"/>
    <n v="2.31"/>
    <n v="3366.0857999999998"/>
    <n v="26204.47"/>
    <n v="7.7848490968352628"/>
    <n v="34822.44"/>
    <n v="7.81"/>
    <n v="32102.807435999999"/>
    <n v="180.92"/>
    <n v="0.99"/>
    <n v="31781.779361639998"/>
    <x v="0"/>
    <n v="1197"/>
    <x v="2090"/>
    <n v="24.26"/>
    <n v="421.15360000000004"/>
    <x v="2458"/>
    <x v="2458"/>
    <x v="28"/>
    <n v="9.5299999999999994"/>
  </r>
  <r>
    <x v="4"/>
    <x v="9"/>
    <x v="1"/>
    <n v="166335"/>
    <n v="0.97"/>
    <n v="1613.4494999999999"/>
    <n v="185074.1"/>
    <n v="114.70709185505962"/>
    <n v="41493.25"/>
    <n v="59.87"/>
    <n v="16651.241224999998"/>
    <n v="165.49"/>
    <n v="0.8"/>
    <n v="13320.992979999999"/>
    <x v="1"/>
    <n v="1775"/>
    <x v="294"/>
    <n v="23.43"/>
    <n v="464.85120000000001"/>
    <x v="2459"/>
    <x v="2459"/>
    <x v="88"/>
    <n v="18.04"/>
  </r>
  <r>
    <x v="4"/>
    <x v="9"/>
    <x v="1"/>
    <n v="15242"/>
    <n v="0.97"/>
    <n v="147.84739999999999"/>
    <n v="186599.86"/>
    <n v="1262.1112038493743"/>
    <n v="19585.47"/>
    <n v="5.61"/>
    <n v="18486.725133"/>
    <n v="380.49"/>
    <n v="1.05"/>
    <n v="19411.06138965"/>
    <x v="0"/>
    <n v="1258"/>
    <x v="2091"/>
    <n v="2.89"/>
    <n v="2.8033000000000001"/>
    <x v="2460"/>
    <x v="2460"/>
    <x v="148"/>
    <n v="7.73"/>
  </r>
  <r>
    <x v="4"/>
    <x v="9"/>
    <x v="0"/>
    <n v="150389"/>
    <n v="6.94"/>
    <n v="10436.9966"/>
    <n v="221998.54"/>
    <n v="21.270347065170071"/>
    <n v="10218.41"/>
    <n v="33.869999999999997"/>
    <n v="6757.4345329999996"/>
    <n v="119.27"/>
    <n v="1.05"/>
    <n v="7095.3062596500004"/>
    <x v="0"/>
    <n v="3415"/>
    <x v="2092"/>
    <n v="10.86"/>
    <n v="750.31739999999991"/>
    <x v="2461"/>
    <x v="2461"/>
    <x v="10"/>
    <n v="9.7100000000000009"/>
  </r>
  <r>
    <x v="4"/>
    <x v="9"/>
    <x v="1"/>
    <n v="111515"/>
    <n v="6.24"/>
    <n v="6958.5360000000001"/>
    <n v="347495.46"/>
    <n v="49.938012823386991"/>
    <n v="23323.72"/>
    <n v="25.7"/>
    <n v="17329.523960000002"/>
    <n v="160.81"/>
    <n v="0.97"/>
    <n v="16809.638241200002"/>
    <x v="1"/>
    <n v="3724"/>
    <x v="2093"/>
    <n v="10.93"/>
    <n v="589.34559999999999"/>
    <x v="2462"/>
    <x v="2462"/>
    <x v="91"/>
    <n v="13.8"/>
  </r>
  <r>
    <x v="4"/>
    <x v="9"/>
    <x v="3"/>
    <n v="56258"/>
    <n v="2.2999999999999998"/>
    <n v="1293.934"/>
    <n v="56254.07"/>
    <n v="43.47522362037013"/>
    <n v="36777.449999999997"/>
    <n v="28.39"/>
    <n v="26336.331944999998"/>
    <n v="46.96"/>
    <n v="1.1100000000000001"/>
    <n v="29233.32845895"/>
    <x v="1"/>
    <n v="3733"/>
    <x v="637"/>
    <n v="21.11"/>
    <n v="242.97609999999997"/>
    <x v="2463"/>
    <x v="2463"/>
    <x v="183"/>
    <n v="11.24"/>
  </r>
  <r>
    <x v="4"/>
    <x v="9"/>
    <x v="4"/>
    <n v="191091"/>
    <n v="1.35"/>
    <n v="2579.7285000000002"/>
    <n v="482064.99"/>
    <n v="186.86655979495515"/>
    <n v="4173.5"/>
    <n v="23.35"/>
    <n v="3198.9877499999998"/>
    <n v="34.22"/>
    <n v="0.91"/>
    <n v="2911.0788524999998"/>
    <x v="0"/>
    <n v="2180"/>
    <x v="1270"/>
    <n v="5.13"/>
    <n v="74.077199999999991"/>
    <x v="2464"/>
    <x v="2464"/>
    <x v="167"/>
    <n v="12.86"/>
  </r>
  <r>
    <x v="4"/>
    <x v="9"/>
    <x v="1"/>
    <n v="9915"/>
    <n v="4.55"/>
    <n v="451.13249999999999"/>
    <n v="350869.83"/>
    <n v="777.75338730860676"/>
    <n v="17623.11"/>
    <n v="40.78"/>
    <n v="10436.405742000001"/>
    <n v="24.7"/>
    <n v="0.83"/>
    <n v="8662.216765860001"/>
    <x v="1"/>
    <n v="2959"/>
    <x v="2094"/>
    <n v="11.83"/>
    <n v="33.478900000000003"/>
    <x v="2465"/>
    <x v="2465"/>
    <x v="124"/>
    <n v="15.78"/>
  </r>
  <r>
    <x v="4"/>
    <x v="9"/>
    <x v="2"/>
    <n v="106908"/>
    <n v="4.26"/>
    <n v="4554.2807999999995"/>
    <n v="418195.29"/>
    <n v="91.824660877300317"/>
    <n v="10720.89"/>
    <n v="6.33"/>
    <n v="10042.257662999999"/>
    <n v="384.42"/>
    <n v="0.98"/>
    <n v="9841.4125097399992"/>
    <x v="0"/>
    <n v="652"/>
    <x v="2095"/>
    <n v="7.47"/>
    <n v="240.16050000000001"/>
    <x v="2466"/>
    <x v="2466"/>
    <x v="174"/>
    <n v="14.3"/>
  </r>
  <r>
    <x v="4"/>
    <x v="9"/>
    <x v="4"/>
    <n v="107035"/>
    <n v="7.24"/>
    <n v="7749.3340000000007"/>
    <n v="137847.29"/>
    <n v="17.788275740857213"/>
    <n v="48805.49"/>
    <n v="30.03"/>
    <n v="34149.201352999997"/>
    <n v="495.47"/>
    <n v="0.91"/>
    <n v="31075.77323123"/>
    <x v="1"/>
    <n v="3357"/>
    <x v="2096"/>
    <n v="5.26"/>
    <n v="430.005"/>
    <x v="2467"/>
    <x v="2467"/>
    <x v="212"/>
    <n v="13.17"/>
  </r>
  <r>
    <x v="4"/>
    <x v="9"/>
    <x v="4"/>
    <n v="85239"/>
    <n v="1.35"/>
    <n v="1150.7265000000002"/>
    <n v="29375.98"/>
    <n v="25.528203269847349"/>
    <n v="41546.46"/>
    <n v="20.239999999999998"/>
    <n v="33137.456495999999"/>
    <n v="337.44"/>
    <n v="1.1599999999999999"/>
    <n v="38439.44953536"/>
    <x v="0"/>
    <n v="1155"/>
    <x v="2097"/>
    <n v="4.3899999999999997"/>
    <n v="31.081199999999995"/>
    <x v="2468"/>
    <x v="2468"/>
    <x v="213"/>
    <n v="8.7799999999999994"/>
  </r>
  <r>
    <x v="4"/>
    <x v="9"/>
    <x v="3"/>
    <n v="83888"/>
    <n v="4.8099999999999996"/>
    <n v="4035.0127999999995"/>
    <n v="376897.11"/>
    <n v="93.406670234106826"/>
    <n v="11211.94"/>
    <n v="6.06"/>
    <n v="10532.496436000001"/>
    <n v="75.180000000000007"/>
    <n v="1.1200000000000001"/>
    <n v="11796.396008320002"/>
    <x v="1"/>
    <n v="728"/>
    <x v="2098"/>
    <n v="3.54"/>
    <n v="148.89240000000001"/>
    <x v="2469"/>
    <x v="2469"/>
    <x v="71"/>
    <n v="13.24"/>
  </r>
  <r>
    <x v="4"/>
    <x v="9"/>
    <x v="3"/>
    <n v="71793"/>
    <n v="7.57"/>
    <n v="5434.7301000000007"/>
    <n v="60052.2"/>
    <n v="11.049711557893186"/>
    <n v="17909.98"/>
    <n v="56.88"/>
    <n v="7722.7833760000003"/>
    <n v="246.09"/>
    <n v="1.19"/>
    <n v="9190.1122174400007"/>
    <x v="0"/>
    <n v="541"/>
    <x v="2099"/>
    <n v="1.45"/>
    <n v="76.27"/>
    <x v="2470"/>
    <x v="2470"/>
    <x v="95"/>
    <n v="16.079999999999998"/>
  </r>
  <r>
    <x v="4"/>
    <x v="9"/>
    <x v="1"/>
    <n v="117435"/>
    <n v="1.76"/>
    <n v="2066.8560000000002"/>
    <n v="410576.34"/>
    <n v="198.64777226860505"/>
    <n v="8163.68"/>
    <n v="3.1"/>
    <n v="7910.60592"/>
    <n v="327.3"/>
    <n v="0.89"/>
    <n v="7040.4392687999998"/>
    <x v="0"/>
    <n v="1567"/>
    <x v="2100"/>
    <n v="2.92"/>
    <n v="46.1068"/>
    <x v="2471"/>
    <x v="2471"/>
    <x v="166"/>
    <n v="8.7100000000000009"/>
  </r>
  <r>
    <x v="4"/>
    <x v="9"/>
    <x v="4"/>
    <n v="175115"/>
    <n v="2.87"/>
    <n v="5025.8005000000003"/>
    <n v="64026.23"/>
    <n v="12.739508860329812"/>
    <n v="10907.24"/>
    <n v="15.53"/>
    <n v="9213.3456279999991"/>
    <n v="456.53"/>
    <n v="0.95"/>
    <n v="8752.6783465999979"/>
    <x v="0"/>
    <n v="1442"/>
    <x v="2101"/>
    <n v="8.74"/>
    <n v="324.16660000000002"/>
    <x v="2472"/>
    <x v="2472"/>
    <x v="61"/>
    <n v="6.73"/>
  </r>
  <r>
    <x v="4"/>
    <x v="9"/>
    <x v="3"/>
    <n v="125851"/>
    <n v="6.14"/>
    <n v="7727.2513999999992"/>
    <n v="204818.46"/>
    <n v="26.505991509477745"/>
    <n v="665.38"/>
    <n v="39.99"/>
    <n v="399.29453799999999"/>
    <n v="396.98"/>
    <n v="0.98"/>
    <n v="391.30864723999997"/>
    <x v="0"/>
    <n v="1382"/>
    <x v="565"/>
    <n v="15.31"/>
    <n v="825.66830000000004"/>
    <x v="2473"/>
    <x v="2473"/>
    <x v="114"/>
    <n v="10.94"/>
  </r>
  <r>
    <x v="0"/>
    <x v="10"/>
    <x v="4"/>
    <n v="1184"/>
    <n v="0.63"/>
    <n v="7.4592000000000001"/>
    <n v="243120.31"/>
    <n v="32593.349152724153"/>
    <n v="15779.66"/>
    <n v="38.72"/>
    <n v="9669.7756480000007"/>
    <n v="39.39"/>
    <n v="1.0900000000000001"/>
    <n v="10540.055456320002"/>
    <x v="0"/>
    <n v="637"/>
    <x v="2102"/>
    <n v="13.17"/>
    <n v="0.79020000000000001"/>
    <x v="2474"/>
    <x v="2474"/>
    <x v="250"/>
    <n v="10.1"/>
  </r>
  <r>
    <x v="0"/>
    <x v="10"/>
    <x v="3"/>
    <n v="147932"/>
    <n v="7.09"/>
    <n v="10488.3788"/>
    <n v="466963.04"/>
    <n v="44.521946518560135"/>
    <n v="10920.4"/>
    <n v="29.64"/>
    <n v="7683.5934399999996"/>
    <n v="299.07"/>
    <n v="0.96"/>
    <n v="7376.2497023999995"/>
    <x v="0"/>
    <n v="3980"/>
    <x v="2103"/>
    <n v="10.94"/>
    <n v="832.97159999999997"/>
    <x v="2475"/>
    <x v="2475"/>
    <x v="162"/>
    <n v="15.75"/>
  </r>
  <r>
    <x v="0"/>
    <x v="10"/>
    <x v="3"/>
    <n v="120492"/>
    <n v="2.25"/>
    <n v="2711.0699999999997"/>
    <n v="260743.48"/>
    <n v="96.17733219725055"/>
    <n v="3772.42"/>
    <n v="30.23"/>
    <n v="2632.0174339999999"/>
    <n v="208.47"/>
    <n v="1.03"/>
    <n v="2710.9779570199998"/>
    <x v="0"/>
    <n v="4797"/>
    <x v="1505"/>
    <n v="6.79"/>
    <n v="129.21370000000002"/>
    <x v="2476"/>
    <x v="2476"/>
    <x v="46"/>
    <n v="10.1"/>
  </r>
  <r>
    <x v="0"/>
    <x v="10"/>
    <x v="3"/>
    <n v="184104"/>
    <n v="0.56999999999999995"/>
    <n v="1049.3927999999999"/>
    <n v="107904.74"/>
    <n v="102.82588178611481"/>
    <n v="16484.939999999999"/>
    <n v="28.88"/>
    <n v="11724.089328"/>
    <n v="103.98"/>
    <n v="0.83"/>
    <n v="9730.9941422399988"/>
    <x v="0"/>
    <n v="3822"/>
    <x v="2104"/>
    <n v="11.97"/>
    <n v="117.7848"/>
    <x v="2477"/>
    <x v="2477"/>
    <x v="6"/>
    <n v="7"/>
  </r>
  <r>
    <x v="0"/>
    <x v="10"/>
    <x v="0"/>
    <n v="163509"/>
    <n v="5.41"/>
    <n v="8845.8369000000002"/>
    <n v="437629.02"/>
    <n v="49.472879157426021"/>
    <n v="382.08"/>
    <n v="40.79"/>
    <n v="226.22956800000003"/>
    <n v="28.49"/>
    <n v="1.1499999999999999"/>
    <n v="260.16400320000002"/>
    <x v="0"/>
    <n v="2440"/>
    <x v="2105"/>
    <n v="24.65"/>
    <n v="1635.2809999999999"/>
    <x v="2478"/>
    <x v="2478"/>
    <x v="242"/>
    <n v="13.49"/>
  </r>
  <r>
    <x v="0"/>
    <x v="10"/>
    <x v="1"/>
    <n v="145832"/>
    <n v="3.28"/>
    <n v="4783.2895999999992"/>
    <n v="228790.59"/>
    <n v="47.831222679889599"/>
    <n v="16164.05"/>
    <n v="49.39"/>
    <n v="8180.6257049999995"/>
    <n v="284.48"/>
    <n v="1.02"/>
    <n v="8344.2382190999997"/>
    <x v="0"/>
    <n v="98"/>
    <x v="2106"/>
    <n v="19.47"/>
    <n v="786.00389999999993"/>
    <x v="2479"/>
    <x v="2479"/>
    <x v="212"/>
    <n v="9.0299999999999994"/>
  </r>
  <r>
    <x v="0"/>
    <x v="10"/>
    <x v="0"/>
    <n v="8004"/>
    <n v="1.01"/>
    <n v="80.840400000000002"/>
    <n v="215919.58"/>
    <n v="2670.9365614222588"/>
    <n v="42159.21"/>
    <n v="42.93"/>
    <n v="24060.261146999997"/>
    <n v="289.87"/>
    <n v="0.99"/>
    <n v="23819.658535529998"/>
    <x v="1"/>
    <n v="994"/>
    <x v="2107"/>
    <n v="9.43"/>
    <n v="8.4870000000000001"/>
    <x v="2480"/>
    <x v="2480"/>
    <x v="25"/>
    <n v="16.989999999999998"/>
  </r>
  <r>
    <x v="0"/>
    <x v="10"/>
    <x v="1"/>
    <n v="159895"/>
    <n v="3.26"/>
    <n v="5212.5769999999993"/>
    <n v="366630.3"/>
    <n v="70.335709189523726"/>
    <n v="18236.64"/>
    <n v="6.58"/>
    <n v="17036.669087999999"/>
    <n v="120.74"/>
    <n v="0.92"/>
    <n v="15673.73556096"/>
    <x v="0"/>
    <n v="2102"/>
    <x v="2108"/>
    <n v="20.43"/>
    <n v="866.84490000000005"/>
    <x v="2481"/>
    <x v="2481"/>
    <x v="240"/>
    <n v="7.83"/>
  </r>
  <r>
    <x v="0"/>
    <x v="10"/>
    <x v="2"/>
    <n v="116052"/>
    <n v="6.04"/>
    <n v="7009.5408000000007"/>
    <n v="186396.04"/>
    <n v="26.591761902577126"/>
    <n v="17411.88"/>
    <n v="23.85"/>
    <n v="13259.14662"/>
    <n v="68.38"/>
    <n v="0.88"/>
    <n v="11668.049025599999"/>
    <x v="0"/>
    <n v="4168"/>
    <x v="2109"/>
    <n v="4.71"/>
    <n v="315.61709999999999"/>
    <x v="2482"/>
    <x v="2482"/>
    <x v="17"/>
    <n v="8.57"/>
  </r>
  <r>
    <x v="0"/>
    <x v="10"/>
    <x v="0"/>
    <n v="122755"/>
    <n v="6.82"/>
    <n v="8371.8909999999996"/>
    <n v="477018.25"/>
    <n v="56.978554785292836"/>
    <n v="32373.14"/>
    <n v="13.49"/>
    <n v="28006.003413999999"/>
    <n v="499.76"/>
    <n v="0.88"/>
    <n v="24645.283004319997"/>
    <x v="0"/>
    <n v="4808"/>
    <x v="2110"/>
    <n v="8.69"/>
    <n v="456.83329999999995"/>
    <x v="2483"/>
    <x v="2483"/>
    <x v="157"/>
    <n v="14.17"/>
  </r>
  <r>
    <x v="0"/>
    <x v="10"/>
    <x v="2"/>
    <n v="154807"/>
    <n v="6"/>
    <n v="9288.42"/>
    <n v="162805.19"/>
    <n v="17.5277592959836"/>
    <n v="35613.870000000003"/>
    <n v="54.93"/>
    <n v="16051.171209"/>
    <n v="320.93"/>
    <n v="1.03"/>
    <n v="16532.706345270002"/>
    <x v="0"/>
    <n v="2427"/>
    <x v="2111"/>
    <n v="8.0399999999999991"/>
    <n v="636.20519999999988"/>
    <x v="2484"/>
    <x v="2484"/>
    <x v="216"/>
    <n v="9.61"/>
  </r>
  <r>
    <x v="0"/>
    <x v="10"/>
    <x v="2"/>
    <n v="30123"/>
    <n v="2.87"/>
    <n v="864.53009999999995"/>
    <n v="196730.04"/>
    <n v="227.55718973810167"/>
    <n v="19041.71"/>
    <n v="30.79"/>
    <n v="13178.767490999999"/>
    <n v="486.72"/>
    <n v="1.17"/>
    <n v="15419.157964469998"/>
    <x v="0"/>
    <n v="4507"/>
    <x v="794"/>
    <n v="6.45"/>
    <n v="55.599000000000004"/>
    <x v="2485"/>
    <x v="2485"/>
    <x v="116"/>
    <n v="9.4700000000000006"/>
  </r>
  <r>
    <x v="0"/>
    <x v="10"/>
    <x v="1"/>
    <n v="62282"/>
    <n v="6.27"/>
    <n v="3905.0813999999996"/>
    <n v="339196.21"/>
    <n v="86.860215000896034"/>
    <n v="22924.58"/>
    <n v="58.56"/>
    <n v="9499.945952"/>
    <n v="391.6"/>
    <n v="1.07"/>
    <n v="10164.94216864"/>
    <x v="0"/>
    <n v="2505"/>
    <x v="2112"/>
    <n v="13.52"/>
    <n v="494.15599999999995"/>
    <x v="2486"/>
    <x v="2486"/>
    <x v="134"/>
    <n v="19.059999999999999"/>
  </r>
  <r>
    <x v="0"/>
    <x v="10"/>
    <x v="2"/>
    <n v="19073"/>
    <n v="2.29"/>
    <n v="436.77170000000001"/>
    <n v="158458.1"/>
    <n v="362.79388064748701"/>
    <n v="13571.3"/>
    <n v="25.02"/>
    <n v="10175.76074"/>
    <n v="182.56"/>
    <n v="0.96"/>
    <n v="9768.7303104000002"/>
    <x v="0"/>
    <n v="3665"/>
    <x v="1498"/>
    <n v="1.17"/>
    <n v="5.0075999999999992"/>
    <x v="2487"/>
    <x v="2487"/>
    <x v="164"/>
    <n v="13.05"/>
  </r>
  <r>
    <x v="0"/>
    <x v="10"/>
    <x v="1"/>
    <n v="109686"/>
    <n v="0.56999999999999995"/>
    <n v="625.21019999999987"/>
    <n v="74701.87"/>
    <n v="119.48280754216744"/>
    <n v="41291.72"/>
    <n v="17.32"/>
    <n v="34139.994096000002"/>
    <n v="214"/>
    <n v="1.1599999999999999"/>
    <n v="39602.393151359996"/>
    <x v="1"/>
    <n v="2326"/>
    <x v="2113"/>
    <n v="23.13"/>
    <n v="155.66489999999999"/>
    <x v="2488"/>
    <x v="2488"/>
    <x v="53"/>
    <n v="11.39"/>
  </r>
  <r>
    <x v="0"/>
    <x v="10"/>
    <x v="1"/>
    <n v="113446"/>
    <n v="1.1399999999999999"/>
    <n v="1293.2843999999998"/>
    <n v="480164.42"/>
    <n v="371.27519670074122"/>
    <n v="44857.98"/>
    <n v="21.79"/>
    <n v="35083.426158000002"/>
    <n v="279.83999999999997"/>
    <n v="1.1200000000000001"/>
    <n v="39293.437296960008"/>
    <x v="0"/>
    <n v="1827"/>
    <x v="2114"/>
    <n v="6.22"/>
    <n v="48.204999999999998"/>
    <x v="2489"/>
    <x v="2489"/>
    <x v="223"/>
    <n v="15.76"/>
  </r>
  <r>
    <x v="0"/>
    <x v="10"/>
    <x v="1"/>
    <n v="84967"/>
    <n v="0.51"/>
    <n v="433.33170000000001"/>
    <n v="196852.93"/>
    <n v="454.27770458519416"/>
    <n v="27959.75"/>
    <n v="23.66"/>
    <n v="21344.473149999998"/>
    <n v="85.63"/>
    <n v="0.86"/>
    <n v="18356.246908999998"/>
    <x v="1"/>
    <n v="4563"/>
    <x v="2115"/>
    <n v="5.76"/>
    <n v="23.0976"/>
    <x v="2490"/>
    <x v="2490"/>
    <x v="208"/>
    <n v="11.38"/>
  </r>
  <r>
    <x v="0"/>
    <x v="10"/>
    <x v="4"/>
    <n v="6017"/>
    <n v="1.68"/>
    <n v="101.0856"/>
    <n v="330600.31"/>
    <n v="3270.49856755067"/>
    <n v="18797.54"/>
    <n v="9.6999999999999993"/>
    <n v="16974.178620000002"/>
    <n v="72.569999999999993"/>
    <n v="1.1200000000000001"/>
    <n v="19011.080054400005"/>
    <x v="1"/>
    <n v="2736"/>
    <x v="2116"/>
    <n v="16.399999999999999"/>
    <n v="19.351999999999997"/>
    <x v="2491"/>
    <x v="2491"/>
    <x v="1"/>
    <n v="21.48"/>
  </r>
  <r>
    <x v="0"/>
    <x v="10"/>
    <x v="2"/>
    <n v="169444"/>
    <n v="4.25"/>
    <n v="7201.3700000000008"/>
    <n v="170251.82"/>
    <n v="23.641587642351386"/>
    <n v="25734.95"/>
    <n v="7.93"/>
    <n v="23694.168464999999"/>
    <n v="435.02"/>
    <n v="1.07"/>
    <n v="25352.760257549999"/>
    <x v="0"/>
    <n v="3219"/>
    <x v="2117"/>
    <n v="18.64"/>
    <n v="1173.0152"/>
    <x v="2492"/>
    <x v="2492"/>
    <x v="187"/>
    <n v="11.81"/>
  </r>
  <r>
    <x v="0"/>
    <x v="10"/>
    <x v="1"/>
    <n v="123453"/>
    <n v="4.38"/>
    <n v="5407.2413999999999"/>
    <n v="169663.98"/>
    <n v="31.377178758839953"/>
    <n v="30413.13"/>
    <n v="42.78"/>
    <n v="17402.392986000003"/>
    <n v="81.42"/>
    <n v="0.88"/>
    <n v="15314.105827680003"/>
    <x v="0"/>
    <n v="3369"/>
    <x v="2118"/>
    <n v="19.54"/>
    <n v="919.16159999999991"/>
    <x v="2493"/>
    <x v="2493"/>
    <x v="23"/>
    <n v="6.43"/>
  </r>
  <r>
    <x v="0"/>
    <x v="10"/>
    <x v="1"/>
    <n v="35623"/>
    <n v="1.78"/>
    <n v="634.08939999999996"/>
    <n v="152607.66"/>
    <n v="240.67215127709125"/>
    <n v="28379.98"/>
    <n v="17.440000000000001"/>
    <n v="23430.511488"/>
    <n v="353.85"/>
    <n v="1.01"/>
    <n v="23664.816602880001"/>
    <x v="1"/>
    <n v="3466"/>
    <x v="2119"/>
    <n v="16.96"/>
    <n v="121.94240000000001"/>
    <x v="2494"/>
    <x v="2494"/>
    <x v="66"/>
    <n v="11.11"/>
  </r>
  <r>
    <x v="0"/>
    <x v="10"/>
    <x v="1"/>
    <n v="104376"/>
    <n v="6"/>
    <n v="6262.5599999999995"/>
    <n v="345700.91"/>
    <n v="55.201213241869141"/>
    <n v="1389.43"/>
    <n v="15.93"/>
    <n v="1168.093801"/>
    <n v="172.91"/>
    <n v="0.82"/>
    <n v="957.83691681999994"/>
    <x v="1"/>
    <n v="1171"/>
    <x v="2120"/>
    <n v="13.29"/>
    <n v="617.85209999999995"/>
    <x v="2495"/>
    <x v="2495"/>
    <x v="203"/>
    <n v="18.32"/>
  </r>
  <r>
    <x v="0"/>
    <x v="10"/>
    <x v="4"/>
    <n v="72622"/>
    <n v="4.1100000000000003"/>
    <n v="2984.7642000000005"/>
    <n v="124627.26"/>
    <n v="41.754474273043066"/>
    <n v="7543.16"/>
    <n v="49.62"/>
    <n v="3800.2440080000001"/>
    <n v="135.69"/>
    <n v="0.99"/>
    <n v="3762.2415679200003"/>
    <x v="1"/>
    <n v="2780"/>
    <x v="2121"/>
    <n v="4.62"/>
    <n v="99.930599999999998"/>
    <x v="2496"/>
    <x v="2496"/>
    <x v="102"/>
    <n v="11.63"/>
  </r>
  <r>
    <x v="0"/>
    <x v="10"/>
    <x v="0"/>
    <n v="158085"/>
    <n v="7.58"/>
    <n v="11982.843000000001"/>
    <n v="281465.5"/>
    <n v="23.489041790833777"/>
    <n v="28978.28"/>
    <n v="46.31"/>
    <n v="15558.438531999998"/>
    <n v="358.29"/>
    <n v="1.19"/>
    <n v="18514.541853079998"/>
    <x v="0"/>
    <n v="1093"/>
    <x v="2122"/>
    <n v="3.16"/>
    <n v="253.68480000000002"/>
    <x v="2497"/>
    <x v="2497"/>
    <x v="123"/>
    <n v="11.24"/>
  </r>
  <r>
    <x v="0"/>
    <x v="10"/>
    <x v="1"/>
    <n v="158367"/>
    <n v="4.37"/>
    <n v="6920.6379000000006"/>
    <n v="127223.67"/>
    <n v="18.383228806119156"/>
    <n v="38149.230000000003"/>
    <n v="32.28"/>
    <n v="25834.658556000002"/>
    <n v="174.79"/>
    <n v="0.84"/>
    <n v="21701.113187040002"/>
    <x v="0"/>
    <n v="4299"/>
    <x v="2123"/>
    <n v="13.56"/>
    <n v="647.49"/>
    <x v="2498"/>
    <x v="2498"/>
    <x v="122"/>
    <n v="16.079999999999998"/>
  </r>
  <r>
    <x v="0"/>
    <x v="10"/>
    <x v="1"/>
    <n v="145892"/>
    <n v="0.84"/>
    <n v="1225.4928"/>
    <n v="160585.85999999999"/>
    <n v="131.03778333091796"/>
    <n v="21409.48"/>
    <n v="0.67"/>
    <n v="21266.036484"/>
    <n v="365.65"/>
    <n v="1.06"/>
    <n v="22541.998673040001"/>
    <x v="0"/>
    <n v="3755"/>
    <x v="1857"/>
    <n v="24.46"/>
    <n v="266.12479999999999"/>
    <x v="2499"/>
    <x v="2499"/>
    <x v="243"/>
    <n v="5.27"/>
  </r>
  <r>
    <x v="0"/>
    <x v="10"/>
    <x v="0"/>
    <n v="50240"/>
    <n v="2.31"/>
    <n v="1160.5439999999999"/>
    <n v="469152.64"/>
    <n v="404.25235062177745"/>
    <n v="1481.97"/>
    <n v="0.35"/>
    <n v="1476.7831050000002"/>
    <n v="217.51"/>
    <n v="0.94"/>
    <n v="1388.1761187000002"/>
    <x v="0"/>
    <n v="519"/>
    <x v="754"/>
    <n v="1.1000000000000001"/>
    <n v="8.8770000000000007"/>
    <x v="2500"/>
    <x v="2500"/>
    <x v="247"/>
    <n v="10.79"/>
  </r>
  <r>
    <x v="0"/>
    <x v="10"/>
    <x v="1"/>
    <n v="35062"/>
    <n v="4.34"/>
    <n v="1521.6908000000001"/>
    <n v="296574.28000000003"/>
    <n v="194.89785967030886"/>
    <n v="11649.93"/>
    <n v="42.34"/>
    <n v="6717.3496380000006"/>
    <n v="61.94"/>
    <n v="1"/>
    <n v="6717.3496380000006"/>
    <x v="0"/>
    <n v="1725"/>
    <x v="2124"/>
    <n v="18.13"/>
    <n v="220.6421"/>
    <x v="2501"/>
    <x v="2501"/>
    <x v="4"/>
    <n v="13.24"/>
  </r>
  <r>
    <x v="0"/>
    <x v="10"/>
    <x v="1"/>
    <n v="191344"/>
    <n v="7.1"/>
    <n v="13585.423999999999"/>
    <n v="230838.82"/>
    <n v="16.99165370179098"/>
    <n v="24801.78"/>
    <n v="53.35"/>
    <n v="11570.03037"/>
    <n v="455.27"/>
    <n v="1.1100000000000001"/>
    <n v="12842.733710700002"/>
    <x v="0"/>
    <n v="1649"/>
    <x v="2125"/>
    <n v="3.55"/>
    <n v="482.26749999999998"/>
    <x v="2502"/>
    <x v="2502"/>
    <x v="7"/>
    <n v="9.82"/>
  </r>
  <r>
    <x v="0"/>
    <x v="10"/>
    <x v="4"/>
    <n v="119825"/>
    <n v="1.01"/>
    <n v="1210.2324999999998"/>
    <n v="95814.81"/>
    <n v="79.170580859462959"/>
    <n v="6270.08"/>
    <n v="11.52"/>
    <n v="5547.7667840000004"/>
    <n v="350.52"/>
    <n v="0.98"/>
    <n v="5436.8114483200006"/>
    <x v="0"/>
    <n v="1927"/>
    <x v="1078"/>
    <n v="18.059999999999999"/>
    <n v="197.57639999999998"/>
    <x v="2503"/>
    <x v="2503"/>
    <x v="230"/>
    <n v="8.48"/>
  </r>
  <r>
    <x v="0"/>
    <x v="10"/>
    <x v="2"/>
    <n v="112547"/>
    <n v="3.77"/>
    <n v="4243.0218999999997"/>
    <n v="325065.65999999997"/>
    <n v="76.611827056560799"/>
    <n v="7685.47"/>
    <n v="33.42"/>
    <n v="5116.9859259999994"/>
    <n v="38.799999999999997"/>
    <n v="0.94"/>
    <n v="4809.966770439999"/>
    <x v="0"/>
    <n v="1885"/>
    <x v="1526"/>
    <n v="20.02"/>
    <n v="718.51779999999997"/>
    <x v="2504"/>
    <x v="2504"/>
    <x v="99"/>
    <n v="8.35"/>
  </r>
  <r>
    <x v="0"/>
    <x v="10"/>
    <x v="2"/>
    <n v="57973"/>
    <n v="3.72"/>
    <n v="2156.5956000000001"/>
    <n v="106112.44"/>
    <n v="49.20368009653734"/>
    <n v="49136.09"/>
    <n v="23.44"/>
    <n v="37618.590503999993"/>
    <n v="298.60000000000002"/>
    <n v="1.07"/>
    <n v="40251.891839279997"/>
    <x v="0"/>
    <n v="3178"/>
    <x v="2126"/>
    <n v="5.68"/>
    <n v="117.06479999999999"/>
    <x v="2505"/>
    <x v="2505"/>
    <x v="17"/>
    <n v="7.18"/>
  </r>
  <r>
    <x v="0"/>
    <x v="10"/>
    <x v="0"/>
    <n v="7880"/>
    <n v="5.27"/>
    <n v="415.27599999999995"/>
    <n v="395907.44"/>
    <n v="953.3597896338822"/>
    <n v="25909.14"/>
    <n v="44.41"/>
    <n v="14402.890926000002"/>
    <n v="323.83999999999997"/>
    <n v="0.84"/>
    <n v="12098.42837784"/>
    <x v="0"/>
    <n v="4568"/>
    <x v="1862"/>
    <n v="21.99"/>
    <n v="49.037699999999994"/>
    <x v="2506"/>
    <x v="2506"/>
    <x v="3"/>
    <n v="16.23"/>
  </r>
  <r>
    <x v="0"/>
    <x v="10"/>
    <x v="1"/>
    <n v="173483"/>
    <n v="5.29"/>
    <n v="9177.2507000000005"/>
    <n v="319992.32000000001"/>
    <n v="34.867993744575379"/>
    <n v="1305.7"/>
    <n v="40.25"/>
    <n v="780.1557499999999"/>
    <n v="184.2"/>
    <n v="1.18"/>
    <n v="920.58378499999981"/>
    <x v="0"/>
    <n v="2125"/>
    <x v="1044"/>
    <n v="24.06"/>
    <n v="1201.0752"/>
    <x v="2507"/>
    <x v="2507"/>
    <x v="218"/>
    <n v="11.01"/>
  </r>
  <r>
    <x v="0"/>
    <x v="10"/>
    <x v="2"/>
    <n v="127875"/>
    <n v="5.09"/>
    <n v="6508.8375000000005"/>
    <n v="415496.91"/>
    <n v="63.835809389925608"/>
    <n v="1294.93"/>
    <n v="26.3"/>
    <n v="954.36341000000004"/>
    <n v="94.1"/>
    <n v="0.89"/>
    <n v="849.3834349"/>
    <x v="1"/>
    <n v="4793"/>
    <x v="2127"/>
    <n v="4.66"/>
    <n v="194.83460000000002"/>
    <x v="2508"/>
    <x v="2508"/>
    <x v="72"/>
    <n v="18.39"/>
  </r>
  <r>
    <x v="0"/>
    <x v="10"/>
    <x v="4"/>
    <n v="146430"/>
    <n v="6.26"/>
    <n v="9166.518"/>
    <n v="335465.58"/>
    <n v="36.596838625091884"/>
    <n v="16603.03"/>
    <n v="0.49"/>
    <n v="16521.675153"/>
    <n v="425.38"/>
    <n v="1.05"/>
    <n v="17347.758910650002"/>
    <x v="0"/>
    <n v="4485"/>
    <x v="1185"/>
    <n v="3.37"/>
    <n v="173.58870000000002"/>
    <x v="2509"/>
    <x v="2509"/>
    <x v="90"/>
    <n v="9.85"/>
  </r>
  <r>
    <x v="0"/>
    <x v="10"/>
    <x v="4"/>
    <n v="50800"/>
    <n v="7.97"/>
    <n v="4048.7599999999998"/>
    <n v="124053.46"/>
    <n v="30.639865045100233"/>
    <n v="21703.89"/>
    <n v="43.79"/>
    <n v="12199.756569000001"/>
    <n v="311.12"/>
    <n v="1.01"/>
    <n v="12321.754134690002"/>
    <x v="0"/>
    <n v="3815"/>
    <x v="558"/>
    <n v="2.62"/>
    <n v="63.849400000000003"/>
    <x v="2510"/>
    <x v="2510"/>
    <x v="161"/>
    <n v="8.1"/>
  </r>
  <r>
    <x v="0"/>
    <x v="10"/>
    <x v="1"/>
    <n v="49484"/>
    <n v="7.23"/>
    <n v="3577.6932000000002"/>
    <n v="354732.17"/>
    <n v="99.151087074766494"/>
    <n v="21964.28"/>
    <n v="14.51"/>
    <n v="18777.262972"/>
    <n v="112.09"/>
    <n v="1.02"/>
    <n v="19152.808231440002"/>
    <x v="1"/>
    <n v="2924"/>
    <x v="2128"/>
    <n v="8.1999999999999993"/>
    <n v="207.54199999999997"/>
    <x v="2511"/>
    <x v="2511"/>
    <x v="211"/>
    <n v="9.34"/>
  </r>
  <r>
    <x v="0"/>
    <x v="10"/>
    <x v="0"/>
    <n v="18752"/>
    <n v="7.26"/>
    <n v="1361.3951999999999"/>
    <n v="463722.86"/>
    <n v="340.62325179345424"/>
    <n v="29568.51"/>
    <n v="45.82"/>
    <n v="16020.218718"/>
    <n v="233.69"/>
    <n v="0.96"/>
    <n v="15379.409969279999"/>
    <x v="1"/>
    <n v="1624"/>
    <x v="2129"/>
    <n v="19.84"/>
    <n v="198.4"/>
    <x v="2512"/>
    <x v="2512"/>
    <x v="184"/>
    <n v="19.16"/>
  </r>
  <r>
    <x v="0"/>
    <x v="10"/>
    <x v="0"/>
    <n v="192354"/>
    <n v="7.21"/>
    <n v="13868.723399999999"/>
    <n v="267133.73"/>
    <n v="19.261594762211494"/>
    <n v="22833.24"/>
    <n v="50.37"/>
    <n v="11332.137012000003"/>
    <n v="137.59"/>
    <n v="0.88"/>
    <n v="9972.2805705600022"/>
    <x v="0"/>
    <n v="3784"/>
    <x v="2130"/>
    <n v="11.8"/>
    <n v="821.51600000000008"/>
    <x v="2513"/>
    <x v="2513"/>
    <x v="124"/>
    <n v="13.9"/>
  </r>
  <r>
    <x v="0"/>
    <x v="10"/>
    <x v="2"/>
    <n v="162356"/>
    <n v="2.31"/>
    <n v="3750.4235999999996"/>
    <n v="111361.23"/>
    <n v="29.69297388167033"/>
    <n v="960.19"/>
    <n v="51.46"/>
    <n v="466.07622599999996"/>
    <n v="438.98"/>
    <n v="0.81"/>
    <n v="377.52174306000001"/>
    <x v="0"/>
    <n v="1715"/>
    <x v="324"/>
    <n v="22.49"/>
    <n v="669.52729999999997"/>
    <x v="2514"/>
    <x v="2514"/>
    <x v="128"/>
    <n v="9.4"/>
  </r>
  <r>
    <x v="0"/>
    <x v="10"/>
    <x v="4"/>
    <n v="190640"/>
    <n v="6.53"/>
    <n v="12448.791999999999"/>
    <n v="393885.27"/>
    <n v="31.640441096614037"/>
    <n v="22725.71"/>
    <n v="41.15"/>
    <n v="13374.080335000001"/>
    <n v="117.3"/>
    <n v="1.1000000000000001"/>
    <n v="14711.488368500002"/>
    <x v="1"/>
    <n v="1748"/>
    <x v="2131"/>
    <n v="7.11"/>
    <n v="920.4606"/>
    <x v="2515"/>
    <x v="2515"/>
    <x v="209"/>
    <n v="16.63"/>
  </r>
  <r>
    <x v="0"/>
    <x v="10"/>
    <x v="0"/>
    <n v="61977"/>
    <n v="6.49"/>
    <n v="4022.3072999999999"/>
    <n v="348539.87"/>
    <n v="86.651725988215773"/>
    <n v="20580.63"/>
    <n v="53.08"/>
    <n v="9656.4315960000022"/>
    <n v="402.53"/>
    <n v="1.0900000000000001"/>
    <n v="10525.510439640004"/>
    <x v="1"/>
    <n v="2249"/>
    <x v="881"/>
    <n v="7.67"/>
    <n v="244.44290000000001"/>
    <x v="2516"/>
    <x v="2516"/>
    <x v="150"/>
    <n v="20.010000000000002"/>
  </r>
  <r>
    <x v="0"/>
    <x v="10"/>
    <x v="4"/>
    <n v="80317"/>
    <n v="4.88"/>
    <n v="3919.4695999999999"/>
    <n v="168456.54"/>
    <n v="42.979422521863675"/>
    <n v="1973.49"/>
    <n v="37.78"/>
    <n v="1227.9054779999999"/>
    <n v="387.13"/>
    <n v="1.1399999999999999"/>
    <n v="1399.8122449199998"/>
    <x v="1"/>
    <n v="3048"/>
    <x v="135"/>
    <n v="16.54"/>
    <n v="674.17039999999997"/>
    <x v="2517"/>
    <x v="2517"/>
    <x v="209"/>
    <n v="12.08"/>
  </r>
  <r>
    <x v="0"/>
    <x v="10"/>
    <x v="3"/>
    <n v="64128"/>
    <n v="1.78"/>
    <n v="1141.4784"/>
    <n v="359773.24"/>
    <n v="315.1818203480679"/>
    <n v="8974.48"/>
    <n v="30.15"/>
    <n v="6268.6742800000002"/>
    <n v="116.81"/>
    <n v="0.99"/>
    <n v="6205.9875371999997"/>
    <x v="0"/>
    <n v="4409"/>
    <x v="2132"/>
    <n v="13.85"/>
    <n v="92.517999999999986"/>
    <x v="2518"/>
    <x v="2518"/>
    <x v="96"/>
    <n v="12"/>
  </r>
  <r>
    <x v="0"/>
    <x v="10"/>
    <x v="1"/>
    <n v="90792"/>
    <n v="4.24"/>
    <n v="3849.5808000000002"/>
    <n v="61132.17"/>
    <n v="15.880214801570082"/>
    <n v="25924.02"/>
    <n v="48.84"/>
    <n v="13262.728631999998"/>
    <n v="394.42"/>
    <n v="1"/>
    <n v="13262.728631999998"/>
    <x v="1"/>
    <n v="3969"/>
    <x v="2133"/>
    <n v="14.62"/>
    <n v="516.23220000000003"/>
    <x v="2519"/>
    <x v="2519"/>
    <x v="85"/>
    <n v="13.02"/>
  </r>
  <r>
    <x v="0"/>
    <x v="10"/>
    <x v="4"/>
    <n v="73964"/>
    <n v="4.2"/>
    <n v="3106.4880000000003"/>
    <n v="127496.53"/>
    <n v="41.042015935680418"/>
    <n v="46645.760000000002"/>
    <n v="0.82"/>
    <n v="46263.264768000001"/>
    <n v="422.73"/>
    <n v="1.1000000000000001"/>
    <n v="50889.591244800002"/>
    <x v="0"/>
    <n v="4701"/>
    <x v="1707"/>
    <n v="7.7"/>
    <n v="179.87199999999999"/>
    <x v="2520"/>
    <x v="2520"/>
    <x v="219"/>
    <n v="2.0299999999999998"/>
  </r>
  <r>
    <x v="0"/>
    <x v="10"/>
    <x v="0"/>
    <n v="135966"/>
    <n v="3.02"/>
    <n v="4106.1732000000002"/>
    <n v="417333.88"/>
    <n v="101.63572252626849"/>
    <n v="27532.32"/>
    <n v="24.62"/>
    <n v="20753.862816000001"/>
    <n v="343.61"/>
    <n v="1.18"/>
    <n v="24489.55812288"/>
    <x v="1"/>
    <n v="2397"/>
    <x v="2134"/>
    <n v="14.18"/>
    <n v="635.97300000000007"/>
    <x v="2521"/>
    <x v="2521"/>
    <x v="187"/>
    <n v="15.73"/>
  </r>
  <r>
    <x v="0"/>
    <x v="10"/>
    <x v="2"/>
    <n v="117412"/>
    <n v="6.82"/>
    <n v="8007.4983999999995"/>
    <n v="350329.24"/>
    <n v="43.750147986292447"/>
    <n v="27008.65"/>
    <n v="59.3"/>
    <n v="10992.520550000001"/>
    <n v="330.19"/>
    <n v="1.1000000000000001"/>
    <n v="12091.772605000002"/>
    <x v="1"/>
    <n v="1641"/>
    <x v="2135"/>
    <n v="3.67"/>
    <n v="292.38889999999998"/>
    <x v="2522"/>
    <x v="2522"/>
    <x v="241"/>
    <n v="21.79"/>
  </r>
  <r>
    <x v="0"/>
    <x v="10"/>
    <x v="0"/>
    <n v="177813"/>
    <n v="2.39"/>
    <n v="4249.7307000000001"/>
    <n v="278929.26"/>
    <n v="65.63457303306302"/>
    <n v="47126.59"/>
    <n v="47.4"/>
    <n v="24788.586339999998"/>
    <n v="331.37"/>
    <n v="1.04"/>
    <n v="25780.129793599997"/>
    <x v="0"/>
    <n v="934"/>
    <x v="14"/>
    <n v="21.5"/>
    <n v="783.89"/>
    <x v="2523"/>
    <x v="2523"/>
    <x v="176"/>
    <n v="8.08"/>
  </r>
  <r>
    <x v="0"/>
    <x v="10"/>
    <x v="3"/>
    <n v="126401"/>
    <n v="0.77"/>
    <n v="973.28770000000009"/>
    <n v="162303.78"/>
    <n v="166.75827712607483"/>
    <n v="10101.66"/>
    <n v="58.26"/>
    <n v="4216.4328839999998"/>
    <n v="67.540000000000006"/>
    <n v="1.07"/>
    <n v="4511.5831858800002"/>
    <x v="1"/>
    <n v="1282"/>
    <x v="118"/>
    <n v="20.21"/>
    <n v="219.27850000000001"/>
    <x v="2524"/>
    <x v="2524"/>
    <x v="117"/>
    <n v="16.100000000000001"/>
  </r>
  <r>
    <x v="0"/>
    <x v="10"/>
    <x v="4"/>
    <n v="24135"/>
    <n v="1.02"/>
    <n v="246.17700000000002"/>
    <n v="259564.39"/>
    <n v="1054.3811566474528"/>
    <n v="12028.3"/>
    <n v="54.79"/>
    <n v="5437.9944300000006"/>
    <n v="107.58"/>
    <n v="0.85"/>
    <n v="4622.2952655000008"/>
    <x v="0"/>
    <n v="820"/>
    <x v="2136"/>
    <n v="21.18"/>
    <n v="28.8048"/>
    <x v="2525"/>
    <x v="2525"/>
    <x v="189"/>
    <n v="11.48"/>
  </r>
  <r>
    <x v="0"/>
    <x v="10"/>
    <x v="1"/>
    <n v="86380"/>
    <n v="0.69"/>
    <n v="596.02199999999993"/>
    <n v="390172.2"/>
    <n v="654.62717819140914"/>
    <n v="26709.05"/>
    <n v="59.37"/>
    <n v="10851.887015"/>
    <n v="182.84"/>
    <n v="0.85"/>
    <n v="9224.1039627499995"/>
    <x v="0"/>
    <n v="292"/>
    <x v="1691"/>
    <n v="2.3199999999999998"/>
    <n v="10.602399999999999"/>
    <x v="2526"/>
    <x v="2526"/>
    <x v="245"/>
    <n v="9.3000000000000007"/>
  </r>
  <r>
    <x v="0"/>
    <x v="10"/>
    <x v="0"/>
    <n v="2737"/>
    <n v="7.3"/>
    <n v="199.80099999999999"/>
    <n v="400033.06"/>
    <n v="2002.1574466594263"/>
    <n v="34596.910000000003"/>
    <n v="40.69"/>
    <n v="20519.427320999999"/>
    <n v="90.77"/>
    <n v="1.1299999999999999"/>
    <n v="23186.952872729998"/>
    <x v="1"/>
    <n v="2947"/>
    <x v="725"/>
    <n v="1.42"/>
    <n v="3.5073999999999996"/>
    <x v="2527"/>
    <x v="2527"/>
    <x v="26"/>
    <n v="15.83"/>
  </r>
  <r>
    <x v="0"/>
    <x v="10"/>
    <x v="4"/>
    <n v="190407"/>
    <n v="3.49"/>
    <n v="6645.2043000000003"/>
    <n v="442469.84"/>
    <n v="66.584836225426514"/>
    <n v="2569.64"/>
    <n v="34.51"/>
    <n v="1682.8572360000001"/>
    <n v="186.41"/>
    <n v="0.83"/>
    <n v="1396.7715058799999"/>
    <x v="1"/>
    <n v="1444"/>
    <x v="292"/>
    <n v="19.809999999999999"/>
    <n v="1204.4480000000001"/>
    <x v="2528"/>
    <x v="2528"/>
    <x v="37"/>
    <n v="19.829999999999998"/>
  </r>
  <r>
    <x v="0"/>
    <x v="10"/>
    <x v="2"/>
    <n v="111249"/>
    <n v="5.03"/>
    <n v="5595.8247000000001"/>
    <n v="284865.65000000002"/>
    <n v="50.906821652222241"/>
    <n v="46830.36"/>
    <n v="43.31"/>
    <n v="26548.131083999997"/>
    <n v="55.1"/>
    <n v="1.1299999999999999"/>
    <n v="29999.388124919995"/>
    <x v="0"/>
    <n v="1546"/>
    <x v="2137"/>
    <n v="7.86"/>
    <n v="299.93760000000003"/>
    <x v="2529"/>
    <x v="2529"/>
    <x v="248"/>
    <n v="11.06"/>
  </r>
  <r>
    <x v="0"/>
    <x v="10"/>
    <x v="0"/>
    <n v="58477"/>
    <n v="2.2400000000000002"/>
    <n v="1309.8848000000003"/>
    <n v="357767.31"/>
    <n v="273.12883545178931"/>
    <n v="1842.25"/>
    <n v="34.96"/>
    <n v="1198.1994"/>
    <n v="27.68"/>
    <n v="1.08"/>
    <n v="1294.0553520000001"/>
    <x v="0"/>
    <n v="2766"/>
    <x v="359"/>
    <n v="15.55"/>
    <n v="109.47199999999999"/>
    <x v="2530"/>
    <x v="2530"/>
    <x v="3"/>
    <n v="12.02"/>
  </r>
  <r>
    <x v="1"/>
    <x v="10"/>
    <x v="4"/>
    <n v="88957"/>
    <n v="2.63"/>
    <n v="2339.5691000000002"/>
    <n v="76604.179999999993"/>
    <n v="32.742858503303019"/>
    <n v="48767.18"/>
    <n v="40.71"/>
    <n v="28914.061021999998"/>
    <n v="48.81"/>
    <n v="0.92"/>
    <n v="26600.936140239999"/>
    <x v="0"/>
    <n v="1829"/>
    <x v="2138"/>
    <n v="23.8"/>
    <n v="410.78800000000001"/>
    <x v="2531"/>
    <x v="2531"/>
    <x v="61"/>
    <n v="9.14"/>
  </r>
  <r>
    <x v="1"/>
    <x v="10"/>
    <x v="2"/>
    <n v="15426"/>
    <n v="2.5"/>
    <n v="385.65000000000003"/>
    <n v="307551.09000000003"/>
    <n v="797.48759237650722"/>
    <n v="48295.37"/>
    <n v="11.9"/>
    <n v="42548.220970000002"/>
    <n v="317.95"/>
    <n v="0.89"/>
    <n v="37867.916663300006"/>
    <x v="0"/>
    <n v="1750"/>
    <x v="2139"/>
    <n v="5.38"/>
    <n v="18.830000000000002"/>
    <x v="2532"/>
    <x v="2532"/>
    <x v="66"/>
    <n v="6.12"/>
  </r>
  <r>
    <x v="1"/>
    <x v="10"/>
    <x v="2"/>
    <n v="197069"/>
    <n v="3.19"/>
    <n v="6286.5010999999995"/>
    <n v="230230.46"/>
    <n v="36.622988899182729"/>
    <n v="6233.54"/>
    <n v="17.64"/>
    <n v="5133.9435439999997"/>
    <n v="497.17"/>
    <n v="1.1000000000000001"/>
    <n v="5647.3378984000001"/>
    <x v="0"/>
    <n v="1542"/>
    <x v="2140"/>
    <n v="17.809999999999999"/>
    <n v="888.89709999999991"/>
    <x v="2533"/>
    <x v="2533"/>
    <x v="128"/>
    <n v="7.43"/>
  </r>
  <r>
    <x v="1"/>
    <x v="10"/>
    <x v="4"/>
    <n v="72123"/>
    <n v="3.71"/>
    <n v="2675.7633000000001"/>
    <n v="412801.06"/>
    <n v="154.27413179633638"/>
    <n v="47694.44"/>
    <n v="29.06"/>
    <n v="33834.435736000007"/>
    <n v="41.55"/>
    <n v="1.08"/>
    <n v="36541.190594880012"/>
    <x v="1"/>
    <n v="378"/>
    <x v="385"/>
    <n v="23.45"/>
    <n v="476.73849999999999"/>
    <x v="2534"/>
    <x v="2534"/>
    <x v="185"/>
    <n v="20.329999999999998"/>
  </r>
  <r>
    <x v="1"/>
    <x v="10"/>
    <x v="4"/>
    <n v="73370"/>
    <n v="3.79"/>
    <n v="2780.7230000000004"/>
    <n v="42097.29"/>
    <n v="15.138972849866741"/>
    <n v="12149.46"/>
    <n v="28.27"/>
    <n v="8714.8076579999997"/>
    <n v="186.32"/>
    <n v="1.04"/>
    <n v="9063.3999643200004"/>
    <x v="0"/>
    <n v="2873"/>
    <x v="2141"/>
    <n v="6.84"/>
    <n v="122.43600000000001"/>
    <x v="2535"/>
    <x v="2535"/>
    <x v="50"/>
    <n v="10.9"/>
  </r>
  <r>
    <x v="1"/>
    <x v="10"/>
    <x v="1"/>
    <n v="120764"/>
    <n v="1.74"/>
    <n v="2101.2936"/>
    <n v="136942.31"/>
    <n v="65.170478794586344"/>
    <n v="18307.849999999999"/>
    <n v="58.38"/>
    <n v="7619.7271699999992"/>
    <n v="226.73"/>
    <n v="1.1299999999999999"/>
    <n v="8610.2917020999976"/>
    <x v="1"/>
    <n v="1963"/>
    <x v="2142"/>
    <n v="17.02"/>
    <n v="389.75799999999998"/>
    <x v="2536"/>
    <x v="2536"/>
    <x v="172"/>
    <n v="13.59"/>
  </r>
  <r>
    <x v="1"/>
    <x v="10"/>
    <x v="3"/>
    <n v="194878"/>
    <n v="4.9800000000000004"/>
    <n v="9704.9243999999999"/>
    <n v="170849.34"/>
    <n v="17.604396794682913"/>
    <n v="10693.19"/>
    <n v="17.23"/>
    <n v="8850.7533629999998"/>
    <n v="174.07"/>
    <n v="1.0900000000000001"/>
    <n v="9647.3211656700005"/>
    <x v="1"/>
    <n v="302"/>
    <x v="2143"/>
    <n v="3.57"/>
    <n v="321.33569999999997"/>
    <x v="2537"/>
    <x v="2537"/>
    <x v="208"/>
    <n v="16.03"/>
  </r>
  <r>
    <x v="1"/>
    <x v="10"/>
    <x v="1"/>
    <n v="15628"/>
    <n v="5.13"/>
    <n v="801.71640000000002"/>
    <n v="50509.279999999999"/>
    <n v="63.001430431010263"/>
    <n v="33437.29"/>
    <n v="17.68"/>
    <n v="27525.577128000001"/>
    <n v="165.31"/>
    <n v="0.94"/>
    <n v="25874.04250032"/>
    <x v="1"/>
    <n v="4786"/>
    <x v="2144"/>
    <n v="4.58"/>
    <n v="40.533000000000001"/>
    <x v="2538"/>
    <x v="2538"/>
    <x v="149"/>
    <n v="9.64"/>
  </r>
  <r>
    <x v="1"/>
    <x v="10"/>
    <x v="3"/>
    <n v="190896"/>
    <n v="2.79"/>
    <n v="5325.9984000000004"/>
    <n v="329924.5"/>
    <n v="61.946038136248781"/>
    <n v="41678.1"/>
    <n v="1.58"/>
    <n v="41019.586019999995"/>
    <n v="403.93"/>
    <n v="1.1499999999999999"/>
    <n v="47172.523922999993"/>
    <x v="0"/>
    <n v="4432"/>
    <x v="2145"/>
    <n v="17.239999999999998"/>
    <n v="482.89240000000001"/>
    <x v="2539"/>
    <x v="2539"/>
    <x v="118"/>
    <n v="7.82"/>
  </r>
  <r>
    <x v="1"/>
    <x v="10"/>
    <x v="3"/>
    <n v="131366"/>
    <n v="4.55"/>
    <n v="5977.1530000000002"/>
    <n v="125468.01"/>
    <n v="20.99126624331015"/>
    <n v="25389.3"/>
    <n v="40.729999999999997"/>
    <n v="15048.23811"/>
    <n v="71.95"/>
    <n v="1.1200000000000001"/>
    <n v="16854.026683200002"/>
    <x v="0"/>
    <n v="3199"/>
    <x v="2146"/>
    <n v="8.4"/>
    <n v="424.70400000000001"/>
    <x v="2540"/>
    <x v="2540"/>
    <x v="99"/>
    <n v="6.21"/>
  </r>
  <r>
    <x v="1"/>
    <x v="10"/>
    <x v="3"/>
    <n v="100345"/>
    <n v="5.75"/>
    <n v="5769.8375000000005"/>
    <n v="477306.09"/>
    <n v="82.724355755253072"/>
    <n v="7158.08"/>
    <n v="23.68"/>
    <n v="5463.0466559999995"/>
    <n v="324.79000000000002"/>
    <n v="0.85"/>
    <n v="4643.5896575999996"/>
    <x v="1"/>
    <n v="4969"/>
    <x v="2147"/>
    <n v="2.4300000000000002"/>
    <n v="121.96170000000001"/>
    <x v="2541"/>
    <x v="2541"/>
    <x v="247"/>
    <n v="23.5"/>
  </r>
  <r>
    <x v="1"/>
    <x v="10"/>
    <x v="0"/>
    <n v="180605"/>
    <n v="6.29"/>
    <n v="11360.0545"/>
    <n v="380588.06"/>
    <n v="33.502309341913808"/>
    <n v="5326.72"/>
    <n v="28.95"/>
    <n v="3784.6345600000004"/>
    <n v="115.75"/>
    <n v="1.0900000000000001"/>
    <n v="4125.2516704000009"/>
    <x v="0"/>
    <n v="743"/>
    <x v="2148"/>
    <n v="13.18"/>
    <n v="1024.086"/>
    <x v="2542"/>
    <x v="2542"/>
    <x v="246"/>
    <n v="8.9700000000000006"/>
  </r>
  <r>
    <x v="1"/>
    <x v="10"/>
    <x v="3"/>
    <n v="141682"/>
    <n v="5.69"/>
    <n v="8061.7058000000006"/>
    <n v="403853.1"/>
    <n v="50.095241629879368"/>
    <n v="11309.88"/>
    <n v="38.659999999999997"/>
    <n v="6937.4803920000004"/>
    <n v="428.24"/>
    <n v="1.1599999999999999"/>
    <n v="8047.47725472"/>
    <x v="0"/>
    <n v="4501"/>
    <x v="2149"/>
    <n v="4.91"/>
    <n v="204.20690000000002"/>
    <x v="2543"/>
    <x v="2543"/>
    <x v="28"/>
    <n v="13.48"/>
  </r>
  <r>
    <x v="1"/>
    <x v="10"/>
    <x v="4"/>
    <n v="104427"/>
    <n v="0.93"/>
    <n v="971.17110000000014"/>
    <n v="336512.89"/>
    <n v="346.50216630210679"/>
    <n v="48662.61"/>
    <n v="58.17"/>
    <n v="20355.569763"/>
    <n v="249.13"/>
    <n v="1.1599999999999999"/>
    <n v="23612.460925079999"/>
    <x v="1"/>
    <n v="4560"/>
    <x v="1074"/>
    <n v="1"/>
    <n v="6.23"/>
    <x v="2544"/>
    <x v="2544"/>
    <x v="72"/>
    <n v="20.54"/>
  </r>
  <r>
    <x v="1"/>
    <x v="10"/>
    <x v="2"/>
    <n v="155572"/>
    <n v="5.87"/>
    <n v="9132.0763999999999"/>
    <n v="65823.41"/>
    <n v="7.2079346598545762"/>
    <n v="44269.35"/>
    <n v="18.739999999999998"/>
    <n v="35973.273809999999"/>
    <n v="162.49"/>
    <n v="0.84"/>
    <n v="30217.550000399999"/>
    <x v="0"/>
    <n v="1626"/>
    <x v="2150"/>
    <n v="14.05"/>
    <n v="921.11800000000005"/>
    <x v="2545"/>
    <x v="2545"/>
    <x v="233"/>
    <n v="7.12"/>
  </r>
  <r>
    <x v="1"/>
    <x v="10"/>
    <x v="3"/>
    <n v="171325"/>
    <n v="5.33"/>
    <n v="9131.6224999999995"/>
    <n v="22814.97"/>
    <n v="2.4984574209019264"/>
    <n v="43201.87"/>
    <n v="25.22"/>
    <n v="32306.358386000004"/>
    <n v="319.19"/>
    <n v="0.83"/>
    <n v="26814.277460380003"/>
    <x v="1"/>
    <n v="4275"/>
    <x v="2151"/>
    <n v="19.649999999999999"/>
    <n v="1184.1089999999999"/>
    <x v="2546"/>
    <x v="2546"/>
    <x v="47"/>
    <n v="8.49"/>
  </r>
  <r>
    <x v="1"/>
    <x v="10"/>
    <x v="3"/>
    <n v="9951"/>
    <n v="3.16"/>
    <n v="314.45160000000004"/>
    <n v="182252.22"/>
    <n v="579.58751044675864"/>
    <n v="41125.71"/>
    <n v="51.82"/>
    <n v="19814.367077999999"/>
    <n v="293.26"/>
    <n v="1.05"/>
    <n v="20805.085431899999"/>
    <x v="1"/>
    <n v="1959"/>
    <x v="1666"/>
    <n v="17.940000000000001"/>
    <n v="60.996000000000002"/>
    <x v="2547"/>
    <x v="2547"/>
    <x v="115"/>
    <n v="24.25"/>
  </r>
  <r>
    <x v="1"/>
    <x v="10"/>
    <x v="0"/>
    <n v="68561"/>
    <n v="5.13"/>
    <n v="3517.1792999999998"/>
    <n v="109384.53"/>
    <n v="31.100072151567595"/>
    <n v="8363.23"/>
    <n v="19.2"/>
    <n v="6757.4898400000002"/>
    <n v="156.97999999999999"/>
    <n v="0.9"/>
    <n v="6081.7408560000003"/>
    <x v="0"/>
    <n v="1401"/>
    <x v="2152"/>
    <n v="20.149999999999999"/>
    <n v="453.37499999999994"/>
    <x v="2548"/>
    <x v="2548"/>
    <x v="43"/>
    <n v="9.42"/>
  </r>
  <r>
    <x v="1"/>
    <x v="10"/>
    <x v="2"/>
    <n v="90257"/>
    <n v="1.56"/>
    <n v="1408.0092000000002"/>
    <n v="101657.13"/>
    <n v="72.1991944370818"/>
    <n v="7856.72"/>
    <n v="26.89"/>
    <n v="5744.0479919999998"/>
    <n v="224.28"/>
    <n v="1.05"/>
    <n v="6031.2503915999996"/>
    <x v="0"/>
    <n v="2431"/>
    <x v="2153"/>
    <n v="17.91"/>
    <n v="179.99550000000002"/>
    <x v="2549"/>
    <x v="2549"/>
    <x v="80"/>
    <n v="11.43"/>
  </r>
  <r>
    <x v="1"/>
    <x v="10"/>
    <x v="3"/>
    <n v="78237"/>
    <n v="1.75"/>
    <n v="1369.1475"/>
    <n v="97521.42"/>
    <n v="71.22784068188416"/>
    <n v="34216.86"/>
    <n v="43.11"/>
    <n v="19465.971653999997"/>
    <n v="144.44999999999999"/>
    <n v="0.9"/>
    <n v="17519.374488599999"/>
    <x v="1"/>
    <n v="2435"/>
    <x v="1126"/>
    <n v="10"/>
    <n v="111.5"/>
    <x v="2550"/>
    <x v="2550"/>
    <x v="54"/>
    <n v="17.649999999999999"/>
  </r>
  <r>
    <x v="1"/>
    <x v="10"/>
    <x v="2"/>
    <n v="176322"/>
    <n v="2.12"/>
    <n v="3738.0264000000002"/>
    <n v="283537.49"/>
    <n v="75.852190343010946"/>
    <n v="4335.33"/>
    <n v="42.01"/>
    <n v="2514.0578670000004"/>
    <n v="156.49"/>
    <n v="1.08"/>
    <n v="2715.1824963600006"/>
    <x v="0"/>
    <n v="3085"/>
    <x v="2154"/>
    <n v="4.24"/>
    <n v="121.05200000000001"/>
    <x v="2551"/>
    <x v="2551"/>
    <x v="166"/>
    <n v="8.59"/>
  </r>
  <r>
    <x v="1"/>
    <x v="10"/>
    <x v="1"/>
    <n v="90218"/>
    <n v="2.5"/>
    <n v="2255.4500000000003"/>
    <n v="179469.08"/>
    <n v="79.571296193664224"/>
    <n v="9900.73"/>
    <n v="5.16"/>
    <n v="9389.8523320000004"/>
    <n v="83.54"/>
    <n v="1.17"/>
    <n v="10986.12722844"/>
    <x v="0"/>
    <n v="4437"/>
    <x v="2155"/>
    <n v="1.44"/>
    <n v="22.593599999999999"/>
    <x v="2552"/>
    <x v="2552"/>
    <x v="247"/>
    <n v="1.93"/>
  </r>
  <r>
    <x v="1"/>
    <x v="10"/>
    <x v="4"/>
    <n v="122497"/>
    <n v="7.39"/>
    <n v="9052.5282999999999"/>
    <n v="363377.72"/>
    <n v="40.141020050718865"/>
    <n v="28944.55"/>
    <n v="29.28"/>
    <n v="20469.585760000002"/>
    <n v="118.09"/>
    <n v="0.95"/>
    <n v="19446.106471999999"/>
    <x v="0"/>
    <n v="2791"/>
    <x v="2156"/>
    <n v="19.34"/>
    <n v="1642.1594"/>
    <x v="2553"/>
    <x v="2553"/>
    <x v="6"/>
    <n v="11.21"/>
  </r>
  <r>
    <x v="1"/>
    <x v="10"/>
    <x v="1"/>
    <n v="176541"/>
    <n v="5.85"/>
    <n v="10327.648499999999"/>
    <n v="407564.84"/>
    <n v="39.46346934638607"/>
    <n v="33270.89"/>
    <n v="54.1"/>
    <n v="15271.338509999998"/>
    <n v="66.180000000000007"/>
    <n v="1.1599999999999999"/>
    <n v="17714.752671599996"/>
    <x v="0"/>
    <n v="2317"/>
    <x v="2157"/>
    <n v="10.11"/>
    <n v="651.48839999999996"/>
    <x v="2554"/>
    <x v="2554"/>
    <x v="75"/>
    <n v="17.05"/>
  </r>
  <r>
    <x v="1"/>
    <x v="10"/>
    <x v="2"/>
    <n v="56803"/>
    <n v="5.63"/>
    <n v="3198.0088999999998"/>
    <n v="463373.67"/>
    <n v="144.89442790481291"/>
    <n v="15409.59"/>
    <n v="1.49"/>
    <n v="15179.987109"/>
    <n v="269.24"/>
    <n v="1.07"/>
    <n v="16242.586206630001"/>
    <x v="0"/>
    <n v="562"/>
    <x v="1092"/>
    <n v="16.12"/>
    <n v="317.40280000000001"/>
    <x v="2555"/>
    <x v="2555"/>
    <x v="213"/>
    <n v="7.73"/>
  </r>
  <r>
    <x v="1"/>
    <x v="10"/>
    <x v="0"/>
    <n v="6351"/>
    <n v="0.63"/>
    <n v="40.011299999999999"/>
    <n v="458416.04"/>
    <n v="11457.164351070822"/>
    <n v="43020.75"/>
    <n v="57.15"/>
    <n v="18434.391374999999"/>
    <n v="55.6"/>
    <n v="1.19"/>
    <n v="21936.925736249999"/>
    <x v="0"/>
    <n v="822"/>
    <x v="2158"/>
    <n v="16.100000000000001"/>
    <n v="4.0250000000000004"/>
    <x v="2556"/>
    <x v="2556"/>
    <x v="93"/>
    <n v="12.77"/>
  </r>
  <r>
    <x v="1"/>
    <x v="10"/>
    <x v="3"/>
    <n v="57843"/>
    <n v="4.93"/>
    <n v="2851.6598999999997"/>
    <n v="79421.210000000006"/>
    <n v="27.850870294876334"/>
    <n v="40595.9"/>
    <n v="56.78"/>
    <n v="17545.547980000003"/>
    <n v="260.63"/>
    <n v="0.89"/>
    <n v="15615.537702200003"/>
    <x v="0"/>
    <n v="4551"/>
    <x v="2159"/>
    <n v="14.06"/>
    <n v="283.02780000000001"/>
    <x v="2557"/>
    <x v="2557"/>
    <x v="174"/>
    <n v="11.73"/>
  </r>
  <r>
    <x v="1"/>
    <x v="10"/>
    <x v="3"/>
    <n v="67573"/>
    <n v="7.01"/>
    <n v="4736.8672999999999"/>
    <n v="387829.15"/>
    <n v="81.874607295838757"/>
    <n v="42946.99"/>
    <n v="19.37"/>
    <n v="34628.158037000001"/>
    <n v="312.14"/>
    <n v="1.02"/>
    <n v="35320.72119774"/>
    <x v="0"/>
    <n v="4301"/>
    <x v="379"/>
    <n v="10.53"/>
    <n v="302.21099999999996"/>
    <x v="2558"/>
    <x v="2558"/>
    <x v="135"/>
    <n v="14.06"/>
  </r>
  <r>
    <x v="1"/>
    <x v="10"/>
    <x v="4"/>
    <n v="119692"/>
    <n v="6.39"/>
    <n v="7648.3188"/>
    <n v="279517.43"/>
    <n v="36.54625772137009"/>
    <n v="22534.560000000001"/>
    <n v="7.18"/>
    <n v="20916.578592000002"/>
    <n v="286.89"/>
    <n v="1.06"/>
    <n v="22171.573307520004"/>
    <x v="1"/>
    <n v="4341"/>
    <x v="2160"/>
    <n v="11.15"/>
    <n v="1008.4060000000001"/>
    <x v="2559"/>
    <x v="2559"/>
    <x v="126"/>
    <n v="13.54"/>
  </r>
  <r>
    <x v="1"/>
    <x v="10"/>
    <x v="3"/>
    <n v="86977"/>
    <n v="3.05"/>
    <n v="2652.7984999999999"/>
    <n v="359258.52"/>
    <n v="135.42623761284545"/>
    <n v="9454.44"/>
    <n v="32.76"/>
    <n v="6357.1654560000006"/>
    <n v="51.18"/>
    <n v="0.89"/>
    <n v="5657.8772558400005"/>
    <x v="0"/>
    <n v="183"/>
    <x v="109"/>
    <n v="16.02"/>
    <n v="356.92560000000003"/>
    <x v="2560"/>
    <x v="2560"/>
    <x v="141"/>
    <n v="12.25"/>
  </r>
  <r>
    <x v="1"/>
    <x v="10"/>
    <x v="3"/>
    <n v="1357"/>
    <n v="5.95"/>
    <n v="80.741500000000002"/>
    <n v="340209.1"/>
    <n v="4213.5593220338978"/>
    <n v="49659.55"/>
    <n v="12.39"/>
    <n v="43506.731755000001"/>
    <n v="435.26"/>
    <n v="0.91"/>
    <n v="39591.125897049998"/>
    <x v="0"/>
    <n v="1128"/>
    <x v="716"/>
    <n v="14.36"/>
    <n v="9.9084000000000003"/>
    <x v="2561"/>
    <x v="2561"/>
    <x v="53"/>
    <n v="7.38"/>
  </r>
  <r>
    <x v="1"/>
    <x v="10"/>
    <x v="2"/>
    <n v="71325"/>
    <n v="4.51"/>
    <n v="3216.7575000000002"/>
    <n v="326117.33"/>
    <n v="101.38076308207877"/>
    <n v="12760.71"/>
    <n v="41.29"/>
    <n v="7491.812840999999"/>
    <n v="460.69"/>
    <n v="1.07"/>
    <n v="8016.2397398699995"/>
    <x v="0"/>
    <n v="2913"/>
    <x v="2161"/>
    <n v="16.27"/>
    <n v="453.11949999999996"/>
    <x v="2562"/>
    <x v="2562"/>
    <x v="115"/>
    <n v="9.9499999999999993"/>
  </r>
  <r>
    <x v="1"/>
    <x v="10"/>
    <x v="1"/>
    <n v="89623"/>
    <n v="4.6500000000000004"/>
    <n v="4167.4695000000002"/>
    <n v="129300.58"/>
    <n v="31.026161079283241"/>
    <n v="19548.849999999999"/>
    <n v="34.33"/>
    <n v="12837.729795000001"/>
    <n v="382.77"/>
    <n v="0.93"/>
    <n v="11939.088709350002"/>
    <x v="0"/>
    <n v="3771"/>
    <x v="2162"/>
    <n v="9.15"/>
    <n v="237.9"/>
    <x v="2563"/>
    <x v="2563"/>
    <x v="75"/>
    <n v="6.38"/>
  </r>
  <r>
    <x v="1"/>
    <x v="10"/>
    <x v="0"/>
    <n v="77637"/>
    <n v="7.91"/>
    <n v="6141.0866999999998"/>
    <n v="271381"/>
    <n v="44.191038696783096"/>
    <n v="36665.449999999997"/>
    <n v="34.74"/>
    <n v="23927.872669999997"/>
    <n v="72.459999999999994"/>
    <n v="1.05"/>
    <n v="25124.266303499997"/>
    <x v="0"/>
    <n v="2622"/>
    <x v="2163"/>
    <n v="5.29"/>
    <n v="220.85750000000002"/>
    <x v="2564"/>
    <x v="2564"/>
    <x v="2"/>
    <n v="14.8"/>
  </r>
  <r>
    <x v="1"/>
    <x v="10"/>
    <x v="3"/>
    <n v="92818"/>
    <n v="1.04"/>
    <n v="965.30719999999997"/>
    <n v="405594.23"/>
    <n v="420.17114344531979"/>
    <n v="13061.57"/>
    <n v="21.82"/>
    <n v="10211.535426"/>
    <n v="446.96"/>
    <n v="0.96"/>
    <n v="9803.0740089600004"/>
    <x v="0"/>
    <n v="4624"/>
    <x v="2164"/>
    <n v="2.2000000000000002"/>
    <n v="20.768000000000001"/>
    <x v="2565"/>
    <x v="2565"/>
    <x v="249"/>
    <n v="15.78"/>
  </r>
  <r>
    <x v="1"/>
    <x v="10"/>
    <x v="2"/>
    <n v="139449"/>
    <n v="5.87"/>
    <n v="8185.6563000000006"/>
    <n v="370503.86"/>
    <n v="45.262572287575765"/>
    <n v="417.11"/>
    <n v="37.47"/>
    <n v="260.81888299999997"/>
    <n v="195.22"/>
    <n v="1.1399999999999999"/>
    <n v="297.33352661999993"/>
    <x v="0"/>
    <n v="2421"/>
    <x v="600"/>
    <n v="23.41"/>
    <n v="1559.8082999999999"/>
    <x v="2566"/>
    <x v="2566"/>
    <x v="240"/>
    <n v="11.63"/>
  </r>
  <r>
    <x v="1"/>
    <x v="10"/>
    <x v="0"/>
    <n v="190086"/>
    <n v="4.79"/>
    <n v="9105.1193999999996"/>
    <n v="19374.75"/>
    <n v="2.1278963129247925"/>
    <n v="12819.23"/>
    <n v="19.88"/>
    <n v="10270.767076"/>
    <n v="348.01"/>
    <n v="1.03"/>
    <n v="10578.890088280001"/>
    <x v="0"/>
    <n v="3232"/>
    <x v="2165"/>
    <n v="16.53"/>
    <n v="1191.9783"/>
    <x v="2567"/>
    <x v="2567"/>
    <x v="206"/>
    <n v="10.050000000000001"/>
  </r>
  <r>
    <x v="1"/>
    <x v="10"/>
    <x v="1"/>
    <n v="73981"/>
    <n v="3.65"/>
    <n v="2700.3064999999997"/>
    <n v="126244.83"/>
    <n v="46.752037222441238"/>
    <n v="16601.810000000001"/>
    <n v="4.46"/>
    <n v="15861.369274000002"/>
    <n v="385.15"/>
    <n v="1.05"/>
    <n v="16654.437737700002"/>
    <x v="0"/>
    <n v="2535"/>
    <x v="2166"/>
    <n v="4.1399999999999997"/>
    <n v="93.439800000000005"/>
    <x v="2568"/>
    <x v="2568"/>
    <x v="214"/>
    <n v="2.71"/>
  </r>
  <r>
    <x v="1"/>
    <x v="10"/>
    <x v="2"/>
    <n v="147889"/>
    <n v="5.39"/>
    <n v="7971.2170999999998"/>
    <n v="132501.5"/>
    <n v="16.622492944019804"/>
    <n v="33042.6"/>
    <n v="23.5"/>
    <n v="25277.589"/>
    <n v="364.31"/>
    <n v="0.91"/>
    <n v="23002.60599"/>
    <x v="0"/>
    <n v="677"/>
    <x v="2167"/>
    <n v="20.98"/>
    <n v="1561.961"/>
    <x v="2569"/>
    <x v="2569"/>
    <x v="39"/>
    <n v="7.45"/>
  </r>
  <r>
    <x v="1"/>
    <x v="10"/>
    <x v="3"/>
    <n v="97806"/>
    <n v="2.25"/>
    <n v="2200.6349999999998"/>
    <n v="416970.13"/>
    <n v="189.47718726640267"/>
    <n v="25445.119999999999"/>
    <n v="24.66"/>
    <n v="19170.353407999999"/>
    <n v="171.73"/>
    <n v="1.08"/>
    <n v="20703.981680640001"/>
    <x v="1"/>
    <n v="1045"/>
    <x v="2168"/>
    <n v="17.75"/>
    <n v="362.27749999999997"/>
    <x v="2570"/>
    <x v="2570"/>
    <x v="208"/>
    <n v="17.09"/>
  </r>
  <r>
    <x v="1"/>
    <x v="10"/>
    <x v="4"/>
    <n v="47007"/>
    <n v="6.8"/>
    <n v="3196.4760000000001"/>
    <n v="190712.32000000001"/>
    <n v="59.663304213765407"/>
    <n v="36029.620000000003"/>
    <n v="19.78"/>
    <n v="28902.961164000004"/>
    <n v="436.99"/>
    <n v="1.1100000000000001"/>
    <n v="32082.286892040007"/>
    <x v="1"/>
    <n v="1809"/>
    <x v="123"/>
    <n v="12.9"/>
    <n v="509.16300000000001"/>
    <x v="2571"/>
    <x v="2571"/>
    <x v="77"/>
    <n v="16.77"/>
  </r>
  <r>
    <x v="1"/>
    <x v="10"/>
    <x v="3"/>
    <n v="38375"/>
    <n v="2.93"/>
    <n v="1124.3875"/>
    <n v="117380.76"/>
    <n v="104.39529076941889"/>
    <n v="9280.2900000000009"/>
    <n v="12.06"/>
    <n v="8161.0870260000002"/>
    <n v="263.77999999999997"/>
    <n v="0.85"/>
    <n v="6936.9239721000004"/>
    <x v="0"/>
    <n v="3559"/>
    <x v="1552"/>
    <n v="9.6300000000000008"/>
    <n v="57.105900000000005"/>
    <x v="2572"/>
    <x v="2572"/>
    <x v="47"/>
    <n v="10.86"/>
  </r>
  <r>
    <x v="1"/>
    <x v="10"/>
    <x v="2"/>
    <n v="12654"/>
    <n v="3.62"/>
    <n v="458.07480000000004"/>
    <n v="329501.31"/>
    <n v="719.31769658579776"/>
    <n v="43854.59"/>
    <n v="12.34"/>
    <n v="38442.933594000002"/>
    <n v="144.91"/>
    <n v="0.93"/>
    <n v="35751.928242420006"/>
    <x v="1"/>
    <n v="1174"/>
    <x v="2169"/>
    <n v="15.33"/>
    <n v="87.381"/>
    <x v="2573"/>
    <x v="2573"/>
    <x v="105"/>
    <n v="17.989999999999998"/>
  </r>
  <r>
    <x v="1"/>
    <x v="10"/>
    <x v="4"/>
    <n v="27968"/>
    <n v="3.07"/>
    <n v="858.61759999999992"/>
    <n v="466479.66"/>
    <n v="543.29151883213206"/>
    <n v="8523.2900000000009"/>
    <n v="59.92"/>
    <n v="3416.1346319999998"/>
    <n v="134.54"/>
    <n v="1.19"/>
    <n v="4065.2002120799993"/>
    <x v="1"/>
    <n v="654"/>
    <x v="2170"/>
    <n v="17.41"/>
    <n v="165.04679999999999"/>
    <x v="2574"/>
    <x v="2574"/>
    <x v="149"/>
    <n v="18"/>
  </r>
  <r>
    <x v="1"/>
    <x v="10"/>
    <x v="4"/>
    <n v="29285"/>
    <n v="3.77"/>
    <n v="1104.0445"/>
    <n v="158450.92000000001"/>
    <n v="143.51859911443788"/>
    <n v="25518.62"/>
    <n v="58.75"/>
    <n v="10526.43075"/>
    <n v="238.71"/>
    <n v="0.89"/>
    <n v="9368.5233674999999"/>
    <x v="0"/>
    <n v="3837"/>
    <x v="359"/>
    <n v="3.27"/>
    <n v="23.020800000000001"/>
    <x v="2575"/>
    <x v="2575"/>
    <x v="93"/>
    <n v="14.19"/>
  </r>
  <r>
    <x v="1"/>
    <x v="10"/>
    <x v="2"/>
    <n v="95547"/>
    <n v="6.45"/>
    <n v="6162.7815000000001"/>
    <n v="309450.33"/>
    <n v="50.212769996794471"/>
    <n v="41179.83"/>
    <n v="59.16"/>
    <n v="16817.842572000001"/>
    <n v="157.53"/>
    <n v="0.84"/>
    <n v="14126.98776048"/>
    <x v="0"/>
    <n v="3217"/>
    <x v="2171"/>
    <n v="14.88"/>
    <n v="850.98720000000014"/>
    <x v="2576"/>
    <x v="2576"/>
    <x v="19"/>
    <n v="10.16"/>
  </r>
  <r>
    <x v="1"/>
    <x v="10"/>
    <x v="3"/>
    <n v="2785"/>
    <n v="7.8"/>
    <n v="217.23"/>
    <n v="333087.53000000003"/>
    <n v="1533.3403765594073"/>
    <n v="19022.82"/>
    <n v="22.55"/>
    <n v="14733.174089999999"/>
    <n v="425.75"/>
    <n v="1.01"/>
    <n v="14880.5058309"/>
    <x v="1"/>
    <n v="1651"/>
    <x v="189"/>
    <n v="19.66"/>
    <n v="46.790799999999997"/>
    <x v="2577"/>
    <x v="2577"/>
    <x v="78"/>
    <n v="12.18"/>
  </r>
  <r>
    <x v="1"/>
    <x v="10"/>
    <x v="4"/>
    <n v="113616"/>
    <n v="4.97"/>
    <n v="5646.7151999999996"/>
    <n v="192673.96"/>
    <n v="34.121423371945518"/>
    <n v="30528.16"/>
    <n v="57.39"/>
    <n v="13008.048976000002"/>
    <n v="173.48"/>
    <n v="1.04"/>
    <n v="13528.370935040002"/>
    <x v="0"/>
    <n v="1913"/>
    <x v="2172"/>
    <n v="9.48"/>
    <n v="383.27640000000002"/>
    <x v="2578"/>
    <x v="2578"/>
    <x v="69"/>
    <n v="14.22"/>
  </r>
  <r>
    <x v="1"/>
    <x v="10"/>
    <x v="4"/>
    <n v="65399"/>
    <n v="5.92"/>
    <n v="3871.6208000000001"/>
    <n v="241957.59"/>
    <n v="62.495167398625398"/>
    <n v="14552.96"/>
    <n v="12.09"/>
    <n v="12793.507135999998"/>
    <n v="115.04"/>
    <n v="1.1499999999999999"/>
    <n v="14712.533206399998"/>
    <x v="0"/>
    <n v="771"/>
    <x v="2173"/>
    <n v="2.44"/>
    <n v="93.695999999999998"/>
    <x v="2579"/>
    <x v="2579"/>
    <x v="26"/>
    <n v="10.029999999999999"/>
  </r>
  <r>
    <x v="1"/>
    <x v="10"/>
    <x v="4"/>
    <n v="180252"/>
    <n v="4.6399999999999997"/>
    <n v="8363.6927999999989"/>
    <n v="461449.62"/>
    <n v="55.172951832951114"/>
    <n v="7086.12"/>
    <n v="41.89"/>
    <n v="4117.7443319999993"/>
    <n v="373.63"/>
    <n v="1.05"/>
    <n v="4323.6315485999994"/>
    <x v="0"/>
    <n v="4538"/>
    <x v="2174"/>
    <n v="23.27"/>
    <n v="1405.0426"/>
    <x v="2580"/>
    <x v="2580"/>
    <x v="151"/>
    <n v="14.31"/>
  </r>
  <r>
    <x v="1"/>
    <x v="10"/>
    <x v="2"/>
    <n v="70503"/>
    <n v="7.04"/>
    <n v="4963.4112000000005"/>
    <n v="216933.97"/>
    <n v="43.706628618640337"/>
    <n v="31963.54"/>
    <n v="44.89"/>
    <n v="17615.106893999997"/>
    <n v="407.4"/>
    <n v="1.01"/>
    <n v="17791.257962939995"/>
    <x v="1"/>
    <n v="4505"/>
    <x v="2175"/>
    <n v="10.87"/>
    <n v="528.71679999999992"/>
    <x v="2581"/>
    <x v="2581"/>
    <x v="112"/>
    <n v="14.72"/>
  </r>
  <r>
    <x v="2"/>
    <x v="10"/>
    <x v="4"/>
    <n v="11114"/>
    <n v="3.55"/>
    <n v="394.54699999999997"/>
    <n v="188731.19"/>
    <n v="478.34906867876327"/>
    <n v="31076.07"/>
    <n v="15.8"/>
    <n v="26166.050939999997"/>
    <n v="176.61"/>
    <n v="0.87"/>
    <n v="22764.464317799997"/>
    <x v="0"/>
    <n v="2061"/>
    <x v="2176"/>
    <n v="17.88"/>
    <n v="66.334800000000001"/>
    <x v="2582"/>
    <x v="2582"/>
    <x v="38"/>
    <n v="9.5"/>
  </r>
  <r>
    <x v="2"/>
    <x v="10"/>
    <x v="4"/>
    <n v="84213"/>
    <n v="7.12"/>
    <n v="5995.9655999999995"/>
    <n v="172547.85"/>
    <n v="28.777324873244773"/>
    <n v="6611.97"/>
    <n v="0.19"/>
    <n v="6599.4072569999998"/>
    <n v="385.08"/>
    <n v="1.08"/>
    <n v="7127.3598375600004"/>
    <x v="0"/>
    <n v="3904"/>
    <x v="2066"/>
    <n v="7.61"/>
    <n v="279.21089999999998"/>
    <x v="2583"/>
    <x v="2583"/>
    <x v="36"/>
    <n v="14.83"/>
  </r>
  <r>
    <x v="2"/>
    <x v="10"/>
    <x v="4"/>
    <n v="16904"/>
    <n v="6.36"/>
    <n v="1075.0944"/>
    <n v="146222.37"/>
    <n v="136.00886582610792"/>
    <n v="15639.69"/>
    <n v="44.95"/>
    <n v="8609.6493449999998"/>
    <n v="84.26"/>
    <n v="0.94"/>
    <n v="8093.0703842999992"/>
    <x v="0"/>
    <n v="278"/>
    <x v="2177"/>
    <n v="5.21"/>
    <n v="52.8294"/>
    <x v="2584"/>
    <x v="2584"/>
    <x v="132"/>
    <n v="13.35"/>
  </r>
  <r>
    <x v="2"/>
    <x v="10"/>
    <x v="4"/>
    <n v="163643"/>
    <n v="2.34"/>
    <n v="3829.2461999999996"/>
    <n v="491220.96"/>
    <n v="128.28137297622703"/>
    <n v="27421.42"/>
    <n v="26.6"/>
    <n v="20127.322279999997"/>
    <n v="485.79"/>
    <n v="1.05"/>
    <n v="21133.688393999997"/>
    <x v="1"/>
    <n v="2833"/>
    <x v="2178"/>
    <n v="2.48"/>
    <n v="110.13679999999999"/>
    <x v="2585"/>
    <x v="2585"/>
    <x v="19"/>
    <n v="16.57"/>
  </r>
  <r>
    <x v="2"/>
    <x v="10"/>
    <x v="3"/>
    <n v="76224"/>
    <n v="7.63"/>
    <n v="5815.8911999999991"/>
    <n v="261565.98"/>
    <n v="44.974359217724029"/>
    <n v="24456.71"/>
    <n v="59.11"/>
    <n v="10000.348719000001"/>
    <n v="254.67"/>
    <n v="1.06"/>
    <n v="10600.369642140002"/>
    <x v="1"/>
    <n v="4250"/>
    <x v="1110"/>
    <n v="9.1300000000000008"/>
    <n v="395.51160000000004"/>
    <x v="2586"/>
    <x v="2586"/>
    <x v="108"/>
    <n v="20.66"/>
  </r>
  <r>
    <x v="2"/>
    <x v="10"/>
    <x v="4"/>
    <n v="138284"/>
    <n v="1.79"/>
    <n v="2475.2835999999998"/>
    <n v="487675.44"/>
    <n v="197.01800634076841"/>
    <n v="33162.699999999997"/>
    <n v="49.88"/>
    <n v="16621.145239999998"/>
    <n v="40.89"/>
    <n v="1"/>
    <n v="16621.145239999998"/>
    <x v="0"/>
    <n v="3927"/>
    <x v="2179"/>
    <n v="12.65"/>
    <n v="195.9485"/>
    <x v="2587"/>
    <x v="2587"/>
    <x v="89"/>
    <n v="9.51"/>
  </r>
  <r>
    <x v="2"/>
    <x v="10"/>
    <x v="1"/>
    <n v="139525"/>
    <n v="5.53"/>
    <n v="7715.7325000000001"/>
    <n v="15612.73"/>
    <n v="2.0234929088067788"/>
    <n v="9736.18"/>
    <n v="28.26"/>
    <n v="6984.7355320000006"/>
    <n v="58.58"/>
    <n v="0.95"/>
    <n v="6635.4987553999999"/>
    <x v="0"/>
    <n v="1324"/>
    <x v="953"/>
    <n v="17.260000000000002"/>
    <n v="750.98260000000005"/>
    <x v="2588"/>
    <x v="2588"/>
    <x v="143"/>
    <n v="3.34"/>
  </r>
  <r>
    <x v="2"/>
    <x v="10"/>
    <x v="2"/>
    <n v="10449"/>
    <n v="1.17"/>
    <n v="122.25329999999998"/>
    <n v="312457.02"/>
    <n v="2555.8166528020106"/>
    <n v="7196.85"/>
    <n v="55.53"/>
    <n v="3200.4391949999999"/>
    <n v="169.95"/>
    <n v="0.86"/>
    <n v="2752.3777077"/>
    <x v="0"/>
    <n v="697"/>
    <x v="2180"/>
    <n v="21.92"/>
    <n v="26.304000000000002"/>
    <x v="2589"/>
    <x v="2589"/>
    <x v="82"/>
    <n v="20.63"/>
  </r>
  <r>
    <x v="2"/>
    <x v="10"/>
    <x v="2"/>
    <n v="150433"/>
    <n v="1.78"/>
    <n v="2677.7073999999998"/>
    <n v="102835.65"/>
    <n v="38.40436412133753"/>
    <n v="2156.7399999999998"/>
    <n v="28.67"/>
    <n v="1538.402642"/>
    <n v="477.86"/>
    <n v="1.1499999999999999"/>
    <n v="1769.1630382999999"/>
    <x v="0"/>
    <n v="3725"/>
    <x v="2"/>
    <n v="6.29"/>
    <n v="153.2244"/>
    <x v="2590"/>
    <x v="2590"/>
    <x v="97"/>
    <n v="5.93"/>
  </r>
  <r>
    <x v="2"/>
    <x v="10"/>
    <x v="2"/>
    <n v="37201"/>
    <n v="2.06"/>
    <n v="766.34059999999999"/>
    <n v="134113.41"/>
    <n v="175.00496515518034"/>
    <n v="2301.58"/>
    <n v="41.35"/>
    <n v="1349.8766700000001"/>
    <n v="40.15"/>
    <n v="0.98"/>
    <n v="1322.8791366"/>
    <x v="1"/>
    <n v="4423"/>
    <x v="1125"/>
    <n v="18"/>
    <n v="88.2"/>
    <x v="2591"/>
    <x v="2591"/>
    <x v="236"/>
    <n v="15.37"/>
  </r>
  <r>
    <x v="2"/>
    <x v="10"/>
    <x v="1"/>
    <n v="160353"/>
    <n v="5.36"/>
    <n v="8594.9207999999999"/>
    <n v="225752.81"/>
    <n v="26.2658394711444"/>
    <n v="34434.36"/>
    <n v="53.61"/>
    <n v="15974.099603999999"/>
    <n v="155.66999999999999"/>
    <n v="1.1399999999999999"/>
    <n v="18210.473548559996"/>
    <x v="0"/>
    <n v="1159"/>
    <x v="2181"/>
    <n v="21.19"/>
    <n v="1391.3353999999999"/>
    <x v="2592"/>
    <x v="2592"/>
    <x v="166"/>
    <n v="14.32"/>
  </r>
  <r>
    <x v="2"/>
    <x v="10"/>
    <x v="0"/>
    <n v="196984"/>
    <n v="0.56999999999999995"/>
    <n v="1122.8087999999998"/>
    <n v="98255.41"/>
    <n v="87.508585611370364"/>
    <n v="5990.43"/>
    <n v="59.63"/>
    <n v="2418.3365909999998"/>
    <n v="180.77"/>
    <n v="0.84"/>
    <n v="2031.4027364399997"/>
    <x v="1"/>
    <n v="3327"/>
    <x v="2182"/>
    <n v="22.38"/>
    <n v="198.95820000000001"/>
    <x v="2593"/>
    <x v="2593"/>
    <x v="150"/>
    <n v="17.95"/>
  </r>
  <r>
    <x v="2"/>
    <x v="10"/>
    <x v="1"/>
    <n v="93862"/>
    <n v="3.77"/>
    <n v="3538.5973999999997"/>
    <n v="267943.40000000002"/>
    <n v="75.720227455092811"/>
    <n v="21160.65"/>
    <n v="0.6"/>
    <n v="21033.686100000003"/>
    <n v="118.71"/>
    <n v="1.1399999999999999"/>
    <n v="23978.402153999999"/>
    <x v="1"/>
    <n v="1826"/>
    <x v="2183"/>
    <n v="8.77"/>
    <n v="319.5788"/>
    <x v="2594"/>
    <x v="2594"/>
    <x v="139"/>
    <n v="8.25"/>
  </r>
  <r>
    <x v="2"/>
    <x v="10"/>
    <x v="0"/>
    <n v="182828"/>
    <n v="1.03"/>
    <n v="1883.1284000000001"/>
    <n v="233028.55"/>
    <n v="123.74543870720657"/>
    <n v="42054.05"/>
    <n v="35.81"/>
    <n v="26994.494694999998"/>
    <n v="215.27"/>
    <n v="1.1200000000000001"/>
    <n v="30233.8340584"/>
    <x v="0"/>
    <n v="363"/>
    <x v="665"/>
    <n v="2.85"/>
    <n v="27.673500000000001"/>
    <x v="2595"/>
    <x v="2595"/>
    <x v="28"/>
    <n v="12.29"/>
  </r>
  <r>
    <x v="2"/>
    <x v="10"/>
    <x v="2"/>
    <n v="26365"/>
    <n v="5.18"/>
    <n v="1365.7069999999999"/>
    <n v="424722.46"/>
    <n v="310.99090800589005"/>
    <n v="2383.5700000000002"/>
    <n v="57.57"/>
    <n v="1011.3487510000001"/>
    <n v="331"/>
    <n v="1.1299999999999999"/>
    <n v="1142.82408863"/>
    <x v="0"/>
    <n v="244"/>
    <x v="2184"/>
    <n v="4.63"/>
    <n v="37.780799999999999"/>
    <x v="2596"/>
    <x v="2596"/>
    <x v="142"/>
    <n v="8.24"/>
  </r>
  <r>
    <x v="2"/>
    <x v="10"/>
    <x v="2"/>
    <n v="142981"/>
    <n v="5.95"/>
    <n v="8507.3695000000007"/>
    <n v="280949.90000000002"/>
    <n v="33.024297345965756"/>
    <n v="13282.13"/>
    <n v="56.71"/>
    <n v="5749.8340769999986"/>
    <n v="152.66999999999999"/>
    <n v="0.8"/>
    <n v="4599.8672615999994"/>
    <x v="0"/>
    <n v="496"/>
    <x v="2185"/>
    <n v="11.66"/>
    <n v="948.30779999999993"/>
    <x v="2597"/>
    <x v="2597"/>
    <x v="17"/>
    <n v="13.23"/>
  </r>
  <r>
    <x v="2"/>
    <x v="10"/>
    <x v="1"/>
    <n v="31796"/>
    <n v="6.69"/>
    <n v="2127.1523999999999"/>
    <n v="473877.38"/>
    <n v="222.7754720348199"/>
    <n v="45171.92"/>
    <n v="41.63"/>
    <n v="26366.849704"/>
    <n v="330.36"/>
    <n v="0.98"/>
    <n v="25839.51270992"/>
    <x v="1"/>
    <n v="3373"/>
    <x v="2186"/>
    <n v="24.62"/>
    <n v="582.50919999999996"/>
    <x v="2598"/>
    <x v="2598"/>
    <x v="152"/>
    <n v="15.01"/>
  </r>
  <r>
    <x v="2"/>
    <x v="10"/>
    <x v="4"/>
    <n v="58600"/>
    <n v="7.96"/>
    <n v="4664.5600000000004"/>
    <n v="411070.78"/>
    <n v="88.126378479427856"/>
    <n v="44109.52"/>
    <n v="45.03"/>
    <n v="24247.003143999998"/>
    <n v="415.44"/>
    <n v="1.1000000000000001"/>
    <n v="26671.703458399999"/>
    <x v="0"/>
    <n v="4023"/>
    <x v="2187"/>
    <n v="6.45"/>
    <n v="233.4255"/>
    <x v="2599"/>
    <x v="2599"/>
    <x v="35"/>
    <n v="15.29"/>
  </r>
  <r>
    <x v="2"/>
    <x v="10"/>
    <x v="2"/>
    <n v="15770"/>
    <n v="1.03"/>
    <n v="162.43100000000001"/>
    <n v="41688.99"/>
    <n v="256.65661111487339"/>
    <n v="16930.12"/>
    <n v="55.48"/>
    <n v="7537.2894240000005"/>
    <n v="413.81"/>
    <n v="0.95"/>
    <n v="7160.4249528"/>
    <x v="1"/>
    <n v="4598"/>
    <x v="106"/>
    <n v="7.28"/>
    <n v="7.5712000000000002"/>
    <x v="2600"/>
    <x v="2600"/>
    <x v="28"/>
    <n v="17.96"/>
  </r>
  <r>
    <x v="2"/>
    <x v="10"/>
    <x v="2"/>
    <n v="51189"/>
    <n v="2.8"/>
    <n v="1433.2919999999999"/>
    <n v="260289.41"/>
    <n v="181.60249969999137"/>
    <n v="2398.4499999999998"/>
    <n v="36.53"/>
    <n v="1522.2962150000001"/>
    <n v="360.01"/>
    <n v="1.0900000000000001"/>
    <n v="1659.3028743500001"/>
    <x v="0"/>
    <n v="1771"/>
    <x v="2188"/>
    <n v="16.61"/>
    <n v="232.20779999999999"/>
    <x v="2601"/>
    <x v="2601"/>
    <x v="160"/>
    <n v="15.31"/>
  </r>
  <r>
    <x v="2"/>
    <x v="10"/>
    <x v="3"/>
    <n v="14229"/>
    <n v="4.1100000000000003"/>
    <n v="584.81190000000004"/>
    <n v="145925.49"/>
    <n v="249.52551410120071"/>
    <n v="11142.19"/>
    <n v="21.41"/>
    <n v="8756.6471210000018"/>
    <n v="477.15"/>
    <n v="0.92"/>
    <n v="8056.1153513200024"/>
    <x v="0"/>
    <n v="2958"/>
    <x v="2189"/>
    <n v="5.68"/>
    <n v="27.945599999999999"/>
    <x v="2602"/>
    <x v="2602"/>
    <x v="137"/>
    <n v="6.64"/>
  </r>
  <r>
    <x v="2"/>
    <x v="10"/>
    <x v="2"/>
    <n v="155042"/>
    <n v="6.67"/>
    <n v="10341.301399999998"/>
    <n v="215047.38"/>
    <n v="20.795001681316439"/>
    <n v="13803.35"/>
    <n v="21.57"/>
    <n v="10825.967404999999"/>
    <n v="202.72"/>
    <n v="0.91"/>
    <n v="9851.6303385499996"/>
    <x v="0"/>
    <n v="3553"/>
    <x v="2190"/>
    <n v="24.25"/>
    <n v="1780.4349999999999"/>
    <x v="2603"/>
    <x v="2603"/>
    <x v="175"/>
    <n v="10.94"/>
  </r>
  <r>
    <x v="2"/>
    <x v="10"/>
    <x v="1"/>
    <n v="85010"/>
    <n v="6.49"/>
    <n v="5517.1490000000003"/>
    <n v="151869.60999999999"/>
    <n v="27.526827714821547"/>
    <n v="30298.16"/>
    <n v="6.24"/>
    <n v="28407.554816"/>
    <n v="120.11"/>
    <n v="1.1599999999999999"/>
    <n v="32952.763586559995"/>
    <x v="0"/>
    <n v="3081"/>
    <x v="2191"/>
    <n v="20.059999999999999"/>
    <n v="989.35919999999999"/>
    <x v="2604"/>
    <x v="2604"/>
    <x v="121"/>
    <n v="5.34"/>
  </r>
  <r>
    <x v="2"/>
    <x v="10"/>
    <x v="1"/>
    <n v="84114"/>
    <n v="7.47"/>
    <n v="6283.3158000000003"/>
    <n v="177965.43"/>
    <n v="28.32348964538755"/>
    <n v="6189.49"/>
    <n v="46.02"/>
    <n v="3341.0867019999996"/>
    <n v="23.16"/>
    <n v="1.17"/>
    <n v="3909.0714413399992"/>
    <x v="1"/>
    <n v="853"/>
    <x v="1779"/>
    <n v="17.5"/>
    <n v="846.65"/>
    <x v="2605"/>
    <x v="2605"/>
    <x v="213"/>
    <n v="20.71"/>
  </r>
  <r>
    <x v="2"/>
    <x v="10"/>
    <x v="0"/>
    <n v="139995"/>
    <n v="7.87"/>
    <n v="11017.606500000002"/>
    <n v="270992.09000000003"/>
    <n v="24.596275969739889"/>
    <n v="32313.83"/>
    <n v="12.97"/>
    <n v="28122.726248999999"/>
    <n v="78.959999999999994"/>
    <n v="0.91"/>
    <n v="25591.680886590002"/>
    <x v="0"/>
    <n v="2071"/>
    <x v="2192"/>
    <n v="8"/>
    <n v="661.04"/>
    <x v="2606"/>
    <x v="2606"/>
    <x v="242"/>
    <n v="5.37"/>
  </r>
  <r>
    <x v="2"/>
    <x v="10"/>
    <x v="3"/>
    <n v="192933"/>
    <n v="4.5599999999999996"/>
    <n v="8797.7447999999986"/>
    <n v="231717.24"/>
    <n v="26.33825432172118"/>
    <n v="6526.27"/>
    <n v="46.6"/>
    <n v="3485.0281800000002"/>
    <n v="496.19"/>
    <n v="0.89"/>
    <n v="3101.6750802000001"/>
    <x v="0"/>
    <n v="1605"/>
    <x v="2193"/>
    <n v="15.47"/>
    <n v="838.3193"/>
    <x v="2607"/>
    <x v="2607"/>
    <x v="213"/>
    <n v="16.34"/>
  </r>
  <r>
    <x v="2"/>
    <x v="10"/>
    <x v="3"/>
    <n v="17623"/>
    <n v="3.18"/>
    <n v="560.41140000000007"/>
    <n v="353923.97"/>
    <n v="631.54313063581492"/>
    <n v="22703.08"/>
    <n v="36.58"/>
    <n v="14398.293336000002"/>
    <n v="269.27"/>
    <n v="1.1000000000000001"/>
    <n v="15838.122669600005"/>
    <x v="0"/>
    <n v="1680"/>
    <x v="2194"/>
    <n v="8.67"/>
    <n v="42.222900000000003"/>
    <x v="2608"/>
    <x v="2608"/>
    <x v="23"/>
    <n v="12.66"/>
  </r>
  <r>
    <x v="2"/>
    <x v="10"/>
    <x v="4"/>
    <n v="161364"/>
    <n v="1.54"/>
    <n v="2485.0056"/>
    <n v="428535.7"/>
    <n v="172.44858522652828"/>
    <n v="48929.599999999999"/>
    <n v="43.07"/>
    <n v="27855.621279999996"/>
    <n v="75.94"/>
    <n v="1.05"/>
    <n v="29248.402343999998"/>
    <x v="0"/>
    <n v="265"/>
    <x v="2195"/>
    <n v="9.06"/>
    <n v="215.17500000000001"/>
    <x v="2609"/>
    <x v="2609"/>
    <x v="17"/>
    <n v="16.02"/>
  </r>
  <r>
    <x v="2"/>
    <x v="10"/>
    <x v="3"/>
    <n v="87923"/>
    <n v="7.85"/>
    <n v="6901.9555"/>
    <n v="61486.8"/>
    <n v="8.9086056842875916"/>
    <n v="40193.17"/>
    <n v="53.19"/>
    <n v="18814.422877000001"/>
    <n v="139.26"/>
    <n v="0.84"/>
    <n v="15804.11521668"/>
    <x v="0"/>
    <n v="3647"/>
    <x v="2196"/>
    <n v="2.82"/>
    <n v="160.76820000000001"/>
    <x v="2610"/>
    <x v="2610"/>
    <x v="104"/>
    <n v="11.64"/>
  </r>
  <r>
    <x v="2"/>
    <x v="10"/>
    <x v="2"/>
    <n v="13626"/>
    <n v="3.47"/>
    <n v="472.82220000000001"/>
    <n v="291344.26"/>
    <n v="616.18143141333042"/>
    <n v="47060.1"/>
    <n v="18.760000000000002"/>
    <n v="38231.625240000001"/>
    <n v="202.45"/>
    <n v="0.98"/>
    <n v="37466.992735200001"/>
    <x v="1"/>
    <n v="4708"/>
    <x v="1572"/>
    <n v="11.1"/>
    <n v="39.183"/>
    <x v="2611"/>
    <x v="2611"/>
    <x v="142"/>
    <n v="12.61"/>
  </r>
  <r>
    <x v="2"/>
    <x v="10"/>
    <x v="0"/>
    <n v="36120"/>
    <n v="1.07"/>
    <n v="386.48400000000004"/>
    <n v="75866.53"/>
    <n v="196.29927758975791"/>
    <n v="9153.93"/>
    <n v="22.98"/>
    <n v="7050.3568860000005"/>
    <n v="184.18"/>
    <n v="0.82"/>
    <n v="5781.2926465199998"/>
    <x v="1"/>
    <n v="4927"/>
    <x v="114"/>
    <n v="15.18"/>
    <n v="37.190999999999995"/>
    <x v="2612"/>
    <x v="2612"/>
    <x v="64"/>
    <n v="15.82"/>
  </r>
  <r>
    <x v="2"/>
    <x v="10"/>
    <x v="2"/>
    <n v="110619"/>
    <n v="6.4"/>
    <n v="7079.616"/>
    <n v="167772.36"/>
    <n v="23.697946329292435"/>
    <n v="26636.78"/>
    <n v="55.33"/>
    <n v="11898.649625999999"/>
    <n v="461.49"/>
    <n v="1.1399999999999999"/>
    <n v="13564.460573639997"/>
    <x v="0"/>
    <n v="3536"/>
    <x v="2197"/>
    <n v="17.77"/>
    <n v="1041.4997000000001"/>
    <x v="2613"/>
    <x v="2613"/>
    <x v="145"/>
    <n v="15.34"/>
  </r>
  <r>
    <x v="2"/>
    <x v="10"/>
    <x v="0"/>
    <n v="151061"/>
    <n v="6.3"/>
    <n v="9516.8430000000008"/>
    <n v="152580.76999999999"/>
    <n v="16.032708535803309"/>
    <n v="33212.730000000003"/>
    <n v="36.299999999999997"/>
    <n v="21156.509010000002"/>
    <n v="49.7"/>
    <n v="1.06"/>
    <n v="22425.899550600003"/>
    <x v="1"/>
    <n v="1948"/>
    <x v="2198"/>
    <n v="3.73"/>
    <n v="417.98379999999997"/>
    <x v="2614"/>
    <x v="2614"/>
    <x v="38"/>
    <n v="8.82"/>
  </r>
  <r>
    <x v="2"/>
    <x v="10"/>
    <x v="3"/>
    <n v="83273"/>
    <n v="5.17"/>
    <n v="4305.2140999999992"/>
    <n v="173523.09"/>
    <n v="40.305333479233944"/>
    <n v="12782.62"/>
    <n v="1.93"/>
    <n v="12535.915434"/>
    <n v="96.26"/>
    <n v="1.07"/>
    <n v="13413.429514380001"/>
    <x v="0"/>
    <n v="3086"/>
    <x v="2199"/>
    <n v="23.65"/>
    <n v="722.74399999999991"/>
    <x v="2615"/>
    <x v="2615"/>
    <x v="175"/>
    <n v="7.62"/>
  </r>
  <r>
    <x v="2"/>
    <x v="10"/>
    <x v="1"/>
    <n v="37827"/>
    <n v="7.19"/>
    <n v="2719.7613000000001"/>
    <n v="113738.97"/>
    <n v="41.819467759909664"/>
    <n v="3264.84"/>
    <n v="48.66"/>
    <n v="1676.1688560000002"/>
    <n v="491.26"/>
    <n v="1"/>
    <n v="1676.1688560000002"/>
    <x v="0"/>
    <n v="4564"/>
    <x v="2200"/>
    <n v="4.6500000000000004"/>
    <n v="110.99550000000002"/>
    <x v="2616"/>
    <x v="2616"/>
    <x v="250"/>
    <n v="8.9700000000000006"/>
  </r>
  <r>
    <x v="2"/>
    <x v="10"/>
    <x v="1"/>
    <n v="6983"/>
    <n v="5.68"/>
    <n v="396.63439999999997"/>
    <n v="77215.179999999993"/>
    <n v="194.67595347251776"/>
    <n v="35410.15"/>
    <n v="34.46"/>
    <n v="23207.812310000001"/>
    <n v="312.79000000000002"/>
    <n v="0.84"/>
    <n v="19494.5623404"/>
    <x v="0"/>
    <n v="2505"/>
    <x v="520"/>
    <n v="13.53"/>
    <n v="40.590000000000003"/>
    <x v="2617"/>
    <x v="2617"/>
    <x v="20"/>
    <n v="7.9"/>
  </r>
  <r>
    <x v="2"/>
    <x v="10"/>
    <x v="1"/>
    <n v="38203"/>
    <n v="3.6"/>
    <n v="1375.3080000000002"/>
    <n v="222711.27"/>
    <n v="161.93555916202041"/>
    <n v="47900.2"/>
    <n v="23.96"/>
    <n v="36423.312079999996"/>
    <n v="196.55"/>
    <n v="0.85"/>
    <n v="30959.815267999995"/>
    <x v="0"/>
    <n v="602"/>
    <x v="1415"/>
    <n v="10.14"/>
    <n v="116.5086"/>
    <x v="2618"/>
    <x v="2618"/>
    <x v="214"/>
    <n v="3.95"/>
  </r>
  <r>
    <x v="2"/>
    <x v="10"/>
    <x v="3"/>
    <n v="102415"/>
    <n v="4.41"/>
    <n v="4516.5015000000003"/>
    <n v="434890.34"/>
    <n v="96.289205262081722"/>
    <n v="13309.66"/>
    <n v="6.62"/>
    <n v="12428.560507999999"/>
    <n v="257.16000000000003"/>
    <n v="1.07"/>
    <n v="13298.559743559999"/>
    <x v="1"/>
    <n v="2005"/>
    <x v="2201"/>
    <n v="10.74"/>
    <n v="601.43999999999994"/>
    <x v="2619"/>
    <x v="2619"/>
    <x v="26"/>
    <n v="16.38"/>
  </r>
  <r>
    <x v="2"/>
    <x v="10"/>
    <x v="4"/>
    <n v="122471"/>
    <n v="1.8"/>
    <n v="2204.4780000000001"/>
    <n v="84263.48"/>
    <n v="38.223779053363195"/>
    <n v="29013.55"/>
    <n v="53.74"/>
    <n v="13421.668229999999"/>
    <n v="423.61"/>
    <n v="0.83"/>
    <n v="11139.984630899999"/>
    <x v="1"/>
    <n v="613"/>
    <x v="2202"/>
    <n v="24.14"/>
    <n v="621.12220000000002"/>
    <x v="2620"/>
    <x v="2620"/>
    <x v="39"/>
    <n v="17.899999999999999"/>
  </r>
  <r>
    <x v="2"/>
    <x v="10"/>
    <x v="3"/>
    <n v="197761"/>
    <n v="6.11"/>
    <n v="12083.197099999999"/>
    <n v="84455.13"/>
    <n v="6.9894688716118027"/>
    <n v="45646.69"/>
    <n v="58.49"/>
    <n v="18947.941019000002"/>
    <n v="151.94"/>
    <n v="0.93"/>
    <n v="17621.585147670001"/>
    <x v="0"/>
    <n v="4293"/>
    <x v="2203"/>
    <n v="8.8000000000000007"/>
    <n v="574.11200000000008"/>
    <x v="2621"/>
    <x v="2621"/>
    <x v="153"/>
    <n v="11.44"/>
  </r>
  <r>
    <x v="2"/>
    <x v="10"/>
    <x v="1"/>
    <n v="88542"/>
    <n v="7.84"/>
    <n v="6941.6927999999998"/>
    <n v="445075.85"/>
    <n v="64.116327648495187"/>
    <n v="32316.33"/>
    <n v="40.71"/>
    <n v="19160.352057"/>
    <n v="360.56"/>
    <n v="1.19"/>
    <n v="22800.818947829997"/>
    <x v="1"/>
    <n v="2731"/>
    <x v="2204"/>
    <n v="7.71"/>
    <n v="434.84399999999999"/>
    <x v="2622"/>
    <x v="2622"/>
    <x v="194"/>
    <n v="14.58"/>
  </r>
  <r>
    <x v="2"/>
    <x v="10"/>
    <x v="1"/>
    <n v="179700"/>
    <n v="4.62"/>
    <n v="8302.14"/>
    <n v="397705.69"/>
    <n v="47.903997041726598"/>
    <n v="18926.88"/>
    <n v="16.54"/>
    <n v="15796.374048000001"/>
    <n v="323.79000000000002"/>
    <n v="0.91"/>
    <n v="14374.700383680001"/>
    <x v="0"/>
    <n v="3701"/>
    <x v="2205"/>
    <n v="3.44"/>
    <n v="151.36000000000001"/>
    <x v="2623"/>
    <x v="2623"/>
    <x v="32"/>
    <n v="12.19"/>
  </r>
  <r>
    <x v="2"/>
    <x v="10"/>
    <x v="4"/>
    <n v="22432"/>
    <n v="1.31"/>
    <n v="293.85919999999999"/>
    <n v="322634.82"/>
    <n v="1097.9231550347922"/>
    <n v="12990.21"/>
    <n v="27.2"/>
    <n v="9456.872879999999"/>
    <n v="225.2"/>
    <n v="1.1599999999999999"/>
    <n v="10969.972540799998"/>
    <x v="1"/>
    <n v="2037"/>
    <x v="2206"/>
    <n v="23.83"/>
    <n v="50.042999999999999"/>
    <x v="2624"/>
    <x v="2624"/>
    <x v="220"/>
    <n v="12.91"/>
  </r>
  <r>
    <x v="2"/>
    <x v="10"/>
    <x v="1"/>
    <n v="66573"/>
    <n v="1.65"/>
    <n v="1098.4545000000001"/>
    <n v="54570.93"/>
    <n v="49.679736393268904"/>
    <n v="7083.96"/>
    <n v="17.329999999999998"/>
    <n v="5856.3097319999997"/>
    <n v="337.36"/>
    <n v="1.19"/>
    <n v="6969.0085810799992"/>
    <x v="0"/>
    <n v="4550"/>
    <x v="2207"/>
    <n v="6.66"/>
    <n v="50.882400000000004"/>
    <x v="2625"/>
    <x v="2625"/>
    <x v="247"/>
    <n v="4.67"/>
  </r>
  <r>
    <x v="2"/>
    <x v="10"/>
    <x v="3"/>
    <n v="91731"/>
    <n v="5.39"/>
    <n v="4944.3008999999993"/>
    <n v="259193.43"/>
    <n v="52.422665052606334"/>
    <n v="32940.730000000003"/>
    <n v="35.700000000000003"/>
    <n v="21180.889390000004"/>
    <n v="224.21"/>
    <n v="1.04"/>
    <n v="22028.124965600004"/>
    <x v="1"/>
    <n v="644"/>
    <x v="2208"/>
    <n v="9.27"/>
    <n v="492.70049999999998"/>
    <x v="2626"/>
    <x v="2626"/>
    <x v="165"/>
    <n v="16.72"/>
  </r>
  <r>
    <x v="2"/>
    <x v="10"/>
    <x v="2"/>
    <n v="13651"/>
    <n v="2.87"/>
    <n v="391.78370000000001"/>
    <n v="145539.10999999999"/>
    <n v="371.4782161687686"/>
    <n v="46706.17"/>
    <n v="56.48"/>
    <n v="20326.525184000002"/>
    <n v="310.24"/>
    <n v="1.03"/>
    <n v="20936.320939520003"/>
    <x v="0"/>
    <n v="716"/>
    <x v="1666"/>
    <n v="8.09"/>
    <n v="27.506"/>
    <x v="2627"/>
    <x v="2627"/>
    <x v="23"/>
    <n v="12.33"/>
  </r>
  <r>
    <x v="2"/>
    <x v="10"/>
    <x v="0"/>
    <n v="150688"/>
    <n v="1.34"/>
    <n v="2019.2192"/>
    <n v="471201.53"/>
    <n v="233.35828522232754"/>
    <n v="26836.66"/>
    <n v="27.37"/>
    <n v="19491.466157999999"/>
    <n v="451.46"/>
    <n v="0.83"/>
    <n v="16177.916911139999"/>
    <x v="0"/>
    <n v="1588"/>
    <x v="2209"/>
    <n v="15.88"/>
    <n v="163.40520000000001"/>
    <x v="2628"/>
    <x v="2628"/>
    <x v="94"/>
    <n v="14.36"/>
  </r>
  <r>
    <x v="2"/>
    <x v="10"/>
    <x v="2"/>
    <n v="32188"/>
    <n v="3.7"/>
    <n v="1190.9560000000001"/>
    <n v="181065.26"/>
    <n v="152.03354280090952"/>
    <n v="25969.56"/>
    <n v="22"/>
    <n v="20256.256800000003"/>
    <n v="267.25"/>
    <n v="1.1599999999999999"/>
    <n v="23497.257888"/>
    <x v="0"/>
    <n v="119"/>
    <x v="1775"/>
    <n v="24.61"/>
    <n v="180.3913"/>
    <x v="2629"/>
    <x v="2629"/>
    <x v="213"/>
    <n v="7.34"/>
  </r>
  <r>
    <x v="2"/>
    <x v="10"/>
    <x v="0"/>
    <n v="132279"/>
    <n v="7.45"/>
    <n v="9854.7855"/>
    <n v="351825.63"/>
    <n v="35.700993187522954"/>
    <n v="245.11"/>
    <n v="10.89"/>
    <n v="218.41752100000002"/>
    <n v="278.24"/>
    <n v="1.1299999999999999"/>
    <n v="246.81179872999999"/>
    <x v="1"/>
    <n v="2099"/>
    <x v="2210"/>
    <n v="16.28"/>
    <n v="1808.8707999999999"/>
    <x v="2630"/>
    <x v="2630"/>
    <x v="205"/>
    <n v="13.83"/>
  </r>
  <r>
    <x v="2"/>
    <x v="10"/>
    <x v="0"/>
    <n v="76018"/>
    <n v="7.41"/>
    <n v="5632.9337999999998"/>
    <n v="150432"/>
    <n v="26.705799382907713"/>
    <n v="24453.4"/>
    <n v="46.67"/>
    <n v="13040.998220000001"/>
    <n v="27.16"/>
    <n v="1.18"/>
    <n v="15388.3778996"/>
    <x v="0"/>
    <n v="1949"/>
    <x v="2211"/>
    <n v="20.309999999999999"/>
    <n v="677.13539999999989"/>
    <x v="2631"/>
    <x v="2631"/>
    <x v="232"/>
    <n v="15.78"/>
  </r>
  <r>
    <x v="2"/>
    <x v="10"/>
    <x v="2"/>
    <n v="151002"/>
    <n v="1.46"/>
    <n v="2204.6291999999999"/>
    <n v="45816.75"/>
    <n v="20.782066208684892"/>
    <n v="40795.980000000003"/>
    <n v="20.97"/>
    <n v="32241.062994000004"/>
    <n v="74.069999999999993"/>
    <n v="0.8"/>
    <n v="25792.850395200003"/>
    <x v="0"/>
    <n v="177"/>
    <x v="2212"/>
    <n v="2.1"/>
    <n v="28.875000000000004"/>
    <x v="2632"/>
    <x v="2632"/>
    <x v="75"/>
    <n v="6.55"/>
  </r>
  <r>
    <x v="2"/>
    <x v="10"/>
    <x v="2"/>
    <n v="28011"/>
    <n v="5.05"/>
    <n v="1414.5554999999999"/>
    <n v="266080.86"/>
    <n v="188.10209991760664"/>
    <n v="49446.01"/>
    <n v="36.97"/>
    <n v="31165.820103000005"/>
    <n v="296.08"/>
    <n v="0.86"/>
    <n v="26802.605288580005"/>
    <x v="0"/>
    <n v="3716"/>
    <x v="2213"/>
    <n v="18.14"/>
    <n v="150.19920000000002"/>
    <x v="2633"/>
    <x v="2633"/>
    <x v="96"/>
    <n v="12.43"/>
  </r>
  <r>
    <x v="2"/>
    <x v="10"/>
    <x v="3"/>
    <n v="61656"/>
    <n v="1.03"/>
    <n v="635.05679999999995"/>
    <n v="248113.58"/>
    <n v="390.69510002884783"/>
    <n v="5960.63"/>
    <n v="29.19"/>
    <n v="4220.7221030000001"/>
    <n v="385.02"/>
    <n v="0.95"/>
    <n v="4009.6859978499997"/>
    <x v="0"/>
    <n v="4745"/>
    <x v="2214"/>
    <n v="13.79"/>
    <n v="54.056799999999996"/>
    <x v="2634"/>
    <x v="2634"/>
    <x v="33"/>
    <n v="13.93"/>
  </r>
  <r>
    <x v="2"/>
    <x v="10"/>
    <x v="1"/>
    <n v="98119"/>
    <n v="7.74"/>
    <n v="7594.4105999999992"/>
    <n v="138651.23000000001"/>
    <n v="18.257009964670598"/>
    <n v="45189.71"/>
    <n v="15.66"/>
    <n v="38113.001413999998"/>
    <n v="384.2"/>
    <n v="1.17"/>
    <n v="44592.211654379993"/>
    <x v="0"/>
    <n v="359"/>
    <x v="2215"/>
    <n v="3.9"/>
    <n v="178.893"/>
    <x v="2635"/>
    <x v="2635"/>
    <x v="45"/>
    <n v="5.65"/>
  </r>
  <r>
    <x v="2"/>
    <x v="10"/>
    <x v="3"/>
    <n v="24763"/>
    <n v="1.4"/>
    <n v="346.68199999999996"/>
    <n v="58706.68"/>
    <n v="169.33870232662787"/>
    <n v="19396.43"/>
    <n v="44.29"/>
    <n v="10805.751152999999"/>
    <n v="178.58"/>
    <n v="1"/>
    <n v="10805.751152999999"/>
    <x v="1"/>
    <n v="1755"/>
    <x v="2216"/>
    <n v="21.26"/>
    <n v="88.228999999999999"/>
    <x v="2636"/>
    <x v="2636"/>
    <x v="129"/>
    <n v="16"/>
  </r>
  <r>
    <x v="2"/>
    <x v="10"/>
    <x v="0"/>
    <n v="124811"/>
    <n v="3.51"/>
    <n v="4380.8661000000002"/>
    <n v="395543.71"/>
    <n v="90.288929396860595"/>
    <n v="22639.01"/>
    <n v="55.28"/>
    <n v="10124.165272"/>
    <n v="462.23"/>
    <n v="0.85"/>
    <n v="8605.5404811999997"/>
    <x v="0"/>
    <n v="3860"/>
    <x v="2217"/>
    <n v="14.15"/>
    <n v="552.84050000000002"/>
    <x v="2637"/>
    <x v="2637"/>
    <x v="117"/>
    <n v="10.09"/>
  </r>
  <r>
    <x v="2"/>
    <x v="10"/>
    <x v="4"/>
    <n v="197062"/>
    <n v="2.99"/>
    <n v="5892.153800000001"/>
    <n v="109472.67"/>
    <n v="18.579397910489028"/>
    <n v="17436.14"/>
    <n v="8.4499999999999993"/>
    <n v="15962.786169999999"/>
    <n v="458.73"/>
    <n v="1.03"/>
    <n v="16441.6697551"/>
    <x v="0"/>
    <n v="1735"/>
    <x v="2218"/>
    <n v="11.12"/>
    <n v="449.47039999999998"/>
    <x v="2638"/>
    <x v="2638"/>
    <x v="13"/>
    <n v="7.79"/>
  </r>
  <r>
    <x v="2"/>
    <x v="10"/>
    <x v="1"/>
    <n v="31373"/>
    <n v="4.29"/>
    <n v="1345.9017000000001"/>
    <n v="390706.53"/>
    <n v="290.29351103427535"/>
    <n v="34460.550000000003"/>
    <n v="14.91"/>
    <n v="29322.481995000002"/>
    <n v="184.31"/>
    <n v="0.99"/>
    <n v="29029.257175050003"/>
    <x v="0"/>
    <n v="1484"/>
    <x v="2219"/>
    <n v="17.27"/>
    <n v="153.703"/>
    <x v="2639"/>
    <x v="2639"/>
    <x v="10"/>
    <n v="8.17"/>
  </r>
  <r>
    <x v="3"/>
    <x v="10"/>
    <x v="2"/>
    <n v="125679"/>
    <n v="4.76"/>
    <n v="5982.3203999999996"/>
    <n v="476448.24"/>
    <n v="79.642715224681055"/>
    <n v="14421.86"/>
    <n v="34.39"/>
    <n v="9462.1823460000014"/>
    <n v="271.72000000000003"/>
    <n v="0.9"/>
    <n v="8515.9641114000024"/>
    <x v="0"/>
    <n v="4775"/>
    <x v="2220"/>
    <n v="24.21"/>
    <n v="764.55180000000007"/>
    <x v="2640"/>
    <x v="2640"/>
    <x v="47"/>
    <n v="12.92"/>
  </r>
  <r>
    <x v="3"/>
    <x v="10"/>
    <x v="0"/>
    <n v="195308"/>
    <n v="2.25"/>
    <n v="4394.43"/>
    <n v="227615.02"/>
    <n v="51.79625571462055"/>
    <n v="45490.29"/>
    <n v="6.92"/>
    <n v="42342.361932"/>
    <n v="450.45"/>
    <n v="0.97"/>
    <n v="41072.09107404"/>
    <x v="1"/>
    <n v="1625"/>
    <x v="2221"/>
    <n v="8.59"/>
    <n v="443.50170000000003"/>
    <x v="2641"/>
    <x v="2641"/>
    <x v="1"/>
    <n v="7.97"/>
  </r>
  <r>
    <x v="3"/>
    <x v="10"/>
    <x v="1"/>
    <n v="23743"/>
    <n v="4.04"/>
    <n v="959.21719999999993"/>
    <n v="442614.7"/>
    <n v="461.43323952072592"/>
    <n v="22552.799999999999"/>
    <n v="22.06"/>
    <n v="17577.652319999997"/>
    <n v="322.89999999999998"/>
    <n v="0.82"/>
    <n v="14413.674902399996"/>
    <x v="1"/>
    <n v="4738"/>
    <x v="2222"/>
    <n v="10.56"/>
    <n v="107.60639999999999"/>
    <x v="2642"/>
    <x v="2642"/>
    <x v="173"/>
    <n v="15.18"/>
  </r>
  <r>
    <x v="3"/>
    <x v="10"/>
    <x v="2"/>
    <n v="75975"/>
    <n v="7.56"/>
    <n v="5743.71"/>
    <n v="289344.71000000002"/>
    <n v="50.375926012977679"/>
    <n v="11702.77"/>
    <n v="50.7"/>
    <n v="5769.4656100000002"/>
    <n v="224.77"/>
    <n v="1.07"/>
    <n v="6173.3282027000005"/>
    <x v="1"/>
    <n v="842"/>
    <x v="2223"/>
    <n v="12.17"/>
    <n v="513.69569999999999"/>
    <x v="2643"/>
    <x v="2643"/>
    <x v="184"/>
    <n v="16.48"/>
  </r>
  <r>
    <x v="3"/>
    <x v="10"/>
    <x v="4"/>
    <n v="145932"/>
    <n v="3.6"/>
    <n v="5253.5520000000006"/>
    <n v="94626.14"/>
    <n v="18.011840370096269"/>
    <n v="31233.99"/>
    <n v="38.14"/>
    <n v="19321.346214000001"/>
    <n v="242.07"/>
    <n v="1.08"/>
    <n v="20867.053911120001"/>
    <x v="0"/>
    <n v="1064"/>
    <x v="2224"/>
    <n v="14.9"/>
    <n v="723.24599999999998"/>
    <x v="2644"/>
    <x v="2644"/>
    <x v="136"/>
    <n v="12.58"/>
  </r>
  <r>
    <x v="3"/>
    <x v="10"/>
    <x v="4"/>
    <n v="83804"/>
    <n v="1.53"/>
    <n v="1282.2012000000002"/>
    <n v="168799.75"/>
    <n v="131.64841056146255"/>
    <n v="40257.85"/>
    <n v="6.15"/>
    <n v="37781.992225000002"/>
    <n v="129.74"/>
    <n v="0.82"/>
    <n v="30981.233624500001"/>
    <x v="0"/>
    <n v="2412"/>
    <x v="2225"/>
    <n v="3.79"/>
    <n v="34.489000000000004"/>
    <x v="2645"/>
    <x v="2645"/>
    <x v="175"/>
    <n v="7.72"/>
  </r>
  <r>
    <x v="3"/>
    <x v="10"/>
    <x v="1"/>
    <n v="137421"/>
    <n v="7.96"/>
    <n v="10938.711600000001"/>
    <n v="144503.71"/>
    <n v="13.210304401845642"/>
    <n v="6802.19"/>
    <n v="28.16"/>
    <n v="4886.6932959999995"/>
    <n v="309.85000000000002"/>
    <n v="0.81"/>
    <n v="3958.22156976"/>
    <x v="0"/>
    <n v="3658"/>
    <x v="2226"/>
    <n v="8.42"/>
    <n v="825.24419999999998"/>
    <x v="2646"/>
    <x v="2646"/>
    <x v="9"/>
    <n v="13.06"/>
  </r>
  <r>
    <x v="3"/>
    <x v="10"/>
    <x v="0"/>
    <n v="119414"/>
    <n v="6.37"/>
    <n v="7606.671800000001"/>
    <n v="212504"/>
    <n v="27.936528035822445"/>
    <n v="38567.800000000003"/>
    <n v="25.65"/>
    <n v="28675.159300000003"/>
    <n v="148.18"/>
    <n v="0.81"/>
    <n v="23226.879033000005"/>
    <x v="1"/>
    <n v="1045"/>
    <x v="755"/>
    <n v="4.71"/>
    <n v="254.34"/>
    <x v="2647"/>
    <x v="2647"/>
    <x v="5"/>
    <n v="11.86"/>
  </r>
  <r>
    <x v="3"/>
    <x v="10"/>
    <x v="4"/>
    <n v="143063"/>
    <n v="5.22"/>
    <n v="7467.8885999999993"/>
    <n v="440135.69"/>
    <n v="58.937099034926689"/>
    <n v="27335.11"/>
    <n v="25.67"/>
    <n v="20318.187263"/>
    <n v="494.77"/>
    <n v="0.99"/>
    <n v="20115.005390369999"/>
    <x v="0"/>
    <n v="132"/>
    <x v="2227"/>
    <n v="3.54"/>
    <n v="215.69220000000001"/>
    <x v="2648"/>
    <x v="2648"/>
    <x v="222"/>
    <n v="17.23"/>
  </r>
  <r>
    <x v="3"/>
    <x v="10"/>
    <x v="4"/>
    <n v="103067"/>
    <n v="7.81"/>
    <n v="8049.5327000000007"/>
    <n v="110656.7"/>
    <n v="13.746971920494216"/>
    <n v="21629.759999999998"/>
    <n v="49.24"/>
    <n v="10979.266176000001"/>
    <n v="306.89"/>
    <n v="1.02"/>
    <n v="11198.851499520002"/>
    <x v="0"/>
    <n v="3736"/>
    <x v="2228"/>
    <n v="21.29"/>
    <n v="1196.0721999999998"/>
    <x v="2649"/>
    <x v="2649"/>
    <x v="114"/>
    <n v="9.86"/>
  </r>
  <r>
    <x v="3"/>
    <x v="10"/>
    <x v="4"/>
    <n v="107657"/>
    <n v="1.28"/>
    <n v="1378.0096000000001"/>
    <n v="157668.44"/>
    <n v="114.41751929739821"/>
    <n v="34754.39"/>
    <n v="8.52"/>
    <n v="31793.315972"/>
    <n v="95.25"/>
    <n v="1.07"/>
    <n v="34018.848090040003"/>
    <x v="0"/>
    <n v="1169"/>
    <x v="1294"/>
    <n v="4.74"/>
    <n v="49.343400000000003"/>
    <x v="2650"/>
    <x v="2650"/>
    <x v="119"/>
    <n v="8.75"/>
  </r>
  <r>
    <x v="3"/>
    <x v="10"/>
    <x v="4"/>
    <n v="43568"/>
    <n v="6.91"/>
    <n v="3010.5487999999996"/>
    <n v="152185.16"/>
    <n v="50.550637146290413"/>
    <n v="43793.09"/>
    <n v="38.03"/>
    <n v="27138.577872999995"/>
    <n v="366.32"/>
    <n v="0.98"/>
    <n v="26595.806315539994"/>
    <x v="1"/>
    <n v="705"/>
    <x v="501"/>
    <n v="8.02"/>
    <n v="247.41699999999997"/>
    <x v="2651"/>
    <x v="2651"/>
    <x v="226"/>
    <n v="17.32"/>
  </r>
  <r>
    <x v="3"/>
    <x v="10"/>
    <x v="2"/>
    <n v="34512"/>
    <n v="3.34"/>
    <n v="1152.7008000000001"/>
    <n v="27696.75"/>
    <n v="24.027700856978669"/>
    <n v="34364.01"/>
    <n v="30.16"/>
    <n v="23999.824584000002"/>
    <n v="462.63"/>
    <n v="1.1000000000000001"/>
    <n v="26399.807042400003"/>
    <x v="0"/>
    <n v="2576"/>
    <x v="892"/>
    <n v="9.57"/>
    <n v="85.555800000000005"/>
    <x v="2652"/>
    <x v="2652"/>
    <x v="35"/>
    <n v="5.78"/>
  </r>
  <r>
    <x v="3"/>
    <x v="10"/>
    <x v="4"/>
    <n v="13402"/>
    <n v="6.02"/>
    <n v="806.80039999999997"/>
    <n v="185876.03"/>
    <n v="230.38663590151916"/>
    <n v="28705.9"/>
    <n v="9.5299999999999994"/>
    <n v="25970.227730000002"/>
    <n v="231.7"/>
    <n v="1.19"/>
    <n v="30904.570998700001"/>
    <x v="0"/>
    <n v="3722"/>
    <x v="2229"/>
    <n v="6.02"/>
    <n v="36.9026"/>
    <x v="2653"/>
    <x v="2653"/>
    <x v="92"/>
    <n v="7.47"/>
  </r>
  <r>
    <x v="3"/>
    <x v="10"/>
    <x v="4"/>
    <n v="44815"/>
    <n v="4.92"/>
    <n v="2204.8980000000001"/>
    <n v="480064.78"/>
    <n v="217.7265252179466"/>
    <n v="9254.06"/>
    <n v="4.93"/>
    <n v="8797.8348420000002"/>
    <n v="104.59"/>
    <n v="1.1299999999999999"/>
    <n v="9941.5533714599987"/>
    <x v="0"/>
    <n v="995"/>
    <x v="2230"/>
    <n v="3.51"/>
    <n v="59.108399999999996"/>
    <x v="2654"/>
    <x v="2654"/>
    <x v="166"/>
    <n v="12.17"/>
  </r>
  <r>
    <x v="3"/>
    <x v="10"/>
    <x v="1"/>
    <n v="168579"/>
    <n v="4.93"/>
    <n v="8310.9447"/>
    <n v="19741.490000000002"/>
    <n v="2.3753605291104876"/>
    <n v="27206.54"/>
    <n v="50.73"/>
    <n v="13404.662258"/>
    <n v="273.02"/>
    <n v="0.97"/>
    <n v="13002.522390259999"/>
    <x v="0"/>
    <n v="3563"/>
    <x v="2231"/>
    <n v="19.79"/>
    <n v="1085.4814999999999"/>
    <x v="2655"/>
    <x v="2655"/>
    <x v="148"/>
    <n v="7.6"/>
  </r>
  <r>
    <x v="3"/>
    <x v="10"/>
    <x v="2"/>
    <n v="153963"/>
    <n v="0.54"/>
    <n v="831.40020000000004"/>
    <n v="278708.71000000002"/>
    <n v="335.22810073897023"/>
    <n v="24632.560000000001"/>
    <n v="36.729999999999997"/>
    <n v="15585.020712000001"/>
    <n v="128.58000000000001"/>
    <n v="1.0900000000000001"/>
    <n v="16987.672576080004"/>
    <x v="0"/>
    <n v="185"/>
    <x v="1832"/>
    <n v="12.83"/>
    <n v="81.598799999999997"/>
    <x v="2656"/>
    <x v="2656"/>
    <x v="113"/>
    <n v="14.12"/>
  </r>
  <r>
    <x v="3"/>
    <x v="10"/>
    <x v="4"/>
    <n v="87184"/>
    <n v="1.35"/>
    <n v="1176.9840000000002"/>
    <n v="292208.39"/>
    <n v="248.26878700135259"/>
    <n v="26967.19"/>
    <n v="12.15"/>
    <n v="23690.676415000002"/>
    <n v="324.56"/>
    <n v="0.85"/>
    <n v="20137.074952750001"/>
    <x v="1"/>
    <n v="4033"/>
    <x v="2232"/>
    <n v="3.98"/>
    <n v="32.1982"/>
    <x v="2657"/>
    <x v="2657"/>
    <x v="159"/>
    <n v="11.56"/>
  </r>
  <r>
    <x v="3"/>
    <x v="10"/>
    <x v="2"/>
    <n v="116663"/>
    <n v="0.9"/>
    <n v="1049.9670000000001"/>
    <n v="35267.360000000001"/>
    <n v="33.58901755959949"/>
    <n v="19870.52"/>
    <n v="9.2100000000000009"/>
    <n v="18040.445108"/>
    <n v="132.16999999999999"/>
    <n v="1.1200000000000001"/>
    <n v="20205.298520960001"/>
    <x v="0"/>
    <n v="4710"/>
    <x v="2233"/>
    <n v="12.87"/>
    <n v="70.784999999999997"/>
    <x v="2658"/>
    <x v="2658"/>
    <x v="198"/>
    <n v="5.22"/>
  </r>
  <r>
    <x v="3"/>
    <x v="10"/>
    <x v="2"/>
    <n v="105720"/>
    <n v="7.96"/>
    <n v="8415.3119999999999"/>
    <n v="80075.149999999994"/>
    <n v="9.51541071798645"/>
    <n v="30762.66"/>
    <n v="53.75"/>
    <n v="14227.730250000001"/>
    <n v="496.72"/>
    <n v="0.84"/>
    <n v="11951.29341"/>
    <x v="1"/>
    <n v="3205"/>
    <x v="2234"/>
    <n v="5.09"/>
    <n v="477.59469999999999"/>
    <x v="2659"/>
    <x v="2659"/>
    <x v="117"/>
    <n v="11.13"/>
  </r>
  <r>
    <x v="3"/>
    <x v="10"/>
    <x v="4"/>
    <n v="63661"/>
    <n v="4.59"/>
    <n v="2922.0398999999998"/>
    <n v="444031.54"/>
    <n v="151.95943765175829"/>
    <n v="41300.36"/>
    <n v="18.82"/>
    <n v="33527.632248000002"/>
    <n v="305.61"/>
    <n v="0.85"/>
    <n v="28498.4874108"/>
    <x v="0"/>
    <n v="3942"/>
    <x v="2235"/>
    <n v="22.6"/>
    <n v="537.428"/>
    <x v="2660"/>
    <x v="2660"/>
    <x v="240"/>
    <n v="15.29"/>
  </r>
  <r>
    <x v="3"/>
    <x v="10"/>
    <x v="1"/>
    <n v="89264"/>
    <n v="6.66"/>
    <n v="5944.9824000000008"/>
    <n v="481227.31"/>
    <n v="80.946801457309604"/>
    <n v="30993.65"/>
    <n v="20.97"/>
    <n v="24494.281595"/>
    <n v="420.02"/>
    <n v="1.02"/>
    <n v="24984.167226900001"/>
    <x v="0"/>
    <n v="279"/>
    <x v="2236"/>
    <n v="17.66"/>
    <n v="913.37520000000006"/>
    <x v="2661"/>
    <x v="2661"/>
    <x v="23"/>
    <n v="3.16"/>
  </r>
  <r>
    <x v="3"/>
    <x v="10"/>
    <x v="1"/>
    <n v="20760"/>
    <n v="0.6"/>
    <n v="124.56"/>
    <n v="265711.23"/>
    <n v="2133.1986994219651"/>
    <n v="35264.400000000001"/>
    <n v="15.23"/>
    <n v="29893.631880000001"/>
    <n v="190.85"/>
    <n v="1.1499999999999999"/>
    <n v="34377.676661999998"/>
    <x v="0"/>
    <n v="128"/>
    <x v="1466"/>
    <n v="20.38"/>
    <n v="18.138199999999998"/>
    <x v="2662"/>
    <x v="2662"/>
    <x v="14"/>
    <n v="9.07"/>
  </r>
  <r>
    <x v="3"/>
    <x v="10"/>
    <x v="4"/>
    <n v="179625"/>
    <n v="1.89"/>
    <n v="3394.9124999999999"/>
    <n v="15434.93"/>
    <n v="4.5464883115544215"/>
    <n v="3389.37"/>
    <n v="58.77"/>
    <n v="1397.4372510000001"/>
    <n v="159.77000000000001"/>
    <n v="1.03"/>
    <n v="1439.3603685300002"/>
    <x v="0"/>
    <n v="360"/>
    <x v="937"/>
    <n v="2.17"/>
    <n v="57.743700000000004"/>
    <x v="2663"/>
    <x v="2663"/>
    <x v="112"/>
    <n v="8.39"/>
  </r>
  <r>
    <x v="3"/>
    <x v="10"/>
    <x v="3"/>
    <n v="27082"/>
    <n v="5.61"/>
    <n v="1519.3002000000001"/>
    <n v="430031.54"/>
    <n v="283.04579963854405"/>
    <n v="43149.22"/>
    <n v="27.86"/>
    <n v="31127.847308000004"/>
    <n v="298.44"/>
    <n v="1.1599999999999999"/>
    <n v="36108.302877280003"/>
    <x v="0"/>
    <n v="1957"/>
    <x v="637"/>
    <n v="3.07"/>
    <n v="35.335699999999996"/>
    <x v="2664"/>
    <x v="2664"/>
    <x v="20"/>
    <n v="12.52"/>
  </r>
  <r>
    <x v="3"/>
    <x v="10"/>
    <x v="3"/>
    <n v="107948"/>
    <n v="4.8600000000000003"/>
    <n v="5246.2728000000006"/>
    <n v="188928.69"/>
    <n v="36.011983593380805"/>
    <n v="7252.25"/>
    <n v="6.04"/>
    <n v="6814.2141000000001"/>
    <n v="423.9"/>
    <n v="0.93"/>
    <n v="6337.2191130000001"/>
    <x v="0"/>
    <n v="4635"/>
    <x v="2237"/>
    <n v="14.91"/>
    <n v="567.77280000000007"/>
    <x v="2665"/>
    <x v="2665"/>
    <x v="162"/>
    <n v="13.53"/>
  </r>
  <r>
    <x v="3"/>
    <x v="10"/>
    <x v="2"/>
    <n v="108789"/>
    <n v="4.18"/>
    <n v="4547.3801999999996"/>
    <n v="418339.83"/>
    <n v="91.995789135907316"/>
    <n v="27233.5"/>
    <n v="47.82"/>
    <n v="14210.440300000002"/>
    <n v="131.56"/>
    <n v="1.1299999999999999"/>
    <n v="16057.797539000001"/>
    <x v="0"/>
    <n v="390"/>
    <x v="2238"/>
    <n v="15.87"/>
    <n v="637.81529999999987"/>
    <x v="2666"/>
    <x v="2666"/>
    <x v="149"/>
    <n v="19.22"/>
  </r>
  <r>
    <x v="3"/>
    <x v="10"/>
    <x v="0"/>
    <n v="151761"/>
    <n v="5.64"/>
    <n v="8559.3204000000005"/>
    <n v="269133.19"/>
    <n v="31.443289586402209"/>
    <n v="44478.14"/>
    <n v="12.37"/>
    <n v="38976.194081999995"/>
    <n v="147.84"/>
    <n v="1.0900000000000001"/>
    <n v="42484.051549379998"/>
    <x v="0"/>
    <n v="1273"/>
    <x v="2239"/>
    <n v="5.0199999999999996"/>
    <n v="231.12079999999997"/>
    <x v="2667"/>
    <x v="2667"/>
    <x v="3"/>
    <n v="6.59"/>
  </r>
  <r>
    <x v="3"/>
    <x v="10"/>
    <x v="3"/>
    <n v="83045"/>
    <n v="5.14"/>
    <n v="4268.5129999999999"/>
    <n v="447788.02"/>
    <n v="104.90492122198059"/>
    <n v="34636.980000000003"/>
    <n v="41.72"/>
    <n v="20186.431944"/>
    <n v="46.75"/>
    <n v="1.01"/>
    <n v="20388.296263439999"/>
    <x v="1"/>
    <n v="2547"/>
    <x v="2240"/>
    <n v="3.46"/>
    <n v="184.21039999999999"/>
    <x v="2668"/>
    <x v="2668"/>
    <x v="116"/>
    <n v="15.35"/>
  </r>
  <r>
    <x v="3"/>
    <x v="10"/>
    <x v="2"/>
    <n v="139572"/>
    <n v="1.54"/>
    <n v="2149.4088000000002"/>
    <n v="343794.18"/>
    <n v="159.94825181696473"/>
    <n v="13768.87"/>
    <n v="40.479999999999997"/>
    <n v="8195.2314239999996"/>
    <n v="263.33"/>
    <n v="1.1100000000000001"/>
    <n v="9096.7068806400002"/>
    <x v="0"/>
    <n v="1382"/>
    <x v="813"/>
    <n v="19.260000000000002"/>
    <n v="226.69020000000003"/>
    <x v="2669"/>
    <x v="2669"/>
    <x v="74"/>
    <n v="12.47"/>
  </r>
  <r>
    <x v="3"/>
    <x v="10"/>
    <x v="1"/>
    <n v="121965"/>
    <n v="1.24"/>
    <n v="1512.366"/>
    <n v="255744.14"/>
    <n v="169.10201631086656"/>
    <n v="31510.33"/>
    <n v="28.67"/>
    <n v="22476.318389000004"/>
    <n v="219.64"/>
    <n v="1.1000000000000001"/>
    <n v="24723.950227900004"/>
    <x v="0"/>
    <n v="2683"/>
    <x v="2241"/>
    <n v="23.74"/>
    <n v="232.65199999999999"/>
    <x v="2670"/>
    <x v="2670"/>
    <x v="199"/>
    <n v="12.78"/>
  </r>
  <r>
    <x v="3"/>
    <x v="10"/>
    <x v="3"/>
    <n v="98155"/>
    <n v="1.37"/>
    <n v="1344.7235000000001"/>
    <n v="416870.74"/>
    <n v="310.00480024332137"/>
    <n v="43602.97"/>
    <n v="34.619999999999997"/>
    <n v="28507.621786000003"/>
    <n v="337.09"/>
    <n v="1.06"/>
    <n v="30218.079093160006"/>
    <x v="1"/>
    <n v="1807"/>
    <x v="761"/>
    <n v="17.95"/>
    <n v="290.78999999999996"/>
    <x v="2671"/>
    <x v="2671"/>
    <x v="18"/>
    <n v="21.72"/>
  </r>
  <r>
    <x v="3"/>
    <x v="10"/>
    <x v="3"/>
    <n v="197502"/>
    <n v="3.69"/>
    <n v="7287.8238000000001"/>
    <n v="310781.55"/>
    <n v="42.643943998755837"/>
    <n v="25350.400000000001"/>
    <n v="58.63"/>
    <n v="10487.46048"/>
    <n v="440.42"/>
    <n v="0.87"/>
    <n v="9124.090617599999"/>
    <x v="0"/>
    <n v="4495"/>
    <x v="2242"/>
    <n v="7.18"/>
    <n v="441.57"/>
    <x v="2672"/>
    <x v="2672"/>
    <x v="212"/>
    <n v="13.15"/>
  </r>
  <r>
    <x v="3"/>
    <x v="10"/>
    <x v="0"/>
    <n v="197336"/>
    <n v="7.65"/>
    <n v="15096.204"/>
    <n v="59615.71"/>
    <n v="3.949053020216208"/>
    <n v="27700.67"/>
    <n v="20.86"/>
    <n v="21922.310237999998"/>
    <n v="29.54"/>
    <n v="0.94"/>
    <n v="20606.971623719997"/>
    <x v="0"/>
    <n v="1730"/>
    <x v="2243"/>
    <n v="3.62"/>
    <n v="371.59300000000002"/>
    <x v="2673"/>
    <x v="2673"/>
    <x v="2"/>
    <n v="8.48"/>
  </r>
  <r>
    <x v="3"/>
    <x v="10"/>
    <x v="3"/>
    <n v="103126"/>
    <n v="2.64"/>
    <n v="2722.5264000000002"/>
    <n v="357198.89"/>
    <n v="131.20125850753917"/>
    <n v="48089.7"/>
    <n v="40.21"/>
    <n v="28752.831629999997"/>
    <n v="122.77"/>
    <n v="1.05"/>
    <n v="30190.473211499997"/>
    <x v="0"/>
    <n v="2221"/>
    <x v="2244"/>
    <n v="15.83"/>
    <n v="350.7928"/>
    <x v="2674"/>
    <x v="2674"/>
    <x v="240"/>
    <n v="9.9700000000000006"/>
  </r>
  <r>
    <x v="3"/>
    <x v="10"/>
    <x v="3"/>
    <n v="107716"/>
    <n v="0.92"/>
    <n v="990.98720000000003"/>
    <n v="83687.72"/>
    <n v="84.448840509746233"/>
    <n v="41058.97"/>
    <n v="36.840000000000003"/>
    <n v="25932.845451999998"/>
    <n v="216.63"/>
    <n v="0.96"/>
    <n v="24895.531633919996"/>
    <x v="1"/>
    <n v="2587"/>
    <x v="2245"/>
    <n v="17.760000000000002"/>
    <n v="159.12960000000001"/>
    <x v="2675"/>
    <x v="2675"/>
    <x v="202"/>
    <n v="15.14"/>
  </r>
  <r>
    <x v="3"/>
    <x v="10"/>
    <x v="4"/>
    <n v="108879"/>
    <n v="3.29"/>
    <n v="3582.1190999999999"/>
    <n v="71329.350000000006"/>
    <n v="19.912612620836647"/>
    <n v="39636.949999999997"/>
    <n v="21.11"/>
    <n v="31269.589854999998"/>
    <n v="179.6"/>
    <n v="0.86"/>
    <n v="26891.847275299999"/>
    <x v="0"/>
    <n v="2461"/>
    <x v="740"/>
    <n v="10.78"/>
    <n v="270.25459999999998"/>
    <x v="2676"/>
    <x v="2676"/>
    <x v="107"/>
    <n v="7.66"/>
  </r>
  <r>
    <x v="3"/>
    <x v="10"/>
    <x v="4"/>
    <n v="165064"/>
    <n v="7.08"/>
    <n v="11686.531199999999"/>
    <n v="260922.29"/>
    <n v="22.326752526874699"/>
    <n v="31750.06"/>
    <n v="46.71"/>
    <n v="16919.606973999998"/>
    <n v="209.98"/>
    <n v="1.1499999999999999"/>
    <n v="19457.548020099995"/>
    <x v="0"/>
    <n v="3635"/>
    <x v="149"/>
    <n v="5.98"/>
    <n v="600.99"/>
    <x v="2677"/>
    <x v="2677"/>
    <x v="165"/>
    <n v="10.91"/>
  </r>
  <r>
    <x v="3"/>
    <x v="10"/>
    <x v="1"/>
    <n v="70152"/>
    <n v="6.4"/>
    <n v="4489.7280000000001"/>
    <n v="359583.86"/>
    <n v="80.090344003022011"/>
    <n v="20324.669999999998"/>
    <n v="4.88"/>
    <n v="19332.826104"/>
    <n v="79.88"/>
    <n v="0.99"/>
    <n v="19139.497842959998"/>
    <x v="0"/>
    <n v="3228"/>
    <x v="2246"/>
    <n v="6.15"/>
    <n v="156.2715"/>
    <x v="2678"/>
    <x v="2678"/>
    <x v="211"/>
    <n v="8.34"/>
  </r>
  <r>
    <x v="3"/>
    <x v="10"/>
    <x v="3"/>
    <n v="64862"/>
    <n v="2.2000000000000002"/>
    <n v="1426.9640000000002"/>
    <n v="113181.49"/>
    <n v="79.316289689158239"/>
    <n v="40110.559999999998"/>
    <n v="35.950000000000003"/>
    <n v="25690.813679999996"/>
    <n v="26.15"/>
    <n v="0.97"/>
    <n v="24920.089269599994"/>
    <x v="1"/>
    <n v="4099"/>
    <x v="2059"/>
    <n v="17.399999999999999"/>
    <n v="192.26999999999998"/>
    <x v="2679"/>
    <x v="2679"/>
    <x v="91"/>
    <n v="15.22"/>
  </r>
  <r>
    <x v="3"/>
    <x v="10"/>
    <x v="4"/>
    <n v="8304"/>
    <n v="3.38"/>
    <n v="280.67519999999996"/>
    <n v="362540.64"/>
    <n v="1291.6732222868286"/>
    <n v="44982.67"/>
    <n v="44.33"/>
    <n v="25041.852388999996"/>
    <n v="31.81"/>
    <n v="1.1499999999999999"/>
    <n v="28798.130247349993"/>
    <x v="1"/>
    <n v="4233"/>
    <x v="2247"/>
    <n v="3.97"/>
    <n v="10.0838"/>
    <x v="2680"/>
    <x v="2680"/>
    <x v="162"/>
    <n v="17.7"/>
  </r>
  <r>
    <x v="3"/>
    <x v="10"/>
    <x v="4"/>
    <n v="15987"/>
    <n v="6.84"/>
    <n v="1093.5108"/>
    <n v="198068.95"/>
    <n v="181.13122430981022"/>
    <n v="32424.09"/>
    <n v="4.45"/>
    <n v="30981.217994999999"/>
    <n v="138.34"/>
    <n v="1.19"/>
    <n v="36867.64941405"/>
    <x v="0"/>
    <n v="71"/>
    <x v="2248"/>
    <n v="1.17"/>
    <n v="6.5987999999999989"/>
    <x v="2681"/>
    <x v="2681"/>
    <x v="28"/>
    <n v="9.66"/>
  </r>
  <r>
    <x v="3"/>
    <x v="10"/>
    <x v="2"/>
    <n v="80833"/>
    <n v="2.38"/>
    <n v="1923.8253999999999"/>
    <n v="424806.86"/>
    <n v="220.81362477073023"/>
    <n v="33652.89"/>
    <n v="24.24"/>
    <n v="25495.429464000001"/>
    <n v="322.95"/>
    <n v="1.06"/>
    <n v="27025.155231840003"/>
    <x v="0"/>
    <n v="1236"/>
    <x v="2249"/>
    <n v="8.36"/>
    <n v="109.934"/>
    <x v="2682"/>
    <x v="2682"/>
    <x v="246"/>
    <n v="9.5500000000000007"/>
  </r>
  <r>
    <x v="3"/>
    <x v="10"/>
    <x v="1"/>
    <n v="127616"/>
    <n v="5.24"/>
    <n v="6687.0784000000003"/>
    <n v="438730.53"/>
    <n v="65.608701402394203"/>
    <n v="43635.79"/>
    <n v="54.88"/>
    <n v="19688.468447999996"/>
    <n v="357.46"/>
    <n v="1.03"/>
    <n v="20279.122501439997"/>
    <x v="0"/>
    <n v="2334"/>
    <x v="2250"/>
    <n v="3.92"/>
    <n v="145.7456"/>
    <x v="2683"/>
    <x v="2683"/>
    <x v="11"/>
    <n v="11.39"/>
  </r>
  <r>
    <x v="3"/>
    <x v="10"/>
    <x v="1"/>
    <n v="149351"/>
    <n v="7.13"/>
    <n v="10648.7263"/>
    <n v="17898.650000000001"/>
    <n v="1.6808254335544337"/>
    <n v="10106.06"/>
    <n v="12.92"/>
    <n v="8800.3570479999998"/>
    <n v="421.63"/>
    <n v="0.89"/>
    <n v="7832.31777272"/>
    <x v="1"/>
    <n v="4065"/>
    <x v="2251"/>
    <n v="20.65"/>
    <n v="2418.7345"/>
    <x v="2684"/>
    <x v="2684"/>
    <x v="78"/>
    <n v="13.75"/>
  </r>
  <r>
    <x v="3"/>
    <x v="10"/>
    <x v="2"/>
    <n v="135625"/>
    <n v="6.83"/>
    <n v="9263.1875"/>
    <n v="405576.69"/>
    <n v="43.783707282185532"/>
    <n v="39163.31"/>
    <n v="9.94"/>
    <n v="35270.476986000001"/>
    <n v="390.97"/>
    <n v="1.05"/>
    <n v="37034.000835300001"/>
    <x v="0"/>
    <n v="4812"/>
    <x v="2252"/>
    <n v="14.81"/>
    <n v="1001.4522000000001"/>
    <x v="2685"/>
    <x v="2685"/>
    <x v="81"/>
    <n v="8.8800000000000008"/>
  </r>
  <r>
    <x v="3"/>
    <x v="10"/>
    <x v="0"/>
    <n v="4302"/>
    <n v="2.83"/>
    <n v="121.74660000000002"/>
    <n v="295388.28999999998"/>
    <n v="2426.2549426431615"/>
    <n v="3623.8"/>
    <n v="45.8"/>
    <n v="1964.0996000000002"/>
    <n v="414.44"/>
    <n v="1.06"/>
    <n v="2081.9455760000005"/>
    <x v="0"/>
    <n v="4798"/>
    <x v="2180"/>
    <n v="10.119999999999999"/>
    <n v="12.144"/>
    <x v="2686"/>
    <x v="2686"/>
    <x v="82"/>
    <n v="10.26"/>
  </r>
  <r>
    <x v="4"/>
    <x v="10"/>
    <x v="3"/>
    <n v="99156"/>
    <n v="0.9"/>
    <n v="892.40400000000011"/>
    <n v="116403.88"/>
    <n v="130.43854577074956"/>
    <n v="11492.58"/>
    <n v="38.76"/>
    <n v="7038.0559920000005"/>
    <n v="97.67"/>
    <n v="0.92"/>
    <n v="6475.0115126400005"/>
    <x v="0"/>
    <n v="2290"/>
    <x v="974"/>
    <n v="6.22"/>
    <n v="37.071199999999997"/>
    <x v="2687"/>
    <x v="2687"/>
    <x v="140"/>
    <n v="6.13"/>
  </r>
  <r>
    <x v="4"/>
    <x v="10"/>
    <x v="2"/>
    <n v="143952"/>
    <n v="0.84"/>
    <n v="1209.1967999999999"/>
    <n v="61399.4"/>
    <n v="50.777011649385777"/>
    <n v="47171.15"/>
    <n v="3.29"/>
    <n v="45619.219165000002"/>
    <n v="207.04"/>
    <n v="0.95"/>
    <n v="43338.258206749997"/>
    <x v="0"/>
    <n v="2490"/>
    <x v="338"/>
    <n v="17.93"/>
    <n v="179.83789999999999"/>
    <x v="2688"/>
    <x v="2688"/>
    <x v="42"/>
    <n v="5.72"/>
  </r>
  <r>
    <x v="4"/>
    <x v="10"/>
    <x v="1"/>
    <n v="37994"/>
    <n v="1.46"/>
    <n v="554.7124"/>
    <n v="196672.84"/>
    <n v="354.54920423628533"/>
    <n v="1603.93"/>
    <n v="15.67"/>
    <n v="1352.594169"/>
    <n v="434.99"/>
    <n v="0.91"/>
    <n v="1230.8606937899999"/>
    <x v="0"/>
    <n v="1802"/>
    <x v="494"/>
    <n v="7.38"/>
    <n v="24.5016"/>
    <x v="2689"/>
    <x v="2689"/>
    <x v="223"/>
    <n v="7.58"/>
  </r>
  <r>
    <x v="4"/>
    <x v="10"/>
    <x v="2"/>
    <n v="88340"/>
    <n v="3.24"/>
    <n v="2862.2160000000003"/>
    <n v="443292.19"/>
    <n v="154.87726642573446"/>
    <n v="33518.870000000003"/>
    <n v="34.03"/>
    <n v="22112.398539000002"/>
    <n v="131.79"/>
    <n v="0.86"/>
    <n v="19016.662743540001"/>
    <x v="0"/>
    <n v="3607"/>
    <x v="508"/>
    <n v="21.65"/>
    <n v="567.44650000000001"/>
    <x v="2690"/>
    <x v="2690"/>
    <x v="234"/>
    <n v="9.26"/>
  </r>
  <r>
    <x v="4"/>
    <x v="10"/>
    <x v="4"/>
    <n v="111623"/>
    <n v="4.21"/>
    <n v="4699.3283000000001"/>
    <n v="60575.02"/>
    <n v="12.890144321263955"/>
    <n v="46692.94"/>
    <n v="37.5"/>
    <n v="29183.087500000001"/>
    <n v="397.42"/>
    <n v="0.94"/>
    <n v="27432.10225"/>
    <x v="0"/>
    <n v="1035"/>
    <x v="393"/>
    <n v="3.99"/>
    <n v="182.62230000000002"/>
    <x v="2691"/>
    <x v="2691"/>
    <x v="207"/>
    <n v="5.24"/>
  </r>
  <r>
    <x v="4"/>
    <x v="10"/>
    <x v="1"/>
    <n v="121921"/>
    <n v="6.76"/>
    <n v="8241.8595999999998"/>
    <n v="466291.83"/>
    <n v="56.576046260239622"/>
    <n v="39506.67"/>
    <n v="54.5"/>
    <n v="17975.534849999996"/>
    <n v="153.6"/>
    <n v="0.92"/>
    <n v="16537.492061999998"/>
    <x v="1"/>
    <n v="3660"/>
    <x v="2253"/>
    <n v="22.52"/>
    <n v="2097.2875999999997"/>
    <x v="2692"/>
    <x v="2692"/>
    <x v="230"/>
    <n v="17.41"/>
  </r>
  <r>
    <x v="4"/>
    <x v="10"/>
    <x v="4"/>
    <n v="73920"/>
    <n v="4.58"/>
    <n v="3385.5360000000001"/>
    <n v="323899.49"/>
    <n v="95.671553928240598"/>
    <n v="27314.17"/>
    <n v="49.27"/>
    <n v="13856.478440999997"/>
    <n v="402.25"/>
    <n v="1.05"/>
    <n v="14549.302363049997"/>
    <x v="0"/>
    <n v="1087"/>
    <x v="2254"/>
    <n v="14.36"/>
    <n v="372.35480000000001"/>
    <x v="2693"/>
    <x v="2693"/>
    <x v="113"/>
    <n v="16.88"/>
  </r>
  <r>
    <x v="4"/>
    <x v="10"/>
    <x v="3"/>
    <n v="157865"/>
    <n v="6.13"/>
    <n v="9677.1244999999999"/>
    <n v="132418.56"/>
    <n v="13.683668118561458"/>
    <n v="35283.78"/>
    <n v="52.81"/>
    <n v="16650.415782"/>
    <n v="181.41"/>
    <n v="1.18"/>
    <n v="19647.49062276"/>
    <x v="0"/>
    <n v="4094"/>
    <x v="2255"/>
    <n v="9.5299999999999994"/>
    <n v="842.83319999999992"/>
    <x v="2694"/>
    <x v="2694"/>
    <x v="138"/>
    <n v="12.12"/>
  </r>
  <r>
    <x v="4"/>
    <x v="10"/>
    <x v="4"/>
    <n v="154529"/>
    <n v="2.92"/>
    <n v="4512.2467999999999"/>
    <n v="319054.3"/>
    <n v="70.708521528565328"/>
    <n v="29522.75"/>
    <n v="48.84"/>
    <n v="15103.838899999999"/>
    <n v="479.61"/>
    <n v="1.06"/>
    <n v="16010.069233999999"/>
    <x v="0"/>
    <n v="1240"/>
    <x v="1499"/>
    <n v="10.050000000000001"/>
    <n v="330.04200000000003"/>
    <x v="2695"/>
    <x v="2695"/>
    <x v="191"/>
    <n v="15.34"/>
  </r>
  <r>
    <x v="4"/>
    <x v="10"/>
    <x v="3"/>
    <n v="81263"/>
    <n v="5.82"/>
    <n v="4729.5065999999997"/>
    <n v="149046.66"/>
    <n v="31.51420911432918"/>
    <n v="9833.67"/>
    <n v="38.51"/>
    <n v="6046.7236830000002"/>
    <n v="197.85"/>
    <n v="1.18"/>
    <n v="7135.1339459399996"/>
    <x v="0"/>
    <n v="439"/>
    <x v="1495"/>
    <n v="19.989999999999998"/>
    <n v="531.13429999999994"/>
    <x v="2696"/>
    <x v="2696"/>
    <x v="90"/>
    <n v="10.67"/>
  </r>
  <r>
    <x v="4"/>
    <x v="10"/>
    <x v="4"/>
    <n v="91636"/>
    <n v="4.6100000000000003"/>
    <n v="4224.4196000000002"/>
    <n v="208616.39"/>
    <n v="49.383444296111115"/>
    <n v="18595.259999999998"/>
    <n v="32.049999999999997"/>
    <n v="12635.479169999999"/>
    <n v="264.41000000000003"/>
    <n v="0.84"/>
    <n v="10613.802502799999"/>
    <x v="0"/>
    <n v="3480"/>
    <x v="2256"/>
    <n v="2.83"/>
    <n v="112.60570000000001"/>
    <x v="2697"/>
    <x v="2697"/>
    <x v="38"/>
    <n v="12.15"/>
  </r>
  <r>
    <x v="4"/>
    <x v="10"/>
    <x v="0"/>
    <n v="85267"/>
    <n v="0.88"/>
    <n v="750.34960000000001"/>
    <n v="280277.19"/>
    <n v="373.52880577266916"/>
    <n v="36086.69"/>
    <n v="13.86"/>
    <n v="31085.074766000002"/>
    <n v="360.75"/>
    <n v="0.81"/>
    <n v="25178.910560460004"/>
    <x v="1"/>
    <n v="4769"/>
    <x v="962"/>
    <n v="23.63"/>
    <n v="185.49549999999999"/>
    <x v="2698"/>
    <x v="2698"/>
    <x v="171"/>
    <n v="8.01"/>
  </r>
  <r>
    <x v="4"/>
    <x v="10"/>
    <x v="2"/>
    <n v="51000"/>
    <n v="7.42"/>
    <n v="3784.2000000000003"/>
    <n v="229696.82"/>
    <n v="60.698911262618253"/>
    <n v="25769.040000000001"/>
    <n v="57.74"/>
    <n v="10889.996304"/>
    <n v="363.32"/>
    <n v="1.06"/>
    <n v="11543.39608224"/>
    <x v="0"/>
    <n v="527"/>
    <x v="2257"/>
    <n v="22.86"/>
    <n v="735.17759999999998"/>
    <x v="2699"/>
    <x v="2699"/>
    <x v="173"/>
    <n v="10.119999999999999"/>
  </r>
  <r>
    <x v="4"/>
    <x v="10"/>
    <x v="1"/>
    <n v="121992"/>
    <n v="7.67"/>
    <n v="9356.7864000000009"/>
    <n v="224678.45"/>
    <n v="24.01235214688667"/>
    <n v="32211.54"/>
    <n v="0.2"/>
    <n v="32147.11692"/>
    <n v="231.27"/>
    <n v="0.87"/>
    <n v="27967.991720400001"/>
    <x v="0"/>
    <n v="673"/>
    <x v="2258"/>
    <n v="10.55"/>
    <n v="813.29950000000008"/>
    <x v="2700"/>
    <x v="2700"/>
    <x v="139"/>
    <n v="9.94"/>
  </r>
  <r>
    <x v="4"/>
    <x v="10"/>
    <x v="1"/>
    <n v="145901"/>
    <n v="1.19"/>
    <n v="1736.2218999999998"/>
    <n v="149403.32"/>
    <n v="86.050821038485935"/>
    <n v="34538.800000000003"/>
    <n v="28.67"/>
    <n v="24636.526040000004"/>
    <n v="465.47"/>
    <n v="0.9"/>
    <n v="22172.873436000005"/>
    <x v="1"/>
    <n v="2004"/>
    <x v="58"/>
    <n v="11.03"/>
    <n v="121.10939999999999"/>
    <x v="2701"/>
    <x v="2701"/>
    <x v="156"/>
    <n v="19.899999999999999"/>
  </r>
  <r>
    <x v="4"/>
    <x v="10"/>
    <x v="2"/>
    <n v="143076"/>
    <n v="2.97"/>
    <n v="4249.3572000000004"/>
    <n v="289504.07"/>
    <n v="68.1289090029899"/>
    <n v="37469.089999999997"/>
    <n v="38.79"/>
    <n v="22934.829989000002"/>
    <n v="293.42"/>
    <n v="0.9"/>
    <n v="20641.346990100003"/>
    <x v="1"/>
    <n v="4144"/>
    <x v="2259"/>
    <n v="20.57"/>
    <n v="705.75670000000002"/>
    <x v="2702"/>
    <x v="2702"/>
    <x v="168"/>
    <n v="19.29"/>
  </r>
  <r>
    <x v="4"/>
    <x v="10"/>
    <x v="2"/>
    <n v="125011"/>
    <n v="2.46"/>
    <n v="3075.2705999999998"/>
    <n v="202336.35"/>
    <n v="65.794649095269861"/>
    <n v="10183.36"/>
    <n v="13.74"/>
    <n v="8784.1663360000002"/>
    <n v="158.19"/>
    <n v="1.04"/>
    <n v="9135.5329894400002"/>
    <x v="0"/>
    <n v="1143"/>
    <x v="687"/>
    <n v="18.3"/>
    <n v="308.35500000000002"/>
    <x v="2703"/>
    <x v="2703"/>
    <x v="74"/>
    <n v="10.17"/>
  </r>
  <r>
    <x v="4"/>
    <x v="10"/>
    <x v="1"/>
    <n v="96155"/>
    <n v="1.3"/>
    <n v="1250.0150000000001"/>
    <n v="496487.23"/>
    <n v="397.18501777978662"/>
    <n v="43852.71"/>
    <n v="15.33"/>
    <n v="37130.089556999999"/>
    <n v="331.42"/>
    <n v="0.96"/>
    <n v="35644.885974719997"/>
    <x v="0"/>
    <n v="4412"/>
    <x v="2260"/>
    <n v="6.46"/>
    <n v="78.489000000000004"/>
    <x v="2704"/>
    <x v="2704"/>
    <x v="65"/>
    <n v="13.58"/>
  </r>
  <r>
    <x v="4"/>
    <x v="10"/>
    <x v="3"/>
    <n v="181546"/>
    <n v="2.37"/>
    <n v="4302.6402000000007"/>
    <n v="52644.04"/>
    <n v="12.235287533454457"/>
    <n v="14928.49"/>
    <n v="47.62"/>
    <n v="7819.5430620000006"/>
    <n v="81.93"/>
    <n v="1.1599999999999999"/>
    <n v="9070.6699519199992"/>
    <x v="1"/>
    <n v="4083"/>
    <x v="1926"/>
    <n v="10.81"/>
    <n v="432.50810000000001"/>
    <x v="2705"/>
    <x v="2705"/>
    <x v="186"/>
    <n v="10.16"/>
  </r>
  <r>
    <x v="4"/>
    <x v="10"/>
    <x v="4"/>
    <n v="149039"/>
    <n v="7.65"/>
    <n v="11401.4835"/>
    <n v="435382.26"/>
    <n v="38.186457051838914"/>
    <n v="21171.72"/>
    <n v="33.409999999999997"/>
    <n v="14098.248348000001"/>
    <n v="459"/>
    <n v="0.9"/>
    <n v="12688.423513200001"/>
    <x v="0"/>
    <n v="1304"/>
    <x v="2261"/>
    <n v="3.38"/>
    <n v="352.19599999999997"/>
    <x v="2706"/>
    <x v="2706"/>
    <x v="138"/>
    <n v="10.51"/>
  </r>
  <r>
    <x v="4"/>
    <x v="10"/>
    <x v="3"/>
    <n v="120616"/>
    <n v="6.37"/>
    <n v="7683.2392000000009"/>
    <n v="232732.79"/>
    <n v="30.290972849055642"/>
    <n v="620.88"/>
    <n v="22.12"/>
    <n v="483.54134399999998"/>
    <n v="446.55"/>
    <n v="0.9"/>
    <n v="435.18720960000002"/>
    <x v="0"/>
    <n v="1503"/>
    <x v="2262"/>
    <n v="12.29"/>
    <n v="895.08069999999998"/>
    <x v="2707"/>
    <x v="2707"/>
    <x v="63"/>
    <n v="9.1999999999999993"/>
  </r>
  <r>
    <x v="4"/>
    <x v="10"/>
    <x v="4"/>
    <n v="20567"/>
    <n v="4.2300000000000004"/>
    <n v="869.98410000000013"/>
    <n v="461313.52"/>
    <n v="530.25511615672053"/>
    <n v="6691.51"/>
    <n v="28.43"/>
    <n v="4789.1137070000004"/>
    <n v="48.57"/>
    <n v="0.86"/>
    <n v="4118.6377880200007"/>
    <x v="1"/>
    <n v="3810"/>
    <x v="2263"/>
    <n v="10.88"/>
    <n v="117.28640000000001"/>
    <x v="2708"/>
    <x v="2708"/>
    <x v="26"/>
    <n v="17.79"/>
  </r>
  <r>
    <x v="4"/>
    <x v="10"/>
    <x v="3"/>
    <n v="4784"/>
    <n v="7.28"/>
    <n v="348.27520000000004"/>
    <n v="377927.12"/>
    <n v="1085.1393380866623"/>
    <n v="3350.48"/>
    <n v="46.29"/>
    <n v="1799.5428080000002"/>
    <n v="55.02"/>
    <n v="1.1499999999999999"/>
    <n v="2069.4742292000001"/>
    <x v="1"/>
    <n v="3002"/>
    <x v="2264"/>
    <n v="22.58"/>
    <n v="53.288799999999995"/>
    <x v="2709"/>
    <x v="2709"/>
    <x v="218"/>
    <n v="16.579999999999998"/>
  </r>
  <r>
    <x v="4"/>
    <x v="10"/>
    <x v="2"/>
    <n v="93297"/>
    <n v="7.11"/>
    <n v="6633.4166999999998"/>
    <n v="55890.239999999998"/>
    <n v="8.4255584305445481"/>
    <n v="41963.37"/>
    <n v="40.700000000000003"/>
    <n v="24884.278409999999"/>
    <n v="417.12"/>
    <n v="0.85"/>
    <n v="21151.6366485"/>
    <x v="1"/>
    <n v="2084"/>
    <x v="2265"/>
    <n v="18.48"/>
    <n v="1446.4295999999999"/>
    <x v="2710"/>
    <x v="2710"/>
    <x v="132"/>
    <n v="14.24"/>
  </r>
  <r>
    <x v="4"/>
    <x v="10"/>
    <x v="1"/>
    <n v="81912"/>
    <n v="1.08"/>
    <n v="884.64960000000008"/>
    <n v="12745.42"/>
    <n v="14.407308837306882"/>
    <n v="11536.1"/>
    <n v="28.15"/>
    <n v="8288.6878500000003"/>
    <n v="463.55"/>
    <n v="0.83"/>
    <n v="6879.6109154999995"/>
    <x v="0"/>
    <n v="2159"/>
    <x v="2266"/>
    <n v="6.64"/>
    <n v="30.411200000000001"/>
    <x v="2711"/>
    <x v="2711"/>
    <x v="182"/>
    <n v="9.26"/>
  </r>
  <r>
    <x v="4"/>
    <x v="10"/>
    <x v="4"/>
    <n v="102086"/>
    <n v="4.8"/>
    <n v="4900.1279999999997"/>
    <n v="444721.28"/>
    <n v="90.757074100921457"/>
    <n v="20488.78"/>
    <n v="23.38"/>
    <n v="15698.503235999999"/>
    <n v="313.69"/>
    <n v="1.0900000000000001"/>
    <n v="17111.36852724"/>
    <x v="1"/>
    <n v="2894"/>
    <x v="349"/>
    <n v="24.43"/>
    <n v="1071.2555"/>
    <x v="2712"/>
    <x v="2712"/>
    <x v="69"/>
    <n v="21.35"/>
  </r>
  <r>
    <x v="4"/>
    <x v="10"/>
    <x v="1"/>
    <n v="19456"/>
    <n v="2.54"/>
    <n v="494.18239999999997"/>
    <n v="433015.49"/>
    <n v="876.22604528206591"/>
    <n v="3115.12"/>
    <n v="13.7"/>
    <n v="2688.3485599999999"/>
    <n v="62.45"/>
    <n v="0.88"/>
    <n v="2365.7467327999998"/>
    <x v="0"/>
    <n v="4814"/>
    <x v="2267"/>
    <n v="20.72"/>
    <n v="64.6464"/>
    <x v="2713"/>
    <x v="2713"/>
    <x v="221"/>
    <n v="6.77"/>
  </r>
  <r>
    <x v="4"/>
    <x v="10"/>
    <x v="4"/>
    <n v="161059"/>
    <n v="7.98"/>
    <n v="12852.508200000002"/>
    <n v="67630.820000000007"/>
    <n v="5.2620717254239917"/>
    <n v="43373.66"/>
    <n v="36.130000000000003"/>
    <n v="27702.756642000004"/>
    <n v="179.64"/>
    <n v="1.1599999999999999"/>
    <n v="32135.197704720002"/>
    <x v="0"/>
    <n v="1443"/>
    <x v="2268"/>
    <n v="15.77"/>
    <n v="1507.9274"/>
    <x v="2714"/>
    <x v="2714"/>
    <x v="186"/>
    <n v="11.03"/>
  </r>
  <r>
    <x v="4"/>
    <x v="10"/>
    <x v="4"/>
    <n v="163373"/>
    <n v="7.8"/>
    <n v="12743.093999999999"/>
    <n v="80441.429999999993"/>
    <n v="6.3125509393558579"/>
    <n v="23336.22"/>
    <n v="1.66"/>
    <n v="22948.838748000002"/>
    <n v="225.53"/>
    <n v="0.87"/>
    <n v="19965.489710760001"/>
    <x v="0"/>
    <n v="2795"/>
    <x v="2269"/>
    <n v="18.64"/>
    <n v="1467.9"/>
    <x v="2715"/>
    <x v="2715"/>
    <x v="33"/>
    <n v="2.83"/>
  </r>
  <r>
    <x v="4"/>
    <x v="10"/>
    <x v="4"/>
    <n v="17333"/>
    <n v="4.59"/>
    <n v="795.58469999999988"/>
    <n v="95529.39"/>
    <n v="120.07444336222154"/>
    <n v="27813.56"/>
    <n v="10.19"/>
    <n v="24979.358236"/>
    <n v="69.84"/>
    <n v="0.83"/>
    <n v="20732.867335880001"/>
    <x v="1"/>
    <n v="425"/>
    <x v="320"/>
    <n v="2.67"/>
    <n v="19.944899999999997"/>
    <x v="2716"/>
    <x v="2716"/>
    <x v="219"/>
    <n v="11.08"/>
  </r>
  <r>
    <x v="4"/>
    <x v="10"/>
    <x v="3"/>
    <n v="177559"/>
    <n v="5.74"/>
    <n v="10191.8866"/>
    <n v="338139.5"/>
    <n v="33.177321655050598"/>
    <n v="11496.49"/>
    <n v="28.02"/>
    <n v="8275.1735019999996"/>
    <n v="130.68"/>
    <n v="1.1200000000000001"/>
    <n v="9268.1943222400005"/>
    <x v="1"/>
    <n v="3119"/>
    <x v="2270"/>
    <n v="19.63"/>
    <n v="2195.6154999999999"/>
    <x v="2717"/>
    <x v="2717"/>
    <x v="250"/>
    <n v="15.62"/>
  </r>
  <r>
    <x v="4"/>
    <x v="10"/>
    <x v="4"/>
    <n v="52069"/>
    <n v="0.7"/>
    <n v="364.48299999999995"/>
    <n v="88886.02"/>
    <n v="243.86876754197044"/>
    <n v="5927.54"/>
    <n v="37.31"/>
    <n v="3715.9748260000001"/>
    <n v="240.88"/>
    <n v="0.9"/>
    <n v="3344.3773434"/>
    <x v="0"/>
    <n v="1672"/>
    <x v="719"/>
    <n v="8.11"/>
    <n v="29.439299999999996"/>
    <x v="2718"/>
    <x v="2718"/>
    <x v="116"/>
    <n v="7.86"/>
  </r>
  <r>
    <x v="4"/>
    <x v="10"/>
    <x v="1"/>
    <n v="53788"/>
    <n v="3.44"/>
    <n v="1850.3072"/>
    <n v="453447.83"/>
    <n v="245.06624089232318"/>
    <n v="26105"/>
    <n v="41.18"/>
    <n v="15354.961000000001"/>
    <n v="114.31"/>
    <n v="1.02"/>
    <n v="15662.060220000001"/>
    <x v="0"/>
    <n v="977"/>
    <x v="2078"/>
    <n v="8.51"/>
    <n v="145.77629999999999"/>
    <x v="2719"/>
    <x v="2719"/>
    <x v="239"/>
    <n v="13.35"/>
  </r>
  <r>
    <x v="4"/>
    <x v="10"/>
    <x v="0"/>
    <n v="56541"/>
    <n v="1.84"/>
    <n v="1040.3543999999999"/>
    <n v="451599.04"/>
    <n v="434.08192439038083"/>
    <n v="15604.35"/>
    <n v="53.07"/>
    <n v="7323.1214550000013"/>
    <n v="244.27"/>
    <n v="0.98"/>
    <n v="7176.6590259000013"/>
    <x v="0"/>
    <n v="1801"/>
    <x v="2219"/>
    <n v="7.06"/>
    <n v="62.833999999999996"/>
    <x v="2720"/>
    <x v="2720"/>
    <x v="163"/>
    <n v="14.42"/>
  </r>
  <r>
    <x v="4"/>
    <x v="10"/>
    <x v="2"/>
    <n v="58202"/>
    <n v="7.44"/>
    <n v="4330.2288000000008"/>
    <n v="95863.64"/>
    <n v="22.138238977118249"/>
    <n v="40252.21"/>
    <n v="48.6"/>
    <n v="20689.63594"/>
    <n v="273.01"/>
    <n v="0.85"/>
    <n v="17586.190548999999"/>
    <x v="0"/>
    <n v="390"/>
    <x v="2271"/>
    <n v="8.51"/>
    <n v="304.31759999999997"/>
    <x v="2721"/>
    <x v="2721"/>
    <x v="104"/>
    <n v="9.33"/>
  </r>
  <r>
    <x v="4"/>
    <x v="10"/>
    <x v="4"/>
    <n v="162334"/>
    <n v="2.63"/>
    <n v="4269.3842000000004"/>
    <n v="140235.74"/>
    <n v="32.84683069750433"/>
    <n v="40058.14"/>
    <n v="36.82"/>
    <n v="25308.732851999997"/>
    <n v="407.32"/>
    <n v="0.99"/>
    <n v="25055.645523479998"/>
    <x v="1"/>
    <n v="326"/>
    <x v="2272"/>
    <n v="14.13"/>
    <n v="467.42040000000003"/>
    <x v="2722"/>
    <x v="2722"/>
    <x v="91"/>
    <n v="12.92"/>
  </r>
  <r>
    <x v="4"/>
    <x v="10"/>
    <x v="0"/>
    <n v="82823"/>
    <n v="0.99"/>
    <n v="819.94769999999994"/>
    <n v="255472.64000000001"/>
    <n v="311.57187220599559"/>
    <n v="25320.17"/>
    <n v="38.159999999999997"/>
    <n v="15657.993128"/>
    <n v="121.94"/>
    <n v="1"/>
    <n v="15657.993128"/>
    <x v="0"/>
    <n v="1400"/>
    <x v="2273"/>
    <n v="10.43"/>
    <n v="85.317400000000006"/>
    <x v="2723"/>
    <x v="2723"/>
    <x v="116"/>
    <n v="7.72"/>
  </r>
  <r>
    <x v="4"/>
    <x v="10"/>
    <x v="3"/>
    <n v="75736"/>
    <n v="3.98"/>
    <n v="3014.2928000000002"/>
    <n v="52364.67"/>
    <n v="17.37212456600102"/>
    <n v="37732.57"/>
    <n v="51.88"/>
    <n v="18156.912683999999"/>
    <n v="420.22"/>
    <n v="0.86"/>
    <n v="15614.944908239999"/>
    <x v="0"/>
    <n v="4650"/>
    <x v="2126"/>
    <n v="12.07"/>
    <n v="248.7627"/>
    <x v="2724"/>
    <x v="2724"/>
    <x v="246"/>
    <n v="10.84"/>
  </r>
  <r>
    <x v="4"/>
    <x v="10"/>
    <x v="0"/>
    <n v="76204"/>
    <n v="7.97"/>
    <n v="6073.4587999999994"/>
    <n v="70266.73"/>
    <n v="11.569475041141303"/>
    <n v="15231.37"/>
    <n v="17.43"/>
    <n v="12576.542209000001"/>
    <n v="88.75"/>
    <n v="1.1499999999999999"/>
    <n v="14463.023540350001"/>
    <x v="0"/>
    <n v="4752"/>
    <x v="1487"/>
    <n v="19.079999999999998"/>
    <n v="674.28719999999987"/>
    <x v="2725"/>
    <x v="2725"/>
    <x v="67"/>
    <n v="7.66"/>
  </r>
  <r>
    <x v="4"/>
    <x v="10"/>
    <x v="1"/>
    <n v="59084"/>
    <n v="6.47"/>
    <n v="3822.7347999999997"/>
    <n v="212854.24"/>
    <n v="55.681142202174215"/>
    <n v="17641.78"/>
    <n v="37.78"/>
    <n v="10976.715515999998"/>
    <n v="360.92"/>
    <n v="0.98"/>
    <n v="10757.181205679999"/>
    <x v="0"/>
    <n v="3928"/>
    <x v="2274"/>
    <n v="3.19"/>
    <n v="108.26859999999999"/>
    <x v="2726"/>
    <x v="2726"/>
    <x v="243"/>
    <n v="9.11"/>
  </r>
  <r>
    <x v="4"/>
    <x v="10"/>
    <x v="3"/>
    <n v="113117"/>
    <n v="2.87"/>
    <n v="3246.4578999999999"/>
    <n v="304476.52"/>
    <n v="93.787299690533501"/>
    <n v="10938.86"/>
    <n v="55.18"/>
    <n v="4902.7970520000008"/>
    <n v="353.11"/>
    <n v="0.86"/>
    <n v="4216.405464720001"/>
    <x v="0"/>
    <n v="1298"/>
    <x v="2275"/>
    <n v="22.62"/>
    <n v="599.2038"/>
    <x v="2727"/>
    <x v="2727"/>
    <x v="222"/>
    <n v="13"/>
  </r>
  <r>
    <x v="4"/>
    <x v="10"/>
    <x v="1"/>
    <n v="9164"/>
    <n v="5.67"/>
    <n v="519.59879999999998"/>
    <n v="274563.19"/>
    <n v="528.41382620591116"/>
    <n v="16571.55"/>
    <n v="26.85"/>
    <n v="12122.088825000001"/>
    <n v="356.08"/>
    <n v="0.97"/>
    <n v="11758.426160250001"/>
    <x v="0"/>
    <n v="3352"/>
    <x v="249"/>
    <n v="19.09"/>
    <n v="78.65079999999999"/>
    <x v="2728"/>
    <x v="2728"/>
    <x v="128"/>
    <n v="8.8000000000000007"/>
  </r>
  <r>
    <x v="4"/>
    <x v="10"/>
    <x v="0"/>
    <n v="20750"/>
    <n v="6.42"/>
    <n v="1332.1499999999999"/>
    <n v="374639.65"/>
    <n v="281.22932852906962"/>
    <n v="26362.95"/>
    <n v="4.8"/>
    <n v="25097.528399999999"/>
    <n v="217.85"/>
    <n v="0.9"/>
    <n v="22587.775559999998"/>
    <x v="0"/>
    <n v="3036"/>
    <x v="743"/>
    <n v="20.71"/>
    <n v="146.21260000000001"/>
    <x v="2729"/>
    <x v="2729"/>
    <x v="32"/>
    <n v="7.3"/>
  </r>
  <r>
    <x v="4"/>
    <x v="10"/>
    <x v="0"/>
    <n v="149010"/>
    <n v="2.78"/>
    <n v="4142.4780000000001"/>
    <n v="89858.94"/>
    <n v="21.692074164304554"/>
    <n v="18474.5"/>
    <n v="19.75"/>
    <n v="14825.786249999999"/>
    <n v="410.31"/>
    <n v="1.08"/>
    <n v="16011.84915"/>
    <x v="0"/>
    <n v="3601"/>
    <x v="2276"/>
    <n v="19.309999999999999"/>
    <n v="745.36599999999999"/>
    <x v="2730"/>
    <x v="2730"/>
    <x v="27"/>
    <n v="13.79"/>
  </r>
  <r>
    <x v="4"/>
    <x v="10"/>
    <x v="1"/>
    <n v="160027"/>
    <n v="7.33"/>
    <n v="11729.9791"/>
    <n v="123673.37"/>
    <n v="10.543358086631201"/>
    <n v="19758.21"/>
    <n v="38.81"/>
    <n v="12090.048698999999"/>
    <n v="38.979999999999997"/>
    <n v="1.01"/>
    <n v="12210.949185989999"/>
    <x v="0"/>
    <n v="1531"/>
    <x v="2277"/>
    <n v="13.27"/>
    <n v="1500.4388999999999"/>
    <x v="2731"/>
    <x v="2731"/>
    <x v="18"/>
    <n v="11.45"/>
  </r>
  <r>
    <x v="4"/>
    <x v="10"/>
    <x v="1"/>
    <n v="182265"/>
    <n v="4.3"/>
    <n v="7837.3949999999995"/>
    <n v="248177.48"/>
    <n v="31.665812428747056"/>
    <n v="43630.879999999997"/>
    <n v="11.19"/>
    <n v="38748.584527999999"/>
    <n v="280.51"/>
    <n v="0.81"/>
    <n v="31386.353467680001"/>
    <x v="0"/>
    <n v="2282"/>
    <x v="2278"/>
    <n v="24.71"/>
    <n v="1731.1826000000001"/>
    <x v="2732"/>
    <x v="2732"/>
    <x v="121"/>
    <n v="11.32"/>
  </r>
  <r>
    <x v="4"/>
    <x v="10"/>
    <x v="3"/>
    <n v="68639"/>
    <n v="6.71"/>
    <n v="4605.6768999999995"/>
    <n v="22658.84"/>
    <n v="4.9197632599889936"/>
    <n v="23498.89"/>
    <n v="27.23"/>
    <n v="17100.142252999998"/>
    <n v="384.19"/>
    <n v="0.91"/>
    <n v="15561.129450229999"/>
    <x v="1"/>
    <n v="1565"/>
    <x v="2279"/>
    <n v="24.76"/>
    <n v="1277.1208000000001"/>
    <x v="2733"/>
    <x v="2733"/>
    <x v="9"/>
    <n v="10.25"/>
  </r>
  <r>
    <x v="4"/>
    <x v="10"/>
    <x v="0"/>
    <n v="10028"/>
    <n v="7.72"/>
    <n v="774.16159999999991"/>
    <n v="18605.169999999998"/>
    <n v="24.032669664834835"/>
    <n v="33116.5"/>
    <n v="45.77"/>
    <n v="17959.077949999999"/>
    <n v="132.13"/>
    <n v="1.02"/>
    <n v="18318.259509"/>
    <x v="0"/>
    <n v="4900"/>
    <x v="2280"/>
    <n v="10.97"/>
    <n v="50.023200000000003"/>
    <x v="2734"/>
    <x v="2734"/>
    <x v="55"/>
    <n v="11"/>
  </r>
  <r>
    <x v="4"/>
    <x v="10"/>
    <x v="0"/>
    <n v="50956"/>
    <n v="2.83"/>
    <n v="1442.0548000000001"/>
    <n v="382032.27"/>
    <n v="264.92215829800642"/>
    <n v="20476.78"/>
    <n v="0.89"/>
    <n v="20294.536657999997"/>
    <n v="428.97"/>
    <n v="0.89"/>
    <n v="18062.137625619998"/>
    <x v="1"/>
    <n v="861"/>
    <x v="1395"/>
    <n v="9.67"/>
    <n v="103.85579999999999"/>
    <x v="2735"/>
    <x v="2735"/>
    <x v="108"/>
    <n v="8.3699999999999992"/>
  </r>
  <r>
    <x v="4"/>
    <x v="10"/>
    <x v="3"/>
    <n v="183277"/>
    <n v="5.66"/>
    <n v="10373.478200000001"/>
    <n v="302234.07"/>
    <n v="29.135268245900392"/>
    <n v="30326.51"/>
    <n v="4.66"/>
    <n v="28913.294633999998"/>
    <n v="247.5"/>
    <n v="1.1499999999999999"/>
    <n v="33250.288829099998"/>
    <x v="0"/>
    <n v="553"/>
    <x v="2281"/>
    <n v="18.97"/>
    <n v="1861.5260999999998"/>
    <x v="2736"/>
    <x v="2736"/>
    <x v="126"/>
    <n v="7.3"/>
  </r>
  <r>
    <x v="4"/>
    <x v="10"/>
    <x v="3"/>
    <n v="159596"/>
    <n v="3.8"/>
    <n v="6064.6480000000001"/>
    <n v="311733.76000000001"/>
    <n v="51.401789518534301"/>
    <n v="6304.64"/>
    <n v="58.63"/>
    <n v="2608.2295679999997"/>
    <n v="344.37"/>
    <n v="0.93"/>
    <n v="2425.6534982399999"/>
    <x v="0"/>
    <n v="163"/>
    <x v="1512"/>
    <n v="17.670000000000002"/>
    <n v="797.27040000000011"/>
    <x v="2737"/>
    <x v="2737"/>
    <x v="186"/>
    <n v="12.35"/>
  </r>
  <r>
    <x v="4"/>
    <x v="10"/>
    <x v="2"/>
    <n v="110657"/>
    <n v="6.75"/>
    <n v="7469.3475000000008"/>
    <n v="320137.31"/>
    <n v="42.860144075503243"/>
    <n v="40573.89"/>
    <n v="46.61"/>
    <n v="21662.399871000001"/>
    <n v="199.25"/>
    <n v="0.82"/>
    <n v="17763.167894220001"/>
    <x v="1"/>
    <n v="3779"/>
    <x v="2282"/>
    <n v="1.72"/>
    <n v="158.0164"/>
    <x v="2738"/>
    <x v="2738"/>
    <x v="88"/>
    <n v="18.190000000000001"/>
  </r>
  <r>
    <x v="4"/>
    <x v="10"/>
    <x v="1"/>
    <n v="183529"/>
    <n v="6.19"/>
    <n v="11360.445100000001"/>
    <n v="11008.04"/>
    <n v="0.96897963971499679"/>
    <n v="5796.67"/>
    <n v="39.369999999999997"/>
    <n v="3514.5210210000005"/>
    <n v="111.54"/>
    <n v="1.1399999999999999"/>
    <n v="4006.5539639400004"/>
    <x v="0"/>
    <n v="3464"/>
    <x v="2283"/>
    <n v="21.41"/>
    <n v="1717.0820000000001"/>
    <x v="2739"/>
    <x v="2739"/>
    <x v="174"/>
    <n v="13.76"/>
  </r>
  <r>
    <x v="4"/>
    <x v="10"/>
    <x v="2"/>
    <n v="50987"/>
    <n v="3.2"/>
    <n v="1631.5840000000001"/>
    <n v="369293.86"/>
    <n v="226.34069713848626"/>
    <n v="48947.03"/>
    <n v="12.76"/>
    <n v="42701.388972000001"/>
    <n v="244.76"/>
    <n v="1.19"/>
    <n v="50814.652876679997"/>
    <x v="1"/>
    <n v="2628"/>
    <x v="2284"/>
    <n v="3.53"/>
    <n v="37.417999999999999"/>
    <x v="2740"/>
    <x v="2740"/>
    <x v="147"/>
    <n v="15.78"/>
  </r>
  <r>
    <x v="4"/>
    <x v="10"/>
    <x v="2"/>
    <n v="65583"/>
    <n v="1.49"/>
    <n v="977.18669999999997"/>
    <n v="145750.24"/>
    <n v="149.15291008361044"/>
    <n v="31785.31"/>
    <n v="39.71"/>
    <n v="19163.363399000002"/>
    <n v="430.88"/>
    <n v="1.04"/>
    <n v="19929.897934960001"/>
    <x v="1"/>
    <n v="2004"/>
    <x v="813"/>
    <n v="19.71"/>
    <n v="231.98669999999998"/>
    <x v="2741"/>
    <x v="2741"/>
    <x v="18"/>
    <n v="19.28"/>
  </r>
  <r>
    <x v="4"/>
    <x v="10"/>
    <x v="1"/>
    <n v="99896"/>
    <n v="5.31"/>
    <n v="5304.4775999999993"/>
    <n v="177689.03"/>
    <n v="33.497932011250271"/>
    <n v="32334.83"/>
    <n v="36.79"/>
    <n v="20438.846043000001"/>
    <n v="175.18"/>
    <n v="1.1000000000000001"/>
    <n v="22482.730647300003"/>
    <x v="0"/>
    <n v="1369"/>
    <x v="2285"/>
    <n v="17.38"/>
    <n v="861.00519999999995"/>
    <x v="2742"/>
    <x v="2742"/>
    <x v="39"/>
    <n v="6.6"/>
  </r>
  <r>
    <x v="4"/>
    <x v="10"/>
    <x v="1"/>
    <n v="62604"/>
    <n v="5.6"/>
    <n v="3505.8239999999996"/>
    <n v="471419.28"/>
    <n v="134.46746898874559"/>
    <n v="13858.24"/>
    <n v="48.12"/>
    <n v="7189.6549120000009"/>
    <n v="197.39"/>
    <n v="1.1100000000000001"/>
    <n v="7980.516952320002"/>
    <x v="0"/>
    <n v="2861"/>
    <x v="1439"/>
    <n v="7.72"/>
    <n v="266.26279999999997"/>
    <x v="2743"/>
    <x v="2743"/>
    <x v="88"/>
    <n v="13.54"/>
  </r>
  <r>
    <x v="4"/>
    <x v="10"/>
    <x v="0"/>
    <n v="180037"/>
    <n v="3.31"/>
    <n v="5959.2246999999998"/>
    <n v="483474.42"/>
    <n v="81.130422888735851"/>
    <n v="38670.39"/>
    <n v="28.55"/>
    <n v="27629.993654999995"/>
    <n v="166.62"/>
    <n v="1.1299999999999999"/>
    <n v="31221.892830149991"/>
    <x v="0"/>
    <n v="3434"/>
    <x v="2286"/>
    <n v="23.42"/>
    <n v="1348.0552"/>
    <x v="2744"/>
    <x v="2744"/>
    <x v="197"/>
    <n v="17.32"/>
  </r>
  <r>
    <x v="4"/>
    <x v="10"/>
    <x v="2"/>
    <n v="76692"/>
    <n v="4.09"/>
    <n v="3136.7028"/>
    <n v="426913.31"/>
    <n v="136.10256923289003"/>
    <n v="11700.89"/>
    <n v="9.0500000000000007"/>
    <n v="10641.959454999998"/>
    <n v="290.17"/>
    <n v="0.91"/>
    <n v="9684.1831040499983"/>
    <x v="0"/>
    <n v="1787"/>
    <x v="2287"/>
    <n v="5.89"/>
    <n v="147.42669999999998"/>
    <x v="2745"/>
    <x v="2745"/>
    <x v="15"/>
    <n v="13.57"/>
  </r>
  <r>
    <x v="4"/>
    <x v="10"/>
    <x v="1"/>
    <n v="178881"/>
    <n v="6.84"/>
    <n v="12235.4604"/>
    <n v="212209.57"/>
    <n v="17.343815685104911"/>
    <n v="331.08"/>
    <n v="10.86"/>
    <n v="295.12471199999999"/>
    <n v="343.68"/>
    <n v="1.1399999999999999"/>
    <n v="336.44217167999994"/>
    <x v="0"/>
    <n v="4066"/>
    <x v="2288"/>
    <n v="24.92"/>
    <n v="2353.694"/>
    <x v="2746"/>
    <x v="2746"/>
    <x v="179"/>
    <n v="9.61"/>
  </r>
  <r>
    <x v="4"/>
    <x v="10"/>
    <x v="4"/>
    <n v="64131"/>
    <n v="5.69"/>
    <n v="3649.0539000000003"/>
    <n v="296584.78000000003"/>
    <n v="81.277171597821564"/>
    <n v="17751.150000000001"/>
    <n v="27.42"/>
    <n v="12883.784670000001"/>
    <n v="145.04"/>
    <n v="0.87"/>
    <n v="11208.892662900002"/>
    <x v="0"/>
    <n v="3482"/>
    <x v="1639"/>
    <n v="16.989999999999998"/>
    <n v="525.67060000000004"/>
    <x v="2747"/>
    <x v="2747"/>
    <x v="106"/>
    <n v="12.6"/>
  </r>
  <r>
    <x v="0"/>
    <x v="11"/>
    <x v="4"/>
    <n v="47479"/>
    <n v="2.06"/>
    <n v="978.06740000000002"/>
    <n v="77689.84"/>
    <n v="79.431990065306337"/>
    <n v="24214.82"/>
    <n v="38.18"/>
    <n v="14969.601724000002"/>
    <n v="102.99"/>
    <n v="1.03"/>
    <n v="15418.689775720002"/>
    <x v="0"/>
    <n v="1593"/>
    <x v="2289"/>
    <n v="21.18"/>
    <n v="197.60939999999999"/>
    <x v="2748"/>
    <x v="2748"/>
    <x v="120"/>
    <n v="12.43"/>
  </r>
  <r>
    <x v="0"/>
    <x v="11"/>
    <x v="3"/>
    <n v="115163"/>
    <n v="3.75"/>
    <n v="4318.6125000000002"/>
    <n v="35912.43"/>
    <n v="8.3157333518578014"/>
    <n v="37483.870000000003"/>
    <n v="29.12"/>
    <n v="26568.567056"/>
    <n v="82.87"/>
    <n v="0.97"/>
    <n v="25771.510044319999"/>
    <x v="1"/>
    <n v="1636"/>
    <x v="2290"/>
    <n v="1.23"/>
    <n v="64.5381"/>
    <x v="2749"/>
    <x v="2749"/>
    <x v="65"/>
    <n v="16.57"/>
  </r>
  <r>
    <x v="0"/>
    <x v="11"/>
    <x v="4"/>
    <n v="132290"/>
    <n v="2.72"/>
    <n v="3598.2880000000005"/>
    <n v="9994.75"/>
    <n v="2.7776403667521885"/>
    <n v="17662.009999999998"/>
    <n v="28.6"/>
    <n v="12610.675139999998"/>
    <n v="337.34"/>
    <n v="0.88"/>
    <n v="11097.394123199998"/>
    <x v="0"/>
    <n v="4355"/>
    <x v="2291"/>
    <n v="12.21"/>
    <n v="372.52710000000002"/>
    <x v="2750"/>
    <x v="2750"/>
    <x v="106"/>
    <n v="9.35"/>
  </r>
  <r>
    <x v="0"/>
    <x v="11"/>
    <x v="2"/>
    <n v="150571"/>
    <n v="5.75"/>
    <n v="8657.8325000000004"/>
    <n v="92650.11"/>
    <n v="10.701305436435735"/>
    <n v="36530.17"/>
    <n v="13.93"/>
    <n v="31441.517318999999"/>
    <n v="206.94"/>
    <n v="0.86"/>
    <n v="27039.704894339997"/>
    <x v="0"/>
    <n v="474"/>
    <x v="2292"/>
    <n v="24.31"/>
    <n v="1279.4352999999999"/>
    <x v="2751"/>
    <x v="2751"/>
    <x v="185"/>
    <n v="7.8"/>
  </r>
  <r>
    <x v="0"/>
    <x v="11"/>
    <x v="3"/>
    <n v="61941"/>
    <n v="5.0599999999999996"/>
    <n v="3134.2145999999998"/>
    <n v="7119.47"/>
    <n v="2.2715323960267431"/>
    <n v="31387.71"/>
    <n v="38.950000000000003"/>
    <n v="19162.196954999999"/>
    <n v="388.3"/>
    <n v="1.04"/>
    <n v="19928.684833200001"/>
    <x v="0"/>
    <n v="177"/>
    <x v="2293"/>
    <n v="2.79"/>
    <n v="78.510599999999997"/>
    <x v="2752"/>
    <x v="2752"/>
    <x v="25"/>
    <n v="9.4700000000000006"/>
  </r>
  <r>
    <x v="0"/>
    <x v="11"/>
    <x v="2"/>
    <n v="135144"/>
    <n v="2.97"/>
    <n v="4013.7768000000001"/>
    <n v="286565.27"/>
    <n v="71.395417403379284"/>
    <n v="8985.31"/>
    <n v="53.32"/>
    <n v="4194.3427080000001"/>
    <n v="416.55"/>
    <n v="1.01"/>
    <n v="4236.2861350800003"/>
    <x v="0"/>
    <n v="4932"/>
    <x v="2294"/>
    <n v="12.1"/>
    <n v="317.625"/>
    <x v="2753"/>
    <x v="2753"/>
    <x v="210"/>
    <n v="13.02"/>
  </r>
  <r>
    <x v="0"/>
    <x v="11"/>
    <x v="3"/>
    <n v="189791"/>
    <n v="4.8"/>
    <n v="9109.9680000000008"/>
    <n v="359465.5"/>
    <n v="39.458481083577894"/>
    <n v="5678.88"/>
    <n v="47.42"/>
    <n v="2985.9551040000001"/>
    <n v="399.77"/>
    <n v="0.9"/>
    <n v="2687.3595936000002"/>
    <x v="1"/>
    <n v="470"/>
    <x v="2295"/>
    <n v="14.67"/>
    <n v="1510.1297999999999"/>
    <x v="2754"/>
    <x v="2754"/>
    <x v="230"/>
    <n v="16.600000000000001"/>
  </r>
  <r>
    <x v="0"/>
    <x v="11"/>
    <x v="4"/>
    <n v="143111"/>
    <n v="1.1000000000000001"/>
    <n v="1574.2210000000002"/>
    <n v="272055.75"/>
    <n v="172.81928649154088"/>
    <n v="15212.52"/>
    <n v="37.42"/>
    <n v="9519.9950159999989"/>
    <n v="379.15"/>
    <n v="0.97"/>
    <n v="9234.395165519998"/>
    <x v="0"/>
    <n v="1402"/>
    <x v="2296"/>
    <n v="16.739999999999998"/>
    <n v="254.44799999999998"/>
    <x v="2755"/>
    <x v="2755"/>
    <x v="197"/>
    <n v="17.63"/>
  </r>
  <r>
    <x v="0"/>
    <x v="11"/>
    <x v="3"/>
    <n v="175847"/>
    <n v="0.85"/>
    <n v="1494.6995000000002"/>
    <n v="260816.29"/>
    <n v="174.49413076006246"/>
    <n v="6626.01"/>
    <n v="54.67"/>
    <n v="3003.5703330000001"/>
    <n v="59.71"/>
    <n v="0.93"/>
    <n v="2793.3204096900004"/>
    <x v="0"/>
    <n v="3913"/>
    <x v="1826"/>
    <n v="8.41"/>
    <n v="109.5823"/>
    <x v="2756"/>
    <x v="2756"/>
    <x v="172"/>
    <n v="14.6"/>
  </r>
  <r>
    <x v="0"/>
    <x v="11"/>
    <x v="1"/>
    <n v="97742"/>
    <n v="2.66"/>
    <n v="2599.9372000000003"/>
    <n v="226453.01"/>
    <n v="87.099415324339361"/>
    <n v="35202.75"/>
    <n v="1.72"/>
    <n v="34597.262699999999"/>
    <n v="413.55"/>
    <n v="0.96"/>
    <n v="33213.372191999995"/>
    <x v="0"/>
    <n v="3488"/>
    <x v="2297"/>
    <n v="6.95"/>
    <n v="164.36750000000001"/>
    <x v="2757"/>
    <x v="2757"/>
    <x v="97"/>
    <n v="7.65"/>
  </r>
  <r>
    <x v="0"/>
    <x v="11"/>
    <x v="2"/>
    <n v="77438"/>
    <n v="3.78"/>
    <n v="2927.1563999999998"/>
    <n v="181426.84"/>
    <n v="61.980576097676234"/>
    <n v="33256.82"/>
    <n v="57.5"/>
    <n v="14134.148500000001"/>
    <n v="288.19"/>
    <n v="1.07"/>
    <n v="15123.538895000002"/>
    <x v="0"/>
    <n v="1318"/>
    <x v="1495"/>
    <n v="22.88"/>
    <n v="607.92160000000001"/>
    <x v="2758"/>
    <x v="2758"/>
    <x v="66"/>
    <n v="10.71"/>
  </r>
  <r>
    <x v="0"/>
    <x v="11"/>
    <x v="1"/>
    <n v="144075"/>
    <n v="5.34"/>
    <n v="7693.6049999999996"/>
    <n v="425124.48"/>
    <n v="55.256863329999398"/>
    <n v="44056.4"/>
    <n v="0.34"/>
    <n v="43906.608240000001"/>
    <n v="193.99"/>
    <n v="1.03"/>
    <n v="45223.806487200003"/>
    <x v="1"/>
    <n v="1356"/>
    <x v="2298"/>
    <n v="19.98"/>
    <n v="1029.7692"/>
    <x v="2759"/>
    <x v="2759"/>
    <x v="51"/>
    <n v="15.12"/>
  </r>
  <r>
    <x v="0"/>
    <x v="11"/>
    <x v="4"/>
    <n v="128430"/>
    <n v="4.5199999999999996"/>
    <n v="5805.0360000000001"/>
    <n v="132960.59"/>
    <n v="22.904352358882871"/>
    <n v="34476.99"/>
    <n v="52.72"/>
    <n v="16300.720872"/>
    <n v="334.12"/>
    <n v="0.95"/>
    <n v="15485.684828399999"/>
    <x v="0"/>
    <n v="2109"/>
    <x v="2299"/>
    <n v="4.49"/>
    <n v="249.68890000000002"/>
    <x v="2760"/>
    <x v="2760"/>
    <x v="129"/>
    <n v="6.34"/>
  </r>
  <r>
    <x v="0"/>
    <x v="11"/>
    <x v="0"/>
    <n v="94052"/>
    <n v="5.33"/>
    <n v="5012.9715999999999"/>
    <n v="272904.21000000002"/>
    <n v="54.439608235562325"/>
    <n v="44235.41"/>
    <n v="38.799999999999997"/>
    <n v="27072.070920000006"/>
    <n v="271.93"/>
    <n v="0.95"/>
    <n v="25718.467374000003"/>
    <x v="0"/>
    <n v="2471"/>
    <x v="1318"/>
    <n v="5.54"/>
    <n v="184.37119999999999"/>
    <x v="2761"/>
    <x v="2761"/>
    <x v="196"/>
    <n v="10.25"/>
  </r>
  <r>
    <x v="0"/>
    <x v="11"/>
    <x v="4"/>
    <n v="91473"/>
    <n v="1.92"/>
    <n v="1756.2815999999998"/>
    <n v="12630.4"/>
    <n v="7.1915574358918306"/>
    <n v="39207.85"/>
    <n v="40.33"/>
    <n v="23395.324095"/>
    <n v="82.05"/>
    <n v="0.88"/>
    <n v="20587.885203599999"/>
    <x v="0"/>
    <n v="351"/>
    <x v="2300"/>
    <n v="1.61"/>
    <n v="19.046299999999999"/>
    <x v="2762"/>
    <x v="2762"/>
    <x v="98"/>
    <n v="11.48"/>
  </r>
  <r>
    <x v="0"/>
    <x v="11"/>
    <x v="4"/>
    <n v="58251"/>
    <n v="6.44"/>
    <n v="3751.3643999999999"/>
    <n v="176847.59"/>
    <n v="47.142205113424865"/>
    <n v="49790.96"/>
    <n v="35.03"/>
    <n v="32349.186711999995"/>
    <n v="49.67"/>
    <n v="0.81"/>
    <n v="26202.841236719996"/>
    <x v="0"/>
    <n v="2812"/>
    <x v="2301"/>
    <n v="18.559999999999999"/>
    <n v="534.71359999999993"/>
    <x v="2763"/>
    <x v="2763"/>
    <x v="245"/>
    <n v="12.14"/>
  </r>
  <r>
    <x v="0"/>
    <x v="11"/>
    <x v="4"/>
    <n v="139161"/>
    <n v="7.04"/>
    <n v="9796.9344000000001"/>
    <n v="55270.52"/>
    <n v="5.6416137684865992"/>
    <n v="10309.08"/>
    <n v="47.76"/>
    <n v="5385.4633919999997"/>
    <n v="122.6"/>
    <n v="1.06"/>
    <n v="5708.5911955199999"/>
    <x v="0"/>
    <n v="2270"/>
    <x v="2302"/>
    <n v="10.84"/>
    <n v="562.81279999999992"/>
    <x v="2764"/>
    <x v="2764"/>
    <x v="32"/>
    <n v="6.6"/>
  </r>
  <r>
    <x v="0"/>
    <x v="11"/>
    <x v="4"/>
    <n v="13043"/>
    <n v="1.69"/>
    <n v="220.42669999999998"/>
    <n v="447883.48"/>
    <n v="2031.8930510686773"/>
    <n v="29603.22"/>
    <n v="37.659999999999997"/>
    <n v="18454.647347999999"/>
    <n v="226.33"/>
    <n v="1"/>
    <n v="18454.647347999999"/>
    <x v="0"/>
    <n v="3166"/>
    <x v="2303"/>
    <n v="9.1300000000000008"/>
    <n v="19.5382"/>
    <x v="2765"/>
    <x v="2765"/>
    <x v="207"/>
    <n v="13.55"/>
  </r>
  <r>
    <x v="0"/>
    <x v="11"/>
    <x v="2"/>
    <n v="91577"/>
    <n v="7.65"/>
    <n v="7005.6404999999995"/>
    <n v="239343.46"/>
    <n v="34.164393676780875"/>
    <n v="37968.5"/>
    <n v="36.74"/>
    <n v="24018.873100000001"/>
    <n v="277.05"/>
    <n v="0.89"/>
    <n v="21376.797059"/>
    <x v="1"/>
    <n v="3739"/>
    <x v="2304"/>
    <n v="3.68"/>
    <n v="299.69920000000002"/>
    <x v="2766"/>
    <x v="2766"/>
    <x v="201"/>
    <n v="16.77"/>
  </r>
  <r>
    <x v="0"/>
    <x v="11"/>
    <x v="1"/>
    <n v="74541"/>
    <n v="1.45"/>
    <n v="1080.8444999999999"/>
    <n v="25047.84"/>
    <n v="23.174323410999456"/>
    <n v="385.24"/>
    <n v="11.51"/>
    <n v="340.89887600000003"/>
    <n v="442.74"/>
    <n v="0.97"/>
    <n v="330.67190972000003"/>
    <x v="0"/>
    <n v="4167"/>
    <x v="2305"/>
    <n v="17.05"/>
    <n v="137.08200000000002"/>
    <x v="2767"/>
    <x v="2767"/>
    <x v="186"/>
    <n v="5.46"/>
  </r>
  <r>
    <x v="0"/>
    <x v="11"/>
    <x v="3"/>
    <n v="160206"/>
    <n v="4.3099999999999996"/>
    <n v="6904.8786"/>
    <n v="337618.29"/>
    <n v="48.895615630374728"/>
    <n v="11557.48"/>
    <n v="56.51"/>
    <n v="5026.3480520000003"/>
    <n v="132.59"/>
    <n v="0.97"/>
    <n v="4875.5576104399997"/>
    <x v="0"/>
    <n v="1993"/>
    <x v="2306"/>
    <n v="24.94"/>
    <n v="926.27160000000003"/>
    <x v="2768"/>
    <x v="2768"/>
    <x v="3"/>
    <n v="18.21"/>
  </r>
  <r>
    <x v="0"/>
    <x v="11"/>
    <x v="0"/>
    <n v="106148"/>
    <n v="7.82"/>
    <n v="8300.7736000000004"/>
    <n v="205586.76"/>
    <n v="24.767180736022002"/>
    <n v="38335.01"/>
    <n v="24.16"/>
    <n v="29073.271584000002"/>
    <n v="370.44"/>
    <n v="1.01"/>
    <n v="29364.004299840002"/>
    <x v="0"/>
    <n v="3494"/>
    <x v="2307"/>
    <n v="17.2"/>
    <n v="1256.288"/>
    <x v="2769"/>
    <x v="2769"/>
    <x v="78"/>
    <n v="14.88"/>
  </r>
  <r>
    <x v="0"/>
    <x v="11"/>
    <x v="1"/>
    <n v="178367"/>
    <n v="5.89"/>
    <n v="10505.816299999999"/>
    <n v="108290.47"/>
    <n v="10.307668334158862"/>
    <n v="21435.02"/>
    <n v="4.17"/>
    <n v="20541.179666"/>
    <n v="402.96"/>
    <n v="1.1200000000000001"/>
    <n v="23006.121225920004"/>
    <x v="0"/>
    <n v="3848"/>
    <x v="2308"/>
    <n v="9.58"/>
    <n v="656.13419999999996"/>
    <x v="2770"/>
    <x v="2770"/>
    <x v="54"/>
    <n v="8.07"/>
  </r>
  <r>
    <x v="0"/>
    <x v="11"/>
    <x v="4"/>
    <n v="171678"/>
    <n v="4.1100000000000003"/>
    <n v="7055.9658000000009"/>
    <n v="157336.01"/>
    <n v="22.298295436749424"/>
    <n v="45746.3"/>
    <n v="10.82"/>
    <n v="40796.550340000002"/>
    <n v="290.06"/>
    <n v="1.07"/>
    <n v="43652.308863800004"/>
    <x v="0"/>
    <n v="2137"/>
    <x v="1910"/>
    <n v="14.49"/>
    <n v="680.88509999999997"/>
    <x v="2771"/>
    <x v="2771"/>
    <x v="56"/>
    <n v="8.17"/>
  </r>
  <r>
    <x v="0"/>
    <x v="11"/>
    <x v="0"/>
    <n v="189883"/>
    <n v="1.2"/>
    <n v="2278.596"/>
    <n v="109290.52"/>
    <n v="47.963974306985534"/>
    <n v="21976.63"/>
    <n v="28.21"/>
    <n v="15777.022677000001"/>
    <n v="381.75"/>
    <n v="1.08"/>
    <n v="17039.184491160002"/>
    <x v="0"/>
    <n v="4041"/>
    <x v="2309"/>
    <n v="18.670000000000002"/>
    <n v="282.29040000000003"/>
    <x v="2772"/>
    <x v="2772"/>
    <x v="196"/>
    <n v="11.29"/>
  </r>
  <r>
    <x v="0"/>
    <x v="11"/>
    <x v="2"/>
    <n v="116694"/>
    <n v="7.48"/>
    <n v="8728.7111999999997"/>
    <n v="261950.41"/>
    <n v="30.010204713841375"/>
    <n v="20652.88"/>
    <n v="48.07"/>
    <n v="10725.040584"/>
    <n v="327.11"/>
    <n v="0.86"/>
    <n v="9223.5349022400005"/>
    <x v="0"/>
    <n v="4765"/>
    <x v="1044"/>
    <n v="24.29"/>
    <n v="1212.5568000000001"/>
    <x v="2773"/>
    <x v="2773"/>
    <x v="220"/>
    <n v="16.440000000000001"/>
  </r>
  <r>
    <x v="0"/>
    <x v="11"/>
    <x v="4"/>
    <n v="79488"/>
    <n v="2.0699999999999998"/>
    <n v="1645.4015999999999"/>
    <n v="16229.99"/>
    <n v="9.8638472212498147"/>
    <n v="4925.2299999999996"/>
    <n v="48.19"/>
    <n v="2551.7616629999998"/>
    <n v="148.74"/>
    <n v="1.1599999999999999"/>
    <n v="2960.0435290799996"/>
    <x v="0"/>
    <n v="4387"/>
    <x v="2310"/>
    <n v="11.8"/>
    <n v="128.85599999999999"/>
    <x v="2774"/>
    <x v="2774"/>
    <x v="196"/>
    <n v="4.78"/>
  </r>
  <r>
    <x v="0"/>
    <x v="11"/>
    <x v="2"/>
    <n v="198578"/>
    <n v="2.5299999999999998"/>
    <n v="5024.0234"/>
    <n v="132496.01999999999"/>
    <n v="26.37249261219603"/>
    <n v="36668.07"/>
    <n v="55.59"/>
    <n v="16284.289886999997"/>
    <n v="152.35"/>
    <n v="0.95"/>
    <n v="15470.075392649997"/>
    <x v="0"/>
    <n v="3413"/>
    <x v="2311"/>
    <n v="16.46"/>
    <n v="696.25800000000004"/>
    <x v="2775"/>
    <x v="2775"/>
    <x v="137"/>
    <n v="15.59"/>
  </r>
  <r>
    <x v="0"/>
    <x v="11"/>
    <x v="4"/>
    <n v="6618"/>
    <n v="1.48"/>
    <n v="97.946400000000011"/>
    <n v="391482.75"/>
    <n v="3996.9080027443579"/>
    <n v="25801.22"/>
    <n v="52.44"/>
    <n v="12271.060232000002"/>
    <n v="212.51"/>
    <n v="1.1399999999999999"/>
    <n v="13989.008664480001"/>
    <x v="0"/>
    <n v="4376"/>
    <x v="1077"/>
    <n v="14.69"/>
    <n v="13.8086"/>
    <x v="2776"/>
    <x v="2776"/>
    <x v="125"/>
    <n v="16.11"/>
  </r>
  <r>
    <x v="0"/>
    <x v="11"/>
    <x v="1"/>
    <n v="73706"/>
    <n v="3.06"/>
    <n v="2255.4036000000001"/>
    <n v="246313.63"/>
    <n v="109.21044464059558"/>
    <n v="49850.13"/>
    <n v="26.87"/>
    <n v="36455.400069000003"/>
    <n v="324.81"/>
    <n v="1.07"/>
    <n v="39007.278073830006"/>
    <x v="0"/>
    <n v="2875"/>
    <x v="1843"/>
    <n v="18.05"/>
    <n v="236.09399999999999"/>
    <x v="2777"/>
    <x v="2777"/>
    <x v="102"/>
    <n v="4.45"/>
  </r>
  <r>
    <x v="0"/>
    <x v="11"/>
    <x v="3"/>
    <n v="26094"/>
    <n v="4.2"/>
    <n v="1095.9480000000001"/>
    <n v="174656.5"/>
    <n v="159.36568158343277"/>
    <n v="30685.5"/>
    <n v="32.96"/>
    <n v="20571.5592"/>
    <n v="190.86"/>
    <n v="0.95"/>
    <n v="19542.981239999997"/>
    <x v="0"/>
    <n v="185"/>
    <x v="2164"/>
    <n v="12.7"/>
    <n v="119.88800000000001"/>
    <x v="2778"/>
    <x v="2778"/>
    <x v="53"/>
    <n v="11.09"/>
  </r>
  <r>
    <x v="0"/>
    <x v="11"/>
    <x v="3"/>
    <n v="158889"/>
    <n v="1.74"/>
    <n v="2764.6686"/>
    <n v="116859.3"/>
    <n v="42.268827446443311"/>
    <n v="21762.06"/>
    <n v="16.38"/>
    <n v="18197.434572000002"/>
    <n v="76.53"/>
    <n v="1.1000000000000001"/>
    <n v="20017.178029200004"/>
    <x v="0"/>
    <n v="382"/>
    <x v="25"/>
    <n v="10.6"/>
    <n v="220.374"/>
    <x v="2779"/>
    <x v="2779"/>
    <x v="219"/>
    <n v="9.18"/>
  </r>
  <r>
    <x v="0"/>
    <x v="11"/>
    <x v="0"/>
    <n v="58858"/>
    <n v="1.08"/>
    <n v="635.66640000000007"/>
    <n v="152801.43"/>
    <n v="240.37990681904844"/>
    <n v="48008.59"/>
    <n v="20.63"/>
    <n v="38104.417883000002"/>
    <n v="441.38"/>
    <n v="1.19"/>
    <n v="45344.257280769998"/>
    <x v="1"/>
    <n v="3577"/>
    <x v="2312"/>
    <n v="5.66"/>
    <n v="40.016200000000005"/>
    <x v="2780"/>
    <x v="2780"/>
    <x v="152"/>
    <n v="14.96"/>
  </r>
  <r>
    <x v="0"/>
    <x v="11"/>
    <x v="3"/>
    <n v="132240"/>
    <n v="5.16"/>
    <n v="6823.5839999999998"/>
    <n v="191018.48"/>
    <n v="27.993863635297817"/>
    <n v="1140.27"/>
    <n v="46.31"/>
    <n v="612.21096299999988"/>
    <n v="120.28"/>
    <n v="1.07"/>
    <n v="655.0657304099999"/>
    <x v="1"/>
    <n v="1302"/>
    <x v="1224"/>
    <n v="1.35"/>
    <n v="63.099000000000011"/>
    <x v="2781"/>
    <x v="2781"/>
    <x v="74"/>
    <n v="18.579999999999998"/>
  </r>
  <r>
    <x v="0"/>
    <x v="11"/>
    <x v="1"/>
    <n v="175304"/>
    <n v="2.23"/>
    <n v="3909.2791999999999"/>
    <n v="166288.62"/>
    <n v="42.536900408648222"/>
    <n v="47445.5"/>
    <n v="15.39"/>
    <n v="40143.637549999999"/>
    <n v="148.13999999999999"/>
    <n v="1.17"/>
    <n v="46968.0559335"/>
    <x v="0"/>
    <n v="3678"/>
    <x v="2053"/>
    <n v="5.29"/>
    <n v="129.0231"/>
    <x v="2782"/>
    <x v="2782"/>
    <x v="75"/>
    <n v="4.0999999999999996"/>
  </r>
  <r>
    <x v="0"/>
    <x v="11"/>
    <x v="3"/>
    <n v="33175"/>
    <n v="5.82"/>
    <n v="1930.7850000000001"/>
    <n v="496727.99"/>
    <n v="257.26737570470038"/>
    <n v="13390.34"/>
    <n v="36.869999999999997"/>
    <n v="8453.321641999999"/>
    <n v="218.98"/>
    <n v="1.03"/>
    <n v="8706.9212912599996"/>
    <x v="1"/>
    <n v="4976"/>
    <x v="2313"/>
    <n v="14.34"/>
    <n v="283.78859999999997"/>
    <x v="2783"/>
    <x v="2783"/>
    <x v="226"/>
    <n v="15.14"/>
  </r>
  <r>
    <x v="0"/>
    <x v="11"/>
    <x v="1"/>
    <n v="183081"/>
    <n v="5.0599999999999996"/>
    <n v="9263.8986000000004"/>
    <n v="264962.02"/>
    <n v="28.60156737898664"/>
    <n v="19447.39"/>
    <n v="20.56"/>
    <n v="15449.006615999999"/>
    <n v="334.04"/>
    <n v="0.87"/>
    <n v="13440.635755919999"/>
    <x v="0"/>
    <n v="435"/>
    <x v="2314"/>
    <n v="18.36"/>
    <n v="1377.5508"/>
    <x v="2784"/>
    <x v="2784"/>
    <x v="181"/>
    <n v="11.69"/>
  </r>
  <r>
    <x v="0"/>
    <x v="11"/>
    <x v="0"/>
    <n v="199869"/>
    <n v="6.24"/>
    <n v="12471.8256"/>
    <n v="200545.07"/>
    <n v="16.07984880737909"/>
    <n v="37669.64"/>
    <n v="9.36"/>
    <n v="34143.761696000001"/>
    <n v="206.31"/>
    <n v="0.92"/>
    <n v="31412.260760320001"/>
    <x v="0"/>
    <n v="4060"/>
    <x v="2315"/>
    <n v="14.1"/>
    <n v="1529.85"/>
    <x v="2785"/>
    <x v="2785"/>
    <x v="23"/>
    <n v="6.36"/>
  </r>
  <r>
    <x v="0"/>
    <x v="11"/>
    <x v="3"/>
    <n v="115178"/>
    <n v="5.01"/>
    <n v="5770.4178000000002"/>
    <n v="228377.56"/>
    <n v="39.577300624575223"/>
    <n v="40317.93"/>
    <n v="21.33"/>
    <n v="31718.115530999999"/>
    <n v="318.70999999999998"/>
    <n v="1.05"/>
    <n v="33304.02130755"/>
    <x v="1"/>
    <n v="855"/>
    <x v="2316"/>
    <n v="5.01"/>
    <n v="232.71449999999999"/>
    <x v="2786"/>
    <x v="2786"/>
    <x v="50"/>
    <n v="14.6"/>
  </r>
  <r>
    <x v="0"/>
    <x v="11"/>
    <x v="4"/>
    <n v="172503"/>
    <n v="2.06"/>
    <n v="3553.5617999999999"/>
    <n v="146296.65"/>
    <n v="41.169018082083163"/>
    <n v="41467.620000000003"/>
    <n v="38.75"/>
    <n v="25398.917250000002"/>
    <n v="294.64"/>
    <n v="0.84"/>
    <n v="21335.090490000002"/>
    <x v="1"/>
    <n v="1698"/>
    <x v="2317"/>
    <n v="4.0999999999999996"/>
    <n v="155.14399999999998"/>
    <x v="2787"/>
    <x v="2787"/>
    <x v="216"/>
    <n v="15.52"/>
  </r>
  <r>
    <x v="0"/>
    <x v="11"/>
    <x v="1"/>
    <n v="84184"/>
    <n v="0.57999999999999996"/>
    <n v="488.26719999999995"/>
    <n v="247497.60000000001"/>
    <n v="506.88967024612759"/>
    <n v="13275"/>
    <n v="40.130000000000003"/>
    <n v="7947.7425000000003"/>
    <n v="255.35"/>
    <n v="0.91"/>
    <n v="7232.4456750000008"/>
    <x v="0"/>
    <n v="3010"/>
    <x v="2318"/>
    <n v="16.95"/>
    <n v="60.850499999999997"/>
    <x v="2788"/>
    <x v="2788"/>
    <x v="215"/>
    <n v="6.93"/>
  </r>
  <r>
    <x v="0"/>
    <x v="11"/>
    <x v="2"/>
    <n v="47233"/>
    <n v="4.54"/>
    <n v="2144.3782000000001"/>
    <n v="407478.05"/>
    <n v="190.02154097630725"/>
    <n v="29082.400000000001"/>
    <n v="45.19"/>
    <n v="15940.063440000002"/>
    <n v="357.23"/>
    <n v="0.86"/>
    <n v="13708.454558400001"/>
    <x v="0"/>
    <n v="1894"/>
    <x v="2319"/>
    <n v="8.61"/>
    <n v="94.882199999999997"/>
    <x v="2789"/>
    <x v="2789"/>
    <x v="72"/>
    <n v="13.06"/>
  </r>
  <r>
    <x v="0"/>
    <x v="11"/>
    <x v="2"/>
    <n v="62895"/>
    <n v="1.44"/>
    <n v="905.68799999999999"/>
    <n v="342703.49"/>
    <n v="378.39022930633951"/>
    <n v="22045.040000000001"/>
    <n v="44.04"/>
    <n v="12336.404383999999"/>
    <n v="263.39999999999998"/>
    <n v="0.82"/>
    <n v="10115.85159488"/>
    <x v="0"/>
    <n v="4889"/>
    <x v="2132"/>
    <n v="11.43"/>
    <n v="76.352400000000003"/>
    <x v="2790"/>
    <x v="2790"/>
    <x v="61"/>
    <n v="18.22"/>
  </r>
  <r>
    <x v="0"/>
    <x v="11"/>
    <x v="1"/>
    <n v="90666"/>
    <n v="3.77"/>
    <n v="3418.1081999999997"/>
    <n v="242266.01"/>
    <n v="70.87722091418874"/>
    <n v="41087.39"/>
    <n v="48.69"/>
    <n v="21081.939809"/>
    <n v="422.66"/>
    <n v="1.01"/>
    <n v="21292.759207089999"/>
    <x v="1"/>
    <n v="4726"/>
    <x v="1960"/>
    <n v="7.09"/>
    <n v="225.32020000000003"/>
    <x v="2791"/>
    <x v="2791"/>
    <x v="186"/>
    <n v="19.920000000000002"/>
  </r>
  <r>
    <x v="1"/>
    <x v="11"/>
    <x v="0"/>
    <n v="36702"/>
    <n v="7.68"/>
    <n v="2818.7135999999996"/>
    <n v="216348.27"/>
    <n v="76.754257686910805"/>
    <n v="43003.25"/>
    <n v="21.86"/>
    <n v="33602.739549999998"/>
    <n v="439.57"/>
    <n v="0.93"/>
    <n v="31250.547781500001"/>
    <x v="0"/>
    <n v="1036"/>
    <x v="2320"/>
    <n v="8.76"/>
    <n v="190.09199999999998"/>
    <x v="2792"/>
    <x v="2792"/>
    <x v="146"/>
    <n v="8.93"/>
  </r>
  <r>
    <x v="1"/>
    <x v="11"/>
    <x v="0"/>
    <n v="25136"/>
    <n v="5.33"/>
    <n v="1339.7488000000001"/>
    <n v="213276.3"/>
    <n v="159.19126033178756"/>
    <n v="41006.03"/>
    <n v="9.9700000000000006"/>
    <n v="36917.728809"/>
    <n v="100.08"/>
    <n v="1.1200000000000001"/>
    <n v="41347.856266080002"/>
    <x v="0"/>
    <n v="3001"/>
    <x v="1376"/>
    <n v="21.05"/>
    <n v="255.96800000000002"/>
    <x v="2793"/>
    <x v="2793"/>
    <x v="66"/>
    <n v="8.5"/>
  </r>
  <r>
    <x v="1"/>
    <x v="11"/>
    <x v="3"/>
    <n v="86984"/>
    <n v="5.55"/>
    <n v="4827.6120000000001"/>
    <n v="141486.17000000001"/>
    <n v="29.30769291318358"/>
    <n v="45559.05"/>
    <n v="19"/>
    <n v="36902.830500000004"/>
    <n v="382.04"/>
    <n v="0.95"/>
    <n v="35057.688975000005"/>
    <x v="0"/>
    <n v="3606"/>
    <x v="1003"/>
    <n v="16.25"/>
    <n v="690.30000000000007"/>
    <x v="2794"/>
    <x v="2794"/>
    <x v="78"/>
    <n v="17.79"/>
  </r>
  <r>
    <x v="1"/>
    <x v="11"/>
    <x v="2"/>
    <n v="100039"/>
    <n v="3.41"/>
    <n v="3411.3298999999997"/>
    <n v="106386.52"/>
    <n v="31.186230332047337"/>
    <n v="656.44"/>
    <n v="58.33"/>
    <n v="273.53854800000005"/>
    <n v="391.93"/>
    <n v="0.84"/>
    <n v="229.77238032000002"/>
    <x v="0"/>
    <n v="1190"/>
    <x v="2321"/>
    <n v="18.920000000000002"/>
    <n v="644.03679999999997"/>
    <x v="2795"/>
    <x v="2795"/>
    <x v="116"/>
    <n v="14.29"/>
  </r>
  <r>
    <x v="1"/>
    <x v="11"/>
    <x v="3"/>
    <n v="164715"/>
    <n v="0.77"/>
    <n v="1268.3054999999999"/>
    <n v="115391.26"/>
    <n v="90.98065095515237"/>
    <n v="36072.6"/>
    <n v="15.77"/>
    <n v="30383.950980000001"/>
    <n v="233.24"/>
    <n v="1.01"/>
    <n v="30687.790489800002"/>
    <x v="0"/>
    <n v="693"/>
    <x v="2322"/>
    <n v="18.27"/>
    <n v="206.6337"/>
    <x v="2796"/>
    <x v="2796"/>
    <x v="117"/>
    <n v="7.42"/>
  </r>
  <r>
    <x v="1"/>
    <x v="11"/>
    <x v="0"/>
    <n v="165645"/>
    <n v="5.66"/>
    <n v="9375.5070000000014"/>
    <n v="59168.05"/>
    <n v="6.3109173722551741"/>
    <n v="47381.91"/>
    <n v="11.62"/>
    <n v="41876.132058000003"/>
    <n v="97.15"/>
    <n v="1.1599999999999999"/>
    <n v="48576.31318728"/>
    <x v="1"/>
    <n v="3594"/>
    <x v="2288"/>
    <n v="13.46"/>
    <n v="1271.297"/>
    <x v="2797"/>
    <x v="2797"/>
    <x v="228"/>
    <n v="5.79"/>
  </r>
  <r>
    <x v="1"/>
    <x v="11"/>
    <x v="0"/>
    <n v="11272"/>
    <n v="6.89"/>
    <n v="776.64080000000001"/>
    <n v="348349.25"/>
    <n v="448.53328591544505"/>
    <n v="43466.29"/>
    <n v="19.96"/>
    <n v="34790.418515999998"/>
    <n v="86.25"/>
    <n v="1.1399999999999999"/>
    <n v="39661.077108239995"/>
    <x v="0"/>
    <n v="2688"/>
    <x v="2323"/>
    <n v="2.68"/>
    <n v="17.473600000000001"/>
    <x v="2798"/>
    <x v="2798"/>
    <x v="141"/>
    <n v="7.48"/>
  </r>
  <r>
    <x v="1"/>
    <x v="11"/>
    <x v="0"/>
    <n v="142024"/>
    <n v="4.01"/>
    <n v="5695.1623999999993"/>
    <n v="249183.61"/>
    <n v="43.753556527202811"/>
    <n v="10885.33"/>
    <n v="24.84"/>
    <n v="8181.4140280000001"/>
    <n v="83.48"/>
    <n v="0.97"/>
    <n v="7935.9716071599996"/>
    <x v="1"/>
    <n v="4950"/>
    <x v="2324"/>
    <n v="2.67"/>
    <n v="188.92919999999998"/>
    <x v="2799"/>
    <x v="2799"/>
    <x v="180"/>
    <n v="10.41"/>
  </r>
  <r>
    <x v="1"/>
    <x v="11"/>
    <x v="4"/>
    <n v="32050"/>
    <n v="2.1800000000000002"/>
    <n v="698.69"/>
    <n v="326277.01"/>
    <n v="466.98394137600366"/>
    <n v="33546.639999999999"/>
    <n v="16.16"/>
    <n v="28125.502976"/>
    <n v="421.65"/>
    <n v="1.07"/>
    <n v="30094.288184320001"/>
    <x v="1"/>
    <n v="834"/>
    <x v="2325"/>
    <n v="14.3"/>
    <n v="114.4"/>
    <x v="2800"/>
    <x v="2800"/>
    <x v="234"/>
    <n v="15.19"/>
  </r>
  <r>
    <x v="1"/>
    <x v="11"/>
    <x v="4"/>
    <n v="15570"/>
    <n v="2.13"/>
    <n v="331.64100000000002"/>
    <n v="58413.33"/>
    <n v="176.13422345246818"/>
    <n v="14453.97"/>
    <n v="9.17"/>
    <n v="13128.540950999999"/>
    <n v="394.81"/>
    <n v="1"/>
    <n v="13128.540950999999"/>
    <x v="0"/>
    <n v="3828"/>
    <x v="231"/>
    <n v="16.41"/>
    <n v="27.732900000000001"/>
    <x v="2801"/>
    <x v="2801"/>
    <x v="94"/>
    <n v="6.62"/>
  </r>
  <r>
    <x v="1"/>
    <x v="11"/>
    <x v="3"/>
    <n v="136475"/>
    <n v="3.82"/>
    <n v="5213.3449999999993"/>
    <n v="95353.12"/>
    <n v="18.290199478453854"/>
    <n v="18490.43"/>
    <n v="31.52"/>
    <n v="12662.246464000002"/>
    <n v="161.94"/>
    <n v="0.86"/>
    <n v="10889.531959040001"/>
    <x v="0"/>
    <n v="265"/>
    <x v="2326"/>
    <n v="10.74"/>
    <n v="305.66039999999998"/>
    <x v="2802"/>
    <x v="2802"/>
    <x v="238"/>
    <n v="15.69"/>
  </r>
  <r>
    <x v="1"/>
    <x v="11"/>
    <x v="4"/>
    <n v="168163"/>
    <n v="1.94"/>
    <n v="3262.3622"/>
    <n v="183741.75"/>
    <n v="56.321689234874043"/>
    <n v="45707.96"/>
    <n v="58.44"/>
    <n v="18996.228175999997"/>
    <n v="24.43"/>
    <n v="0.84"/>
    <n v="15956.831667839997"/>
    <x v="1"/>
    <n v="4615"/>
    <x v="2237"/>
    <n v="2.82"/>
    <n v="107.3856"/>
    <x v="2803"/>
    <x v="2803"/>
    <x v="39"/>
    <n v="20.61"/>
  </r>
  <r>
    <x v="1"/>
    <x v="11"/>
    <x v="0"/>
    <n v="12809"/>
    <n v="5.54"/>
    <n v="709.61860000000001"/>
    <n v="445126.76"/>
    <n v="627.27606068950274"/>
    <n v="49462.99"/>
    <n v="46.04"/>
    <n v="26690.229404000002"/>
    <n v="184.3"/>
    <n v="1.19"/>
    <n v="31761.372990759999"/>
    <x v="1"/>
    <n v="2464"/>
    <x v="2327"/>
    <n v="5.03"/>
    <n v="40.139400000000002"/>
    <x v="2804"/>
    <x v="2804"/>
    <x v="24"/>
    <n v="23.99"/>
  </r>
  <r>
    <x v="1"/>
    <x v="11"/>
    <x v="4"/>
    <n v="44574"/>
    <n v="2.86"/>
    <n v="1274.8163999999999"/>
    <n v="440196.53"/>
    <n v="345.30190386631364"/>
    <n v="44759.15"/>
    <n v="15.24"/>
    <n v="37937.855540000004"/>
    <n v="29.1"/>
    <n v="0.82"/>
    <n v="31109.041542800001"/>
    <x v="0"/>
    <n v="2869"/>
    <x v="2328"/>
    <n v="18.100000000000001"/>
    <n v="125.97600000000001"/>
    <x v="2805"/>
    <x v="2805"/>
    <x v="238"/>
    <n v="7.43"/>
  </r>
  <r>
    <x v="1"/>
    <x v="11"/>
    <x v="2"/>
    <n v="145218"/>
    <n v="7.24"/>
    <n v="10513.783200000002"/>
    <n v="416609.81"/>
    <n v="39.625109446806924"/>
    <n v="34654.82"/>
    <n v="53.4"/>
    <n v="16149.146119999999"/>
    <n v="429.52"/>
    <n v="0.92"/>
    <n v="14857.214430399999"/>
    <x v="0"/>
    <n v="1260"/>
    <x v="2329"/>
    <n v="16.88"/>
    <n v="944.09839999999986"/>
    <x v="2806"/>
    <x v="2806"/>
    <x v="57"/>
    <n v="12.66"/>
  </r>
  <r>
    <x v="1"/>
    <x v="11"/>
    <x v="1"/>
    <n v="152182"/>
    <n v="4.8600000000000003"/>
    <n v="7396.0452000000005"/>
    <n v="467083.43"/>
    <n v="63.153133515192685"/>
    <n v="6623.15"/>
    <n v="29.12"/>
    <n v="4694.4887199999994"/>
    <n v="258.49"/>
    <n v="0.87"/>
    <n v="4084.2051863999995"/>
    <x v="0"/>
    <n v="3759"/>
    <x v="2330"/>
    <n v="8.36"/>
    <n v="500.76399999999995"/>
    <x v="2807"/>
    <x v="2807"/>
    <x v="181"/>
    <n v="14.72"/>
  </r>
  <r>
    <x v="1"/>
    <x v="11"/>
    <x v="2"/>
    <n v="194206"/>
    <n v="5.39"/>
    <n v="10467.703399999999"/>
    <n v="376442.52"/>
    <n v="35.962283761307191"/>
    <n v="5403.12"/>
    <n v="33.85"/>
    <n v="3574.1638799999996"/>
    <n v="281.11"/>
    <n v="1.1299999999999999"/>
    <n v="4038.8051843999992"/>
    <x v="0"/>
    <n v="3459"/>
    <x v="2331"/>
    <n v="3.95"/>
    <n v="396.89600000000002"/>
    <x v="2808"/>
    <x v="2808"/>
    <x v="101"/>
    <n v="10.41"/>
  </r>
  <r>
    <x v="1"/>
    <x v="11"/>
    <x v="3"/>
    <n v="41376"/>
    <n v="6.52"/>
    <n v="2697.7151999999996"/>
    <n v="387400.58"/>
    <n v="143.603216529306"/>
    <n v="11217.64"/>
    <n v="15.22"/>
    <n v="9510.315192"/>
    <n v="72.77"/>
    <n v="1.18"/>
    <n v="11222.171926559999"/>
    <x v="1"/>
    <n v="663"/>
    <x v="2332"/>
    <n v="23.38"/>
    <n v="542.41599999999994"/>
    <x v="2809"/>
    <x v="2809"/>
    <x v="29"/>
    <n v="17.059999999999999"/>
  </r>
  <r>
    <x v="1"/>
    <x v="11"/>
    <x v="3"/>
    <n v="189218"/>
    <n v="3.34"/>
    <n v="6319.8811999999998"/>
    <n v="330409.55"/>
    <n v="52.280974838577663"/>
    <n v="41345.629999999997"/>
    <n v="8.9600000000000009"/>
    <n v="37641.061551999999"/>
    <n v="354.73"/>
    <n v="1.07"/>
    <n v="40275.935860639998"/>
    <x v="1"/>
    <n v="2045"/>
    <x v="2333"/>
    <n v="1.6"/>
    <n v="99.344000000000008"/>
    <x v="2810"/>
    <x v="2810"/>
    <x v="177"/>
    <n v="13.08"/>
  </r>
  <r>
    <x v="1"/>
    <x v="11"/>
    <x v="0"/>
    <n v="58999"/>
    <n v="4.1100000000000003"/>
    <n v="2424.8589000000002"/>
    <n v="497796.89"/>
    <n v="205.2890128988536"/>
    <n v="39930.559999999998"/>
    <n v="51.13"/>
    <n v="19514.064672"/>
    <n v="65.11"/>
    <n v="1"/>
    <n v="19514.064672"/>
    <x v="0"/>
    <n v="1015"/>
    <x v="2334"/>
    <n v="2.0699999999999998"/>
    <n v="41.048099999999998"/>
    <x v="2811"/>
    <x v="2811"/>
    <x v="40"/>
    <n v="14.98"/>
  </r>
  <r>
    <x v="1"/>
    <x v="11"/>
    <x v="1"/>
    <n v="182880"/>
    <n v="0.74"/>
    <n v="1353.3120000000001"/>
    <n v="447137.26"/>
    <n v="330.4021984583008"/>
    <n v="16910.75"/>
    <n v="15.75"/>
    <n v="14247.306875"/>
    <n v="247.71"/>
    <n v="1.03"/>
    <n v="14674.726081250001"/>
    <x v="0"/>
    <n v="3568"/>
    <x v="472"/>
    <n v="13.17"/>
    <n v="147.10890000000001"/>
    <x v="2812"/>
    <x v="2812"/>
    <x v="104"/>
    <n v="10.62"/>
  </r>
  <r>
    <x v="1"/>
    <x v="11"/>
    <x v="2"/>
    <n v="109878"/>
    <n v="7.69"/>
    <n v="8449.6182000000008"/>
    <n v="468149.29"/>
    <n v="55.404786218624636"/>
    <n v="25843.39"/>
    <n v="25.53"/>
    <n v="19245.572532999999"/>
    <n v="263.77"/>
    <n v="1.19"/>
    <n v="22902.231314269997"/>
    <x v="0"/>
    <n v="3457"/>
    <x v="2335"/>
    <n v="24.59"/>
    <n v="1666.2184"/>
    <x v="2813"/>
    <x v="2813"/>
    <x v="84"/>
    <n v="13.42"/>
  </r>
  <r>
    <x v="1"/>
    <x v="11"/>
    <x v="3"/>
    <n v="148378"/>
    <n v="7.43"/>
    <n v="11024.4854"/>
    <n v="460117.65"/>
    <n v="41.73597526828781"/>
    <n v="48082.68"/>
    <n v="49.05"/>
    <n v="24498.125460000003"/>
    <n v="416.47"/>
    <n v="1.1599999999999999"/>
    <n v="28417.8255336"/>
    <x v="0"/>
    <n v="1757"/>
    <x v="2336"/>
    <n v="1.52"/>
    <n v="85.788799999999995"/>
    <x v="2814"/>
    <x v="2814"/>
    <x v="236"/>
    <n v="14.91"/>
  </r>
  <r>
    <x v="1"/>
    <x v="11"/>
    <x v="4"/>
    <n v="86151"/>
    <n v="1.06"/>
    <n v="913.20060000000001"/>
    <n v="167512.81"/>
    <n v="183.43484443615125"/>
    <n v="9224.66"/>
    <n v="28.95"/>
    <n v="6554.12093"/>
    <n v="104.44"/>
    <n v="1.1200000000000001"/>
    <n v="7340.6154416000008"/>
    <x v="0"/>
    <n v="3975"/>
    <x v="1343"/>
    <n v="9.0299999999999994"/>
    <n v="54.089699999999993"/>
    <x v="2815"/>
    <x v="2815"/>
    <x v="73"/>
    <n v="8.4600000000000009"/>
  </r>
  <r>
    <x v="1"/>
    <x v="11"/>
    <x v="1"/>
    <n v="24039"/>
    <n v="4.1100000000000003"/>
    <n v="988.00290000000007"/>
    <n v="390771.45"/>
    <n v="395.51650101431886"/>
    <n v="23284.68"/>
    <n v="38.369999999999997"/>
    <n v="14350.348284000002"/>
    <n v="205.47"/>
    <n v="1.04"/>
    <n v="14924.362215360003"/>
    <x v="1"/>
    <n v="1637"/>
    <x v="2337"/>
    <n v="21.53"/>
    <n v="164.27390000000003"/>
    <x v="2816"/>
    <x v="2816"/>
    <x v="33"/>
    <n v="17.03"/>
  </r>
  <r>
    <x v="1"/>
    <x v="11"/>
    <x v="0"/>
    <n v="98367"/>
    <n v="3.91"/>
    <n v="3846.1497000000004"/>
    <n v="94481.11"/>
    <n v="24.565115081194055"/>
    <n v="38187.39"/>
    <n v="2.67"/>
    <n v="37167.786687"/>
    <n v="252.55"/>
    <n v="0.93"/>
    <n v="34566.04161891"/>
    <x v="1"/>
    <n v="76"/>
    <x v="2338"/>
    <n v="4.2699999999999996"/>
    <n v="170.75729999999999"/>
    <x v="2817"/>
    <x v="2817"/>
    <x v="209"/>
    <n v="7.44"/>
  </r>
  <r>
    <x v="1"/>
    <x v="11"/>
    <x v="1"/>
    <n v="77340"/>
    <n v="2.9"/>
    <n v="2242.8599999999997"/>
    <n v="259413.42"/>
    <n v="115.66188705492097"/>
    <n v="32084.5"/>
    <n v="2"/>
    <n v="31442.809999999998"/>
    <n v="253.92"/>
    <n v="1.1499999999999999"/>
    <n v="36159.231499999994"/>
    <x v="0"/>
    <n v="3254"/>
    <x v="2339"/>
    <n v="21.73"/>
    <n v="367.45429999999999"/>
    <x v="2818"/>
    <x v="2818"/>
    <x v="21"/>
    <n v="9.89"/>
  </r>
  <r>
    <x v="1"/>
    <x v="11"/>
    <x v="1"/>
    <n v="15332"/>
    <n v="7.02"/>
    <n v="1076.3063999999999"/>
    <n v="58738.76"/>
    <n v="54.574385137912408"/>
    <n v="24982.95"/>
    <n v="13.98"/>
    <n v="21490.333589999998"/>
    <n v="78.599999999999994"/>
    <n v="0.84"/>
    <n v="18051.880215599998"/>
    <x v="1"/>
    <n v="1358"/>
    <x v="133"/>
    <n v="3.85"/>
    <n v="28.875"/>
    <x v="2819"/>
    <x v="2819"/>
    <x v="154"/>
    <n v="9.59"/>
  </r>
  <r>
    <x v="1"/>
    <x v="11"/>
    <x v="0"/>
    <n v="4005"/>
    <n v="3.33"/>
    <n v="133.3665"/>
    <n v="270918.05"/>
    <n v="2031.3800692077843"/>
    <n v="8843.89"/>
    <n v="12.94"/>
    <n v="7699.4906339999998"/>
    <n v="290.23"/>
    <n v="1.1399999999999999"/>
    <n v="8777.419322759999"/>
    <x v="0"/>
    <n v="2821"/>
    <x v="1142"/>
    <n v="19.37"/>
    <n v="24.018800000000002"/>
    <x v="2820"/>
    <x v="2820"/>
    <x v="39"/>
    <n v="12.23"/>
  </r>
  <r>
    <x v="1"/>
    <x v="11"/>
    <x v="4"/>
    <n v="77031"/>
    <n v="3.7"/>
    <n v="2850.1470000000004"/>
    <n v="482901.8"/>
    <n v="169.43048902389944"/>
    <n v="38228.04"/>
    <n v="10.63"/>
    <n v="34164.399347999999"/>
    <n v="287.56"/>
    <n v="0.87"/>
    <n v="29723.027432759998"/>
    <x v="0"/>
    <n v="493"/>
    <x v="274"/>
    <n v="16.079999999999998"/>
    <n v="374.82479999999993"/>
    <x v="2821"/>
    <x v="2821"/>
    <x v="40"/>
    <n v="9.35"/>
  </r>
  <r>
    <x v="1"/>
    <x v="11"/>
    <x v="4"/>
    <n v="126341"/>
    <n v="4.5599999999999996"/>
    <n v="5761.1495999999997"/>
    <n v="316941.86"/>
    <n v="55.013648664842862"/>
    <n v="19694.419999999998"/>
    <n v="9.8800000000000008"/>
    <n v="17748.611303999998"/>
    <n v="423.65"/>
    <n v="1.1399999999999999"/>
    <n v="20233.416886559997"/>
    <x v="1"/>
    <n v="798"/>
    <x v="2340"/>
    <n v="20.23"/>
    <n v="1066.3233"/>
    <x v="2822"/>
    <x v="2822"/>
    <x v="37"/>
    <n v="11.29"/>
  </r>
  <r>
    <x v="1"/>
    <x v="11"/>
    <x v="1"/>
    <n v="17211"/>
    <n v="0.56000000000000005"/>
    <n v="96.38160000000002"/>
    <n v="101145.3"/>
    <n v="1049.4254089992278"/>
    <n v="45871.51"/>
    <n v="59.21"/>
    <n v="18710.988929000003"/>
    <n v="332.65"/>
    <n v="1.01"/>
    <n v="18898.098818290004"/>
    <x v="0"/>
    <n v="2750"/>
    <x v="2341"/>
    <n v="10.94"/>
    <n v="8.6425999999999998"/>
    <x v="2823"/>
    <x v="2823"/>
    <x v="104"/>
    <n v="14.49"/>
  </r>
  <r>
    <x v="1"/>
    <x v="11"/>
    <x v="4"/>
    <n v="199875"/>
    <n v="1.37"/>
    <n v="2738.2874999999999"/>
    <n v="21164.240000000002"/>
    <n v="7.7290058111136988"/>
    <n v="27775.67"/>
    <n v="25.79"/>
    <n v="20612.324707"/>
    <n v="345.74"/>
    <n v="0.81"/>
    <n v="16695.98301267"/>
    <x v="0"/>
    <n v="2142"/>
    <x v="1414"/>
    <n v="23.47"/>
    <n v="565.39229999999998"/>
    <x v="2824"/>
    <x v="2824"/>
    <x v="78"/>
    <n v="5.46"/>
  </r>
  <r>
    <x v="1"/>
    <x v="11"/>
    <x v="4"/>
    <n v="152714"/>
    <n v="6.09"/>
    <n v="9300.2825999999986"/>
    <n v="39311.550000000003"/>
    <n v="4.226919943271402"/>
    <n v="49323.42"/>
    <n v="0.66"/>
    <n v="48997.885427999994"/>
    <n v="283.5"/>
    <n v="1.1599999999999999"/>
    <n v="56837.54709647999"/>
    <x v="0"/>
    <n v="1855"/>
    <x v="620"/>
    <n v="14.57"/>
    <n v="840.10619999999994"/>
    <x v="2825"/>
    <x v="2825"/>
    <x v="91"/>
    <n v="4.68"/>
  </r>
  <r>
    <x v="1"/>
    <x v="11"/>
    <x v="3"/>
    <n v="100961"/>
    <n v="3.22"/>
    <n v="3250.9441999999999"/>
    <n v="231669.99"/>
    <n v="71.26237048301229"/>
    <n v="8376.41"/>
    <n v="1.26"/>
    <n v="8270.8672340000012"/>
    <n v="427.22"/>
    <n v="1.05"/>
    <n v="8684.4105957000011"/>
    <x v="0"/>
    <n v="3882"/>
    <x v="2342"/>
    <n v="1.73"/>
    <n v="39.703499999999998"/>
    <x v="2826"/>
    <x v="2826"/>
    <x v="174"/>
    <n v="16.14"/>
  </r>
  <r>
    <x v="1"/>
    <x v="11"/>
    <x v="1"/>
    <n v="54001"/>
    <n v="6.87"/>
    <n v="3709.8687"/>
    <n v="93010.18"/>
    <n v="25.071016664282485"/>
    <n v="8435.4500000000007"/>
    <n v="52.42"/>
    <n v="4013.5871100000004"/>
    <n v="120.57"/>
    <n v="0.88"/>
    <n v="3531.9566568000005"/>
    <x v="1"/>
    <n v="1099"/>
    <x v="2343"/>
    <n v="24.85"/>
    <n v="1096.8790000000001"/>
    <x v="2827"/>
    <x v="2827"/>
    <x v="12"/>
    <n v="19.22"/>
  </r>
  <r>
    <x v="1"/>
    <x v="11"/>
    <x v="0"/>
    <n v="78492"/>
    <n v="3.82"/>
    <n v="2998.3943999999997"/>
    <n v="492268.75"/>
    <n v="164.17745110516483"/>
    <n v="4378.12"/>
    <n v="53.16"/>
    <n v="2050.7114080000001"/>
    <n v="81.81"/>
    <n v="1.1000000000000001"/>
    <n v="2255.7825488000003"/>
    <x v="1"/>
    <n v="4228"/>
    <x v="428"/>
    <n v="3.85"/>
    <n v="126.66499999999999"/>
    <x v="2828"/>
    <x v="2828"/>
    <x v="250"/>
    <n v="21.99"/>
  </r>
  <r>
    <x v="1"/>
    <x v="11"/>
    <x v="0"/>
    <n v="99538"/>
    <n v="6.09"/>
    <n v="6061.8642"/>
    <n v="441988.81"/>
    <n v="72.913017417975155"/>
    <n v="14706.43"/>
    <n v="50.85"/>
    <n v="7228.2103449999995"/>
    <n v="470.1"/>
    <n v="1.1100000000000001"/>
    <n v="8023.3134829500004"/>
    <x v="0"/>
    <n v="2041"/>
    <x v="2344"/>
    <n v="22.99"/>
    <n v="710.62090000000001"/>
    <x v="2829"/>
    <x v="2829"/>
    <x v="94"/>
    <n v="14.95"/>
  </r>
  <r>
    <x v="1"/>
    <x v="11"/>
    <x v="4"/>
    <n v="61049"/>
    <n v="7.59"/>
    <n v="4633.6190999999999"/>
    <n v="358587.4"/>
    <n v="77.388191014664983"/>
    <n v="10153.67"/>
    <n v="40.869999999999997"/>
    <n v="6003.8650710000002"/>
    <n v="452.5"/>
    <n v="0.94"/>
    <n v="5643.63316674"/>
    <x v="1"/>
    <n v="1224"/>
    <x v="2345"/>
    <n v="14.61"/>
    <n v="556.78710000000001"/>
    <x v="2830"/>
    <x v="2830"/>
    <x v="34"/>
    <n v="20.68"/>
  </r>
  <r>
    <x v="1"/>
    <x v="11"/>
    <x v="0"/>
    <n v="8131"/>
    <n v="6.85"/>
    <n v="556.97349999999994"/>
    <n v="259359.39"/>
    <n v="465.65840206042128"/>
    <n v="33871.86"/>
    <n v="24.8"/>
    <n v="25471.638719999999"/>
    <n v="340.54"/>
    <n v="0.94"/>
    <n v="23943.340396799998"/>
    <x v="1"/>
    <n v="982"/>
    <x v="2346"/>
    <n v="20.59"/>
    <n v="116.5394"/>
    <x v="2831"/>
    <x v="2831"/>
    <x v="240"/>
    <n v="10.34"/>
  </r>
  <r>
    <x v="1"/>
    <x v="11"/>
    <x v="2"/>
    <n v="30948"/>
    <n v="7.53"/>
    <n v="2330.3844000000004"/>
    <n v="392579.24"/>
    <n v="168.4611517310191"/>
    <n v="12261.36"/>
    <n v="18.87"/>
    <n v="9947.6413680000005"/>
    <n v="377.14"/>
    <n v="0.82"/>
    <n v="8157.0659217599996"/>
    <x v="1"/>
    <n v="2906"/>
    <x v="2347"/>
    <n v="2.2599999999999998"/>
    <n v="49.494"/>
    <x v="2832"/>
    <x v="2832"/>
    <x v="219"/>
    <n v="12.39"/>
  </r>
  <r>
    <x v="1"/>
    <x v="11"/>
    <x v="1"/>
    <n v="4399"/>
    <n v="5.74"/>
    <n v="252.5026"/>
    <n v="468944.71"/>
    <n v="1857.1876487608445"/>
    <n v="38336.06"/>
    <n v="59.14"/>
    <n v="15664.114115999997"/>
    <n v="275.64999999999998"/>
    <n v="0.92"/>
    <n v="14410.984986719997"/>
    <x v="0"/>
    <n v="4326"/>
    <x v="374"/>
    <n v="11.9"/>
    <n v="24.871000000000002"/>
    <x v="2833"/>
    <x v="2833"/>
    <x v="145"/>
    <n v="18.559999999999999"/>
  </r>
  <r>
    <x v="1"/>
    <x v="11"/>
    <x v="1"/>
    <n v="57632"/>
    <n v="3.81"/>
    <n v="2195.7791999999999"/>
    <n v="300855.08"/>
    <n v="137.01517893966752"/>
    <n v="41807.21"/>
    <n v="48.67"/>
    <n v="21459.640893"/>
    <n v="55.92"/>
    <n v="1.1599999999999999"/>
    <n v="24893.183435879997"/>
    <x v="0"/>
    <n v="693"/>
    <x v="2348"/>
    <n v="7.76"/>
    <n v="161.79599999999999"/>
    <x v="2834"/>
    <x v="2834"/>
    <x v="30"/>
    <n v="10.26"/>
  </r>
  <r>
    <x v="1"/>
    <x v="11"/>
    <x v="0"/>
    <n v="51117"/>
    <n v="0.76"/>
    <n v="388.48919999999998"/>
    <n v="113610.74"/>
    <n v="292.4424668690919"/>
    <n v="3799.13"/>
    <n v="14.92"/>
    <n v="3232.2998040000002"/>
    <n v="281.42"/>
    <n v="1.1100000000000001"/>
    <n v="3587.8527824400007"/>
    <x v="0"/>
    <n v="1003"/>
    <x v="2349"/>
    <n v="14.09"/>
    <n v="53.823799999999999"/>
    <x v="2835"/>
    <x v="2835"/>
    <x v="88"/>
    <n v="7.17"/>
  </r>
  <r>
    <x v="1"/>
    <x v="11"/>
    <x v="0"/>
    <n v="102290"/>
    <n v="1.51"/>
    <n v="1544.579"/>
    <n v="101620.94"/>
    <n v="65.791998984836653"/>
    <n v="29573.75"/>
    <n v="41.6"/>
    <n v="17271.07"/>
    <n v="272.12"/>
    <n v="1.18"/>
    <n v="20379.8626"/>
    <x v="0"/>
    <n v="1475"/>
    <x v="2350"/>
    <n v="1.54"/>
    <n v="23.207800000000002"/>
    <x v="2836"/>
    <x v="2836"/>
    <x v="160"/>
    <n v="9.9"/>
  </r>
  <r>
    <x v="2"/>
    <x v="11"/>
    <x v="2"/>
    <n v="58304"/>
    <n v="6.72"/>
    <n v="3918.0287999999996"/>
    <n v="400510.13"/>
    <n v="102.22235477186896"/>
    <n v="43762.400000000001"/>
    <n v="46.1"/>
    <n v="23587.933599999997"/>
    <n v="340.4"/>
    <n v="0.93"/>
    <n v="21936.778247999999"/>
    <x v="0"/>
    <n v="3283"/>
    <x v="2351"/>
    <n v="2.8"/>
    <n v="60.535999999999994"/>
    <x v="2837"/>
    <x v="2837"/>
    <x v="60"/>
    <n v="10.55"/>
  </r>
  <r>
    <x v="2"/>
    <x v="11"/>
    <x v="2"/>
    <n v="147714"/>
    <n v="2.64"/>
    <n v="3899.6496000000002"/>
    <n v="22946.17"/>
    <n v="5.8841620026578791"/>
    <n v="46948.22"/>
    <n v="5.35"/>
    <n v="44436.490230000003"/>
    <n v="470.12"/>
    <n v="1.04"/>
    <n v="46213.949839200002"/>
    <x v="0"/>
    <n v="1745"/>
    <x v="2352"/>
    <n v="9.98"/>
    <n v="314.37"/>
    <x v="2838"/>
    <x v="2838"/>
    <x v="79"/>
    <n v="4.4000000000000004"/>
  </r>
  <r>
    <x v="2"/>
    <x v="11"/>
    <x v="2"/>
    <n v="149471"/>
    <n v="6.76"/>
    <n v="10104.239599999999"/>
    <n v="149898.6"/>
    <n v="14.835218278078047"/>
    <n v="41329.230000000003"/>
    <n v="15.17"/>
    <n v="35059.585809000004"/>
    <n v="280.11"/>
    <n v="1.08"/>
    <n v="37864.352673720008"/>
    <x v="1"/>
    <n v="2335"/>
    <x v="2353"/>
    <n v="8.94"/>
    <n v="772.32659999999998"/>
    <x v="2839"/>
    <x v="2839"/>
    <x v="246"/>
    <n v="11.45"/>
  </r>
  <r>
    <x v="2"/>
    <x v="11"/>
    <x v="1"/>
    <n v="55325"/>
    <n v="2.2200000000000002"/>
    <n v="1228.2150000000001"/>
    <n v="211673.79"/>
    <n v="172.34261916683965"/>
    <n v="45942.37"/>
    <n v="59.73"/>
    <n v="18500.992399000002"/>
    <n v="366.52"/>
    <n v="1.1200000000000001"/>
    <n v="20721.111486880003"/>
    <x v="0"/>
    <n v="2786"/>
    <x v="1475"/>
    <n v="6.71"/>
    <n v="49.721099999999993"/>
    <x v="2840"/>
    <x v="2840"/>
    <x v="45"/>
    <n v="13.57"/>
  </r>
  <r>
    <x v="2"/>
    <x v="11"/>
    <x v="3"/>
    <n v="179583"/>
    <n v="7.97"/>
    <n v="14312.765099999999"/>
    <n v="334276.03000000003"/>
    <n v="23.355097890903"/>
    <n v="47907.37"/>
    <n v="10.48"/>
    <n v="42886.677624000004"/>
    <n v="191.34"/>
    <n v="1.18"/>
    <n v="50606.279596320004"/>
    <x v="1"/>
    <n v="436"/>
    <x v="2354"/>
    <n v="2.62"/>
    <n v="323.4128"/>
    <x v="2841"/>
    <x v="2841"/>
    <x v="122"/>
    <n v="17.87"/>
  </r>
  <r>
    <x v="2"/>
    <x v="11"/>
    <x v="0"/>
    <n v="194899"/>
    <n v="4.1100000000000003"/>
    <n v="8010.3489000000009"/>
    <n v="249430.45"/>
    <n v="31.13852506474468"/>
    <n v="40374.050000000003"/>
    <n v="43.07"/>
    <n v="22984.946664999999"/>
    <n v="317.12"/>
    <n v="0.95"/>
    <n v="21835.699331749998"/>
    <x v="0"/>
    <n v="4513"/>
    <x v="2355"/>
    <n v="10.74"/>
    <n v="757.06259999999997"/>
    <x v="2842"/>
    <x v="2842"/>
    <x v="78"/>
    <n v="14.33"/>
  </r>
  <r>
    <x v="2"/>
    <x v="11"/>
    <x v="4"/>
    <n v="103373"/>
    <n v="6.36"/>
    <n v="6574.5228000000006"/>
    <n v="24291.32"/>
    <n v="3.6947654968965957"/>
    <n v="2081.67"/>
    <n v="8.93"/>
    <n v="1895.7768690000003"/>
    <n v="276.36"/>
    <n v="1.04"/>
    <n v="1971.6079437600004"/>
    <x v="0"/>
    <n v="2416"/>
    <x v="2356"/>
    <n v="20.13"/>
    <n v="1246.6508999999999"/>
    <x v="2843"/>
    <x v="2843"/>
    <x v="38"/>
    <n v="5.39"/>
  </r>
  <r>
    <x v="2"/>
    <x v="11"/>
    <x v="2"/>
    <n v="192450"/>
    <n v="3.29"/>
    <n v="6331.6049999999996"/>
    <n v="354813.72"/>
    <n v="56.03851156223422"/>
    <n v="18119.28"/>
    <n v="20.97"/>
    <n v="14319.666984"/>
    <n v="139.86000000000001"/>
    <n v="1.19"/>
    <n v="17040.403710959999"/>
    <x v="0"/>
    <n v="4669"/>
    <x v="2357"/>
    <n v="14.87"/>
    <n v="824.6902"/>
    <x v="2844"/>
    <x v="2844"/>
    <x v="16"/>
    <n v="9.7899999999999991"/>
  </r>
  <r>
    <x v="2"/>
    <x v="11"/>
    <x v="0"/>
    <n v="147859"/>
    <n v="0.96"/>
    <n v="1419.4463999999998"/>
    <n v="21078.25"/>
    <n v="14.849627291315828"/>
    <n v="12498.88"/>
    <n v="46.51"/>
    <n v="6685.6509120000001"/>
    <n v="342.06"/>
    <n v="1.01"/>
    <n v="6752.5074211199999"/>
    <x v="1"/>
    <n v="703"/>
    <x v="1894"/>
    <n v="8.86"/>
    <n v="157.1764"/>
    <x v="2845"/>
    <x v="2845"/>
    <x v="7"/>
    <n v="13.52"/>
  </r>
  <r>
    <x v="2"/>
    <x v="11"/>
    <x v="1"/>
    <n v="132129"/>
    <n v="3.58"/>
    <n v="4730.2182000000003"/>
    <n v="472444.46"/>
    <n v="99.877942205710511"/>
    <n v="37739.919999999998"/>
    <n v="47.04"/>
    <n v="19987.061632000001"/>
    <n v="420.12"/>
    <n v="0.84"/>
    <n v="16789.131770880002"/>
    <x v="0"/>
    <n v="1206"/>
    <x v="2358"/>
    <n v="23.54"/>
    <n v="801.53700000000003"/>
    <x v="2846"/>
    <x v="2846"/>
    <x v="14"/>
    <n v="24.47"/>
  </r>
  <r>
    <x v="2"/>
    <x v="11"/>
    <x v="3"/>
    <n v="5966"/>
    <n v="6.59"/>
    <n v="393.15940000000001"/>
    <n v="379953.75"/>
    <n v="966.41146059333698"/>
    <n v="49585.97"/>
    <n v="45.76"/>
    <n v="26895.430128"/>
    <n v="166.63"/>
    <n v="1.1100000000000001"/>
    <n v="29853.927442080003"/>
    <x v="0"/>
    <n v="3336"/>
    <x v="2359"/>
    <n v="23.87"/>
    <n v="81.635400000000004"/>
    <x v="2847"/>
    <x v="2847"/>
    <x v="172"/>
    <n v="10.93"/>
  </r>
  <r>
    <x v="2"/>
    <x v="11"/>
    <x v="1"/>
    <n v="179874"/>
    <n v="1.88"/>
    <n v="3381.6311999999994"/>
    <n v="120867.72"/>
    <n v="35.742431049252211"/>
    <n v="48608.26"/>
    <n v="32.74"/>
    <n v="32693.915676000001"/>
    <n v="30.86"/>
    <n v="1.1499999999999999"/>
    <n v="37598.003027399995"/>
    <x v="0"/>
    <n v="1591"/>
    <x v="2360"/>
    <n v="7.91"/>
    <n v="211.82980000000001"/>
    <x v="2848"/>
    <x v="2848"/>
    <x v="206"/>
    <n v="11"/>
  </r>
  <r>
    <x v="2"/>
    <x v="11"/>
    <x v="0"/>
    <n v="29831"/>
    <n v="6.06"/>
    <n v="1807.7585999999999"/>
    <n v="171358.8"/>
    <n v="94.790753588449249"/>
    <n v="33493.629999999997"/>
    <n v="9.6"/>
    <n v="30278.24152"/>
    <n v="32.35"/>
    <n v="0.87"/>
    <n v="26342.0701224"/>
    <x v="0"/>
    <n v="708"/>
    <x v="2361"/>
    <n v="20.8"/>
    <n v="326.97600000000006"/>
    <x v="2849"/>
    <x v="2849"/>
    <x v="23"/>
    <n v="8.6199999999999992"/>
  </r>
  <r>
    <x v="2"/>
    <x v="11"/>
    <x v="1"/>
    <n v="49260"/>
    <n v="7.03"/>
    <n v="3462.9780000000001"/>
    <n v="121299.54"/>
    <n v="35.027522554287088"/>
    <n v="30785.61"/>
    <n v="47.91"/>
    <n v="16036.224249000001"/>
    <n v="101.11"/>
    <n v="1.02"/>
    <n v="16356.948733980002"/>
    <x v="0"/>
    <n v="3276"/>
    <x v="1164"/>
    <n v="11.55"/>
    <n v="336.6825"/>
    <x v="2850"/>
    <x v="2850"/>
    <x v="137"/>
    <n v="12.98"/>
  </r>
  <r>
    <x v="2"/>
    <x v="11"/>
    <x v="2"/>
    <n v="119165"/>
    <n v="6.58"/>
    <n v="7841.0569999999998"/>
    <n v="433071.16"/>
    <n v="55.231222015093117"/>
    <n v="22447.63"/>
    <n v="21.33"/>
    <n v="17659.550521000001"/>
    <n v="110.25"/>
    <n v="1.08"/>
    <n v="19072.314562680003"/>
    <x v="0"/>
    <n v="4052"/>
    <x v="579"/>
    <n v="19.02"/>
    <n v="1425.7392"/>
    <x v="2851"/>
    <x v="2851"/>
    <x v="17"/>
    <n v="9.9"/>
  </r>
  <r>
    <x v="2"/>
    <x v="11"/>
    <x v="4"/>
    <n v="161074"/>
    <n v="7.27"/>
    <n v="11710.0798"/>
    <n v="155570.32999999999"/>
    <n v="13.28516394909623"/>
    <n v="19805.36"/>
    <n v="28.74"/>
    <n v="14113.299536"/>
    <n v="477.91"/>
    <n v="1.07"/>
    <n v="15101.230503520001"/>
    <x v="0"/>
    <n v="3676"/>
    <x v="2362"/>
    <n v="9.5"/>
    <n v="600.68500000000006"/>
    <x v="2852"/>
    <x v="2852"/>
    <x v="153"/>
    <n v="12.37"/>
  </r>
  <r>
    <x v="2"/>
    <x v="11"/>
    <x v="2"/>
    <n v="33687"/>
    <n v="0.94"/>
    <n v="316.65779999999995"/>
    <n v="280885.81"/>
    <n v="887.03265796705477"/>
    <n v="15796.47"/>
    <n v="32.19"/>
    <n v="10711.586307"/>
    <n v="55.49"/>
    <n v="1"/>
    <n v="10711.586307"/>
    <x v="0"/>
    <n v="4555"/>
    <x v="2363"/>
    <n v="14.94"/>
    <n v="43.7742"/>
    <x v="2853"/>
    <x v="2853"/>
    <x v="239"/>
    <n v="11.57"/>
  </r>
  <r>
    <x v="2"/>
    <x v="11"/>
    <x v="1"/>
    <n v="180012"/>
    <n v="3.92"/>
    <n v="7056.4704000000002"/>
    <n v="288745.36"/>
    <n v="40.919233502347005"/>
    <n v="37411.79"/>
    <n v="27.35"/>
    <n v="27179.665434999999"/>
    <n v="363.62"/>
    <n v="1"/>
    <n v="27179.665434999999"/>
    <x v="1"/>
    <n v="616"/>
    <x v="2364"/>
    <n v="1.68"/>
    <n v="123.5808"/>
    <x v="2854"/>
    <x v="2854"/>
    <x v="71"/>
    <n v="15.01"/>
  </r>
  <r>
    <x v="2"/>
    <x v="11"/>
    <x v="1"/>
    <n v="178895"/>
    <n v="3.96"/>
    <n v="7084.2419999999993"/>
    <n v="113862.65"/>
    <n v="16.072665219511137"/>
    <n v="37462.29"/>
    <n v="53.27"/>
    <n v="17506.128116999997"/>
    <n v="34.58"/>
    <n v="1.1200000000000001"/>
    <n v="19606.86349104"/>
    <x v="1"/>
    <n v="4679"/>
    <x v="500"/>
    <n v="11.62"/>
    <n v="958.99860000000001"/>
    <x v="2855"/>
    <x v="2855"/>
    <x v="27"/>
    <n v="17.559999999999999"/>
  </r>
  <r>
    <x v="2"/>
    <x v="11"/>
    <x v="3"/>
    <n v="123143"/>
    <n v="4.5199999999999996"/>
    <n v="5566.0635999999995"/>
    <n v="173411.49"/>
    <n v="31.155139872997498"/>
    <n v="26467.33"/>
    <n v="21.85"/>
    <n v="20684.218395"/>
    <n v="429.31"/>
    <n v="0.95"/>
    <n v="19650.00747525"/>
    <x v="1"/>
    <n v="4653"/>
    <x v="245"/>
    <n v="6.92"/>
    <n v="310.01599999999996"/>
    <x v="2856"/>
    <x v="2856"/>
    <x v="50"/>
    <n v="14.33"/>
  </r>
  <r>
    <x v="2"/>
    <x v="11"/>
    <x v="3"/>
    <n v="157587"/>
    <n v="0.69"/>
    <n v="1087.3503000000001"/>
    <n v="96053.97"/>
    <n v="88.33764978958483"/>
    <n v="44612.65"/>
    <n v="20.350000000000001"/>
    <n v="35533.975725000004"/>
    <n v="58.29"/>
    <n v="1.08"/>
    <n v="38376.69378300001"/>
    <x v="1"/>
    <n v="463"/>
    <x v="2365"/>
    <n v="16"/>
    <n v="140.47999999999999"/>
    <x v="2857"/>
    <x v="2857"/>
    <x v="168"/>
    <n v="15.83"/>
  </r>
  <r>
    <x v="2"/>
    <x v="11"/>
    <x v="4"/>
    <n v="97279"/>
    <n v="0.88"/>
    <n v="856.05520000000001"/>
    <n v="396343.1"/>
    <n v="462.98778396533305"/>
    <n v="33039.279999999999"/>
    <n v="47.72"/>
    <n v="17272.935583999999"/>
    <n v="70.010000000000005"/>
    <n v="1.03"/>
    <n v="17791.12365152"/>
    <x v="1"/>
    <n v="50"/>
    <x v="2366"/>
    <n v="1.95"/>
    <n v="10.92"/>
    <x v="2858"/>
    <x v="2858"/>
    <x v="198"/>
    <n v="17.8"/>
  </r>
  <r>
    <x v="2"/>
    <x v="11"/>
    <x v="4"/>
    <n v="105135"/>
    <n v="7.06"/>
    <n v="7422.5309999999999"/>
    <n v="159690.20000000001"/>
    <n v="21.514251675068788"/>
    <n v="5349.07"/>
    <n v="7.08"/>
    <n v="4970.3558439999997"/>
    <n v="419.94"/>
    <n v="1.07"/>
    <n v="5318.2807530800001"/>
    <x v="0"/>
    <n v="1891"/>
    <x v="2362"/>
    <n v="11.68"/>
    <n v="738.52639999999997"/>
    <x v="2859"/>
    <x v="2859"/>
    <x v="216"/>
    <n v="2.89"/>
  </r>
  <r>
    <x v="2"/>
    <x v="11"/>
    <x v="1"/>
    <n v="28729"/>
    <n v="2.42"/>
    <n v="695.24180000000001"/>
    <n v="127351.5"/>
    <n v="183.17583896710468"/>
    <n v="19181.11"/>
    <n v="3.31"/>
    <n v="18546.215259000001"/>
    <n v="101.24"/>
    <n v="0.9"/>
    <n v="16691.593733100002"/>
    <x v="0"/>
    <n v="983"/>
    <x v="1691"/>
    <n v="1.29"/>
    <n v="5.8952999999999998"/>
    <x v="2860"/>
    <x v="2860"/>
    <x v="34"/>
    <n v="11.84"/>
  </r>
  <r>
    <x v="2"/>
    <x v="11"/>
    <x v="4"/>
    <n v="65783"/>
    <n v="7.55"/>
    <n v="4966.6165000000001"/>
    <n v="311205.5"/>
    <n v="62.659458405938935"/>
    <n v="13602.16"/>
    <n v="47.39"/>
    <n v="7156.0963760000004"/>
    <n v="64.459999999999994"/>
    <n v="1.19"/>
    <n v="8515.7546874399995"/>
    <x v="0"/>
    <n v="58"/>
    <x v="2367"/>
    <n v="15.51"/>
    <n v="717.80279999999993"/>
    <x v="2861"/>
    <x v="2861"/>
    <x v="27"/>
    <n v="13.6"/>
  </r>
  <r>
    <x v="2"/>
    <x v="11"/>
    <x v="0"/>
    <n v="10705"/>
    <n v="5.91"/>
    <n v="632.66549999999995"/>
    <n v="177307.3"/>
    <n v="280.25441564302145"/>
    <n v="20422.89"/>
    <n v="33.99"/>
    <n v="13481.149688999998"/>
    <n v="341.37"/>
    <n v="1.01"/>
    <n v="13615.961185889999"/>
    <x v="0"/>
    <n v="2548"/>
    <x v="410"/>
    <n v="3.13"/>
    <n v="16.870699999999999"/>
    <x v="2862"/>
    <x v="2862"/>
    <x v="216"/>
    <n v="11.75"/>
  </r>
  <r>
    <x v="2"/>
    <x v="11"/>
    <x v="1"/>
    <n v="4996"/>
    <n v="6.38"/>
    <n v="318.7448"/>
    <n v="132645.65"/>
    <n v="416.15000464321298"/>
    <n v="4919.47"/>
    <n v="1.85"/>
    <n v="4828.4598050000004"/>
    <n v="90.96"/>
    <n v="1.1299999999999999"/>
    <n v="5456.1595796499996"/>
    <x v="0"/>
    <n v="711"/>
    <x v="2368"/>
    <n v="16.899999999999999"/>
    <n v="52.051999999999992"/>
    <x v="2863"/>
    <x v="2863"/>
    <x v="95"/>
    <n v="7.4"/>
  </r>
  <r>
    <x v="2"/>
    <x v="11"/>
    <x v="0"/>
    <n v="21572"/>
    <n v="1.93"/>
    <n v="416.33959999999996"/>
    <n v="384515.42"/>
    <n v="923.56196720177479"/>
    <n v="46860.07"/>
    <n v="36.39"/>
    <n v="29807.690526999999"/>
    <n v="266.64999999999998"/>
    <n v="0.94"/>
    <n v="28019.229095379997"/>
    <x v="0"/>
    <n v="2208"/>
    <x v="2369"/>
    <n v="15.57"/>
    <n v="62.28"/>
    <x v="2864"/>
    <x v="2864"/>
    <x v="125"/>
    <n v="14.44"/>
  </r>
  <r>
    <x v="2"/>
    <x v="11"/>
    <x v="0"/>
    <n v="196208"/>
    <n v="7.94"/>
    <n v="15578.915199999999"/>
    <n v="488067.2"/>
    <n v="31.328702527374951"/>
    <n v="27491.47"/>
    <n v="30.61"/>
    <n v="19076.331032999999"/>
    <n v="49.76"/>
    <n v="1.18"/>
    <n v="22510.070618939997"/>
    <x v="1"/>
    <n v="4882"/>
    <x v="2370"/>
    <n v="10.68"/>
    <n v="1813.5708"/>
    <x v="2865"/>
    <x v="2865"/>
    <x v="172"/>
    <n v="20.03"/>
  </r>
  <r>
    <x v="2"/>
    <x v="11"/>
    <x v="1"/>
    <n v="114682"/>
    <n v="1.6"/>
    <n v="1834.912"/>
    <n v="449648.46"/>
    <n v="245.05178449974713"/>
    <n v="30652.44"/>
    <n v="55.96"/>
    <n v="13499.334575999999"/>
    <n v="123.1"/>
    <n v="0.9"/>
    <n v="12149.401118399999"/>
    <x v="0"/>
    <n v="3865"/>
    <x v="2371"/>
    <n v="13.91"/>
    <n v="141.32560000000001"/>
    <x v="2866"/>
    <x v="2866"/>
    <x v="189"/>
    <n v="17.420000000000002"/>
  </r>
  <r>
    <x v="2"/>
    <x v="11"/>
    <x v="3"/>
    <n v="113319"/>
    <n v="2.2799999999999998"/>
    <n v="2583.6731999999997"/>
    <n v="326646.40999999997"/>
    <n v="126.42713869540466"/>
    <n v="13099.95"/>
    <n v="11.86"/>
    <n v="11546.29593"/>
    <n v="69.22"/>
    <n v="1.1100000000000001"/>
    <n v="12816.388482300001"/>
    <x v="0"/>
    <n v="3307"/>
    <x v="2372"/>
    <n v="21.37"/>
    <n v="475.90989999999999"/>
    <x v="2867"/>
    <x v="2867"/>
    <x v="53"/>
    <n v="7.32"/>
  </r>
  <r>
    <x v="2"/>
    <x v="11"/>
    <x v="2"/>
    <n v="122952"/>
    <n v="0.56000000000000005"/>
    <n v="688.53120000000013"/>
    <n v="164666.82"/>
    <n v="239.15665695323608"/>
    <n v="13648.91"/>
    <n v="17.78"/>
    <n v="11222.133802"/>
    <n v="176.86"/>
    <n v="0.82"/>
    <n v="9202.1497176399989"/>
    <x v="0"/>
    <n v="2065"/>
    <x v="2373"/>
    <n v="20.32"/>
    <n v="112.36959999999999"/>
    <x v="2868"/>
    <x v="2868"/>
    <x v="193"/>
    <n v="11.61"/>
  </r>
  <r>
    <x v="2"/>
    <x v="11"/>
    <x v="3"/>
    <n v="196949"/>
    <n v="7.99"/>
    <n v="15736.2251"/>
    <n v="202930.05"/>
    <n v="12.895726180226031"/>
    <n v="22316.83"/>
    <n v="6.63"/>
    <n v="20837.224171000002"/>
    <n v="476.3"/>
    <n v="1.04"/>
    <n v="21670.713137840001"/>
    <x v="0"/>
    <n v="2059"/>
    <x v="2374"/>
    <n v="10.63"/>
    <n v="1659.3430000000001"/>
    <x v="2869"/>
    <x v="2869"/>
    <x v="26"/>
    <n v="2.4500000000000002"/>
  </r>
  <r>
    <x v="2"/>
    <x v="11"/>
    <x v="4"/>
    <n v="145622"/>
    <n v="6.13"/>
    <n v="8926.6286"/>
    <n v="67580.98"/>
    <n v="7.5707171238198478"/>
    <n v="4733.6099999999997"/>
    <n v="43.45"/>
    <n v="2676.8564549999992"/>
    <n v="353.75"/>
    <n v="1.05"/>
    <n v="2810.6992777499991"/>
    <x v="0"/>
    <n v="3408"/>
    <x v="2375"/>
    <n v="19.940000000000001"/>
    <n v="1512.8478000000002"/>
    <x v="2870"/>
    <x v="2870"/>
    <x v="173"/>
    <n v="10.56"/>
  </r>
  <r>
    <x v="2"/>
    <x v="11"/>
    <x v="2"/>
    <n v="18401"/>
    <n v="7.65"/>
    <n v="1407.6765"/>
    <n v="330459.56"/>
    <n v="234.75532908306701"/>
    <n v="801.08"/>
    <n v="55.68"/>
    <n v="355.03865600000006"/>
    <n v="103.63"/>
    <n v="1.19"/>
    <n v="422.49600064000003"/>
    <x v="0"/>
    <n v="2134"/>
    <x v="713"/>
    <n v="17.32"/>
    <n v="216.84639999999999"/>
    <x v="2871"/>
    <x v="2871"/>
    <x v="152"/>
    <n v="15.11"/>
  </r>
  <r>
    <x v="2"/>
    <x v="11"/>
    <x v="0"/>
    <n v="150671"/>
    <n v="4"/>
    <n v="6026.84"/>
    <n v="71477"/>
    <n v="11.859780581531947"/>
    <n v="42292.23"/>
    <n v="24.17"/>
    <n v="32070.198009"/>
    <n v="30.76"/>
    <n v="0.82"/>
    <n v="26297.562367379996"/>
    <x v="0"/>
    <n v="3504"/>
    <x v="280"/>
    <n v="3.13"/>
    <n v="161.85230000000001"/>
    <x v="2872"/>
    <x v="2872"/>
    <x v="176"/>
    <n v="12.08"/>
  </r>
  <r>
    <x v="2"/>
    <x v="11"/>
    <x v="4"/>
    <n v="121824"/>
    <n v="3.46"/>
    <n v="4215.1103999999996"/>
    <n v="448438.16"/>
    <n v="106.3882359997024"/>
    <n v="7325.45"/>
    <n v="17.760000000000002"/>
    <n v="6024.4500799999996"/>
    <n v="154.18"/>
    <n v="0.84"/>
    <n v="5060.5380671999992"/>
    <x v="0"/>
    <n v="1403"/>
    <x v="250"/>
    <n v="15.65"/>
    <n v="332.40600000000001"/>
    <x v="2873"/>
    <x v="2873"/>
    <x v="169"/>
    <n v="10.36"/>
  </r>
  <r>
    <x v="2"/>
    <x v="11"/>
    <x v="3"/>
    <n v="107210"/>
    <n v="5.83"/>
    <n v="6250.3429999999998"/>
    <n v="48227.05"/>
    <n v="7.7159045511582329"/>
    <n v="4571.09"/>
    <n v="25.79"/>
    <n v="3392.2058889999998"/>
    <n v="143.19999999999999"/>
    <n v="1.1499999999999999"/>
    <n v="3901.0367723499994"/>
    <x v="0"/>
    <n v="2589"/>
    <x v="633"/>
    <n v="23.72"/>
    <n v="1375.76"/>
    <x v="2874"/>
    <x v="2874"/>
    <x v="19"/>
    <n v="7.92"/>
  </r>
  <r>
    <x v="2"/>
    <x v="11"/>
    <x v="0"/>
    <n v="119069"/>
    <n v="0.61"/>
    <n v="726.32089999999994"/>
    <n v="405419.02"/>
    <n v="558.18167975064478"/>
    <n v="31413.83"/>
    <n v="45.38"/>
    <n v="17158.233946"/>
    <n v="379.71"/>
    <n v="0.91"/>
    <n v="15613.992890860001"/>
    <x v="0"/>
    <n v="1835"/>
    <x v="2376"/>
    <n v="14.86"/>
    <n v="60.628799999999991"/>
    <x v="2875"/>
    <x v="2875"/>
    <x v="90"/>
    <n v="18.05"/>
  </r>
  <r>
    <x v="2"/>
    <x v="11"/>
    <x v="2"/>
    <n v="125826"/>
    <n v="7.13"/>
    <n v="8971.3937999999998"/>
    <n v="249131.78"/>
    <n v="27.769573552773931"/>
    <n v="18554.41"/>
    <n v="13.87"/>
    <n v="15980.913332999999"/>
    <n v="328.74"/>
    <n v="1.02"/>
    <n v="16300.531599659998"/>
    <x v="0"/>
    <n v="2224"/>
    <x v="2377"/>
    <n v="19.72"/>
    <n v="1422.4035999999999"/>
    <x v="2876"/>
    <x v="2876"/>
    <x v="193"/>
    <n v="7.06"/>
  </r>
  <r>
    <x v="2"/>
    <x v="11"/>
    <x v="2"/>
    <n v="22629"/>
    <n v="7.61"/>
    <n v="1722.0669"/>
    <n v="306118.09999999998"/>
    <n v="177.76202538937366"/>
    <n v="26189.85"/>
    <n v="4.66"/>
    <n v="24969.402989999999"/>
    <n v="363.7"/>
    <n v="0.89"/>
    <n v="22222.768661099999"/>
    <x v="0"/>
    <n v="4652"/>
    <x v="448"/>
    <n v="4.38"/>
    <n v="38.587800000000001"/>
    <x v="2877"/>
    <x v="2877"/>
    <x v="236"/>
    <n v="8.9700000000000006"/>
  </r>
  <r>
    <x v="2"/>
    <x v="11"/>
    <x v="4"/>
    <n v="150200"/>
    <n v="6.99"/>
    <n v="10498.980000000001"/>
    <n v="245571.71"/>
    <n v="23.390054081444099"/>
    <n v="16941.03"/>
    <n v="23.45"/>
    <n v="12968.358465000001"/>
    <n v="68.400000000000006"/>
    <n v="1.1499999999999999"/>
    <n v="14913.61223475"/>
    <x v="0"/>
    <n v="299"/>
    <x v="2378"/>
    <n v="3.76"/>
    <n v="219.47119999999998"/>
    <x v="2878"/>
    <x v="2878"/>
    <x v="11"/>
    <n v="11.36"/>
  </r>
  <r>
    <x v="2"/>
    <x v="11"/>
    <x v="0"/>
    <n v="107615"/>
    <n v="7.45"/>
    <n v="8017.3174999999992"/>
    <n v="327034.52"/>
    <n v="40.791015199285802"/>
    <n v="27151.17"/>
    <n v="36.090000000000003"/>
    <n v="17352.312747"/>
    <n v="31.56"/>
    <n v="1.06"/>
    <n v="18393.45151182"/>
    <x v="0"/>
    <n v="1424"/>
    <x v="2379"/>
    <n v="19.75"/>
    <n v="934.17500000000007"/>
    <x v="2879"/>
    <x v="2879"/>
    <x v="55"/>
    <n v="9"/>
  </r>
  <r>
    <x v="2"/>
    <x v="11"/>
    <x v="0"/>
    <n v="31237"/>
    <n v="3.21"/>
    <n v="1002.7076999999999"/>
    <n v="402099.55"/>
    <n v="401.01372513644804"/>
    <n v="23136.19"/>
    <n v="9.3800000000000008"/>
    <n v="20966.015378"/>
    <n v="472.34"/>
    <n v="0.93"/>
    <n v="19498.39430154"/>
    <x v="0"/>
    <n v="3329"/>
    <x v="2014"/>
    <n v="11.97"/>
    <n v="114.91200000000001"/>
    <x v="2880"/>
    <x v="2880"/>
    <x v="129"/>
    <n v="20.77"/>
  </r>
  <r>
    <x v="2"/>
    <x v="11"/>
    <x v="2"/>
    <n v="151990"/>
    <n v="6.03"/>
    <n v="9164.9969999999994"/>
    <n v="347536.3"/>
    <n v="37.919957857051131"/>
    <n v="23496.560000000001"/>
    <n v="8.57"/>
    <n v="21482.904808000003"/>
    <n v="51.25"/>
    <n v="0.99"/>
    <n v="21268.075759920004"/>
    <x v="0"/>
    <n v="4620"/>
    <x v="2380"/>
    <n v="12.5"/>
    <n v="831.625"/>
    <x v="2881"/>
    <x v="2881"/>
    <x v="162"/>
    <n v="6.18"/>
  </r>
  <r>
    <x v="2"/>
    <x v="11"/>
    <x v="1"/>
    <n v="188432"/>
    <n v="4.96"/>
    <n v="9346.2271999999994"/>
    <n v="399811.68"/>
    <n v="42.777868699789366"/>
    <n v="36333.300000000003"/>
    <n v="29"/>
    <n v="25796.643"/>
    <n v="132.62"/>
    <n v="0.9"/>
    <n v="23216.9787"/>
    <x v="0"/>
    <n v="774"/>
    <x v="2381"/>
    <n v="9.3800000000000008"/>
    <n v="624.14520000000005"/>
    <x v="2882"/>
    <x v="2882"/>
    <x v="183"/>
    <n v="7.29"/>
  </r>
  <r>
    <x v="2"/>
    <x v="11"/>
    <x v="1"/>
    <n v="47873"/>
    <n v="6.95"/>
    <n v="3327.1735000000003"/>
    <n v="414921.97"/>
    <n v="124.70704338081556"/>
    <n v="40696.47"/>
    <n v="17.760000000000002"/>
    <n v="33468.776927999999"/>
    <n v="224.03"/>
    <n v="0.97"/>
    <n v="32464.713620159997"/>
    <x v="0"/>
    <n v="3593"/>
    <x v="503"/>
    <n v="16.52"/>
    <n v="290.09119999999996"/>
    <x v="2883"/>
    <x v="2883"/>
    <x v="47"/>
    <n v="9.02"/>
  </r>
  <r>
    <x v="2"/>
    <x v="11"/>
    <x v="1"/>
    <n v="13366"/>
    <n v="6.39"/>
    <n v="854.0874"/>
    <n v="185362.31"/>
    <n v="217.02967401228491"/>
    <n v="27930.85"/>
    <n v="11.21"/>
    <n v="24799.801714999998"/>
    <n v="310.13"/>
    <n v="0.98"/>
    <n v="24303.805680699996"/>
    <x v="1"/>
    <n v="1446"/>
    <x v="1915"/>
    <n v="2.75"/>
    <n v="25.465"/>
    <x v="2884"/>
    <x v="2884"/>
    <x v="48"/>
    <n v="14.74"/>
  </r>
  <r>
    <x v="2"/>
    <x v="11"/>
    <x v="1"/>
    <n v="1254"/>
    <n v="0.97"/>
    <n v="12.1638"/>
    <n v="403344.85"/>
    <n v="33159.444417040722"/>
    <n v="41371.040000000001"/>
    <n v="31.86"/>
    <n v="28190.226656000003"/>
    <n v="218.22"/>
    <n v="1.0900000000000001"/>
    <n v="30727.347055040005"/>
    <x v="0"/>
    <n v="4551"/>
    <x v="2382"/>
    <n v="3.38"/>
    <n v="0.33799999999999997"/>
    <x v="2885"/>
    <x v="2885"/>
    <x v="214"/>
    <n v="17.079999999999998"/>
  </r>
  <r>
    <x v="2"/>
    <x v="11"/>
    <x v="3"/>
    <n v="112302"/>
    <n v="6.96"/>
    <n v="7816.2191999999995"/>
    <n v="108976.2"/>
    <n v="13.942316254385497"/>
    <n v="38742.019999999997"/>
    <n v="27.07"/>
    <n v="28254.555186000001"/>
    <n v="413.01"/>
    <n v="0.88"/>
    <n v="24864.008563680003"/>
    <x v="0"/>
    <n v="3112"/>
    <x v="2383"/>
    <n v="3.23"/>
    <n v="214.08440000000002"/>
    <x v="2886"/>
    <x v="2886"/>
    <x v="106"/>
    <n v="8.89"/>
  </r>
  <r>
    <x v="2"/>
    <x v="11"/>
    <x v="0"/>
    <n v="194209"/>
    <n v="3.43"/>
    <n v="6661.3687000000009"/>
    <n v="75931.520000000004"/>
    <n v="11.398786558684252"/>
    <n v="10190.700000000001"/>
    <n v="55.02"/>
    <n v="4583.7768599999999"/>
    <n v="484.01"/>
    <n v="1.18"/>
    <n v="5408.8566947999998"/>
    <x v="1"/>
    <n v="4978"/>
    <x v="2384"/>
    <n v="14.71"/>
    <n v="837.73450000000003"/>
    <x v="2887"/>
    <x v="2887"/>
    <x v="246"/>
    <n v="12.62"/>
  </r>
  <r>
    <x v="2"/>
    <x v="11"/>
    <x v="4"/>
    <n v="90294"/>
    <n v="2.56"/>
    <n v="2311.5264000000002"/>
    <n v="312832.15999999997"/>
    <n v="135.33575043745984"/>
    <n v="26693.02"/>
    <n v="56.15"/>
    <n v="11704.88927"/>
    <n v="296.91000000000003"/>
    <n v="1.06"/>
    <n v="12407.1826262"/>
    <x v="1"/>
    <n v="1968"/>
    <x v="2385"/>
    <n v="19.21"/>
    <n v="339.63280000000003"/>
    <x v="2888"/>
    <x v="2888"/>
    <x v="36"/>
    <n v="21.47"/>
  </r>
  <r>
    <x v="2"/>
    <x v="11"/>
    <x v="0"/>
    <n v="67376"/>
    <n v="4.5"/>
    <n v="3031.92"/>
    <n v="23768.89"/>
    <n v="7.8395505158447447"/>
    <n v="46652.4"/>
    <n v="22.31"/>
    <n v="36244.249560000004"/>
    <n v="330.4"/>
    <n v="1.06"/>
    <n v="38418.904533600005"/>
    <x v="0"/>
    <n v="2752"/>
    <x v="1436"/>
    <n v="21.48"/>
    <n v="585.97439999999995"/>
    <x v="2889"/>
    <x v="2889"/>
    <x v="24"/>
    <n v="5.34"/>
  </r>
  <r>
    <x v="3"/>
    <x v="11"/>
    <x v="4"/>
    <n v="56810"/>
    <n v="5.24"/>
    <n v="2976.8440000000001"/>
    <n v="33732.94"/>
    <n v="11.331779562516545"/>
    <n v="5705.05"/>
    <n v="12"/>
    <n v="5020.4440000000004"/>
    <n v="337.58"/>
    <n v="0.98"/>
    <n v="4920.0351200000005"/>
    <x v="0"/>
    <n v="2070"/>
    <x v="2275"/>
    <n v="21.19"/>
    <n v="561.32310000000007"/>
    <x v="2890"/>
    <x v="2890"/>
    <x v="152"/>
    <n v="-4.0599999999999996"/>
  </r>
  <r>
    <x v="3"/>
    <x v="11"/>
    <x v="2"/>
    <n v="192635"/>
    <n v="5.93"/>
    <n v="11423.255499999999"/>
    <n v="165213.07999999999"/>
    <n v="14.462871814431534"/>
    <n v="21430.65"/>
    <n v="37.51"/>
    <n v="13392.013185000002"/>
    <n v="297.08999999999997"/>
    <n v="1.0900000000000001"/>
    <n v="14597.294371650003"/>
    <x v="1"/>
    <n v="4284"/>
    <x v="2386"/>
    <n v="12.38"/>
    <n v="1163.1010000000001"/>
    <x v="2891"/>
    <x v="2891"/>
    <x v="34"/>
    <n v="14.04"/>
  </r>
  <r>
    <x v="3"/>
    <x v="11"/>
    <x v="2"/>
    <n v="108725"/>
    <n v="7.04"/>
    <n v="7654.2400000000007"/>
    <n v="483985.31"/>
    <n v="63.231007911954677"/>
    <n v="48897.11"/>
    <n v="54.49"/>
    <n v="22253.074760999996"/>
    <n v="393.56"/>
    <n v="1.06"/>
    <n v="23588.259246659996"/>
    <x v="1"/>
    <n v="3945"/>
    <x v="2387"/>
    <n v="7.74"/>
    <n v="408.74939999999998"/>
    <x v="2892"/>
    <x v="2892"/>
    <x v="60"/>
    <n v="19.43"/>
  </r>
  <r>
    <x v="3"/>
    <x v="11"/>
    <x v="0"/>
    <n v="189124"/>
    <n v="3.97"/>
    <n v="7508.2227999999996"/>
    <n v="470043.04"/>
    <n v="62.60376823127838"/>
    <n v="28381.25"/>
    <n v="36.85"/>
    <n v="17922.759374999998"/>
    <n v="444.58"/>
    <n v="1.1000000000000001"/>
    <n v="19715.0353125"/>
    <x v="0"/>
    <n v="1096"/>
    <x v="2388"/>
    <n v="6.49"/>
    <n v="270.89260000000002"/>
    <x v="2893"/>
    <x v="2893"/>
    <x v="11"/>
    <n v="18.04"/>
  </r>
  <r>
    <x v="3"/>
    <x v="11"/>
    <x v="0"/>
    <n v="190276"/>
    <n v="7.56"/>
    <n v="14384.865600000001"/>
    <n v="360272.52"/>
    <n v="25.045247555180495"/>
    <n v="23863.51"/>
    <n v="6.52"/>
    <n v="22307.609147999996"/>
    <n v="111.41"/>
    <n v="0.81"/>
    <n v="18069.163409879999"/>
    <x v="0"/>
    <n v="2118"/>
    <x v="2389"/>
    <n v="8.77"/>
    <n v="1069.7646"/>
    <x v="2894"/>
    <x v="2894"/>
    <x v="106"/>
    <n v="7.47"/>
  </r>
  <r>
    <x v="3"/>
    <x v="11"/>
    <x v="0"/>
    <n v="23068"/>
    <n v="6.81"/>
    <n v="1570.9307999999999"/>
    <n v="442813.3"/>
    <n v="281.87957101611352"/>
    <n v="44148.26"/>
    <n v="30.69"/>
    <n v="30599.159006000005"/>
    <n v="60.92"/>
    <n v="0.82"/>
    <n v="25091.310384920002"/>
    <x v="0"/>
    <n v="926"/>
    <x v="1412"/>
    <n v="1.21"/>
    <n v="9.6920999999999999"/>
    <x v="2895"/>
    <x v="2895"/>
    <x v="94"/>
    <n v="14.87"/>
  </r>
  <r>
    <x v="3"/>
    <x v="11"/>
    <x v="2"/>
    <n v="152409"/>
    <n v="4.4400000000000004"/>
    <n v="6766.9596000000001"/>
    <n v="155942.65"/>
    <n v="23.044714202224583"/>
    <n v="33402.1"/>
    <n v="0.32"/>
    <n v="33295.213279999996"/>
    <n v="357.47"/>
    <n v="0.87"/>
    <n v="28966.835553599998"/>
    <x v="0"/>
    <n v="900"/>
    <x v="2390"/>
    <n v="1.62"/>
    <n v="89.229600000000019"/>
    <x v="2896"/>
    <x v="2896"/>
    <x v="240"/>
    <n v="8.42"/>
  </r>
  <r>
    <x v="3"/>
    <x v="11"/>
    <x v="3"/>
    <n v="37417"/>
    <n v="3.35"/>
    <n v="1253.4695000000002"/>
    <n v="479606.47"/>
    <n v="382.62316713729365"/>
    <n v="34690.129999999997"/>
    <n v="5.65"/>
    <n v="32730.137654999999"/>
    <n v="330.77"/>
    <n v="0.95"/>
    <n v="31093.630772249999"/>
    <x v="0"/>
    <n v="1871"/>
    <x v="2391"/>
    <n v="19.100000000000001"/>
    <n v="127.779"/>
    <x v="2897"/>
    <x v="2897"/>
    <x v="110"/>
    <n v="10.76"/>
  </r>
  <r>
    <x v="3"/>
    <x v="11"/>
    <x v="1"/>
    <n v="47652"/>
    <n v="7.79"/>
    <n v="3712.0907999999999"/>
    <n v="497551.11"/>
    <n v="134.03527467593196"/>
    <n v="36979.24"/>
    <n v="0.87"/>
    <n v="36657.520611999993"/>
    <n v="96.28"/>
    <n v="1.06"/>
    <n v="38856.971848719993"/>
    <x v="1"/>
    <n v="2885"/>
    <x v="2392"/>
    <n v="8.91"/>
    <n v="255.44970000000001"/>
    <x v="2898"/>
    <x v="2898"/>
    <x v="33"/>
    <n v="17.149999999999999"/>
  </r>
  <r>
    <x v="3"/>
    <x v="11"/>
    <x v="4"/>
    <n v="121196"/>
    <n v="2.82"/>
    <n v="3417.7271999999998"/>
    <n v="35847.269999999997"/>
    <n v="10.488628232235738"/>
    <n v="41173.46"/>
    <n v="25.02"/>
    <n v="30871.860307999999"/>
    <n v="77.87"/>
    <n v="1.1599999999999999"/>
    <n v="35811.357957279994"/>
    <x v="0"/>
    <n v="3156"/>
    <x v="2393"/>
    <n v="23.82"/>
    <n v="439.47899999999998"/>
    <x v="2899"/>
    <x v="2899"/>
    <x v="153"/>
    <n v="9.11"/>
  </r>
  <r>
    <x v="3"/>
    <x v="11"/>
    <x v="0"/>
    <n v="112033"/>
    <n v="1.84"/>
    <n v="2061.4072000000001"/>
    <n v="121642.95"/>
    <n v="59.009665824394126"/>
    <n v="29709.9"/>
    <n v="50.95"/>
    <n v="14572.70595"/>
    <n v="117.66"/>
    <n v="0.95"/>
    <n v="13844.070652499999"/>
    <x v="0"/>
    <n v="1517"/>
    <x v="2394"/>
    <n v="12.9"/>
    <n v="149.38200000000001"/>
    <x v="2900"/>
    <x v="2900"/>
    <x v="90"/>
    <n v="5.84"/>
  </r>
  <r>
    <x v="3"/>
    <x v="11"/>
    <x v="4"/>
    <n v="159554"/>
    <n v="2.65"/>
    <n v="4228.1809999999996"/>
    <n v="175876"/>
    <n v="41.596137913679669"/>
    <n v="46635.71"/>
    <n v="12.09"/>
    <n v="40997.452660999996"/>
    <n v="55.4"/>
    <n v="0.95"/>
    <n v="38947.580027949996"/>
    <x v="0"/>
    <n v="3976"/>
    <x v="2395"/>
    <n v="15.95"/>
    <n v="441.01749999999998"/>
    <x v="2901"/>
    <x v="2901"/>
    <x v="210"/>
    <n v="5.88"/>
  </r>
  <r>
    <x v="3"/>
    <x v="11"/>
    <x v="0"/>
    <n v="17219"/>
    <n v="0.99"/>
    <n v="170.46809999999999"/>
    <n v="7375.91"/>
    <n v="43.268564617074986"/>
    <n v="18577.080000000002"/>
    <n v="31.28"/>
    <n v="12766.169376000002"/>
    <n v="153.22"/>
    <n v="0.82"/>
    <n v="10468.258888320001"/>
    <x v="0"/>
    <n v="4344"/>
    <x v="2396"/>
    <n v="2.44"/>
    <n v="3.1231999999999998"/>
    <x v="2902"/>
    <x v="2902"/>
    <x v="21"/>
    <n v="11.49"/>
  </r>
  <r>
    <x v="3"/>
    <x v="11"/>
    <x v="1"/>
    <n v="112466"/>
    <n v="5.0999999999999996"/>
    <n v="5735.7659999999996"/>
    <n v="28084.77"/>
    <n v="4.8964288292095599"/>
    <n v="663.65"/>
    <n v="30.76"/>
    <n v="459.51125999999994"/>
    <n v="335.16"/>
    <n v="1.04"/>
    <n v="477.89171039999997"/>
    <x v="0"/>
    <n v="2033"/>
    <x v="2397"/>
    <n v="3.37"/>
    <n v="162.7373"/>
    <x v="2903"/>
    <x v="2903"/>
    <x v="137"/>
    <n v="2.1800000000000002"/>
  </r>
  <r>
    <x v="3"/>
    <x v="11"/>
    <x v="4"/>
    <n v="73242"/>
    <n v="6.41"/>
    <n v="4694.8122000000003"/>
    <n v="427737.69"/>
    <n v="91.108583640470215"/>
    <n v="30379.49"/>
    <n v="25.83"/>
    <n v="22532.467733000001"/>
    <n v="102.36"/>
    <n v="0.98"/>
    <n v="22081.818378340002"/>
    <x v="0"/>
    <n v="661"/>
    <x v="2398"/>
    <n v="7.9"/>
    <n v="315.20999999999998"/>
    <x v="2904"/>
    <x v="2904"/>
    <x v="173"/>
    <n v="16.59"/>
  </r>
  <r>
    <x v="3"/>
    <x v="11"/>
    <x v="4"/>
    <n v="71207"/>
    <n v="2.4300000000000002"/>
    <n v="1730.3301000000001"/>
    <n v="199411.34"/>
    <n v="115.24468076929367"/>
    <n v="32780.94"/>
    <n v="21.03"/>
    <n v="25887.108317999999"/>
    <n v="355.45"/>
    <n v="1.1200000000000001"/>
    <n v="28993.561316160001"/>
    <x v="0"/>
    <n v="2775"/>
    <x v="2399"/>
    <n v="7.37"/>
    <n v="108.11790000000001"/>
    <x v="2905"/>
    <x v="2905"/>
    <x v="106"/>
    <n v="9.24"/>
  </r>
  <r>
    <x v="3"/>
    <x v="11"/>
    <x v="2"/>
    <n v="113529"/>
    <n v="6.34"/>
    <n v="7197.7385999999997"/>
    <n v="284894.53000000003"/>
    <n v="39.581116491226844"/>
    <n v="25726.3"/>
    <n v="54.3"/>
    <n v="11756.919100000001"/>
    <n v="53.7"/>
    <n v="0.93"/>
    <n v="10933.934763000001"/>
    <x v="0"/>
    <n v="2205"/>
    <x v="2400"/>
    <n v="9.6999999999999993"/>
    <n v="490.04399999999993"/>
    <x v="2906"/>
    <x v="2906"/>
    <x v="46"/>
    <n v="10.63"/>
  </r>
  <r>
    <x v="3"/>
    <x v="11"/>
    <x v="3"/>
    <n v="100978"/>
    <n v="4.29"/>
    <n v="4331.9561999999996"/>
    <n v="436955.16"/>
    <n v="100.86786196037717"/>
    <n v="10015.879999999999"/>
    <n v="6.02"/>
    <n v="9412.9240239999981"/>
    <n v="316.26"/>
    <n v="1.07"/>
    <n v="10071.828705679998"/>
    <x v="0"/>
    <n v="1989"/>
    <x v="547"/>
    <n v="13.25"/>
    <n v="374.18"/>
    <x v="2907"/>
    <x v="2907"/>
    <x v="54"/>
    <n v="7.2"/>
  </r>
  <r>
    <x v="3"/>
    <x v="11"/>
    <x v="3"/>
    <n v="39652"/>
    <n v="7.45"/>
    <n v="2954.0740000000001"/>
    <n v="423760.74"/>
    <n v="143.44960214266806"/>
    <n v="29040.66"/>
    <n v="21.98"/>
    <n v="22657.522932"/>
    <n v="372.51"/>
    <n v="0.86"/>
    <n v="19485.469721519999"/>
    <x v="0"/>
    <n v="4108"/>
    <x v="2141"/>
    <n v="17.239999999999998"/>
    <n v="308.596"/>
    <x v="2908"/>
    <x v="2908"/>
    <x v="135"/>
    <n v="7.34"/>
  </r>
  <r>
    <x v="3"/>
    <x v="11"/>
    <x v="3"/>
    <n v="71490"/>
    <n v="4.51"/>
    <n v="3224.1990000000001"/>
    <n v="243128.26"/>
    <n v="75.407336830015765"/>
    <n v="44772.69"/>
    <n v="38.86"/>
    <n v="27374.022665999997"/>
    <n v="133.71"/>
    <n v="1.01"/>
    <n v="27647.762892659997"/>
    <x v="1"/>
    <n v="2294"/>
    <x v="2401"/>
    <n v="24.78"/>
    <n v="780.81780000000003"/>
    <x v="2909"/>
    <x v="2909"/>
    <x v="70"/>
    <n v="16.87"/>
  </r>
  <r>
    <x v="3"/>
    <x v="11"/>
    <x v="0"/>
    <n v="141288"/>
    <n v="7.67"/>
    <n v="10836.7896"/>
    <n v="175712.52"/>
    <n v="16.214444174499796"/>
    <n v="10997.35"/>
    <n v="9.19"/>
    <n v="9986.6935350000003"/>
    <n v="438.93"/>
    <n v="1.08"/>
    <n v="10785.629017800002"/>
    <x v="1"/>
    <n v="2495"/>
    <x v="2402"/>
    <n v="22.53"/>
    <n v="1593.0962999999999"/>
    <x v="2910"/>
    <x v="2910"/>
    <x v="200"/>
    <n v="11.11"/>
  </r>
  <r>
    <x v="3"/>
    <x v="11"/>
    <x v="4"/>
    <n v="116455"/>
    <n v="3.15"/>
    <n v="3668.3325"/>
    <n v="111421.15"/>
    <n v="30.373786999951612"/>
    <n v="22445.1"/>
    <n v="47.11"/>
    <n v="11871.213389999997"/>
    <n v="472.62"/>
    <n v="0.98"/>
    <n v="11633.789122199996"/>
    <x v="0"/>
    <n v="1477"/>
    <x v="2403"/>
    <n v="15.16"/>
    <n v="282.43080000000003"/>
    <x v="2911"/>
    <x v="2911"/>
    <x v="64"/>
    <n v="9.34"/>
  </r>
  <r>
    <x v="3"/>
    <x v="11"/>
    <x v="2"/>
    <n v="77693"/>
    <n v="7.44"/>
    <n v="5780.3592000000008"/>
    <n v="214392.15"/>
    <n v="37.089762518564584"/>
    <n v="10718.17"/>
    <n v="52.13"/>
    <n v="5130.7879790000006"/>
    <n v="276.61"/>
    <n v="1.0900000000000001"/>
    <n v="5592.5588971100015"/>
    <x v="0"/>
    <n v="4395"/>
    <x v="2404"/>
    <n v="12.89"/>
    <n v="706.24310000000003"/>
    <x v="2912"/>
    <x v="2912"/>
    <x v="63"/>
    <n v="11.39"/>
  </r>
  <r>
    <x v="3"/>
    <x v="11"/>
    <x v="2"/>
    <n v="126890"/>
    <n v="3.41"/>
    <n v="4326.9489999999996"/>
    <n v="121099.33"/>
    <n v="27.987233036488298"/>
    <n v="21382.75"/>
    <n v="39.08"/>
    <n v="13026.371299999999"/>
    <n v="81.63"/>
    <n v="1.06"/>
    <n v="13807.953577999999"/>
    <x v="1"/>
    <n v="3956"/>
    <x v="2405"/>
    <n v="15.42"/>
    <n v="460.28700000000003"/>
    <x v="2913"/>
    <x v="2913"/>
    <x v="60"/>
    <n v="12.9"/>
  </r>
  <r>
    <x v="3"/>
    <x v="11"/>
    <x v="3"/>
    <n v="109305"/>
    <n v="4.8499999999999996"/>
    <n v="5301.2924999999996"/>
    <n v="37977.93"/>
    <n v="7.1639001243564664"/>
    <n v="27271.06"/>
    <n v="18.25"/>
    <n v="22294.091550000001"/>
    <n v="413.73"/>
    <n v="1.01"/>
    <n v="22517.0324655"/>
    <x v="0"/>
    <n v="4609"/>
    <x v="2406"/>
    <n v="6.71"/>
    <n v="285.98019999999997"/>
    <x v="2914"/>
    <x v="2914"/>
    <x v="193"/>
    <n v="7.58"/>
  </r>
  <r>
    <x v="3"/>
    <x v="11"/>
    <x v="4"/>
    <n v="193751"/>
    <n v="2.36"/>
    <n v="4572.5235999999995"/>
    <n v="192647.93"/>
    <n v="42.131642579165693"/>
    <n v="39143.69"/>
    <n v="12.83"/>
    <n v="34121.554573000001"/>
    <n v="397.94"/>
    <n v="0.82"/>
    <n v="27979.674749859998"/>
    <x v="0"/>
    <n v="2259"/>
    <x v="481"/>
    <n v="7.28"/>
    <n v="267.61279999999999"/>
    <x v="2915"/>
    <x v="2915"/>
    <x v="193"/>
    <n v="8.94"/>
  </r>
  <r>
    <x v="3"/>
    <x v="11"/>
    <x v="1"/>
    <n v="178526"/>
    <n v="0.86"/>
    <n v="1535.3235999999999"/>
    <n v="166359.63"/>
    <n v="108.35476638280035"/>
    <n v="18612.939999999999"/>
    <n v="7.88"/>
    <n v="17146.240328"/>
    <n v="414.25"/>
    <n v="1.02"/>
    <n v="17489.16513456"/>
    <x v="0"/>
    <n v="3878"/>
    <x v="1724"/>
    <n v="23.67"/>
    <n v="312.44400000000002"/>
    <x v="2916"/>
    <x v="2916"/>
    <x v="165"/>
    <n v="4.41"/>
  </r>
  <r>
    <x v="3"/>
    <x v="11"/>
    <x v="4"/>
    <n v="126223"/>
    <n v="6.25"/>
    <n v="7888.9375"/>
    <n v="360990.1"/>
    <n v="45.75902648487201"/>
    <n v="45285.03"/>
    <n v="18.87"/>
    <n v="36739.744838999999"/>
    <n v="325.23"/>
    <n v="1.19"/>
    <n v="43720.29635841"/>
    <x v="0"/>
    <n v="1283"/>
    <x v="2407"/>
    <n v="14.81"/>
    <n v="943.98940000000005"/>
    <x v="2917"/>
    <x v="2917"/>
    <x v="79"/>
    <n v="10.88"/>
  </r>
  <r>
    <x v="3"/>
    <x v="11"/>
    <x v="4"/>
    <n v="9316"/>
    <n v="5.2"/>
    <n v="484.43200000000002"/>
    <n v="148034.12"/>
    <n v="305.58286818376985"/>
    <n v="46069.26"/>
    <n v="20.81"/>
    <n v="36482.246994000001"/>
    <n v="498.57"/>
    <n v="1.07"/>
    <n v="39036.004283580005"/>
    <x v="1"/>
    <n v="954"/>
    <x v="2408"/>
    <n v="24.94"/>
    <n v="103.7504"/>
    <x v="2918"/>
    <x v="2918"/>
    <x v="29"/>
    <n v="17.16"/>
  </r>
  <r>
    <x v="3"/>
    <x v="11"/>
    <x v="4"/>
    <n v="153860"/>
    <n v="1.78"/>
    <n v="2738.7080000000001"/>
    <n v="437317.87"/>
    <n v="159.68035657689683"/>
    <n v="27978.94"/>
    <n v="2.64"/>
    <n v="27240.295984"/>
    <n v="429.06"/>
    <n v="1.1200000000000001"/>
    <n v="30509.131502080003"/>
    <x v="0"/>
    <n v="1248"/>
    <x v="2409"/>
    <n v="21.91"/>
    <n v="387.58789999999999"/>
    <x v="2919"/>
    <x v="2919"/>
    <x v="168"/>
    <n v="11.15"/>
  </r>
  <r>
    <x v="3"/>
    <x v="11"/>
    <x v="4"/>
    <n v="134015"/>
    <n v="6.28"/>
    <n v="8416.1420000000016"/>
    <n v="353893.92"/>
    <n v="42.04942359575206"/>
    <n v="41460.81"/>
    <n v="12.84"/>
    <n v="36137.241995999997"/>
    <n v="479.65"/>
    <n v="0.89"/>
    <n v="32162.145376439999"/>
    <x v="0"/>
    <n v="1101"/>
    <x v="2410"/>
    <n v="18.79"/>
    <n v="1454.7217999999998"/>
    <x v="2920"/>
    <x v="2920"/>
    <x v="8"/>
    <n v="8.56"/>
  </r>
  <r>
    <x v="3"/>
    <x v="11"/>
    <x v="2"/>
    <n v="36402"/>
    <n v="4.2300000000000004"/>
    <n v="1539.8046000000002"/>
    <n v="117144.16"/>
    <n v="76.077289287225142"/>
    <n v="23942.34"/>
    <n v="6.49"/>
    <n v="22388.482134000002"/>
    <n v="141.78"/>
    <n v="1.1299999999999999"/>
    <n v="25298.984811419999"/>
    <x v="0"/>
    <n v="2411"/>
    <x v="1965"/>
    <n v="2.83"/>
    <n v="38.148400000000002"/>
    <x v="2921"/>
    <x v="2921"/>
    <x v="16"/>
    <n v="9.89"/>
  </r>
  <r>
    <x v="3"/>
    <x v="11"/>
    <x v="4"/>
    <n v="32460"/>
    <n v="7.89"/>
    <n v="2561.0940000000001"/>
    <n v="70480.44"/>
    <n v="27.519661519647464"/>
    <n v="31048.36"/>
    <n v="8.42"/>
    <n v="28434.088088"/>
    <n v="268.22000000000003"/>
    <n v="0.9"/>
    <n v="25590.679279200001"/>
    <x v="0"/>
    <n v="4376"/>
    <x v="2411"/>
    <n v="18.89"/>
    <n v="347.19820000000004"/>
    <x v="2922"/>
    <x v="2922"/>
    <x v="233"/>
    <n v="7.26"/>
  </r>
  <r>
    <x v="3"/>
    <x v="11"/>
    <x v="4"/>
    <n v="126179"/>
    <n v="7.27"/>
    <n v="9173.2132999999994"/>
    <n v="214644.43"/>
    <n v="23.399044912648005"/>
    <n v="1834.71"/>
    <n v="8.69"/>
    <n v="1675.2737010000001"/>
    <n v="109.57"/>
    <n v="1.18"/>
    <n v="1976.82296718"/>
    <x v="0"/>
    <n v="2729"/>
    <x v="2412"/>
    <n v="4.59"/>
    <n v="373.02929999999998"/>
    <x v="2923"/>
    <x v="2923"/>
    <x v="144"/>
    <n v="2.65"/>
  </r>
  <r>
    <x v="3"/>
    <x v="11"/>
    <x v="4"/>
    <n v="126437"/>
    <n v="2.98"/>
    <n v="3767.8226"/>
    <n v="408181.44"/>
    <n v="108.33350805847388"/>
    <n v="48781.26"/>
    <n v="2.66"/>
    <n v="47483.678484000004"/>
    <n v="126.74"/>
    <n v="0.97"/>
    <n v="46059.16812948"/>
    <x v="0"/>
    <n v="3675"/>
    <x v="2413"/>
    <n v="5.44"/>
    <n v="152.48320000000001"/>
    <x v="2924"/>
    <x v="2924"/>
    <x v="186"/>
    <n v="7.71"/>
  </r>
  <r>
    <x v="3"/>
    <x v="11"/>
    <x v="3"/>
    <n v="101086"/>
    <n v="4.6399999999999997"/>
    <n v="4690.3903999999993"/>
    <n v="146019.88"/>
    <n v="31.131711338996436"/>
    <n v="33025.949999999997"/>
    <n v="28.88"/>
    <n v="23488.055639999999"/>
    <n v="176.86"/>
    <n v="1.05"/>
    <n v="24662.458422"/>
    <x v="0"/>
    <n v="470"/>
    <x v="2414"/>
    <n v="4.92"/>
    <n v="203.04840000000002"/>
    <x v="2925"/>
    <x v="2925"/>
    <x v="78"/>
    <n v="6.65"/>
  </r>
  <r>
    <x v="3"/>
    <x v="11"/>
    <x v="2"/>
    <n v="9958"/>
    <n v="7.49"/>
    <n v="745.85420000000011"/>
    <n v="386800.25"/>
    <n v="518.60035111419893"/>
    <n v="22518.41"/>
    <n v="6.01"/>
    <n v="21165.053559"/>
    <n v="295.51"/>
    <n v="0.84"/>
    <n v="17778.644989559998"/>
    <x v="0"/>
    <n v="2377"/>
    <x v="2415"/>
    <n v="10.26"/>
    <n v="69.4602"/>
    <x v="2926"/>
    <x v="2926"/>
    <x v="66"/>
    <n v="5.84"/>
  </r>
  <r>
    <x v="3"/>
    <x v="11"/>
    <x v="1"/>
    <n v="83160"/>
    <n v="4.5999999999999996"/>
    <n v="3825.36"/>
    <n v="129747.29"/>
    <n v="33.917667879624396"/>
    <n v="47924.72"/>
    <n v="19.28"/>
    <n v="38684.833984000004"/>
    <n v="65.14"/>
    <n v="1.04"/>
    <n v="40232.227343360006"/>
    <x v="0"/>
    <n v="4679"/>
    <x v="2416"/>
    <n v="8.4700000000000006"/>
    <n v="206.66800000000003"/>
    <x v="2927"/>
    <x v="2927"/>
    <x v="93"/>
    <n v="8.8800000000000008"/>
  </r>
  <r>
    <x v="3"/>
    <x v="11"/>
    <x v="3"/>
    <n v="95176"/>
    <n v="3.19"/>
    <n v="3036.1143999999999"/>
    <n v="248910.7"/>
    <n v="81.983307348366068"/>
    <n v="8222.7800000000007"/>
    <n v="8.3800000000000008"/>
    <n v="7533.7110360000006"/>
    <n v="481.63"/>
    <n v="1.1100000000000001"/>
    <n v="8362.4192499600013"/>
    <x v="0"/>
    <n v="2779"/>
    <x v="1871"/>
    <n v="22.91"/>
    <n v="687.07089999999994"/>
    <x v="2928"/>
    <x v="2928"/>
    <x v="77"/>
    <n v="8.36"/>
  </r>
  <r>
    <x v="3"/>
    <x v="11"/>
    <x v="0"/>
    <n v="77023"/>
    <n v="3.35"/>
    <n v="2580.2705000000001"/>
    <n v="288964.96999999997"/>
    <n v="111.99018475000972"/>
    <n v="12015.27"/>
    <n v="20.73"/>
    <n v="9524.5045289999998"/>
    <n v="99.59"/>
    <n v="0.95"/>
    <n v="9048.2793025499996"/>
    <x v="0"/>
    <n v="3007"/>
    <x v="1079"/>
    <n v="21.21"/>
    <n v="402.77790000000005"/>
    <x v="2929"/>
    <x v="2929"/>
    <x v="215"/>
    <n v="13.37"/>
  </r>
  <r>
    <x v="3"/>
    <x v="11"/>
    <x v="4"/>
    <n v="132148"/>
    <n v="7.24"/>
    <n v="9567.5152000000016"/>
    <n v="287468.87"/>
    <n v="30.046345784744606"/>
    <n v="1176.5999999999999"/>
    <n v="41.66"/>
    <n v="686.42844000000002"/>
    <n v="321.06"/>
    <n v="0.84"/>
    <n v="576.59988959999998"/>
    <x v="0"/>
    <n v="4447"/>
    <x v="1501"/>
    <n v="11.04"/>
    <n v="997.02239999999995"/>
    <x v="2930"/>
    <x v="2930"/>
    <x v="132"/>
    <n v="10.56"/>
  </r>
  <r>
    <x v="3"/>
    <x v="11"/>
    <x v="2"/>
    <n v="194556"/>
    <n v="4.33"/>
    <n v="8424.2747999999992"/>
    <n v="381301.78"/>
    <n v="45.2622675604077"/>
    <n v="29294.39"/>
    <n v="46.7"/>
    <n v="15613.909869999998"/>
    <n v="297.25"/>
    <n v="0.8"/>
    <n v="12491.127895999998"/>
    <x v="0"/>
    <n v="4814"/>
    <x v="2417"/>
    <n v="18.36"/>
    <n v="1351.6632"/>
    <x v="2931"/>
    <x v="2931"/>
    <x v="187"/>
    <n v="13.54"/>
  </r>
  <r>
    <x v="3"/>
    <x v="11"/>
    <x v="1"/>
    <n v="114819"/>
    <n v="1.72"/>
    <n v="1974.8868"/>
    <n v="385523.72"/>
    <n v="195.21307246572309"/>
    <n v="26071.19"/>
    <n v="50.83"/>
    <n v="12819.204123"/>
    <n v="167.38"/>
    <n v="1.1599999999999999"/>
    <n v="14870.276782679999"/>
    <x v="0"/>
    <n v="3461"/>
    <x v="2418"/>
    <n v="9.48"/>
    <n v="113.76"/>
    <x v="2932"/>
    <x v="2932"/>
    <x v="185"/>
    <n v="17.25"/>
  </r>
  <r>
    <x v="3"/>
    <x v="11"/>
    <x v="3"/>
    <n v="171759"/>
    <n v="1.88"/>
    <n v="3229.0691999999995"/>
    <n v="425132.47"/>
    <n v="131.65790005367492"/>
    <n v="3897.49"/>
    <n v="37.46"/>
    <n v="2437.4902459999998"/>
    <n v="59.05"/>
    <n v="0.88"/>
    <n v="2144.9914164799998"/>
    <x v="0"/>
    <n v="2739"/>
    <x v="2419"/>
    <n v="1.19"/>
    <n v="22.7409"/>
    <x v="2933"/>
    <x v="2933"/>
    <x v="232"/>
    <n v="16.12"/>
  </r>
  <r>
    <x v="3"/>
    <x v="11"/>
    <x v="4"/>
    <n v="148171"/>
    <n v="6.74"/>
    <n v="9986.7253999999994"/>
    <n v="356520.23"/>
    <n v="35.699412542173235"/>
    <n v="17885.560000000001"/>
    <n v="1.7"/>
    <n v="17581.50548"/>
    <n v="478.16"/>
    <n v="1.1299999999999999"/>
    <n v="19867.101192399998"/>
    <x v="0"/>
    <n v="1968"/>
    <x v="2420"/>
    <n v="6.27"/>
    <n v="355.63439999999997"/>
    <x v="2934"/>
    <x v="2934"/>
    <x v="5"/>
    <n v="5.6"/>
  </r>
  <r>
    <x v="3"/>
    <x v="11"/>
    <x v="1"/>
    <n v="168021"/>
    <n v="6.76"/>
    <n v="11358.219599999999"/>
    <n v="194019.52"/>
    <n v="17.081860259155405"/>
    <n v="25357.25"/>
    <n v="37.54"/>
    <n v="15838.138350000001"/>
    <n v="287.44"/>
    <n v="1.1200000000000001"/>
    <n v="17738.714952000002"/>
    <x v="0"/>
    <n v="2354"/>
    <x v="2421"/>
    <n v="24.86"/>
    <n v="2004.7103999999999"/>
    <x v="2935"/>
    <x v="2935"/>
    <x v="175"/>
    <n v="14.02"/>
  </r>
  <r>
    <x v="3"/>
    <x v="11"/>
    <x v="4"/>
    <n v="79588"/>
    <n v="7.34"/>
    <n v="5841.7591999999995"/>
    <n v="465956.26"/>
    <n v="79.763003582893319"/>
    <n v="36642.449999999997"/>
    <n v="57.52"/>
    <n v="15565.712759999997"/>
    <n v="496.38"/>
    <n v="1.08"/>
    <n v="16810.969780799998"/>
    <x v="0"/>
    <n v="2280"/>
    <x v="2422"/>
    <n v="17.920000000000002"/>
    <n v="965.17120000000011"/>
    <x v="2936"/>
    <x v="2936"/>
    <x v="58"/>
    <n v="20.22"/>
  </r>
  <r>
    <x v="3"/>
    <x v="11"/>
    <x v="0"/>
    <n v="48405"/>
    <n v="6.66"/>
    <n v="3223.7730000000001"/>
    <n v="405250.15"/>
    <n v="125.7067882881332"/>
    <n v="36403.599999999999"/>
    <n v="52.28"/>
    <n v="17371.797919999997"/>
    <n v="433.14"/>
    <n v="0.83"/>
    <n v="14418.592273599997"/>
    <x v="0"/>
    <n v="2996"/>
    <x v="2423"/>
    <n v="6.44"/>
    <n v="112.89319999999999"/>
    <x v="2937"/>
    <x v="2937"/>
    <x v="218"/>
    <n v="14.88"/>
  </r>
  <r>
    <x v="3"/>
    <x v="11"/>
    <x v="2"/>
    <n v="172754"/>
    <n v="4.8099999999999996"/>
    <n v="8309.4673999999995"/>
    <n v="80679.98"/>
    <n v="9.7094044800031352"/>
    <n v="14841.37"/>
    <n v="31.68"/>
    <n v="10139.623984000002"/>
    <n v="363.47"/>
    <n v="0.87"/>
    <n v="8821.472866080001"/>
    <x v="0"/>
    <n v="386"/>
    <x v="2424"/>
    <n v="9.0299999999999994"/>
    <n v="745.78769999999997"/>
    <x v="2938"/>
    <x v="2938"/>
    <x v="180"/>
    <n v="8.39"/>
  </r>
  <r>
    <x v="3"/>
    <x v="11"/>
    <x v="0"/>
    <n v="94481"/>
    <n v="1.18"/>
    <n v="1114.8758"/>
    <n v="88931.21"/>
    <n v="79.767818083413417"/>
    <n v="34248.239999999998"/>
    <n v="10.33"/>
    <n v="30710.396808000001"/>
    <n v="463.69"/>
    <n v="1.06"/>
    <n v="32553.020616480004"/>
    <x v="0"/>
    <n v="1972"/>
    <x v="398"/>
    <n v="7.38"/>
    <n v="62.508600000000001"/>
    <x v="2939"/>
    <x v="2939"/>
    <x v="92"/>
    <n v="5.43"/>
  </r>
  <r>
    <x v="3"/>
    <x v="11"/>
    <x v="0"/>
    <n v="101787"/>
    <n v="0.98"/>
    <n v="997.51260000000002"/>
    <n v="275518.34999999998"/>
    <n v="276.20538327034666"/>
    <n v="44036.54"/>
    <n v="22.46"/>
    <n v="34145.933116"/>
    <n v="101.11"/>
    <n v="0.94"/>
    <n v="32097.177129039999"/>
    <x v="1"/>
    <n v="4670"/>
    <x v="133"/>
    <n v="11.57"/>
    <n v="86.774999999999991"/>
    <x v="2940"/>
    <x v="2940"/>
    <x v="161"/>
    <n v="11.38"/>
  </r>
  <r>
    <x v="3"/>
    <x v="11"/>
    <x v="3"/>
    <n v="98083"/>
    <n v="2.44"/>
    <n v="2393.2251999999999"/>
    <n v="304986.56"/>
    <n v="127.43746806610595"/>
    <n v="5789.61"/>
    <n v="49.81"/>
    <n v="2905.8052589999998"/>
    <n v="92.35"/>
    <n v="0.86"/>
    <n v="2498.9925227399999"/>
    <x v="0"/>
    <n v="3261"/>
    <x v="2425"/>
    <n v="17.309999999999999"/>
    <n v="357.79769999999996"/>
    <x v="2941"/>
    <x v="2941"/>
    <x v="192"/>
    <n v="14.46"/>
  </r>
  <r>
    <x v="3"/>
    <x v="11"/>
    <x v="3"/>
    <n v="151161"/>
    <n v="1.1599999999999999"/>
    <n v="1753.4675999999999"/>
    <n v="405828.09"/>
    <n v="231.44316439037712"/>
    <n v="23320.76"/>
    <n v="59.53"/>
    <n v="9437.9115719999972"/>
    <n v="123.01"/>
    <n v="1.08"/>
    <n v="10192.944497759998"/>
    <x v="0"/>
    <n v="702"/>
    <x v="1021"/>
    <n v="23.14"/>
    <n v="321.1832"/>
    <x v="2942"/>
    <x v="2942"/>
    <x v="206"/>
    <n v="10.4"/>
  </r>
  <r>
    <x v="3"/>
    <x v="11"/>
    <x v="4"/>
    <n v="190551"/>
    <n v="3.7"/>
    <n v="7050.3870000000006"/>
    <n v="234591.75"/>
    <n v="33.27359902371316"/>
    <n v="26565.9"/>
    <n v="25.52"/>
    <n v="19786.282320000002"/>
    <n v="252.81"/>
    <n v="1.1299999999999999"/>
    <n v="22358.499021600001"/>
    <x v="0"/>
    <n v="1046"/>
    <x v="2426"/>
    <n v="21.78"/>
    <n v="819.79920000000004"/>
    <x v="2943"/>
    <x v="2943"/>
    <x v="110"/>
    <n v="13.43"/>
  </r>
  <r>
    <x v="3"/>
    <x v="11"/>
    <x v="4"/>
    <n v="78080"/>
    <n v="4.59"/>
    <n v="3583.8719999999998"/>
    <n v="19116.650000000001"/>
    <n v="5.3340772215079113"/>
    <n v="40042.71"/>
    <n v="43.3"/>
    <n v="22704.216569999997"/>
    <n v="365.04"/>
    <n v="1.1200000000000001"/>
    <n v="25428.722558400001"/>
    <x v="0"/>
    <n v="4322"/>
    <x v="2427"/>
    <n v="20.9"/>
    <n v="644.13799999999992"/>
    <x v="2944"/>
    <x v="2944"/>
    <x v="165"/>
    <n v="10.45"/>
  </r>
  <r>
    <x v="3"/>
    <x v="11"/>
    <x v="2"/>
    <n v="99777"/>
    <n v="4.37"/>
    <n v="4360.2548999999999"/>
    <n v="362902.04"/>
    <n v="83.22954696983426"/>
    <n v="10383.280000000001"/>
    <n v="49.71"/>
    <n v="5221.7515120000007"/>
    <n v="306.3"/>
    <n v="0.99"/>
    <n v="5169.5339968800008"/>
    <x v="1"/>
    <n v="4556"/>
    <x v="342"/>
    <n v="7.29"/>
    <n v="308.29410000000001"/>
    <x v="2945"/>
    <x v="2945"/>
    <x v="35"/>
    <n v="16.23"/>
  </r>
  <r>
    <x v="3"/>
    <x v="11"/>
    <x v="2"/>
    <n v="87854"/>
    <n v="2.4500000000000002"/>
    <n v="2152.4230000000002"/>
    <n v="159976.17000000001"/>
    <n v="74.323759781418431"/>
    <n v="24694.47"/>
    <n v="10.39"/>
    <n v="22128.714567000003"/>
    <n v="340.2"/>
    <n v="0.95"/>
    <n v="21022.278838650003"/>
    <x v="0"/>
    <n v="4041"/>
    <x v="2428"/>
    <n v="20.94"/>
    <n v="317.24099999999999"/>
    <x v="2946"/>
    <x v="2946"/>
    <x v="229"/>
    <n v="10.97"/>
  </r>
  <r>
    <x v="4"/>
    <x v="11"/>
    <x v="3"/>
    <n v="34103"/>
    <n v="0.6"/>
    <n v="204.61799999999999"/>
    <n v="91306.57"/>
    <n v="446.22941285712892"/>
    <n v="15314.49"/>
    <n v="31.04"/>
    <n v="10560.872304"/>
    <n v="437.94"/>
    <n v="0.94"/>
    <n v="9927.2199657599995"/>
    <x v="0"/>
    <n v="1037"/>
    <x v="623"/>
    <n v="19.260000000000002"/>
    <n v="28.504800000000003"/>
    <x v="2947"/>
    <x v="2947"/>
    <x v="162"/>
    <n v="12.91"/>
  </r>
  <r>
    <x v="4"/>
    <x v="11"/>
    <x v="0"/>
    <n v="97342"/>
    <n v="3.17"/>
    <n v="3085.7413999999999"/>
    <n v="262444.52"/>
    <n v="85.050717471010373"/>
    <n v="47896.78"/>
    <n v="56"/>
    <n v="21074.583199999997"/>
    <n v="162.76"/>
    <n v="1.1299999999999999"/>
    <n v="23814.279015999993"/>
    <x v="0"/>
    <n v="4991"/>
    <x v="1671"/>
    <n v="3.12"/>
    <n v="73.7256"/>
    <x v="2948"/>
    <x v="2948"/>
    <x v="113"/>
    <n v="7.15"/>
  </r>
  <r>
    <x v="4"/>
    <x v="11"/>
    <x v="1"/>
    <n v="79930"/>
    <n v="2.68"/>
    <n v="2142.1240000000003"/>
    <n v="190645.15"/>
    <n v="88.998185912673577"/>
    <n v="24688.55"/>
    <n v="43.78"/>
    <n v="13879.90281"/>
    <n v="82.59"/>
    <n v="1.05"/>
    <n v="14573.897950500001"/>
    <x v="0"/>
    <n v="687"/>
    <x v="2429"/>
    <n v="18.63"/>
    <n v="262.49669999999998"/>
    <x v="2949"/>
    <x v="2949"/>
    <x v="34"/>
    <n v="16.899999999999999"/>
  </r>
  <r>
    <x v="4"/>
    <x v="11"/>
    <x v="3"/>
    <n v="147468"/>
    <n v="0.87"/>
    <n v="1282.9715999999999"/>
    <n v="338343.3"/>
    <n v="263.71846422789093"/>
    <n v="43384.18"/>
    <n v="3.23"/>
    <n v="41982.870986000002"/>
    <n v="107.44"/>
    <n v="0.9"/>
    <n v="37784.583887400004"/>
    <x v="0"/>
    <n v="401"/>
    <x v="653"/>
    <n v="23.06"/>
    <n v="153.81020000000001"/>
    <x v="2950"/>
    <x v="2950"/>
    <x v="147"/>
    <n v="9.6199999999999992"/>
  </r>
  <r>
    <x v="4"/>
    <x v="11"/>
    <x v="4"/>
    <n v="26402"/>
    <n v="1.61"/>
    <n v="425.07220000000001"/>
    <n v="184014.44"/>
    <n v="432.90161059697624"/>
    <n v="6724.53"/>
    <n v="8.89"/>
    <n v="6126.7192830000004"/>
    <n v="309.06"/>
    <n v="0.86"/>
    <n v="5268.9785833800006"/>
    <x v="1"/>
    <n v="657"/>
    <x v="2376"/>
    <n v="9.76"/>
    <n v="39.820799999999998"/>
    <x v="2951"/>
    <x v="2951"/>
    <x v="245"/>
    <n v="14.15"/>
  </r>
  <r>
    <x v="4"/>
    <x v="11"/>
    <x v="1"/>
    <n v="32195"/>
    <n v="5.45"/>
    <n v="1754.6275000000001"/>
    <n v="54032.93"/>
    <n v="30.794530463018503"/>
    <n v="35025.78"/>
    <n v="23.5"/>
    <n v="26794.721699999998"/>
    <n v="287.02999999999997"/>
    <n v="0.84"/>
    <n v="22507.566227999996"/>
    <x v="0"/>
    <n v="2207"/>
    <x v="1126"/>
    <n v="3.94"/>
    <n v="43.930999999999997"/>
    <x v="2952"/>
    <x v="2952"/>
    <x v="225"/>
    <n v="13.91"/>
  </r>
  <r>
    <x v="4"/>
    <x v="11"/>
    <x v="1"/>
    <n v="63607"/>
    <n v="1.4"/>
    <n v="890.49799999999993"/>
    <n v="335777.32"/>
    <n v="377.06689964491784"/>
    <n v="33563.68"/>
    <n v="40.14"/>
    <n v="20091.218848"/>
    <n v="223.49"/>
    <n v="0.94"/>
    <n v="18885.74571712"/>
    <x v="1"/>
    <n v="857"/>
    <x v="2430"/>
    <n v="4.6399999999999997"/>
    <n v="30.531199999999998"/>
    <x v="2953"/>
    <x v="2953"/>
    <x v="232"/>
    <n v="20.149999999999999"/>
  </r>
  <r>
    <x v="4"/>
    <x v="11"/>
    <x v="0"/>
    <n v="138244"/>
    <n v="1.59"/>
    <n v="2198.0796"/>
    <n v="88106.880000000005"/>
    <n v="40.083571131818886"/>
    <n v="16171.47"/>
    <n v="23.05"/>
    <n v="12443.946164999999"/>
    <n v="106.62"/>
    <n v="1.06"/>
    <n v="13190.5829349"/>
    <x v="1"/>
    <n v="1788"/>
    <x v="2431"/>
    <n v="14.77"/>
    <n v="275.90359999999998"/>
    <x v="2954"/>
    <x v="2954"/>
    <x v="2"/>
    <n v="11.93"/>
  </r>
  <r>
    <x v="4"/>
    <x v="11"/>
    <x v="4"/>
    <n v="48907"/>
    <n v="4.3600000000000003"/>
    <n v="2132.3452000000002"/>
    <n v="37009.440000000002"/>
    <n v="17.356214181456174"/>
    <n v="2868.11"/>
    <n v="22.48"/>
    <n v="2223.3588720000002"/>
    <n v="393.73"/>
    <n v="1.04"/>
    <n v="2312.2932268800005"/>
    <x v="1"/>
    <n v="485"/>
    <x v="2432"/>
    <n v="9.25"/>
    <n v="210.99250000000001"/>
    <x v="2955"/>
    <x v="2955"/>
    <x v="163"/>
    <n v="14.52"/>
  </r>
  <r>
    <x v="4"/>
    <x v="11"/>
    <x v="4"/>
    <n v="120625"/>
    <n v="3.23"/>
    <n v="3896.1875000000005"/>
    <n v="331269.31"/>
    <n v="85.023965094082342"/>
    <n v="3586.91"/>
    <n v="11.98"/>
    <n v="3157.1981819999996"/>
    <n v="353.59"/>
    <n v="1.07"/>
    <n v="3378.2020547399998"/>
    <x v="1"/>
    <n v="1165"/>
    <x v="2433"/>
    <n v="15.96"/>
    <n v="603.12840000000006"/>
    <x v="2956"/>
    <x v="2956"/>
    <x v="35"/>
    <n v="4.49"/>
  </r>
  <r>
    <x v="4"/>
    <x v="11"/>
    <x v="3"/>
    <n v="142791"/>
    <n v="6.22"/>
    <n v="8881.6001999999989"/>
    <n v="8589.9500000000007"/>
    <n v="0.96716242642851702"/>
    <n v="12645.11"/>
    <n v="29.51"/>
    <n v="8913.5380390000009"/>
    <n v="46.02"/>
    <n v="1.1100000000000001"/>
    <n v="9894.0272232900024"/>
    <x v="0"/>
    <n v="3639"/>
    <x v="2434"/>
    <n v="8.01"/>
    <n v="493.65630000000004"/>
    <x v="2957"/>
    <x v="2957"/>
    <x v="103"/>
    <n v="10.82"/>
  </r>
  <r>
    <x v="4"/>
    <x v="11"/>
    <x v="4"/>
    <n v="148545"/>
    <n v="7.9"/>
    <n v="11735.055"/>
    <n v="43444.6"/>
    <n v="3.7021215494942288"/>
    <n v="15377.09"/>
    <n v="41.87"/>
    <n v="8938.7024170000004"/>
    <n v="291.76"/>
    <n v="0.9"/>
    <n v="8044.8321753000009"/>
    <x v="0"/>
    <n v="3358"/>
    <x v="2435"/>
    <n v="1.19"/>
    <n v="76.516999999999996"/>
    <x v="2958"/>
    <x v="2958"/>
    <x v="74"/>
    <n v="14.6"/>
  </r>
  <r>
    <x v="4"/>
    <x v="11"/>
    <x v="0"/>
    <n v="198633"/>
    <n v="1.65"/>
    <n v="3277.4445000000001"/>
    <n v="417257.33"/>
    <n v="127.31179124467249"/>
    <n v="49945.45"/>
    <n v="27.55"/>
    <n v="36185.478524999991"/>
    <n v="269.3"/>
    <n v="0.81"/>
    <n v="29310.237605249997"/>
    <x v="0"/>
    <n v="2314"/>
    <x v="2436"/>
    <n v="19.32"/>
    <n v="338.1"/>
    <x v="2959"/>
    <x v="2959"/>
    <x v="110"/>
    <n v="19.14"/>
  </r>
  <r>
    <x v="4"/>
    <x v="11"/>
    <x v="3"/>
    <n v="140294"/>
    <n v="3.91"/>
    <n v="5485.4954000000007"/>
    <n v="43997.13"/>
    <n v="8.0206301877493136"/>
    <n v="8082.5"/>
    <n v="25.59"/>
    <n v="6014.1882500000002"/>
    <n v="176.69"/>
    <n v="1.01"/>
    <n v="6074.3301325000002"/>
    <x v="0"/>
    <n v="977"/>
    <x v="2437"/>
    <n v="18.52"/>
    <n v="676.53560000000004"/>
    <x v="2960"/>
    <x v="2960"/>
    <x v="56"/>
    <n v="9.9499999999999993"/>
  </r>
  <r>
    <x v="4"/>
    <x v="11"/>
    <x v="2"/>
    <n v="31267"/>
    <n v="7.92"/>
    <n v="2476.3463999999999"/>
    <n v="483121.98"/>
    <n v="195.09466850033581"/>
    <n v="49320.23"/>
    <n v="4.01"/>
    <n v="47342.488776999999"/>
    <n v="382.56"/>
    <n v="0.95"/>
    <n v="44975.364338149993"/>
    <x v="1"/>
    <n v="2575"/>
    <x v="2438"/>
    <n v="8"/>
    <n v="211.44"/>
    <x v="2961"/>
    <x v="2961"/>
    <x v="109"/>
    <n v="15.77"/>
  </r>
  <r>
    <x v="4"/>
    <x v="11"/>
    <x v="3"/>
    <n v="153845"/>
    <n v="7.12"/>
    <n v="10953.763999999999"/>
    <n v="40774.65"/>
    <n v="3.7224327637513466"/>
    <n v="20644.03"/>
    <n v="42.52"/>
    <n v="11866.188443999999"/>
    <n v="189.97"/>
    <n v="1.1499999999999999"/>
    <n v="13646.116710599998"/>
    <x v="1"/>
    <n v="4369"/>
    <x v="2439"/>
    <n v="19.13"/>
    <n v="1917.2085999999999"/>
    <x v="2962"/>
    <x v="2962"/>
    <x v="37"/>
    <n v="15.08"/>
  </r>
  <r>
    <x v="4"/>
    <x v="11"/>
    <x v="0"/>
    <n v="112269"/>
    <n v="4.25"/>
    <n v="4771.4324999999999"/>
    <n v="22316.03"/>
    <n v="4.6770084246188119"/>
    <n v="23529.37"/>
    <n v="21.23"/>
    <n v="18534.084748999998"/>
    <n v="33.340000000000003"/>
    <n v="1.1599999999999999"/>
    <n v="21499.538308839998"/>
    <x v="0"/>
    <n v="179"/>
    <x v="2440"/>
    <n v="1.86"/>
    <n v="73.823400000000007"/>
    <x v="2963"/>
    <x v="2963"/>
    <x v="209"/>
    <n v="7.43"/>
  </r>
  <r>
    <x v="4"/>
    <x v="11"/>
    <x v="4"/>
    <n v="183917"/>
    <n v="5.37"/>
    <n v="9876.3428999999996"/>
    <n v="301844.73"/>
    <n v="30.562398759970151"/>
    <n v="46101.99"/>
    <n v="56.25"/>
    <n v="20169.620625"/>
    <n v="27.74"/>
    <n v="0.98"/>
    <n v="19766.228212499998"/>
    <x v="1"/>
    <n v="1914"/>
    <x v="2441"/>
    <n v="17.5"/>
    <n v="1339.4499999999998"/>
    <x v="2964"/>
    <x v="2964"/>
    <x v="91"/>
    <n v="23.39"/>
  </r>
  <r>
    <x v="4"/>
    <x v="11"/>
    <x v="4"/>
    <n v="133645"/>
    <n v="3.56"/>
    <n v="4757.7619999999997"/>
    <n v="483145.35"/>
    <n v="101.5488689850396"/>
    <n v="13004.5"/>
    <n v="5.34"/>
    <n v="12310.0597"/>
    <n v="110.76"/>
    <n v="0.96"/>
    <n v="11817.657311999999"/>
    <x v="0"/>
    <n v="839"/>
    <x v="2442"/>
    <n v="2.52"/>
    <n v="69.778800000000004"/>
    <x v="2965"/>
    <x v="2965"/>
    <x v="67"/>
    <n v="9.6199999999999992"/>
  </r>
  <r>
    <x v="4"/>
    <x v="11"/>
    <x v="3"/>
    <n v="176369"/>
    <n v="6.44"/>
    <n v="11358.1636"/>
    <n v="148753.41"/>
    <n v="13.096607448056128"/>
    <n v="19564.8"/>
    <n v="46"/>
    <n v="10564.992"/>
    <n v="423.4"/>
    <n v="1.05"/>
    <n v="11093.241600000001"/>
    <x v="0"/>
    <n v="903"/>
    <x v="2443"/>
    <n v="11.44"/>
    <n v="969.31119999999999"/>
    <x v="2966"/>
    <x v="2966"/>
    <x v="83"/>
    <n v="6.98"/>
  </r>
  <r>
    <x v="4"/>
    <x v="11"/>
    <x v="2"/>
    <n v="105554"/>
    <n v="2.57"/>
    <n v="2712.7377999999999"/>
    <n v="321498.49"/>
    <n v="118.51439899573045"/>
    <n v="26804.18"/>
    <n v="1.34"/>
    <n v="26445.003988"/>
    <n v="314.52999999999997"/>
    <n v="0.99"/>
    <n v="26180.553948119999"/>
    <x v="0"/>
    <n v="2761"/>
    <x v="2444"/>
    <n v="10.52"/>
    <n v="172.84360000000001"/>
    <x v="2967"/>
    <x v="2967"/>
    <x v="135"/>
    <n v="5.96"/>
  </r>
  <r>
    <x v="4"/>
    <x v="11"/>
    <x v="1"/>
    <n v="107067"/>
    <n v="4.5599999999999996"/>
    <n v="4882.2551999999996"/>
    <n v="142194.5"/>
    <n v="29.124757755391403"/>
    <n v="988.74"/>
    <n v="39.67"/>
    <n v="596.50684200000001"/>
    <n v="297.19"/>
    <n v="1.1200000000000001"/>
    <n v="668.08766304000005"/>
    <x v="0"/>
    <n v="309"/>
    <x v="203"/>
    <n v="7.4"/>
    <n v="293.33600000000001"/>
    <x v="2968"/>
    <x v="2968"/>
    <x v="52"/>
    <n v="7.04"/>
  </r>
  <r>
    <x v="4"/>
    <x v="11"/>
    <x v="0"/>
    <n v="171790"/>
    <n v="6.93"/>
    <n v="11905.047"/>
    <n v="218649.68"/>
    <n v="18.366133287840022"/>
    <n v="4462.8599999999997"/>
    <n v="16.38"/>
    <n v="3731.8435319999999"/>
    <n v="111.11"/>
    <n v="0.95"/>
    <n v="3545.2513553999997"/>
    <x v="0"/>
    <n v="107"/>
    <x v="2445"/>
    <n v="18.18"/>
    <n v="1714.0103999999999"/>
    <x v="2969"/>
    <x v="2969"/>
    <x v="206"/>
    <n v="8.07"/>
  </r>
  <r>
    <x v="4"/>
    <x v="11"/>
    <x v="3"/>
    <n v="95022"/>
    <n v="7.14"/>
    <n v="6784.5707999999995"/>
    <n v="485791.63"/>
    <n v="71.602411459837668"/>
    <n v="22189.05"/>
    <n v="23.97"/>
    <n v="16870.334714999997"/>
    <n v="308.10000000000002"/>
    <n v="1.04"/>
    <n v="17545.148103599997"/>
    <x v="1"/>
    <n v="2427"/>
    <x v="2446"/>
    <n v="10.46"/>
    <n v="833.76660000000015"/>
    <x v="2970"/>
    <x v="2970"/>
    <x v="1"/>
    <n v="15.03"/>
  </r>
  <r>
    <x v="4"/>
    <x v="11"/>
    <x v="1"/>
    <n v="75884"/>
    <n v="2.2400000000000002"/>
    <n v="1699.8016000000002"/>
    <n v="176271.19"/>
    <n v="103.70103781523677"/>
    <n v="8673.11"/>
    <n v="16.239999999999998"/>
    <n v="7264.5969360000008"/>
    <n v="388.46"/>
    <n v="0.89"/>
    <n v="6465.491273040001"/>
    <x v="0"/>
    <n v="3185"/>
    <x v="941"/>
    <n v="15.2"/>
    <n v="215.38399999999999"/>
    <x v="2971"/>
    <x v="2971"/>
    <x v="71"/>
    <n v="8.2899999999999991"/>
  </r>
  <r>
    <x v="4"/>
    <x v="11"/>
    <x v="1"/>
    <n v="14783"/>
    <n v="5.24"/>
    <n v="774.62920000000008"/>
    <n v="249981.24"/>
    <n v="322.7108402316876"/>
    <n v="47804.76"/>
    <n v="22.54"/>
    <n v="37029.567095999999"/>
    <n v="74.42"/>
    <n v="1.18"/>
    <n v="43694.889173279997"/>
    <x v="0"/>
    <n v="3227"/>
    <x v="1269"/>
    <n v="9.69"/>
    <n v="46.802700000000002"/>
    <x v="2972"/>
    <x v="2972"/>
    <x v="75"/>
    <n v="14.16"/>
  </r>
  <r>
    <x v="4"/>
    <x v="11"/>
    <x v="1"/>
    <n v="84890"/>
    <n v="4.93"/>
    <n v="4185.0769999999993"/>
    <n v="212375.72"/>
    <n v="50.745952822373411"/>
    <n v="11232.05"/>
    <n v="42.91"/>
    <n v="6412.377344999999"/>
    <n v="76.3"/>
    <n v="1.0900000000000001"/>
    <n v="6989.4913060499994"/>
    <x v="0"/>
    <n v="4536"/>
    <x v="2447"/>
    <n v="8.19"/>
    <n v="246.02760000000001"/>
    <x v="2973"/>
    <x v="2973"/>
    <x v="233"/>
    <n v="5.47"/>
  </r>
  <r>
    <x v="4"/>
    <x v="11"/>
    <x v="3"/>
    <n v="188937"/>
    <n v="6.14"/>
    <n v="11600.7318"/>
    <n v="385129.09"/>
    <n v="33.198689241311484"/>
    <n v="22687.040000000001"/>
    <n v="22.65"/>
    <n v="17548.425440000003"/>
    <n v="422.48"/>
    <n v="1.1599999999999999"/>
    <n v="20356.1735104"/>
    <x v="0"/>
    <n v="3103"/>
    <x v="2448"/>
    <n v="22.48"/>
    <n v="1950.5896"/>
    <x v="2974"/>
    <x v="2974"/>
    <x v="237"/>
    <n v="11.83"/>
  </r>
  <r>
    <x v="4"/>
    <x v="11"/>
    <x v="1"/>
    <n v="89325"/>
    <n v="6.32"/>
    <n v="5645.34"/>
    <n v="303303.3"/>
    <n v="53.726312321312797"/>
    <n v="14601.82"/>
    <n v="19.18"/>
    <n v="11801.190924"/>
    <n v="274.99"/>
    <n v="1.1299999999999999"/>
    <n v="13335.345744119999"/>
    <x v="0"/>
    <n v="4336"/>
    <x v="2449"/>
    <n v="15.49"/>
    <n v="592.80230000000006"/>
    <x v="2975"/>
    <x v="2975"/>
    <x v="76"/>
    <n v="3.19"/>
  </r>
  <r>
    <x v="4"/>
    <x v="11"/>
    <x v="0"/>
    <n v="180048"/>
    <n v="5.89"/>
    <n v="10604.8272"/>
    <n v="138107.63"/>
    <n v="13.023091031601156"/>
    <n v="3576.26"/>
    <n v="22.51"/>
    <n v="2771.2438739999998"/>
    <n v="279.64999999999998"/>
    <n v="0.91"/>
    <n v="2521.83192534"/>
    <x v="1"/>
    <n v="2697"/>
    <x v="2450"/>
    <n v="3.43"/>
    <n v="397.36550000000005"/>
    <x v="2976"/>
    <x v="2976"/>
    <x v="187"/>
    <n v="13.31"/>
  </r>
  <r>
    <x v="4"/>
    <x v="11"/>
    <x v="2"/>
    <n v="46147"/>
    <n v="3.24"/>
    <n v="1495.1628000000003"/>
    <n v="292121.56"/>
    <n v="195.37776086991994"/>
    <n v="33011"/>
    <n v="43.69"/>
    <n v="18588.4941"/>
    <n v="42.26"/>
    <n v="0.94"/>
    <n v="17473.184453999998"/>
    <x v="1"/>
    <n v="4121"/>
    <x v="2451"/>
    <n v="18.61"/>
    <n v="249.56009999999998"/>
    <x v="2977"/>
    <x v="2977"/>
    <x v="233"/>
    <n v="19.190000000000001"/>
  </r>
  <r>
    <x v="4"/>
    <x v="11"/>
    <x v="4"/>
    <n v="172347"/>
    <n v="1.37"/>
    <n v="2361.1539000000002"/>
    <n v="40232.519999999997"/>
    <n v="17.039346736356318"/>
    <n v="34395.19"/>
    <n v="59.69"/>
    <n v="13864.701089000002"/>
    <n v="191.32"/>
    <n v="1.1499999999999999"/>
    <n v="15944.406252350002"/>
    <x v="0"/>
    <n v="1567"/>
    <x v="413"/>
    <n v="18.23"/>
    <n v="383.92380000000003"/>
    <x v="2978"/>
    <x v="2978"/>
    <x v="117"/>
    <n v="17.12"/>
  </r>
  <r>
    <x v="4"/>
    <x v="11"/>
    <x v="3"/>
    <n v="181750"/>
    <n v="5.72"/>
    <n v="10396.1"/>
    <n v="190260.91"/>
    <n v="18.301181212185337"/>
    <n v="27760.7"/>
    <n v="6.43"/>
    <n v="25975.686989999998"/>
    <n v="479.04"/>
    <n v="1.18"/>
    <n v="30651.310648199997"/>
    <x v="1"/>
    <n v="2799"/>
    <x v="2452"/>
    <n v="11.91"/>
    <n v="1086.4302"/>
    <x v="2979"/>
    <x v="2979"/>
    <x v="46"/>
    <n v="15.41"/>
  </r>
  <r>
    <x v="4"/>
    <x v="11"/>
    <x v="0"/>
    <n v="172811"/>
    <n v="7.02"/>
    <n v="12131.332199999999"/>
    <n v="385666.5"/>
    <n v="31.790943784393278"/>
    <n v="47141.96"/>
    <n v="10.51"/>
    <n v="42187.340003999998"/>
    <n v="412.11"/>
    <n v="0.92"/>
    <n v="38812.352803679998"/>
    <x v="0"/>
    <n v="1005"/>
    <x v="2453"/>
    <n v="14.16"/>
    <n v="1370.6880000000001"/>
    <x v="2980"/>
    <x v="2980"/>
    <x v="15"/>
    <n v="14.73"/>
  </r>
  <r>
    <x v="4"/>
    <x v="11"/>
    <x v="1"/>
    <n v="91638"/>
    <n v="0.67"/>
    <n v="613.97460000000001"/>
    <n v="14996.49"/>
    <n v="24.425261240448709"/>
    <n v="15951.36"/>
    <n v="21.46"/>
    <n v="12528.198144"/>
    <n v="350.36"/>
    <n v="0.98"/>
    <n v="12277.63418112"/>
    <x v="0"/>
    <n v="3335"/>
    <x v="2454"/>
    <n v="7.07"/>
    <n v="36.057000000000002"/>
    <x v="2981"/>
    <x v="2981"/>
    <x v="209"/>
    <n v="1.2"/>
  </r>
  <r>
    <x v="4"/>
    <x v="11"/>
    <x v="0"/>
    <n v="103995"/>
    <n v="6.6"/>
    <n v="6863.67"/>
    <n v="250352.37"/>
    <n v="36.475000983438889"/>
    <n v="25933.46"/>
    <n v="9.6"/>
    <n v="23443.847839999999"/>
    <n v="312"/>
    <n v="1.1299999999999999"/>
    <n v="26491.548059199995"/>
    <x v="0"/>
    <n v="3492"/>
    <x v="624"/>
    <n v="8.09"/>
    <n v="486.37079999999997"/>
    <x v="2982"/>
    <x v="2982"/>
    <x v="16"/>
    <n v="14.98"/>
  </r>
  <r>
    <x v="4"/>
    <x v="11"/>
    <x v="3"/>
    <n v="86293"/>
    <n v="2.98"/>
    <n v="2571.5313999999998"/>
    <n v="136996.53"/>
    <n v="53.274297953351848"/>
    <n v="12381.89"/>
    <n v="36.799999999999997"/>
    <n v="7825.35448"/>
    <n v="376.84"/>
    <n v="0.85"/>
    <n v="6651.5513080000001"/>
    <x v="0"/>
    <n v="4681"/>
    <x v="1733"/>
    <n v="6.53"/>
    <n v="128.90219999999999"/>
    <x v="2983"/>
    <x v="2983"/>
    <x v="245"/>
    <n v="10.23"/>
  </r>
  <r>
    <x v="4"/>
    <x v="11"/>
    <x v="2"/>
    <n v="15063"/>
    <n v="1.06"/>
    <n v="159.6678"/>
    <n v="61257.37"/>
    <n v="383.65512645630491"/>
    <n v="27300.17"/>
    <n v="15.1"/>
    <n v="23177.844329999996"/>
    <n v="337.32"/>
    <n v="1"/>
    <n v="23177.844329999996"/>
    <x v="0"/>
    <n v="2059"/>
    <x v="2455"/>
    <n v="3.22"/>
    <n v="3.9605999999999999"/>
    <x v="2984"/>
    <x v="2984"/>
    <x v="41"/>
    <n v="10.119999999999999"/>
  </r>
  <r>
    <x v="4"/>
    <x v="11"/>
    <x v="1"/>
    <n v="95306"/>
    <n v="2.39"/>
    <n v="2277.8134"/>
    <n v="353868.23"/>
    <n v="155.3543543119028"/>
    <n v="27264.799999999999"/>
    <n v="25.77"/>
    <n v="20238.661039999999"/>
    <n v="416.58"/>
    <n v="1.06"/>
    <n v="21452.9807024"/>
    <x v="1"/>
    <n v="4328"/>
    <x v="687"/>
    <n v="14.45"/>
    <n v="243.48249999999999"/>
    <x v="2985"/>
    <x v="2985"/>
    <x v="232"/>
    <n v="13.97"/>
  </r>
  <r>
    <x v="4"/>
    <x v="11"/>
    <x v="1"/>
    <n v="41213"/>
    <n v="6.37"/>
    <n v="2625.2681000000002"/>
    <n v="148323.66"/>
    <n v="56.498481050373478"/>
    <n v="39937.57"/>
    <n v="36.33"/>
    <n v="25428.250819000001"/>
    <n v="302.89"/>
    <n v="0.99"/>
    <n v="25173.96831081"/>
    <x v="0"/>
    <n v="2208"/>
    <x v="1374"/>
    <n v="13.59"/>
    <n v="306.04679999999996"/>
    <x v="2986"/>
    <x v="2986"/>
    <x v="176"/>
    <n v="12.9"/>
  </r>
  <r>
    <x v="4"/>
    <x v="11"/>
    <x v="0"/>
    <n v="125822"/>
    <n v="6.67"/>
    <n v="8392.3274000000001"/>
    <n v="372335.83"/>
    <n v="44.366218362739282"/>
    <n v="36668.58"/>
    <n v="45.91"/>
    <n v="19834.034922000003"/>
    <n v="226.01"/>
    <n v="0.84"/>
    <n v="16660.589334480002"/>
    <x v="0"/>
    <n v="1197"/>
    <x v="2456"/>
    <n v="15.44"/>
    <n v="686.6167999999999"/>
    <x v="2987"/>
    <x v="2987"/>
    <x v="32"/>
    <n v="11.22"/>
  </r>
  <r>
    <x v="4"/>
    <x v="11"/>
    <x v="2"/>
    <n v="93674"/>
    <n v="4.97"/>
    <n v="4655.5977999999996"/>
    <n v="139970.66"/>
    <n v="30.06502408777666"/>
    <n v="42202.7"/>
    <n v="20.47"/>
    <n v="33563.807309999997"/>
    <n v="443.22"/>
    <n v="0.89"/>
    <n v="29871.788505899996"/>
    <x v="0"/>
    <n v="4500"/>
    <x v="2457"/>
    <n v="21.31"/>
    <n v="809.35379999999998"/>
    <x v="2988"/>
    <x v="2988"/>
    <x v="222"/>
    <n v="7.62"/>
  </r>
  <r>
    <x v="4"/>
    <x v="11"/>
    <x v="0"/>
    <n v="195080"/>
    <n v="7.86"/>
    <n v="15333.288"/>
    <n v="193761.23"/>
    <n v="12.63663931702059"/>
    <n v="4096.46"/>
    <n v="32.229999999999997"/>
    <n v="2776.1709419999997"/>
    <n v="180.63"/>
    <n v="0.96"/>
    <n v="2665.1241043199998"/>
    <x v="0"/>
    <n v="240"/>
    <x v="2458"/>
    <n v="22.86"/>
    <n v="1850.5170000000001"/>
    <x v="2989"/>
    <x v="2989"/>
    <x v="47"/>
    <n v="8.18"/>
  </r>
  <r>
    <x v="4"/>
    <x v="11"/>
    <x v="0"/>
    <n v="131241"/>
    <n v="7.77"/>
    <n v="10197.425699999998"/>
    <n v="321069.90000000002"/>
    <n v="31.485387532659352"/>
    <n v="47740.959999999999"/>
    <n v="14.69"/>
    <n v="40727.812976000001"/>
    <n v="303.51"/>
    <n v="0.88"/>
    <n v="35840.47541888"/>
    <x v="1"/>
    <n v="1016"/>
    <x v="2459"/>
    <n v="19.86"/>
    <n v="2465.6190000000001"/>
    <x v="2990"/>
    <x v="2990"/>
    <x v="207"/>
    <n v="13.31"/>
  </r>
  <r>
    <x v="4"/>
    <x v="11"/>
    <x v="4"/>
    <n v="150519"/>
    <n v="7.77"/>
    <n v="11695.326299999999"/>
    <n v="456066.35"/>
    <n v="38.995607159759196"/>
    <n v="18284"/>
    <n v="3.22"/>
    <n v="17695.2552"/>
    <n v="429.08"/>
    <n v="1.1599999999999999"/>
    <n v="20526.496031999999"/>
    <x v="0"/>
    <n v="3577"/>
    <x v="2460"/>
    <n v="16.149999999999999"/>
    <n v="1499.6889999999999"/>
    <x v="2991"/>
    <x v="2991"/>
    <x v="128"/>
    <n v="10.82"/>
  </r>
  <r>
    <x v="4"/>
    <x v="11"/>
    <x v="0"/>
    <n v="114570"/>
    <n v="6.28"/>
    <n v="7194.996000000001"/>
    <n v="451642.45"/>
    <n v="62.771744417926008"/>
    <n v="22154.58"/>
    <n v="34.81"/>
    <n v="14442.570701999999"/>
    <n v="336.38"/>
    <n v="1.06"/>
    <n v="15309.12494412"/>
    <x v="0"/>
    <n v="1863"/>
    <x v="2461"/>
    <n v="3.87"/>
    <n v="258.3612"/>
    <x v="2992"/>
    <x v="2992"/>
    <x v="19"/>
    <n v="10.94"/>
  </r>
  <r>
    <x v="4"/>
    <x v="11"/>
    <x v="4"/>
    <n v="137285"/>
    <n v="5.63"/>
    <n v="7729.1454999999996"/>
    <n v="287423.65999999997"/>
    <n v="37.186990463564179"/>
    <n v="5299.24"/>
    <n v="48.68"/>
    <n v="2719.5699679999998"/>
    <n v="362.57"/>
    <n v="1.0900000000000001"/>
    <n v="2964.3312651199999"/>
    <x v="0"/>
    <n v="4520"/>
    <x v="2462"/>
    <n v="11.15"/>
    <n v="530.85149999999999"/>
    <x v="2993"/>
    <x v="2993"/>
    <x v="213"/>
    <n v="7.61"/>
  </r>
  <r>
    <x v="4"/>
    <x v="11"/>
    <x v="1"/>
    <n v="181312"/>
    <n v="5.61"/>
    <n v="10171.603200000001"/>
    <n v="344506.87"/>
    <n v="33.869475954390353"/>
    <n v="24776.76"/>
    <n v="53.73"/>
    <n v="11464.206851999999"/>
    <n v="427.74"/>
    <n v="1.0900000000000001"/>
    <n v="12495.985468680001"/>
    <x v="0"/>
    <n v="1363"/>
    <x v="668"/>
    <n v="6.17"/>
    <n v="333.8587"/>
    <x v="2994"/>
    <x v="2994"/>
    <x v="57"/>
    <n v="16.3"/>
  </r>
  <r>
    <x v="4"/>
    <x v="11"/>
    <x v="3"/>
    <n v="181940"/>
    <n v="3.78"/>
    <n v="6877.3320000000003"/>
    <n v="488919.61"/>
    <n v="71.091465411296113"/>
    <n v="5465.08"/>
    <n v="3.85"/>
    <n v="5254.6744200000003"/>
    <n v="192.87"/>
    <n v="1.1000000000000001"/>
    <n v="5780.1418620000004"/>
    <x v="1"/>
    <n v="649"/>
    <x v="2463"/>
    <n v="6.77"/>
    <n v="424.8175"/>
    <x v="2995"/>
    <x v="2995"/>
    <x v="81"/>
    <n v="12.39"/>
  </r>
  <r>
    <x v="4"/>
    <x v="11"/>
    <x v="3"/>
    <n v="55232"/>
    <n v="4.04"/>
    <n v="2231.3728000000001"/>
    <n v="340609.02"/>
    <n v="152.64550145990844"/>
    <n v="33307.43"/>
    <n v="32.28"/>
    <n v="22555.791596000003"/>
    <n v="279.35000000000002"/>
    <n v="1.03"/>
    <n v="23232.465343880005"/>
    <x v="0"/>
    <n v="3554"/>
    <x v="2464"/>
    <n v="22.87"/>
    <n v="462.20270000000005"/>
    <x v="2996"/>
    <x v="2996"/>
    <x v="188"/>
    <n v="14.82"/>
  </r>
  <r>
    <x v="4"/>
    <x v="11"/>
    <x v="2"/>
    <n v="137094"/>
    <n v="5.18"/>
    <n v="7101.4691999999995"/>
    <n v="6805.12"/>
    <n v="0.95826931137010363"/>
    <n v="15788.66"/>
    <n v="23.85"/>
    <n v="12023.06459"/>
    <n v="461.85"/>
    <n v="1"/>
    <n v="12023.06459"/>
    <x v="1"/>
    <n v="1428"/>
    <x v="2465"/>
    <n v="6.25"/>
    <n v="281.8125"/>
    <x v="2997"/>
    <x v="2997"/>
    <x v="64"/>
    <n v="8.48"/>
  </r>
  <r>
    <x v="4"/>
    <x v="11"/>
    <x v="1"/>
    <n v="74916"/>
    <n v="3.55"/>
    <n v="2659.5179999999996"/>
    <n v="14761.27"/>
    <n v="5.5503553651451139"/>
    <n v="10911.24"/>
    <n v="4.34"/>
    <n v="10437.692184"/>
    <n v="212.89"/>
    <n v="1.06"/>
    <n v="11063.953715039999"/>
    <x v="0"/>
    <n v="182"/>
    <x v="1026"/>
    <n v="19.05"/>
    <n v="491.29950000000002"/>
    <x v="2998"/>
    <x v="2998"/>
    <x v="31"/>
    <n v="-1.23"/>
  </r>
  <r>
    <x v="4"/>
    <x v="11"/>
    <x v="4"/>
    <n v="19837"/>
    <n v="1.72"/>
    <n v="341.19639999999998"/>
    <n v="128998.21"/>
    <n v="378.07611686407012"/>
    <n v="9185.11"/>
    <n v="21.55"/>
    <n v="7205.7187950000007"/>
    <n v="211.28"/>
    <n v="0.95"/>
    <n v="6845.4328552500001"/>
    <x v="0"/>
    <n v="2015"/>
    <x v="2001"/>
    <n v="3.45"/>
    <n v="6.6930000000000005"/>
    <x v="2999"/>
    <x v="2999"/>
    <x v="111"/>
    <n v="1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A7B542-F739-467D-8FA4-CE9AB4AABE2E}"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A43" firstHeaderRow="1" firstDataRow="1" firstDataCol="0" rowPageCount="1" colPageCount="1"/>
  <pivotFields count="26">
    <pivotField showAll="0">
      <items count="6">
        <item x="0"/>
        <item x="1"/>
        <item x="2"/>
        <item x="3"/>
        <item x="4"/>
        <item t="default"/>
      </items>
    </pivotField>
    <pivotField showAll="0">
      <items count="13">
        <item x="0"/>
        <item x="1"/>
        <item x="2"/>
        <item x="3"/>
        <item x="4"/>
        <item x="5"/>
        <item x="6"/>
        <item x="7"/>
        <item x="8"/>
        <item x="9"/>
        <item x="10"/>
        <item x="11"/>
        <item t="default"/>
      </items>
    </pivotField>
    <pivotField axis="axisPage" showAll="0">
      <items count="6">
        <item x="3"/>
        <item x="2"/>
        <item x="1"/>
        <item x="4"/>
        <item x="0"/>
        <item t="default"/>
      </items>
    </pivotField>
    <pivotField showAll="0"/>
    <pivotField showAll="0"/>
    <pivotField numFmtId="1" showAll="0"/>
    <pivotField showAll="0"/>
    <pivotField numFmtId="1" showAll="0"/>
    <pivotField showAll="0"/>
    <pivotField showAll="0"/>
    <pivotField numFmtId="2" showAll="0"/>
    <pivotField showAll="0"/>
    <pivotField showAll="0"/>
    <pivotField numFmtId="2" showAll="0"/>
    <pivotField showAll="0">
      <items count="3">
        <item x="1"/>
        <item x="0"/>
        <item t="default"/>
      </items>
    </pivotField>
    <pivotField showAll="0"/>
    <pivotField showAll="0"/>
    <pivotField showAll="0"/>
    <pivotField numFmtId="1" showAll="0"/>
    <pivotField numFmtId="1"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pageFields count="1">
    <pageField fld="2" hier="-1"/>
  </pageFields>
  <dataFields count="1">
    <dataField name="Average of customer_rating" fld="21" subtotal="average" baseField="0" baseItem="0" numFmtId="2"/>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68175E-2F6E-4A6A-85F5-AE3EBA6CD4E3}" name="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G17" firstHeaderRow="1" firstDataRow="2" firstDataCol="1" rowPageCount="1" colPageCount="1"/>
  <pivotFields count="26">
    <pivotField axis="axisCol" showAll="0">
      <items count="6">
        <item x="0"/>
        <item x="1"/>
        <item x="2"/>
        <item x="3"/>
        <item x="4"/>
        <item t="default"/>
      </items>
    </pivotField>
    <pivotField axis="axisRow" showAll="0">
      <items count="13">
        <item x="0"/>
        <item x="1"/>
        <item x="2"/>
        <item x="3"/>
        <item x="4"/>
        <item x="5"/>
        <item x="6"/>
        <item x="7"/>
        <item x="8"/>
        <item x="9"/>
        <item x="10"/>
        <item x="11"/>
        <item t="default"/>
      </items>
    </pivotField>
    <pivotField axis="axisPage" showAll="0">
      <items count="6">
        <item x="3"/>
        <item x="2"/>
        <item x="1"/>
        <item x="4"/>
        <item x="0"/>
        <item t="default"/>
      </items>
    </pivotField>
    <pivotField showAll="0"/>
    <pivotField showAll="0"/>
    <pivotField numFmtId="1" showAll="0"/>
    <pivotField showAll="0"/>
    <pivotField numFmtId="1" showAll="0"/>
    <pivotField showAll="0"/>
    <pivotField showAll="0"/>
    <pivotField numFmtId="2" showAll="0"/>
    <pivotField showAll="0"/>
    <pivotField showAll="0"/>
    <pivotField numFmtId="2" showAll="0"/>
    <pivotField showAll="0">
      <items count="3">
        <item x="1"/>
        <item x="0"/>
        <item t="default"/>
      </items>
    </pivotField>
    <pivotField showAll="0"/>
    <pivotField showAll="0"/>
    <pivotField showAll="0"/>
    <pivotField numFmtId="1" showAll="0"/>
    <pivotField numFmtId="1"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3">
    <i>
      <x/>
    </i>
    <i>
      <x v="1"/>
    </i>
    <i>
      <x v="2"/>
    </i>
    <i>
      <x v="3"/>
    </i>
    <i>
      <x v="4"/>
    </i>
    <i>
      <x v="5"/>
    </i>
    <i>
      <x v="6"/>
    </i>
    <i>
      <x v="7"/>
    </i>
    <i>
      <x v="8"/>
    </i>
    <i>
      <x v="9"/>
    </i>
    <i>
      <x v="10"/>
    </i>
    <i>
      <x v="11"/>
    </i>
    <i t="grand">
      <x/>
    </i>
  </rowItems>
  <colFields count="1">
    <field x="0"/>
  </colFields>
  <colItems count="6">
    <i>
      <x/>
    </i>
    <i>
      <x v="1"/>
    </i>
    <i>
      <x v="2"/>
    </i>
    <i>
      <x v="3"/>
    </i>
    <i>
      <x v="4"/>
    </i>
    <i t="grand">
      <x/>
    </i>
  </colItems>
  <pageFields count="1">
    <pageField fld="2" hier="-1"/>
  </pageFields>
  <dataFields count="1">
    <dataField name="Average of revenue" fld="20" subtotal="average" baseField="1" baseItem="4"/>
  </dataFields>
  <chartFormats count="5">
    <chartFormat chart="7" format="10" series="1">
      <pivotArea type="data" outline="0" fieldPosition="0">
        <references count="2">
          <reference field="4294967294" count="1" selected="0">
            <x v="0"/>
          </reference>
          <reference field="0" count="1" selected="0">
            <x v="0"/>
          </reference>
        </references>
      </pivotArea>
    </chartFormat>
    <chartFormat chart="7" format="11" series="1">
      <pivotArea type="data" outline="0" fieldPosition="0">
        <references count="2">
          <reference field="4294967294" count="1" selected="0">
            <x v="0"/>
          </reference>
          <reference field="0" count="1" selected="0">
            <x v="1"/>
          </reference>
        </references>
      </pivotArea>
    </chartFormat>
    <chartFormat chart="7" format="12" series="1">
      <pivotArea type="data" outline="0" fieldPosition="0">
        <references count="2">
          <reference field="4294967294" count="1" selected="0">
            <x v="0"/>
          </reference>
          <reference field="0" count="1" selected="0">
            <x v="2"/>
          </reference>
        </references>
      </pivotArea>
    </chartFormat>
    <chartFormat chart="7" format="13" series="1">
      <pivotArea type="data" outline="0" fieldPosition="0">
        <references count="2">
          <reference field="4294967294" count="1" selected="0">
            <x v="0"/>
          </reference>
          <reference field="0" count="1" selected="0">
            <x v="3"/>
          </reference>
        </references>
      </pivotArea>
    </chartFormat>
    <chartFormat chart="7"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03B989-450B-487F-9CF8-5FC56C945383}" name="REV CO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6:B52" firstHeaderRow="1" firstDataRow="1" firstDataCol="1" rowPageCount="1" colPageCount="1"/>
  <pivotFields count="26">
    <pivotField axis="axisPage" multipleItemSelectionAllowed="1" showAll="0">
      <items count="6">
        <item x="0"/>
        <item x="1"/>
        <item x="2"/>
        <item x="3"/>
        <item x="4"/>
        <item t="default"/>
      </items>
    </pivotField>
    <pivotField showAll="0">
      <items count="13">
        <item x="0"/>
        <item x="1"/>
        <item x="2"/>
        <item x="3"/>
        <item x="4"/>
        <item x="5"/>
        <item x="6"/>
        <item x="7"/>
        <item x="8"/>
        <item x="9"/>
        <item x="10"/>
        <item x="11"/>
        <item t="default"/>
      </items>
    </pivotField>
    <pivotField axis="axisRow" showAll="0">
      <items count="6">
        <item x="3"/>
        <item x="2"/>
        <item x="1"/>
        <item x="4"/>
        <item x="0"/>
        <item t="default"/>
      </items>
    </pivotField>
    <pivotField showAll="0"/>
    <pivotField showAll="0"/>
    <pivotField numFmtId="1" showAll="0"/>
    <pivotField showAll="0"/>
    <pivotField numFmtId="1" showAll="0"/>
    <pivotField showAll="0"/>
    <pivotField showAll="0"/>
    <pivotField numFmtId="2" showAll="0"/>
    <pivotField showAll="0"/>
    <pivotField showAll="0"/>
    <pivotField numFmtId="2" showAll="0"/>
    <pivotField showAll="0">
      <items count="3">
        <item x="1"/>
        <item x="0"/>
        <item t="default"/>
      </items>
    </pivotField>
    <pivotField showAll="0"/>
    <pivotField showAll="0"/>
    <pivotField showAll="0"/>
    <pivotField numFmtId="1" showAll="0"/>
    <pivotField numFmtId="1"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6">
    <i>
      <x/>
    </i>
    <i>
      <x v="1"/>
    </i>
    <i>
      <x v="2"/>
    </i>
    <i>
      <x v="3"/>
    </i>
    <i>
      <x v="4"/>
    </i>
    <i t="grand">
      <x/>
    </i>
  </rowItems>
  <colItems count="1">
    <i/>
  </colItems>
  <pageFields count="1">
    <pageField fld="0" hier="-1"/>
  </pageFields>
  <dataFields count="1">
    <dataField name="Sum of revenue" fld="20" showDataAs="percentOfTotal" baseField="2" baseItem="0" numFmtId="10"/>
  </dataFields>
  <chartFormats count="6">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2" count="1" selected="0">
            <x v="0"/>
          </reference>
        </references>
      </pivotArea>
    </chartFormat>
    <chartFormat chart="12" format="9">
      <pivotArea type="data" outline="0" fieldPosition="0">
        <references count="2">
          <reference field="4294967294" count="1" selected="0">
            <x v="0"/>
          </reference>
          <reference field="2" count="1" selected="0">
            <x v="1"/>
          </reference>
        </references>
      </pivotArea>
    </chartFormat>
    <chartFormat chart="12" format="10">
      <pivotArea type="data" outline="0" fieldPosition="0">
        <references count="2">
          <reference field="4294967294" count="1" selected="0">
            <x v="0"/>
          </reference>
          <reference field="2" count="1" selected="0">
            <x v="2"/>
          </reference>
        </references>
      </pivotArea>
    </chartFormat>
    <chartFormat chart="12" format="11">
      <pivotArea type="data" outline="0" fieldPosition="0">
        <references count="2">
          <reference field="4294967294" count="1" selected="0">
            <x v="0"/>
          </reference>
          <reference field="2" count="1" selected="0">
            <x v="3"/>
          </reference>
        </references>
      </pivotArea>
    </chartFormat>
    <chartFormat chart="1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248C1E-489D-40C1-AF0B-7B150F992059}" name="C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8:A99" firstHeaderRow="1" firstDataRow="1" firstDataCol="0"/>
  <pivotFields count="26">
    <pivotField showAll="0">
      <items count="6">
        <item x="0"/>
        <item x="1"/>
        <item x="2"/>
        <item x="3"/>
        <item x="4"/>
        <item t="default"/>
      </items>
    </pivotField>
    <pivotField showAll="0">
      <items count="13">
        <item x="0"/>
        <item x="1"/>
        <item x="2"/>
        <item x="3"/>
        <item x="4"/>
        <item x="5"/>
        <item x="6"/>
        <item x="7"/>
        <item x="8"/>
        <item x="9"/>
        <item x="10"/>
        <item x="11"/>
        <item t="default"/>
      </items>
    </pivotField>
    <pivotField showAll="0">
      <items count="6">
        <item x="3"/>
        <item x="2"/>
        <item x="1"/>
        <item x="4"/>
        <item x="0"/>
        <item t="default"/>
      </items>
    </pivotField>
    <pivotField showAll="0"/>
    <pivotField showAll="0"/>
    <pivotField numFmtId="1" showAll="0"/>
    <pivotField showAll="0"/>
    <pivotField numFmtId="1" showAll="0"/>
    <pivotField showAll="0"/>
    <pivotField showAll="0"/>
    <pivotField numFmtId="2" showAll="0"/>
    <pivotField showAll="0"/>
    <pivotField dataField="1" showAll="0"/>
    <pivotField numFmtId="2" showAll="0"/>
    <pivotField showAll="0">
      <items count="3">
        <item x="1"/>
        <item x="0"/>
        <item t="default"/>
      </items>
    </pivotField>
    <pivotField showAll="0"/>
    <pivotField showAll="0"/>
    <pivotField showAll="0"/>
    <pivotField numFmtId="1" showAll="0"/>
    <pivotField numFmtI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ompetitor price index"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C674B3-7B77-482D-AD57-7947AC44FD49}" name="WEB CONV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0:C91" firstHeaderRow="0" firstDataRow="1" firstDataCol="0"/>
  <pivotFields count="26">
    <pivotField showAll="0">
      <items count="6">
        <item x="0"/>
        <item x="1"/>
        <item x="2"/>
        <item x="3"/>
        <item x="4"/>
        <item t="default"/>
      </items>
    </pivotField>
    <pivotField showAll="0">
      <items count="13">
        <item x="0"/>
        <item x="1"/>
        <item x="2"/>
        <item x="3"/>
        <item x="4"/>
        <item x="5"/>
        <item x="6"/>
        <item x="7"/>
        <item x="8"/>
        <item x="9"/>
        <item x="10"/>
        <item x="11"/>
        <item t="default"/>
      </items>
    </pivotField>
    <pivotField showAll="0">
      <items count="6">
        <item x="3"/>
        <item x="2"/>
        <item x="1"/>
        <item x="4"/>
        <item x="0"/>
        <item t="default"/>
      </items>
    </pivotField>
    <pivotField dataField="1" showAll="0"/>
    <pivotField showAll="0"/>
    <pivotField dataField="1" numFmtId="1" showAll="0"/>
    <pivotField showAll="0"/>
    <pivotField numFmtId="1" showAll="0"/>
    <pivotField showAll="0"/>
    <pivotField showAll="0"/>
    <pivotField numFmtId="2" showAll="0"/>
    <pivotField showAll="0"/>
    <pivotField showAll="0"/>
    <pivotField numFmtId="2" showAll="0"/>
    <pivotField showAll="0">
      <items count="3">
        <item x="1"/>
        <item x="0"/>
        <item t="default"/>
      </items>
    </pivotField>
    <pivotField showAll="0"/>
    <pivotField showAll="0"/>
    <pivotField showAll="0"/>
    <pivotField numFmtId="1" showAll="0"/>
    <pivotField dataField="1" numFmtI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Website traffic" fld="3" subtotal="average" baseField="0" baseItem="1"/>
    <dataField name="Customer Engagement" fld="5" subtotal="average" baseField="0" baseItem="1" numFmtId="1"/>
    <dataField name="Purchased" fld="19" subtotal="average" baseField="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B84DCA-E7CE-471F-98DF-815D61724AA9}" name="RO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B58" firstHeaderRow="0" firstDataRow="1" firstDataCol="0" rowPageCount="1" colPageCount="1"/>
  <pivotFields count="26">
    <pivotField showAll="0">
      <items count="6">
        <item x="0"/>
        <item x="1"/>
        <item x="2"/>
        <item x="3"/>
        <item x="4"/>
        <item t="default"/>
      </items>
    </pivotField>
    <pivotField showAll="0">
      <items count="13">
        <item x="0"/>
        <item x="1"/>
        <item x="2"/>
        <item x="3"/>
        <item x="4"/>
        <item x="5"/>
        <item x="6"/>
        <item x="7"/>
        <item x="8"/>
        <item x="9"/>
        <item x="10"/>
        <item x="11"/>
        <item t="default"/>
      </items>
    </pivotField>
    <pivotField axis="axisPage" showAll="0">
      <items count="6">
        <item x="3"/>
        <item x="2"/>
        <item x="1"/>
        <item x="4"/>
        <item x="0"/>
        <item t="default"/>
      </items>
    </pivotField>
    <pivotField showAll="0"/>
    <pivotField showAll="0"/>
    <pivotField numFmtId="1" showAll="0"/>
    <pivotField dataField="1" showAll="0"/>
    <pivotField numFmtId="1" showAll="0"/>
    <pivotField showAll="0"/>
    <pivotField showAll="0"/>
    <pivotField numFmtId="2" showAll="0"/>
    <pivotField showAll="0"/>
    <pivotField showAll="0"/>
    <pivotField numFmtId="2" showAll="0"/>
    <pivotField showAll="0">
      <items count="3">
        <item x="1"/>
        <item x="0"/>
        <item t="default"/>
      </items>
    </pivotField>
    <pivotField showAll="0"/>
    <pivotField showAll="0"/>
    <pivotField showAll="0"/>
    <pivotField numFmtId="1" showAll="0"/>
    <pivotField numFmtId="1" showAll="0"/>
    <pivotField dataField="1" showAll="0">
      <items count="3001">
        <item x="747"/>
        <item x="1208"/>
        <item x="1483"/>
        <item x="2398"/>
        <item x="2474"/>
        <item x="1684"/>
        <item x="1227"/>
        <item x="1881"/>
        <item x="2047"/>
        <item x="304"/>
        <item x="2299"/>
        <item x="1130"/>
        <item x="1882"/>
        <item x="2225"/>
        <item x="1688"/>
        <item x="1850"/>
        <item x="814"/>
        <item x="1474"/>
        <item x="2199"/>
        <item x="1630"/>
        <item x="2314"/>
        <item x="1742"/>
        <item x="1952"/>
        <item x="279"/>
        <item x="2441"/>
        <item x="2686"/>
        <item x="198"/>
        <item x="2767"/>
        <item x="446"/>
        <item x="2885"/>
        <item x="2254"/>
        <item x="2589"/>
        <item x="584"/>
        <item x="2709"/>
        <item x="2871"/>
        <item x="1730"/>
        <item x="703"/>
        <item x="2556"/>
        <item x="1990"/>
        <item x="315"/>
        <item x="2689"/>
        <item x="2247"/>
        <item x="783"/>
        <item x="449"/>
        <item x="1115"/>
        <item x="188"/>
        <item x="1584"/>
        <item x="505"/>
        <item x="1096"/>
        <item x="750"/>
        <item x="2029"/>
        <item x="309"/>
        <item x="1172"/>
        <item x="2591"/>
        <item x="1358"/>
        <item x="203"/>
        <item x="749"/>
        <item x="967"/>
        <item x="899"/>
        <item x="1704"/>
        <item x="2525"/>
        <item x="2361"/>
        <item x="2045"/>
        <item x="823"/>
        <item x="1309"/>
        <item x="2292"/>
        <item x="1476"/>
        <item x="2003"/>
        <item x="2415"/>
        <item x="2713"/>
        <item x="1953"/>
        <item x="2264"/>
        <item x="62"/>
        <item x="2025"/>
        <item x="2530"/>
        <item x="391"/>
        <item x="2600"/>
        <item x="583"/>
        <item x="553"/>
        <item x="1203"/>
        <item x="2795"/>
        <item x="2820"/>
        <item x="801"/>
        <item x="93"/>
        <item x="1768"/>
        <item x="2596"/>
        <item x="806"/>
        <item x="2450"/>
        <item x="1065"/>
        <item x="622"/>
        <item x="1530"/>
        <item x="1297"/>
        <item x="586"/>
        <item x="725"/>
        <item x="1060"/>
        <item x="1242"/>
        <item x="2106"/>
        <item x="756"/>
        <item x="1481"/>
        <item x="944"/>
        <item x="2776"/>
        <item x="2055"/>
        <item x="929"/>
        <item x="866"/>
        <item x="1716"/>
        <item x="1021"/>
        <item x="1662"/>
        <item x="510"/>
        <item x="2042"/>
        <item x="1064"/>
        <item x="1335"/>
        <item x="2835"/>
        <item x="1918"/>
        <item x="2514"/>
        <item x="667"/>
        <item x="1372"/>
        <item x="441"/>
        <item x="307"/>
        <item x="2478"/>
        <item x="2399"/>
        <item x="1733"/>
        <item x="2500"/>
        <item x="1673"/>
        <item x="2360"/>
        <item x="1677"/>
        <item x="1436"/>
        <item x="191"/>
        <item x="373"/>
        <item x="1243"/>
        <item x="527"/>
        <item x="1020"/>
        <item x="2863"/>
        <item x="683"/>
        <item x="2718"/>
        <item x="2947"/>
        <item x="837"/>
        <item x="959"/>
        <item x="2823"/>
        <item x="2295"/>
        <item x="1250"/>
        <item x="1903"/>
        <item x="1462"/>
        <item x="2062"/>
        <item x="2566"/>
        <item x="190"/>
        <item x="256"/>
        <item x="17"/>
        <item x="2999"/>
        <item x="2365"/>
        <item x="382"/>
        <item x="2091"/>
        <item x="1382"/>
        <item x="2015"/>
        <item x="2634"/>
        <item x="146"/>
        <item x="68"/>
        <item x="2420"/>
        <item x="1843"/>
        <item x="1974"/>
        <item x="2612"/>
        <item x="2089"/>
        <item x="118"/>
        <item x="1674"/>
        <item x="2210"/>
        <item x="2131"/>
        <item x="2624"/>
        <item x="2146"/>
        <item x="1762"/>
        <item x="757"/>
        <item x="550"/>
        <item x="2392"/>
        <item x="1433"/>
        <item x="1311"/>
        <item x="794"/>
        <item x="2187"/>
        <item x="1413"/>
        <item x="1933"/>
        <item x="2902"/>
        <item x="1539"/>
        <item x="561"/>
        <item x="420"/>
        <item x="25"/>
        <item x="474"/>
        <item x="2593"/>
        <item x="2491"/>
        <item x="530"/>
        <item x="1779"/>
        <item x="78"/>
        <item x="612"/>
        <item x="1057"/>
        <item x="2460"/>
        <item x="606"/>
        <item x="74"/>
        <item x="2601"/>
        <item x="1589"/>
        <item x="1113"/>
        <item x="1540"/>
        <item x="2473"/>
        <item x="1470"/>
        <item x="1749"/>
        <item x="154"/>
        <item x="2801"/>
        <item x="133"/>
        <item x="1432"/>
        <item x="1740"/>
        <item x="761"/>
        <item x="1818"/>
        <item x="1551"/>
        <item x="1362"/>
        <item x="1401"/>
        <item x="2480"/>
        <item x="1720"/>
        <item x="1531"/>
        <item x="216"/>
        <item x="1646"/>
        <item x="1127"/>
        <item x="1523"/>
        <item x="1783"/>
        <item x="2630"/>
        <item x="1912"/>
        <item x="744"/>
        <item x="572"/>
        <item x="430"/>
        <item x="893"/>
        <item x="115"/>
        <item x="889"/>
        <item x="1247"/>
        <item x="2746"/>
        <item x="2662"/>
        <item x="1649"/>
        <item x="34"/>
        <item x="2903"/>
        <item x="2366"/>
        <item x="1025"/>
        <item x="141"/>
        <item x="1923"/>
        <item x="407"/>
        <item x="169"/>
        <item x="2968"/>
        <item x="239"/>
        <item x="347"/>
        <item x="832"/>
        <item x="1489"/>
        <item x="1245"/>
        <item x="2242"/>
        <item x="1168"/>
        <item x="1913"/>
        <item x="1643"/>
        <item x="2951"/>
        <item x="1884"/>
        <item x="1212"/>
        <item x="1837"/>
        <item x="1940"/>
        <item x="437"/>
        <item x="534"/>
        <item x="1661"/>
        <item x="2788"/>
        <item x="1820"/>
        <item x="429"/>
        <item x="1106"/>
        <item x="1687"/>
        <item x="1204"/>
        <item x="143"/>
        <item x="344"/>
        <item x="414"/>
        <item x="2774"/>
        <item x="222"/>
        <item x="1440"/>
        <item x="2369"/>
        <item x="232"/>
        <item x="2506"/>
        <item x="120"/>
        <item x="2561"/>
        <item x="965"/>
        <item x="415"/>
        <item x="2069"/>
        <item x="2465"/>
        <item x="876"/>
        <item x="722"/>
        <item x="815"/>
        <item x="976"/>
        <item x="2853"/>
        <item x="2574"/>
        <item x="643"/>
        <item x="2316"/>
        <item x="2035"/>
        <item x="167"/>
        <item x="320"/>
        <item x="1449"/>
        <item x="812"/>
        <item x="456"/>
        <item x="1935"/>
        <item x="243"/>
        <item x="18"/>
        <item x="1252"/>
        <item x="2984"/>
        <item x="2174"/>
        <item x="2577"/>
        <item x="2781"/>
        <item x="1224"/>
        <item x="1560"/>
        <item x="1751"/>
        <item x="999"/>
        <item x="376"/>
        <item x="2833"/>
        <item x="2088"/>
        <item x="1928"/>
        <item x="1280"/>
        <item x="1445"/>
        <item x="2507"/>
        <item x="956"/>
        <item x="715"/>
        <item x="1550"/>
        <item x="803"/>
        <item x="458"/>
        <item x="2171"/>
        <item x="769"/>
        <item x="987"/>
        <item x="2128"/>
        <item x="1173"/>
        <item x="538"/>
        <item x="2707"/>
        <item x="40"/>
        <item x="685"/>
        <item x="504"/>
        <item x="2048"/>
        <item x="1517"/>
        <item x="1714"/>
        <item x="119"/>
        <item x="2357"/>
        <item x="107"/>
        <item x="1904"/>
        <item x="790"/>
        <item x="1832"/>
        <item x="2303"/>
        <item x="915"/>
        <item x="2175"/>
        <item x="1294"/>
        <item x="1939"/>
        <item x="1359"/>
        <item x="1512"/>
        <item x="1920"/>
        <item x="210"/>
        <item x="623"/>
        <item x="1110"/>
        <item x="470"/>
        <item x="9"/>
        <item x="184"/>
        <item x="991"/>
        <item x="1819"/>
        <item x="2102"/>
        <item x="2150"/>
        <item x="1153"/>
        <item x="1994"/>
        <item x="768"/>
        <item x="378"/>
        <item x="800"/>
        <item x="2590"/>
        <item x="2086"/>
        <item x="2636"/>
        <item x="1813"/>
        <item x="531"/>
        <item x="2711"/>
        <item x="1666"/>
        <item x="101"/>
        <item x="2815"/>
        <item x="349"/>
        <item x="2756"/>
        <item x="2765"/>
        <item x="2518"/>
        <item x="281"/>
        <item x="1806"/>
        <item x="2663"/>
        <item x="695"/>
        <item x="2524"/>
        <item x="476"/>
        <item x="2202"/>
        <item x="364"/>
        <item x="1078"/>
        <item x="121"/>
        <item x="1787"/>
        <item x="1689"/>
        <item x="1685"/>
        <item x="1351"/>
        <item x="2508"/>
        <item x="2616"/>
        <item x="2248"/>
        <item x="1094"/>
        <item x="854"/>
        <item x="1468"/>
        <item x="182"/>
        <item x="1542"/>
        <item x="228"/>
        <item x="1878"/>
        <item x="2687"/>
        <item x="2236"/>
        <item x="1317"/>
        <item x="1804"/>
        <item x="2412"/>
        <item x="273"/>
        <item x="1855"/>
        <item x="1295"/>
        <item x="2728"/>
        <item x="1713"/>
        <item x="2602"/>
        <item x="2374"/>
        <item x="2116"/>
        <item x="186"/>
        <item x="849"/>
        <item x="2625"/>
        <item x="2517"/>
        <item x="2285"/>
        <item x="762"/>
        <item x="2339"/>
        <item x="1420"/>
        <item x="381"/>
        <item x="2271"/>
        <item x="412"/>
        <item x="1657"/>
        <item x="372"/>
        <item x="2487"/>
        <item x="1658"/>
        <item x="520"/>
        <item x="1516"/>
        <item x="21"/>
        <item x="2572"/>
        <item x="2464"/>
        <item x="127"/>
        <item x="2083"/>
        <item x="1274"/>
        <item x="1158"/>
        <item x="2194"/>
        <item x="168"/>
        <item x="2121"/>
        <item x="501"/>
        <item x="1290"/>
        <item x="445"/>
        <item x="1613"/>
        <item x="1410"/>
        <item x="488"/>
        <item x="2232"/>
        <item x="2708"/>
        <item x="2955"/>
        <item x="2933"/>
        <item x="1454"/>
        <item x="2249"/>
        <item x="2476"/>
        <item x="1753"/>
        <item x="26"/>
        <item x="577"/>
        <item x="937"/>
        <item x="2495"/>
        <item x="2549"/>
        <item x="67"/>
        <item x="668"/>
        <item x="651"/>
        <item x="1259"/>
        <item x="2006"/>
        <item x="264"/>
        <item x="1061"/>
        <item x="2526"/>
        <item x="1942"/>
        <item x="1034"/>
        <item x="1625"/>
        <item x="1752"/>
        <item x="193"/>
        <item x="51"/>
        <item x="250"/>
        <item x="2868"/>
        <item x="656"/>
        <item x="2941"/>
        <item x="2503"/>
        <item x="778"/>
        <item x="1041"/>
        <item x="1695"/>
        <item x="2527"/>
        <item x="138"/>
        <item x="1947"/>
        <item x="2446"/>
        <item x="650"/>
        <item x="599"/>
        <item x="663"/>
        <item x="263"/>
        <item x="1270"/>
        <item x="1553"/>
        <item x="1656"/>
        <item x="2207"/>
        <item x="699"/>
        <item x="1774"/>
        <item x="2133"/>
        <item x="295"/>
        <item x="2337"/>
        <item x="1001"/>
        <item x="1111"/>
        <item x="1465"/>
        <item x="1703"/>
        <item x="2326"/>
        <item x="1277"/>
        <item x="1018"/>
        <item x="2400"/>
        <item x="1778"/>
        <item x="2033"/>
        <item x="1089"/>
        <item x="1608"/>
        <item x="1160"/>
        <item x="1191"/>
        <item x="580"/>
        <item x="1763"/>
        <item x="1398"/>
        <item x="2432"/>
        <item x="200"/>
        <item x="2930"/>
        <item x="2547"/>
        <item x="1554"/>
        <item x="2049"/>
        <item x="1880"/>
        <item x="2406"/>
        <item x="6"/>
        <item x="1045"/>
        <item x="1218"/>
        <item x="642"/>
        <item x="1797"/>
        <item x="204"/>
        <item x="313"/>
        <item x="209"/>
        <item x="2107"/>
        <item x="851"/>
        <item x="1604"/>
        <item x="1767"/>
        <item x="24"/>
        <item x="2005"/>
        <item x="588"/>
        <item x="951"/>
        <item x="1099"/>
        <item x="2115"/>
        <item x="508"/>
        <item x="1628"/>
        <item x="2424"/>
        <item x="1699"/>
        <item x="464"/>
        <item x="1394"/>
        <item x="1969"/>
        <item x="635"/>
        <item x="2095"/>
        <item x="408"/>
        <item x="1917"/>
        <item x="2347"/>
        <item x="2981"/>
        <item x="1102"/>
        <item x="2073"/>
        <item x="500"/>
        <item x="2875"/>
        <item x="254"/>
        <item x="2617"/>
        <item x="1451"/>
        <item x="1815"/>
        <item x="751"/>
        <item x="1121"/>
        <item x="2720"/>
        <item x="972"/>
        <item x="2377"/>
        <item x="2161"/>
        <item x="2680"/>
        <item x="1305"/>
        <item x="1564"/>
        <item x="567"/>
        <item x="1807"/>
        <item x="1997"/>
        <item x="777"/>
        <item x="2454"/>
        <item x="2341"/>
        <item x="1141"/>
        <item x="2627"/>
        <item x="176"/>
        <item x="108"/>
        <item x="2183"/>
        <item x="1651"/>
        <item x="2608"/>
        <item x="824"/>
        <item x="2828"/>
        <item x="1793"/>
        <item x="1355"/>
        <item x="45"/>
        <item x="1865"/>
        <item x="1000"/>
        <item x="1352"/>
        <item x="1484"/>
        <item x="879"/>
        <item x="404"/>
        <item x="2099"/>
        <item x="1375"/>
        <item x="1050"/>
        <item x="549"/>
        <item x="2501"/>
        <item x="1366"/>
        <item x="1944"/>
        <item x="970"/>
        <item x="920"/>
        <item x="935"/>
        <item x="875"/>
        <item x="982"/>
        <item x="102"/>
        <item x="2551"/>
        <item x="938"/>
        <item x="770"/>
        <item x="632"/>
        <item x="11"/>
        <item x="2096"/>
        <item x="1166"/>
        <item x="713"/>
        <item x="1480"/>
        <item x="2847"/>
        <item x="1845"/>
        <item x="2286"/>
        <item x="433"/>
        <item x="704"/>
        <item x="1571"/>
        <item x="2862"/>
        <item x="545"/>
        <item x="1027"/>
        <item x="291"/>
        <item x="160"/>
        <item x="767"/>
        <item x="727"/>
        <item x="1959"/>
        <item x="2575"/>
        <item x="1934"/>
        <item x="379"/>
        <item x="1591"/>
        <item x="431"/>
        <item x="601"/>
        <item x="2342"/>
        <item x="375"/>
        <item x="1642"/>
        <item x="776"/>
        <item x="2734"/>
        <item x="2790"/>
        <item x="1002"/>
        <item x="2226"/>
        <item x="2165"/>
        <item x="830"/>
        <item x="1179"/>
        <item x="106"/>
        <item x="388"/>
        <item x="459"/>
        <item x="42"/>
        <item x="2351"/>
        <item x="87"/>
        <item x="2032"/>
        <item x="1479"/>
        <item x="221"/>
        <item x="1491"/>
        <item x="323"/>
        <item x="1360"/>
        <item x="2371"/>
        <item x="238"/>
        <item x="2322"/>
        <item x="384"/>
        <item x="260"/>
        <item x="2009"/>
        <item x="1029"/>
        <item x="2669"/>
        <item x="2413"/>
        <item x="717"/>
        <item x="1893"/>
        <item x="2496"/>
        <item x="2250"/>
        <item x="813"/>
        <item x="1338"/>
        <item x="1082"/>
        <item x="411"/>
        <item x="1879"/>
        <item x="59"/>
        <item x="2582"/>
        <item x="2092"/>
        <item x="1328"/>
        <item x="2490"/>
        <item x="2108"/>
        <item x="1757"/>
        <item x="793"/>
        <item x="1745"/>
        <item x="2528"/>
        <item x="1272"/>
        <item x="2144"/>
        <item x="763"/>
        <item x="2584"/>
        <item x="738"/>
        <item x="103"/>
        <item x="194"/>
        <item x="805"/>
        <item x="2220"/>
        <item x="564"/>
        <item x="712"/>
        <item x="2860"/>
        <item x="2288"/>
        <item x="1996"/>
        <item x="648"/>
        <item x="947"/>
        <item x="1701"/>
        <item x="1229"/>
        <item x="1849"/>
        <item x="590"/>
        <item x="2396"/>
        <item x="1123"/>
        <item x="1536"/>
        <item x="86"/>
        <item x="498"/>
        <item x="671"/>
        <item x="1949"/>
        <item x="2816"/>
        <item x="1587"/>
        <item x="1682"/>
        <item x="2405"/>
        <item x="2656"/>
        <item x="2658"/>
        <item x="1622"/>
        <item x="996"/>
        <item x="2971"/>
        <item x="1485"/>
        <item x="591"/>
        <item x="1971"/>
        <item x="1169"/>
        <item x="774"/>
        <item x="1368"/>
        <item x="1165"/>
        <item x="1406"/>
        <item x="1627"/>
        <item x="1133"/>
        <item x="543"/>
        <item x="81"/>
        <item x="275"/>
        <item x="1519"/>
        <item x="1653"/>
        <item x="1221"/>
        <item x="2843"/>
        <item x="0"/>
        <item x="2565"/>
        <item x="1888"/>
        <item x="2329"/>
        <item x="2858"/>
        <item x="380"/>
        <item x="2022"/>
        <item x="555"/>
        <item x="1568"/>
        <item x="361"/>
        <item x="1615"/>
        <item x="1805"/>
        <item x="1194"/>
        <item x="1513"/>
        <item x="2753"/>
        <item x="2737"/>
        <item x="1254"/>
        <item x="1499"/>
        <item x="1866"/>
        <item x="638"/>
        <item x="1300"/>
        <item x="461"/>
        <item x="2414"/>
        <item x="1681"/>
        <item x="782"/>
        <item x="795"/>
        <item x="1068"/>
        <item x="2239"/>
        <item x="1645"/>
        <item x="670"/>
        <item x="128"/>
        <item x="1791"/>
        <item x="1105"/>
        <item x="818"/>
        <item x="2956"/>
        <item x="2727"/>
        <item x="2864"/>
        <item x="2942"/>
        <item x="1660"/>
        <item x="328"/>
        <item x="2477"/>
        <item x="1267"/>
        <item x="720"/>
        <item x="1342"/>
        <item x="402"/>
        <item x="12"/>
        <item x="1811"/>
        <item x="1314"/>
        <item x="661"/>
        <item x="676"/>
        <item x="1437"/>
        <item x="1777"/>
        <item x="2077"/>
        <item x="2890"/>
        <item x="981"/>
        <item x="1494"/>
        <item x="820"/>
        <item x="2151"/>
        <item x="2485"/>
        <item x="272"/>
        <item x="971"/>
        <item x="718"/>
        <item x="282"/>
        <item x="2078"/>
        <item x="2280"/>
        <item x="2421"/>
        <item x="30"/>
        <item x="953"/>
        <item x="1835"/>
        <item x="2873"/>
        <item x="2845"/>
        <item x="2443"/>
        <item x="1049"/>
        <item x="1226"/>
        <item x="2070"/>
        <item x="1230"/>
        <item x="233"/>
        <item x="2114"/>
        <item x="369"/>
        <item x="2748"/>
        <item x="1992"/>
        <item x="674"/>
        <item x="2140"/>
        <item x="47"/>
        <item x="1262"/>
        <item x="822"/>
        <item x="1988"/>
        <item x="940"/>
        <item x="257"/>
        <item x="2186"/>
        <item x="455"/>
        <item x="1886"/>
        <item x="1374"/>
        <item x="2629"/>
        <item x="197"/>
        <item x="1339"/>
        <item x="900"/>
        <item x="1521"/>
        <item x="2260"/>
        <item x="1577"/>
        <item x="609"/>
        <item x="2296"/>
        <item x="28"/>
        <item x="2137"/>
        <item x="413"/>
        <item x="1617"/>
        <item x="2918"/>
        <item x="1769"/>
        <item x="1670"/>
        <item x="2831"/>
        <item x="227"/>
        <item x="1898"/>
        <item x="2723"/>
        <item x="1877"/>
        <item x="2993"/>
        <item x="1825"/>
        <item x="1302"/>
        <item x="316"/>
        <item x="2348"/>
        <item x="302"/>
        <item x="2410"/>
        <item x="2001"/>
        <item x="1103"/>
        <item x="1276"/>
        <item x="1279"/>
        <item x="2866"/>
        <item x="2016"/>
        <item x="1361"/>
        <item x="1391"/>
        <item x="48"/>
        <item x="15"/>
        <item x="2560"/>
        <item x="1326"/>
        <item x="297"/>
        <item x="2611"/>
        <item x="2436"/>
        <item x="892"/>
        <item x="2755"/>
        <item x="939"/>
        <item x="1403"/>
        <item x="1961"/>
        <item x="2703"/>
        <item x="2425"/>
        <item x="434"/>
        <item x="2471"/>
        <item x="2548"/>
        <item x="499"/>
        <item x="1841"/>
        <item x="271"/>
        <item x="43"/>
        <item x="179"/>
        <item x="687"/>
        <item x="1378"/>
        <item x="2043"/>
        <item x="958"/>
        <item x="2044"/>
        <item x="980"/>
        <item x="909"/>
        <item x="1253"/>
        <item x="2544"/>
        <item x="1118"/>
        <item x="1288"/>
        <item x="284"/>
        <item x="2953"/>
        <item x="1921"/>
        <item x="199"/>
        <item x="2840"/>
        <item x="54"/>
        <item x="2512"/>
        <item x="310"/>
        <item x="2696"/>
        <item x="2926"/>
        <item x="598"/>
        <item x="2237"/>
        <item x="737"/>
        <item x="2923"/>
        <item x="1228"/>
        <item x="1363"/>
        <item x="979"/>
        <item x="547"/>
        <item x="1838"/>
        <item x="1852"/>
        <item x="1565"/>
        <item x="1334"/>
        <item x="1164"/>
        <item x="1515"/>
        <item x="1059"/>
        <item x="1570"/>
        <item x="1052"/>
        <item x="1857"/>
        <item x="2827"/>
        <item x="1867"/>
        <item x="2605"/>
        <item x="427"/>
        <item x="1426"/>
        <item x="1708"/>
        <item x="997"/>
        <item x="1562"/>
        <item x="1116"/>
        <item x="448"/>
        <item x="144"/>
        <item x="1905"/>
        <item x="964"/>
        <item x="1419"/>
        <item x="1759"/>
        <item x="1389"/>
        <item x="1443"/>
        <item x="1322"/>
        <item x="852"/>
        <item x="587"/>
        <item x="155"/>
        <item x="616"/>
        <item x="1786"/>
        <item x="1520"/>
        <item x="1264"/>
        <item x="2090"/>
        <item x="2812"/>
        <item x="1929"/>
        <item x="61"/>
        <item x="1578"/>
        <item x="1980"/>
        <item x="2932"/>
        <item x="2494"/>
        <item x="2327"/>
        <item x="287"/>
        <item x="2768"/>
        <item x="2729"/>
        <item x="1826"/>
        <item x="2100"/>
        <item x="2532"/>
        <item x="1343"/>
        <item x="2156"/>
        <item x="358"/>
        <item x="2276"/>
        <item x="2240"/>
        <item x="1593"/>
        <item x="1739"/>
        <item x="116"/>
        <item x="483"/>
        <item x="957"/>
        <item x="394"/>
        <item x="2929"/>
        <item x="1344"/>
        <item x="897"/>
        <item x="542"/>
        <item x="1149"/>
        <item x="2654"/>
        <item x="472"/>
        <item x="1803"/>
        <item x="1863"/>
        <item x="2783"/>
        <item x="2451"/>
        <item x="2085"/>
        <item x="1885"/>
        <item x="827"/>
        <item x="2983"/>
        <item x="2536"/>
        <item x="2435"/>
        <item x="2552"/>
        <item x="2185"/>
        <item x="2535"/>
        <item x="398"/>
        <item x="487"/>
        <item x="618"/>
        <item x="1331"/>
        <item x="180"/>
        <item x="2504"/>
        <item x="2900"/>
        <item x="2372"/>
        <item x="512"/>
        <item x="1691"/>
        <item x="617"/>
        <item x="1028"/>
        <item x="77"/>
        <item x="1526"/>
        <item x="605"/>
        <item x="1823"/>
        <item x="1183"/>
        <item x="2170"/>
        <item x="1782"/>
        <item x="1232"/>
        <item x="2653"/>
        <item x="20"/>
        <item x="395"/>
        <item x="2874"/>
        <item x="798"/>
        <item x="113"/>
        <item x="2417"/>
        <item x="156"/>
        <item x="219"/>
        <item x="97"/>
        <item x="1387"/>
        <item x="2200"/>
        <item x="1012"/>
        <item x="1537"/>
        <item x="1190"/>
        <item x="796"/>
        <item x="1377"/>
        <item x="392"/>
        <item x="745"/>
        <item x="2819"/>
        <item x="1594"/>
        <item x="819"/>
        <item x="360"/>
        <item x="1145"/>
        <item x="1044"/>
        <item x="1669"/>
        <item x="1251"/>
        <item x="357"/>
        <item x="2949"/>
        <item x="1726"/>
        <item x="2607"/>
        <item x="1772"/>
        <item x="2390"/>
        <item x="2182"/>
        <item x="2642"/>
        <item x="2789"/>
        <item x="914"/>
        <item x="19"/>
        <item x="2972"/>
        <item x="708"/>
        <item x="2870"/>
        <item x="1624"/>
        <item x="1207"/>
        <item x="731"/>
        <item x="1150"/>
        <item x="1851"/>
        <item x="821"/>
        <item x="2197"/>
        <item x="1353"/>
        <item x="843"/>
        <item x="211"/>
        <item x="621"/>
        <item x="2229"/>
        <item x="600"/>
        <item x="568"/>
        <item x="2888"/>
        <item x="860"/>
        <item x="1408"/>
        <item x="2670"/>
        <item x="65"/>
        <item x="886"/>
        <item x="2628"/>
        <item x="2313"/>
        <item x="2356"/>
        <item x="2809"/>
        <item x="2243"/>
        <item x="335"/>
        <item x="2778"/>
        <item x="70"/>
        <item x="1572"/>
        <item x="1914"/>
        <item x="1889"/>
        <item x="1486"/>
        <item x="764"/>
        <item x="2181"/>
        <item x="2393"/>
        <item x="858"/>
        <item x="2079"/>
        <item x="1883"/>
        <item x="2829"/>
        <item x="2681"/>
        <item x="2916"/>
        <item x="754"/>
        <item x="2457"/>
        <item x="1345"/>
        <item x="983"/>
        <item x="2989"/>
        <item x="2263"/>
        <item x="948"/>
        <item x="2244"/>
        <item x="990"/>
        <item x="2358"/>
        <item x="1399"/>
        <item x="2928"/>
        <item x="2562"/>
        <item x="2499"/>
        <item x="1890"/>
        <item x="1834"/>
        <item x="348"/>
        <item x="44"/>
        <item x="1036"/>
        <item x="1261"/>
        <item x="2321"/>
        <item x="522"/>
        <item x="2488"/>
        <item x="974"/>
        <item x="855"/>
        <item x="1501"/>
        <item x="2973"/>
        <item x="2160"/>
        <item x="2897"/>
        <item x="1862"/>
        <item x="2880"/>
        <item x="363"/>
        <item x="2259"/>
        <item x="2143"/>
        <item x="2066"/>
        <item x="1991"/>
        <item x="998"/>
        <item x="518"/>
        <item x="416"/>
        <item x="2960"/>
        <item x="1409"/>
        <item x="1567"/>
        <item x="134"/>
        <item x="569"/>
        <item x="2056"/>
        <item x="941"/>
        <item x="2741"/>
        <item x="1534"/>
        <item x="1938"/>
        <item x="2422"/>
        <item x="729"/>
        <item x="789"/>
        <item x="2716"/>
        <item x="423"/>
        <item x="1284"/>
        <item x="954"/>
        <item x="649"/>
        <item x="1916"/>
        <item x="1640"/>
        <item x="859"/>
        <item x="1505"/>
        <item x="2657"/>
        <item x="2164"/>
        <item x="1830"/>
        <item x="1821"/>
        <item x="2573"/>
        <item x="479"/>
        <item x="1847"/>
        <item x="2265"/>
        <item x="1316"/>
        <item x="2698"/>
        <item x="2826"/>
        <item x="1734"/>
        <item x="1522"/>
        <item x="1458"/>
        <item x="2297"/>
        <item x="2911"/>
        <item x="700"/>
        <item x="1794"/>
        <item x="147"/>
        <item x="1908"/>
        <item x="1236"/>
        <item x="1705"/>
        <item x="2317"/>
        <item x="2580"/>
        <item x="2675"/>
        <item x="1611"/>
        <item x="864"/>
        <item x="933"/>
        <item x="679"/>
        <item x="2312"/>
        <item x="95"/>
        <item x="1869"/>
        <item x="276"/>
        <item x="2800"/>
        <item x="1006"/>
        <item x="496"/>
        <item x="633"/>
        <item x="898"/>
        <item x="791"/>
        <item x="2772"/>
        <item x="2652"/>
        <item x="463"/>
        <item x="2261"/>
        <item x="2550"/>
        <item x="946"/>
        <item x="2830"/>
        <item x="234"/>
        <item x="1722"/>
        <item x="2231"/>
        <item x="2018"/>
        <item x="1053"/>
        <item x="2735"/>
        <item x="1566"/>
        <item x="1202"/>
        <item x="2040"/>
        <item x="249"/>
        <item x="1950"/>
        <item x="2954"/>
        <item x="1275"/>
        <item x="76"/>
        <item x="1911"/>
        <item x="509"/>
        <item x="245"/>
        <item x="73"/>
        <item x="1970"/>
        <item x="494"/>
        <item x="2054"/>
        <item x="1941"/>
        <item x="1017"/>
        <item x="495"/>
        <item x="1731"/>
        <item x="2867"/>
        <item x="268"/>
        <item x="2804"/>
        <item x="1842"/>
        <item x="2977"/>
        <item x="267"/>
        <item x="1846"/>
        <item x="1101"/>
        <item x="2945"/>
        <item x="183"/>
        <item x="516"/>
        <item x="1511"/>
        <item x="615"/>
        <item x="218"/>
        <item x="2158"/>
        <item x="570"/>
        <item x="610"/>
        <item x="2877"/>
        <item x="2533"/>
        <item x="2298"/>
        <item x="1597"/>
        <item x="2633"/>
        <item x="2333"/>
        <item x="195"/>
        <item x="2832"/>
        <item x="1979"/>
        <item x="1732"/>
        <item x="985"/>
        <item x="2643"/>
        <item x="450"/>
        <item x="322"/>
        <item x="2234"/>
        <item x="2950"/>
        <item x="2376"/>
        <item x="2639"/>
        <item x="2805"/>
        <item x="1548"/>
        <item x="2409"/>
        <item x="1798"/>
        <item x="1427"/>
        <item x="229"/>
        <item x="1047"/>
        <item x="931"/>
        <item x="2998"/>
        <item x="831"/>
        <item x="1151"/>
        <item x="885"/>
        <item x="1607"/>
        <item x="2172"/>
        <item x="57"/>
        <item x="92"/>
        <item x="2378"/>
        <item x="2798"/>
        <item x="2665"/>
        <item x="1816"/>
        <item x="1894"/>
        <item x="1170"/>
        <item x="2739"/>
        <item x="343"/>
        <item x="631"/>
        <item x="401"/>
        <item x="1009"/>
        <item x="129"/>
        <item x="2887"/>
        <item x="2884"/>
        <item x="690"/>
        <item x="2583"/>
        <item x="579"/>
        <item x="1472"/>
        <item x="2468"/>
        <item x="1357"/>
        <item x="2427"/>
        <item x="2587"/>
        <item x="1390"/>
        <item x="217"/>
        <item x="1456"/>
        <item x="2452"/>
        <item x="163"/>
        <item x="1831"/>
        <item x="907"/>
        <item x="1529"/>
        <item x="2940"/>
        <item x="2640"/>
        <item x="1887"/>
        <item x="1209"/>
        <item x="559"/>
        <item x="1985"/>
        <item x="675"/>
        <item x="79"/>
        <item x="2403"/>
        <item x="848"/>
        <item x="285"/>
        <item x="2743"/>
        <item x="780"/>
        <item x="258"/>
        <item x="1175"/>
        <item x="1870"/>
        <item x="1385"/>
        <item x="952"/>
        <item x="2907"/>
        <item x="2223"/>
        <item x="563"/>
        <item x="1452"/>
        <item x="1079"/>
        <item x="701"/>
        <item x="2538"/>
        <item x="1945"/>
        <item x="105"/>
        <item x="2679"/>
        <item x="1039"/>
        <item x="2039"/>
        <item x="523"/>
        <item x="2075"/>
        <item x="1081"/>
        <item x="681"/>
        <item x="1417"/>
        <item x="826"/>
        <item x="2978"/>
        <item x="1429"/>
        <item x="2463"/>
        <item x="2097"/>
        <item x="2719"/>
        <item x="2701"/>
        <item x="1817"/>
        <item x="436"/>
        <item x="1442"/>
        <item x="2939"/>
        <item x="1114"/>
        <item x="2895"/>
        <item x="1848"/>
        <item x="2453"/>
        <item x="760"/>
        <item x="286"/>
        <item x="1620"/>
        <item x="629"/>
        <item x="2912"/>
        <item x="636"/>
        <item x="2101"/>
        <item x="1146"/>
        <item x="1383"/>
        <item x="1496"/>
        <item x="2008"/>
        <item x="1700"/>
        <item x="573"/>
        <item x="171"/>
        <item x="1600"/>
        <item x="692"/>
        <item x="1132"/>
        <item x="1575"/>
        <item x="1790"/>
        <item x="1590"/>
        <item x="342"/>
        <item x="2105"/>
        <item x="2764"/>
        <item x="215"/>
        <item x="2112"/>
        <item x="2745"/>
        <item x="2555"/>
        <item x="296"/>
        <item x="224"/>
        <item x="574"/>
        <item x="2588"/>
        <item x="1766"/>
        <item x="1987"/>
        <item x="1289"/>
        <item x="486"/>
        <item x="2437"/>
        <item x="2459"/>
        <item x="2780"/>
        <item x="1780"/>
        <item x="1122"/>
        <item x="2595"/>
        <item x="2489"/>
        <item x="2542"/>
        <item x="2836"/>
        <item x="1833"/>
        <item x="1013"/>
        <item x="682"/>
        <item x="2308"/>
        <item x="389"/>
        <item x="2434"/>
        <item x="2807"/>
        <item x="114"/>
        <item x="1201"/>
        <item x="1016"/>
        <item x="2111"/>
        <item x="2072"/>
        <item x="173"/>
        <item x="2277"/>
        <item x="2053"/>
        <item x="330"/>
        <item x="660"/>
        <item x="352"/>
        <item x="1404"/>
        <item x="2620"/>
        <item x="2857"/>
        <item x="1784"/>
        <item x="2754"/>
        <item x="924"/>
        <item x="2439"/>
        <item x="1503"/>
        <item x="1492"/>
        <item x="1544"/>
        <item x="1897"/>
        <item x="1195"/>
        <item x="1748"/>
        <item x="475"/>
        <item x="2946"/>
        <item x="1672"/>
        <item x="2479"/>
        <item x="2135"/>
        <item x="181"/>
        <item x="60"/>
        <item x="2541"/>
        <item x="833"/>
        <item x="1425"/>
        <item x="853"/>
        <item x="665"/>
        <item x="318"/>
        <item x="2699"/>
        <item x="787"/>
        <item x="377"/>
        <item x="1239"/>
        <item x="2184"/>
        <item x="2762"/>
        <item x="2380"/>
        <item x="444"/>
        <item x="1395"/>
        <item x="492"/>
        <item x="548"/>
        <item x="2543"/>
        <item x="2130"/>
        <item x="844"/>
        <item x="2391"/>
        <item x="1686"/>
        <item x="906"/>
        <item x="2208"/>
        <item x="539"/>
        <item x="1827"/>
        <item x="220"/>
        <item x="2331"/>
        <item x="759"/>
        <item x="571"/>
        <item x="968"/>
        <item x="2859"/>
        <item x="63"/>
        <item x="2705"/>
        <item x="828"/>
        <item x="308"/>
        <item x="123"/>
        <item x="2159"/>
        <item x="1563"/>
        <item x="927"/>
        <item x="1313"/>
        <item x="2861"/>
        <item x="514"/>
        <item x="746"/>
        <item x="208"/>
        <item x="2796"/>
        <item x="502"/>
        <item x="1007"/>
        <item x="2129"/>
        <item x="1244"/>
        <item x="2516"/>
        <item x="2937"/>
        <item x="1524"/>
        <item x="772"/>
        <item x="1185"/>
        <item x="439"/>
        <item x="916"/>
        <item x="139"/>
        <item x="2162"/>
        <item x="2952"/>
        <item x="2969"/>
        <item x="1605"/>
        <item x="1278"/>
        <item x="1978"/>
        <item x="2064"/>
        <item x="2510"/>
        <item x="2758"/>
        <item x="2206"/>
        <item x="2272"/>
        <item x="2012"/>
        <item x="2985"/>
        <item x="686"/>
        <item x="2615"/>
        <item x="2921"/>
        <item x="1710"/>
        <item x="1140"/>
        <item x="2307"/>
        <item x="1271"/>
        <item x="1874"/>
        <item x="923"/>
        <item x="491"/>
        <item x="2007"/>
        <item x="2456"/>
        <item x="2466"/>
        <item x="1092"/>
        <item x="2139"/>
        <item x="723"/>
        <item x="711"/>
        <item x="2486"/>
        <item x="1135"/>
        <item x="1416"/>
        <item x="2152"/>
        <item x="104"/>
        <item x="2037"/>
        <item x="2251"/>
        <item x="2148"/>
        <item x="39"/>
        <item x="2110"/>
        <item x="637"/>
        <item x="122"/>
        <item x="1441"/>
        <item x="2563"/>
        <item x="2557"/>
        <item x="689"/>
        <item x="1163"/>
        <item x="697"/>
        <item x="1463"/>
        <item x="223"/>
        <item x="1809"/>
        <item x="1623"/>
        <item x="2408"/>
        <item x="465"/>
        <item x="934"/>
        <item x="341"/>
        <item x="2682"/>
        <item x="2995"/>
        <item x="2693"/>
        <item x="324"/>
        <item x="880"/>
        <item x="1200"/>
        <item x="2340"/>
        <item x="529"/>
        <item x="1171"/>
        <item x="2976"/>
        <item x="36"/>
        <item x="331"/>
        <item x="252"/>
        <item x="7"/>
        <item x="270"/>
        <item x="1187"/>
        <item x="1350"/>
        <item x="124"/>
        <item x="2472"/>
        <item x="421"/>
        <item x="2017"/>
        <item x="1386"/>
        <item x="1619"/>
        <item x="1775"/>
        <item x="38"/>
        <item x="2306"/>
        <item x="2650"/>
        <item x="2383"/>
        <item x="1738"/>
        <item x="55"/>
        <item x="1498"/>
        <item x="387"/>
        <item x="418"/>
        <item x="2179"/>
        <item x="714"/>
        <item x="2117"/>
        <item x="85"/>
        <item x="2802"/>
        <item x="2570"/>
        <item x="736"/>
        <item x="162"/>
        <item x="1075"/>
        <item x="277"/>
        <item x="992"/>
        <item x="1583"/>
        <item x="298"/>
        <item x="2402"/>
        <item x="1234"/>
        <item x="23"/>
        <item x="2913"/>
        <item x="2724"/>
        <item x="1727"/>
        <item x="2065"/>
        <item x="2444"/>
        <item x="2645"/>
        <item x="2747"/>
        <item x="1650"/>
        <item x="259"/>
        <item x="2965"/>
        <item x="33"/>
        <item x="1967"/>
        <item x="56"/>
        <item x="1812"/>
        <item x="1525"/>
        <item x="917"/>
        <item x="838"/>
        <item x="242"/>
        <item x="2908"/>
        <item x="2395"/>
        <item x="624"/>
        <item x="426"/>
        <item x="1998"/>
        <item x="556"/>
        <item x="2211"/>
        <item x="251"/>
        <item x="2750"/>
        <item x="399"/>
        <item x="2779"/>
        <item x="2637"/>
        <item x="1678"/>
        <item x="706"/>
        <item x="1592"/>
        <item x="1800"/>
        <item x="2568"/>
        <item x="707"/>
        <item x="1641"/>
        <item x="1303"/>
        <item x="2093"/>
        <item x="1198"/>
        <item x="126"/>
        <item x="2808"/>
        <item x="2354"/>
        <item x="1683"/>
        <item x="2000"/>
        <item x="1124"/>
        <item x="2631"/>
        <item x="1030"/>
        <item x="1634"/>
        <item x="2664"/>
        <item x="317"/>
        <item x="835"/>
        <item x="1975"/>
        <item x="1219"/>
        <item x="4"/>
        <item x="1976"/>
        <item x="2447"/>
        <item x="1504"/>
        <item x="1298"/>
        <item x="2996"/>
        <item x="2905"/>
        <item x="99"/>
        <item x="435"/>
        <item x="226"/>
        <item x="962"/>
        <item x="1307"/>
        <item x="2793"/>
        <item x="10"/>
        <item x="646"/>
        <item x="368"/>
        <item x="882"/>
        <item x="231"/>
        <item x="2725"/>
        <item x="2063"/>
        <item x="2268"/>
        <item x="2726"/>
        <item x="2215"/>
        <item x="1046"/>
        <item x="1698"/>
        <item x="672"/>
        <item x="2195"/>
        <item x="1159"/>
        <item x="1128"/>
        <item x="1066"/>
        <item x="170"/>
        <item x="1543"/>
        <item x="2302"/>
        <item x="973"/>
        <item x="2098"/>
        <item x="536"/>
        <item x="332"/>
        <item x="1055"/>
        <item x="1415"/>
        <item x="2020"/>
        <item x="2149"/>
        <item x="1919"/>
        <item x="1446"/>
        <item x="1931"/>
        <item x="861"/>
        <item x="2281"/>
        <item x="1144"/>
        <item x="1690"/>
        <item x="1281"/>
        <item x="817"/>
        <item x="2688"/>
        <item x="1457"/>
        <item x="2618"/>
        <item x="2919"/>
        <item x="1595"/>
        <item x="345"/>
        <item x="2849"/>
        <item x="2671"/>
        <item x="2811"/>
        <item x="1861"/>
        <item x="2824"/>
        <item x="214"/>
        <item x="2531"/>
        <item x="241"/>
        <item x="627"/>
        <item x="1091"/>
        <item x="289"/>
        <item x="2975"/>
        <item x="628"/>
        <item x="592"/>
        <item x="2245"/>
        <item x="425"/>
        <item x="519"/>
        <item x="594"/>
        <item x="1315"/>
        <item x="109"/>
        <item x="890"/>
        <item x="669"/>
        <item x="356"/>
        <item x="2967"/>
        <item x="337"/>
        <item x="253"/>
        <item x="428"/>
        <item x="702"/>
        <item x="71"/>
        <item x="353"/>
        <item x="2777"/>
        <item x="595"/>
        <item x="2180"/>
        <item x="1629"/>
        <item x="2334"/>
        <item x="2586"/>
        <item x="2282"/>
        <item x="2233"/>
        <item x="1193"/>
        <item x="1802"/>
        <item x="869"/>
        <item x="340"/>
        <item x="1667"/>
        <item x="894"/>
        <item x="525"/>
        <item x="921"/>
        <item x="2519"/>
        <item x="1478"/>
        <item x="2470"/>
        <item x="1983"/>
        <item x="1310"/>
        <item x="1109"/>
        <item x="521"/>
        <item x="2103"/>
        <item x="625"/>
        <item x="269"/>
        <item x="2773"/>
        <item x="1370"/>
        <item x="678"/>
        <item x="419"/>
        <item x="911"/>
        <item x="2004"/>
        <item x="1989"/>
        <item x="619"/>
        <item x="2155"/>
        <item x="333"/>
        <item x="2834"/>
        <item x="2597"/>
        <item x="2154"/>
        <item x="2850"/>
        <item x="157"/>
        <item x="266"/>
        <item x="1023"/>
        <item x="1981"/>
        <item x="1500"/>
        <item x="2818"/>
        <item x="2461"/>
        <item x="2127"/>
        <item x="1356"/>
        <item x="1373"/>
        <item x="1932"/>
        <item x="2125"/>
        <item x="2440"/>
        <item x="230"/>
        <item x="1260"/>
        <item x="2353"/>
        <item x="1161"/>
        <item x="2318"/>
        <item x="1737"/>
        <item x="1137"/>
        <item x="1048"/>
        <item x="2021"/>
        <item x="809"/>
        <item x="2704"/>
        <item x="2458"/>
        <item x="2192"/>
        <item x="2052"/>
        <item x="2922"/>
        <item x="1189"/>
        <item x="1773"/>
        <item x="984"/>
        <item x="1558"/>
        <item x="2145"/>
        <item x="1107"/>
        <item x="365"/>
        <item x="301"/>
        <item x="1580"/>
        <item x="2469"/>
        <item x="1152"/>
        <item x="608"/>
        <item x="69"/>
        <item x="816"/>
        <item x="659"/>
        <item x="1647"/>
        <item x="868"/>
        <item x="1822"/>
        <item x="2899"/>
        <item x="2632"/>
        <item x="1858"/>
        <item x="2328"/>
        <item x="1423"/>
        <item x="2511"/>
        <item x="2740"/>
        <item x="2323"/>
        <item x="919"/>
        <item x="1063"/>
        <item x="734"/>
        <item x="2375"/>
        <item x="2646"/>
        <item x="175"/>
        <item x="1588"/>
        <item x="926"/>
        <item x="1095"/>
        <item x="2118"/>
        <item x="453"/>
        <item x="346"/>
        <item x="2109"/>
        <item x="1139"/>
        <item x="2057"/>
        <item x="2301"/>
        <item x="2695"/>
        <item x="2198"/>
        <item x="467"/>
        <item x="865"/>
        <item x="1108"/>
        <item x="560"/>
        <item x="1330"/>
        <item x="1376"/>
        <item x="862"/>
        <item x="1675"/>
        <item x="2690"/>
        <item x="955"/>
        <item x="1725"/>
        <item x="2433"/>
        <item x="1606"/>
        <item x="1380"/>
        <item x="1162"/>
        <item x="451"/>
        <item x="1574"/>
        <item x="691"/>
        <item x="1384"/>
        <item x="2678"/>
        <item x="1263"/>
        <item x="1547"/>
        <item x="2730"/>
        <item x="977"/>
        <item x="684"/>
        <item x="716"/>
        <item x="2426"/>
        <item x="1397"/>
        <item x="1396"/>
        <item x="165"/>
        <item x="2177"/>
        <item x="693"/>
        <item x="2300"/>
        <item x="1181"/>
        <item x="1785"/>
        <item x="2291"/>
        <item x="1721"/>
        <item x="2598"/>
        <item x="867"/>
        <item x="753"/>
        <item x="1958"/>
        <item x="1424"/>
        <item x="2368"/>
        <item x="66"/>
        <item x="1346"/>
        <item x="1333"/>
        <item x="2578"/>
        <item x="989"/>
        <item x="2455"/>
        <item x="2579"/>
        <item x="2666"/>
        <item x="2046"/>
        <item x="2948"/>
        <item x="1147"/>
        <item x="1369"/>
        <item x="1031"/>
        <item x="807"/>
        <item x="602"/>
        <item x="1186"/>
        <item x="2649"/>
        <item x="1859"/>
        <item x="666"/>
        <item x="797"/>
        <item x="2293"/>
        <item x="1448"/>
        <item x="2256"/>
        <item x="438"/>
        <item x="2697"/>
        <item x="884"/>
        <item x="1455"/>
        <item x="1306"/>
        <item x="2258"/>
        <item x="2"/>
        <item x="2883"/>
        <item x="1559"/>
        <item x="255"/>
        <item x="1902"/>
        <item x="355"/>
        <item x="657"/>
        <item x="839"/>
        <item x="1965"/>
        <item x="2986"/>
        <item x="1644"/>
        <item x="2837"/>
        <item x="454"/>
        <item x="410"/>
        <item x="887"/>
        <item x="1220"/>
        <item x="755"/>
        <item x="2087"/>
        <item x="662"/>
        <item x="89"/>
        <item x="883"/>
        <item x="644"/>
        <item x="2957"/>
        <item x="1922"/>
        <item x="1633"/>
        <item x="2997"/>
        <item x="2388"/>
        <item x="2959"/>
        <item x="1422"/>
        <item x="2167"/>
        <item x="336"/>
        <item x="2289"/>
        <item x="918"/>
        <item x="1120"/>
        <item x="1312"/>
        <item x="493"/>
        <item x="462"/>
        <item x="2031"/>
        <item x="185"/>
        <item x="1549"/>
        <item x="471"/>
        <item x="2041"/>
        <item x="551"/>
        <item x="1668"/>
        <item x="2712"/>
        <item x="2846"/>
        <item x="2411"/>
        <item x="2475"/>
        <item x="306"/>
        <item x="1636"/>
        <item x="1635"/>
        <item x="1223"/>
        <item x="2010"/>
        <item x="1257"/>
        <item x="2752"/>
        <item x="1233"/>
        <item x="2169"/>
        <item x="910"/>
        <item x="2534"/>
        <item x="1471"/>
        <item x="945"/>
        <item x="1273"/>
        <item x="280"/>
        <item x="872"/>
        <item x="949"/>
        <item x="2122"/>
        <item x="1723"/>
        <item x="406"/>
        <item x="578"/>
        <item x="1872"/>
        <item x="2674"/>
        <item x="836"/>
        <item x="2906"/>
        <item x="1614"/>
        <item x="2157"/>
        <item x="544"/>
        <item x="2278"/>
        <item x="2071"/>
        <item x="2324"/>
        <item x="1214"/>
        <item x="1325"/>
        <item x="1435"/>
        <item x="1573"/>
        <item x="1652"/>
        <item x="1074"/>
        <item x="2068"/>
        <item x="2216"/>
        <item x="82"/>
        <item x="2910"/>
        <item x="274"/>
        <item x="841"/>
        <item x="2222"/>
        <item x="334"/>
        <item x="481"/>
        <item x="840"/>
        <item x="1555"/>
        <item x="2335"/>
        <item x="1986"/>
        <item x="5"/>
        <item x="978"/>
        <item x="1702"/>
        <item x="775"/>
        <item x="2944"/>
        <item x="1329"/>
        <item x="2345"/>
        <item x="50"/>
        <item x="1873"/>
        <item x="870"/>
        <item x="1801"/>
        <item x="2305"/>
        <item x="440"/>
        <item x="1246"/>
        <item x="1070"/>
        <item x="541"/>
        <item x="1679"/>
        <item x="2799"/>
        <item x="1510"/>
        <item x="1"/>
        <item x="963"/>
        <item x="2958"/>
        <item x="1943"/>
        <item x="2404"/>
        <item x="1576"/>
        <item x="32"/>
        <item x="1008"/>
        <item x="2442"/>
        <item x="2613"/>
        <item x="2638"/>
        <item x="442"/>
        <item x="2481"/>
        <item x="2775"/>
        <item x="2389"/>
        <item x="857"/>
        <item x="1071"/>
        <item x="658"/>
        <item x="145"/>
        <item x="2132"/>
        <item x="922"/>
        <item x="639"/>
        <item x="2994"/>
        <item x="2943"/>
        <item x="1495"/>
        <item x="863"/>
        <item x="1616"/>
        <item x="1876"/>
        <item x="2024"/>
        <item x="1222"/>
        <item x="1984"/>
        <item x="2655"/>
        <item x="397"/>
        <item x="2189"/>
        <item x="2224"/>
        <item x="901"/>
        <item x="288"/>
        <item x="2238"/>
        <item x="468"/>
        <item x="52"/>
        <item x="1086"/>
        <item x="29"/>
        <item x="480"/>
        <item x="1735"/>
        <item x="149"/>
        <item x="1210"/>
        <item x="2672"/>
        <item x="1407"/>
        <item x="2136"/>
        <item x="1546"/>
        <item x="98"/>
        <item x="912"/>
        <item x="988"/>
        <item x="1906"/>
        <item x="2609"/>
        <item x="2603"/>
        <item x="1493"/>
        <item x="1899"/>
        <item x="1755"/>
        <item x="2030"/>
        <item x="1741"/>
        <item x="742"/>
        <item x="524"/>
        <item x="2384"/>
        <item x="469"/>
        <item x="1010"/>
        <item x="1464"/>
        <item x="192"/>
        <item x="2138"/>
        <item x="804"/>
        <item x="1450"/>
        <item x="311"/>
        <item x="1697"/>
        <item x="1663"/>
        <item x="2660"/>
        <item x="2567"/>
        <item x="2061"/>
        <item x="1255"/>
        <item x="354"/>
        <item x="2619"/>
        <item x="390"/>
        <item x="2791"/>
        <item x="1332"/>
        <item x="1771"/>
        <item x="1693"/>
        <item x="878"/>
        <item x="2702"/>
        <item x="110"/>
        <item x="1174"/>
        <item x="2142"/>
        <item x="576"/>
        <item x="503"/>
        <item x="1241"/>
        <item x="2294"/>
        <item x="942"/>
        <item x="1238"/>
        <item x="135"/>
        <item x="1301"/>
        <item x="2002"/>
        <item x="1561"/>
        <item x="1756"/>
        <item x="1439"/>
        <item x="1336"/>
        <item x="417"/>
        <item x="137"/>
        <item x="728"/>
        <item x="2081"/>
        <item x="1956"/>
        <item x="303"/>
        <item x="1142"/>
        <item x="771"/>
        <item x="2909"/>
        <item x="187"/>
        <item x="312"/>
        <item x="779"/>
        <item x="1954"/>
        <item x="1447"/>
        <item x="1557"/>
        <item x="535"/>
        <item x="14"/>
        <item x="142"/>
        <item x="694"/>
        <item x="2284"/>
        <item x="2094"/>
        <item x="2493"/>
        <item x="2879"/>
        <item x="2219"/>
        <item x="422"/>
        <item x="2275"/>
        <item x="741"/>
        <item x="1293"/>
        <item x="2014"/>
        <item x="1466"/>
        <item x="2733"/>
        <item x="614"/>
        <item x="2792"/>
        <item x="1552"/>
        <item x="1461"/>
        <item x="2821"/>
        <item x="2173"/>
        <item x="1080"/>
        <item x="2623"/>
        <item x="1282"/>
        <item x="873"/>
        <item x="207"/>
        <item x="680"/>
        <item x="2844"/>
        <item x="2721"/>
        <item x="950"/>
        <item x="351"/>
        <item x="1093"/>
        <item x="100"/>
        <item x="647"/>
        <item x="908"/>
        <item x="2067"/>
        <item x="528"/>
        <item x="1022"/>
        <item x="2168"/>
        <item x="2124"/>
        <item x="1711"/>
        <item x="2936"/>
        <item x="654"/>
        <item x="1788"/>
        <item x="557"/>
        <item x="1810"/>
        <item x="1963"/>
        <item x="740"/>
        <item x="902"/>
        <item x="2036"/>
        <item x="84"/>
        <item x="2513"/>
        <item x="2540"/>
        <item x="205"/>
        <item x="1197"/>
        <item x="2594"/>
        <item x="2676"/>
        <item x="2893"/>
        <item x="2274"/>
        <item x="1964"/>
        <item x="2023"/>
        <item x="140"/>
        <item x="2803"/>
        <item x="2683"/>
        <item x="13"/>
        <item x="758"/>
        <item x="1285"/>
        <item x="1216"/>
        <item x="2523"/>
        <item x="1205"/>
        <item x="1024"/>
        <item x="1217"/>
        <item x="1037"/>
        <item x="1077"/>
        <item x="652"/>
        <item x="1586"/>
        <item x="1308"/>
        <item x="1973"/>
        <item x="2722"/>
        <item x="905"/>
        <item x="1418"/>
        <item x="1231"/>
        <item x="290"/>
        <item x="2963"/>
        <item x="91"/>
        <item x="1750"/>
        <item x="1076"/>
        <item x="164"/>
        <item x="299"/>
        <item x="881"/>
        <item x="1871"/>
        <item x="2878"/>
        <item x="1776"/>
        <item x="2428"/>
        <item x="2060"/>
        <item x="2505"/>
        <item x="1026"/>
        <item x="457"/>
        <item x="1444"/>
        <item x="1717"/>
        <item x="834"/>
        <item x="1792"/>
        <item x="845"/>
        <item x="936"/>
        <item x="517"/>
        <item x="2717"/>
        <item x="1180"/>
        <item x="386"/>
        <item x="2279"/>
        <item x="166"/>
        <item x="2987"/>
        <item x="620"/>
        <item x="247"/>
        <item x="2822"/>
        <item x="961"/>
        <item x="452"/>
        <item x="526"/>
        <item x="1318"/>
        <item x="2806"/>
        <item x="1718"/>
        <item x="1665"/>
        <item x="975"/>
        <item x="1038"/>
        <item x="1475"/>
        <item x="1966"/>
        <item x="1982"/>
        <item x="532"/>
        <item x="540"/>
        <item x="1434"/>
        <item x="2763"/>
        <item x="2757"/>
        <item x="2938"/>
        <item x="2287"/>
        <item x="2228"/>
        <item x="2387"/>
        <item x="2581"/>
        <item x="1320"/>
        <item x="785"/>
        <item x="995"/>
        <item x="2537"/>
        <item x="994"/>
        <item x="1856"/>
        <item x="792"/>
        <item x="2651"/>
        <item x="1508"/>
        <item x="1900"/>
        <item x="1621"/>
        <item x="80"/>
        <item x="1487"/>
        <item x="2429"/>
        <item x="2889"/>
        <item x="1206"/>
        <item x="2336"/>
        <item x="2431"/>
        <item x="1715"/>
        <item x="321"/>
        <item x="2267"/>
        <item x="1482"/>
        <item x="1507"/>
        <item x="732"/>
        <item x="1747"/>
        <item x="2217"/>
        <item x="645"/>
        <item x="582"/>
        <item x="2966"/>
        <item x="293"/>
        <item x="2349"/>
        <item x="847"/>
        <item x="1014"/>
        <item x="189"/>
        <item x="2644"/>
        <item x="2521"/>
        <item x="1347"/>
        <item x="1379"/>
        <item x="403"/>
        <item x="383"/>
        <item x="2848"/>
        <item x="1824"/>
        <item x="2852"/>
        <item x="825"/>
        <item x="326"/>
        <item x="2212"/>
        <item x="2113"/>
        <item x="1143"/>
        <item x="1051"/>
        <item x="1258"/>
        <item x="1235"/>
        <item x="2684"/>
        <item x="1948"/>
        <item x="2576"/>
        <item x="385"/>
        <item x="2599"/>
        <item x="1706"/>
        <item x="2386"/>
        <item x="2320"/>
        <item x="2509"/>
        <item x="2397"/>
        <item x="829"/>
        <item x="178"/>
        <item x="1421"/>
        <item x="2191"/>
        <item x="2592"/>
        <item x="1138"/>
        <item x="2904"/>
        <item x="22"/>
        <item x="943"/>
        <item x="1058"/>
        <item x="2462"/>
        <item x="283"/>
        <item x="1799"/>
        <item x="2742"/>
        <item x="1795"/>
        <item x="2019"/>
        <item x="877"/>
        <item x="2120"/>
        <item x="497"/>
        <item x="2522"/>
        <item x="2141"/>
        <item x="2482"/>
        <item x="513"/>
        <item x="1853"/>
        <item x="213"/>
        <item x="2761"/>
        <item x="2074"/>
        <item x="653"/>
        <item x="396"/>
        <item x="246"/>
        <item x="1497"/>
        <item x="724"/>
        <item x="2227"/>
        <item x="1696"/>
        <item x="1789"/>
        <item x="1304"/>
        <item x="484"/>
        <item x="2856"/>
        <item x="603"/>
        <item x="2927"/>
        <item x="2760"/>
        <item x="1968"/>
        <item x="2585"/>
        <item x="1915"/>
        <item x="1545"/>
        <item x="752"/>
        <item x="2315"/>
        <item x="1960"/>
        <item x="710"/>
        <item x="575"/>
        <item x="1414"/>
        <item x="1648"/>
        <item x="305"/>
        <item x="2119"/>
        <item x="1117"/>
        <item x="2205"/>
        <item x="2230"/>
        <item x="477"/>
        <item x="90"/>
        <item x="2554"/>
        <item x="2914"/>
        <item x="2011"/>
        <item x="2026"/>
        <item x="2558"/>
        <item x="1178"/>
        <item x="1184"/>
        <item x="1213"/>
        <item x="1596"/>
        <item x="562"/>
        <item x="2283"/>
        <item x="172"/>
        <item x="743"/>
        <item x="1764"/>
        <item x="1743"/>
        <item x="1402"/>
        <item x="1098"/>
        <item x="2153"/>
        <item x="2423"/>
        <item x="546"/>
        <item x="1393"/>
        <item x="112"/>
        <item x="1069"/>
        <item x="1286"/>
        <item x="1541"/>
        <item x="2925"/>
        <item x="2787"/>
        <item x="1719"/>
        <item x="2876"/>
        <item x="2255"/>
        <item x="2992"/>
        <item x="2782"/>
        <item x="903"/>
        <item x="447"/>
        <item x="72"/>
        <item x="2529"/>
        <item x="2934"/>
        <item x="1895"/>
        <item x="2931"/>
        <item x="1453"/>
        <item x="511"/>
        <item x="896"/>
        <item x="1581"/>
        <item x="1090"/>
        <item x="1240"/>
        <item x="1599"/>
        <item x="2564"/>
        <item x="2784"/>
        <item x="1532"/>
        <item x="1924"/>
        <item x="1459"/>
        <item x="1618"/>
        <item x="604"/>
        <item x="2539"/>
        <item x="1760"/>
        <item x="2901"/>
        <item x="904"/>
        <item x="2898"/>
        <item x="773"/>
        <item x="2935"/>
        <item x="292"/>
        <item x="2962"/>
        <item x="1467"/>
        <item x="1354"/>
        <item x="148"/>
        <item x="2203"/>
        <item x="75"/>
        <item x="2310"/>
        <item x="507"/>
        <item x="2241"/>
        <item x="2332"/>
        <item x="986"/>
        <item x="244"/>
        <item x="2270"/>
        <item x="846"/>
        <item x="478"/>
        <item x="993"/>
        <item x="1901"/>
        <item x="1631"/>
        <item x="2813"/>
        <item x="1428"/>
        <item x="83"/>
        <item x="2359"/>
        <item x="1067"/>
        <item x="1972"/>
        <item x="2363"/>
        <item x="765"/>
        <item x="2571"/>
        <item x="237"/>
        <item x="1907"/>
        <item x="1477"/>
        <item x="2622"/>
        <item x="2520"/>
        <item x="393"/>
        <item x="2419"/>
        <item x="1892"/>
        <item x="338"/>
        <item x="240"/>
        <item x="409"/>
        <item x="490"/>
        <item x="2988"/>
        <item x="327"/>
        <item x="593"/>
        <item x="1680"/>
        <item x="1490"/>
        <item x="688"/>
        <item x="2262"/>
        <item x="2214"/>
        <item x="1035"/>
        <item x="1327"/>
        <item x="721"/>
        <item x="1084"/>
        <item x="2013"/>
        <item x="1005"/>
        <item x="2626"/>
        <item x="1154"/>
        <item x="473"/>
        <item x="1936"/>
        <item x="1364"/>
        <item x="808"/>
        <item x="1637"/>
        <item x="1891"/>
        <item x="1431"/>
        <item x="2038"/>
        <item x="1176"/>
        <item x="2325"/>
        <item x="1509"/>
        <item x="641"/>
        <item x="2668"/>
        <item x="2235"/>
        <item x="1192"/>
        <item x="1836"/>
        <item x="2610"/>
        <item x="1337"/>
        <item x="2661"/>
        <item x="1182"/>
        <item x="1598"/>
        <item x="1296"/>
        <item x="371"/>
        <item x="2246"/>
        <item x="1473"/>
        <item x="626"/>
        <item x="2123"/>
        <item x="2134"/>
        <item x="1249"/>
        <item x="1868"/>
        <item x="589"/>
        <item x="1043"/>
        <item x="1999"/>
        <item x="2498"/>
        <item x="460"/>
        <item x="1955"/>
        <item x="265"/>
        <item x="49"/>
        <item x="1729"/>
        <item x="2851"/>
        <item x="1736"/>
        <item x="810"/>
        <item x="2367"/>
        <item x="2269"/>
        <item x="1957"/>
        <item x="1405"/>
        <item x="1655"/>
        <item x="405"/>
        <item x="2892"/>
        <item x="2416"/>
        <item x="698"/>
        <item x="1291"/>
        <item x="1015"/>
        <item x="2196"/>
        <item x="2350"/>
        <item x="161"/>
        <item x="2190"/>
        <item x="2891"/>
        <item x="2059"/>
        <item x="1758"/>
        <item x="784"/>
        <item x="136"/>
        <item x="2166"/>
        <item x="1601"/>
        <item x="2430"/>
        <item x="2604"/>
        <item x="1460"/>
        <item x="2050"/>
        <item x="1814"/>
        <item x="125"/>
        <item x="2621"/>
        <item x="1927"/>
        <item x="2080"/>
        <item x="1612"/>
        <item x="329"/>
        <item x="2418"/>
        <item x="1283"/>
        <item x="969"/>
        <item x="2034"/>
        <item x="2961"/>
        <item x="664"/>
        <item x="1268"/>
        <item x="1664"/>
        <item x="1266"/>
        <item x="1514"/>
        <item x="177"/>
        <item x="2915"/>
        <item x="2484"/>
        <item x="2343"/>
        <item x="1995"/>
        <item x="726"/>
        <item x="1707"/>
        <item x="1400"/>
        <item x="2974"/>
        <item x="2731"/>
        <item x="607"/>
        <item x="1569"/>
        <item x="709"/>
        <item x="1032"/>
        <item x="2385"/>
        <item x="1844"/>
        <item x="1632"/>
        <item x="2648"/>
        <item x="1977"/>
        <item x="1724"/>
        <item x="117"/>
        <item x="2970"/>
        <item x="1177"/>
        <item x="96"/>
        <item x="1412"/>
        <item x="2497"/>
        <item x="2492"/>
        <item x="1340"/>
        <item x="174"/>
        <item x="1349"/>
        <item x="1579"/>
        <item x="2744"/>
        <item x="1367"/>
        <item x="1538"/>
        <item x="842"/>
        <item x="705"/>
        <item x="888"/>
        <item x="1211"/>
        <item x="37"/>
        <item x="1348"/>
        <item x="1839"/>
        <item x="966"/>
        <item x="1518"/>
        <item x="850"/>
        <item x="748"/>
        <item x="2881"/>
        <item x="2751"/>
        <item x="1728"/>
        <item x="151"/>
        <item x="8"/>
        <item x="1582"/>
        <item x="1237"/>
        <item x="131"/>
        <item x="1603"/>
        <item x="2924"/>
        <item x="2838"/>
        <item x="655"/>
        <item x="2659"/>
        <item x="2266"/>
        <item x="1854"/>
        <item x="58"/>
        <item x="2201"/>
        <item x="2770"/>
        <item x="2964"/>
        <item x="891"/>
        <item x="1083"/>
        <item x="2855"/>
        <item x="2448"/>
        <item x="1746"/>
        <item x="1533"/>
        <item x="2691"/>
        <item x="2257"/>
        <item x="1438"/>
        <item x="236"/>
        <item x="2982"/>
        <item x="2692"/>
        <item x="799"/>
        <item x="2362"/>
        <item x="1011"/>
        <item x="443"/>
        <item x="367"/>
        <item x="485"/>
        <item x="766"/>
        <item x="2794"/>
        <item x="1796"/>
        <item x="1119"/>
        <item x="565"/>
        <item x="2209"/>
        <item x="366"/>
        <item x="581"/>
        <item x="932"/>
        <item x="1157"/>
        <item x="2694"/>
        <item x="111"/>
        <item x="325"/>
        <item x="1694"/>
        <item x="1324"/>
        <item x="1087"/>
        <item x="1248"/>
        <item x="2483"/>
        <item x="1155"/>
        <item x="2364"/>
        <item x="925"/>
        <item x="248"/>
        <item x="2814"/>
        <item x="31"/>
        <item x="1535"/>
        <item x="1654"/>
        <item x="1638"/>
        <item x="2749"/>
        <item x="1341"/>
        <item x="2991"/>
        <item x="552"/>
        <item x="94"/>
        <item x="2027"/>
        <item x="235"/>
        <item x="2290"/>
        <item x="196"/>
        <item x="781"/>
        <item x="261"/>
        <item x="2786"/>
        <item x="2553"/>
        <item x="1256"/>
        <item x="1896"/>
        <item x="1167"/>
        <item x="212"/>
        <item x="132"/>
        <item x="1761"/>
        <item x="786"/>
        <item x="2706"/>
        <item x="1392"/>
        <item x="339"/>
        <item x="2817"/>
        <item x="1556"/>
        <item x="1323"/>
        <item x="2344"/>
        <item x="2126"/>
        <item x="2147"/>
        <item x="2394"/>
        <item x="2449"/>
        <item x="1388"/>
        <item x="2842"/>
        <item x="1072"/>
        <item x="537"/>
        <item x="2221"/>
        <item x="1126"/>
        <item x="640"/>
        <item x="2715"/>
        <item x="856"/>
        <item x="1319"/>
        <item x="2647"/>
        <item x="1019"/>
        <item x="2438"/>
        <item x="2569"/>
        <item x="811"/>
        <item x="319"/>
        <item x="300"/>
        <item x="1808"/>
        <item x="2502"/>
        <item x="294"/>
        <item x="2082"/>
        <item x="630"/>
        <item x="1299"/>
        <item x="53"/>
        <item x="1196"/>
        <item x="1112"/>
        <item x="1506"/>
        <item x="1040"/>
        <item x="2028"/>
        <item x="374"/>
        <item x="206"/>
        <item x="2379"/>
        <item x="2882"/>
        <item x="1136"/>
        <item x="1585"/>
        <item x="2546"/>
        <item x="1104"/>
        <item x="2273"/>
        <item x="788"/>
        <item x="1100"/>
        <item x="2710"/>
        <item x="913"/>
        <item x="2677"/>
        <item x="554"/>
        <item x="2872"/>
        <item x="2515"/>
        <item x="35"/>
        <item x="1088"/>
        <item x="730"/>
        <item x="696"/>
        <item x="1962"/>
        <item x="2319"/>
        <item x="719"/>
        <item x="432"/>
        <item x="1754"/>
        <item x="2771"/>
        <item x="262"/>
        <item x="677"/>
        <item x="2084"/>
        <item x="153"/>
        <item x="1712"/>
        <item x="1671"/>
        <item x="1188"/>
        <item x="2635"/>
        <item x="2559"/>
        <item x="739"/>
        <item x="2401"/>
        <item x="2309"/>
        <item x="2667"/>
        <item x="1056"/>
        <item x="1840"/>
        <item x="1602"/>
        <item x="150"/>
        <item x="2769"/>
        <item x="201"/>
        <item x="2058"/>
        <item x="1828"/>
        <item x="1131"/>
        <item x="1875"/>
        <item x="1909"/>
        <item x="2304"/>
        <item x="27"/>
        <item x="1225"/>
        <item x="64"/>
        <item x="2204"/>
        <item x="2176"/>
        <item x="2896"/>
        <item x="928"/>
        <item x="46"/>
        <item x="2759"/>
        <item x="2886"/>
        <item x="1639"/>
        <item x="613"/>
        <item x="2104"/>
        <item x="466"/>
        <item x="1469"/>
        <item x="1085"/>
        <item x="2163"/>
        <item x="1781"/>
        <item x="1003"/>
        <item x="1125"/>
        <item x="2766"/>
        <item x="930"/>
        <item x="735"/>
        <item x="2213"/>
        <item x="2346"/>
        <item x="733"/>
        <item x="874"/>
        <item x="2738"/>
        <item x="1199"/>
        <item x="2854"/>
        <item x="1610"/>
        <item x="802"/>
        <item x="1129"/>
        <item x="2193"/>
        <item x="2917"/>
        <item x="1134"/>
        <item x="2051"/>
        <item x="2641"/>
        <item x="2178"/>
        <item x="596"/>
        <item x="41"/>
        <item x="1054"/>
        <item x="2545"/>
        <item x="2685"/>
        <item x="314"/>
        <item x="2732"/>
        <item x="611"/>
        <item x="370"/>
        <item x="2381"/>
        <item x="2352"/>
        <item x="1910"/>
        <item x="1926"/>
        <item x="2979"/>
        <item x="1287"/>
        <item x="1265"/>
        <item x="1765"/>
        <item x="16"/>
        <item x="960"/>
        <item x="1946"/>
        <item x="2355"/>
        <item x="558"/>
        <item x="1488"/>
        <item x="2606"/>
        <item x="1156"/>
        <item x="3"/>
        <item x="1062"/>
        <item x="1097"/>
        <item x="1692"/>
        <item x="2673"/>
        <item x="400"/>
        <item x="1744"/>
        <item x="2445"/>
        <item x="159"/>
        <item x="2382"/>
        <item x="1292"/>
        <item x="1528"/>
        <item x="2700"/>
        <item x="1033"/>
        <item x="1073"/>
        <item x="202"/>
        <item x="634"/>
        <item x="2714"/>
        <item x="566"/>
        <item x="533"/>
        <item x="1659"/>
        <item x="2920"/>
        <item x="1937"/>
        <item x="2614"/>
        <item x="2736"/>
        <item x="2810"/>
        <item x="350"/>
        <item x="1770"/>
        <item x="2407"/>
        <item x="158"/>
        <item x="1148"/>
        <item x="2188"/>
        <item x="1925"/>
        <item x="1411"/>
        <item x="2825"/>
        <item x="673"/>
        <item x="2311"/>
        <item x="2894"/>
        <item x="1365"/>
        <item x="424"/>
        <item x="225"/>
        <item x="1626"/>
        <item x="2218"/>
        <item x="2253"/>
        <item x="1042"/>
        <item x="489"/>
        <item x="1502"/>
        <item x="2467"/>
        <item x="130"/>
        <item x="585"/>
        <item x="362"/>
        <item x="2252"/>
        <item x="1269"/>
        <item x="1381"/>
        <item x="2839"/>
        <item x="2076"/>
        <item x="152"/>
        <item x="1930"/>
        <item x="2370"/>
        <item x="2865"/>
        <item x="1321"/>
        <item x="2869"/>
        <item x="597"/>
        <item x="1004"/>
        <item x="88"/>
        <item x="482"/>
        <item x="895"/>
        <item x="1951"/>
        <item x="2785"/>
        <item x="1676"/>
        <item x="2797"/>
        <item x="2373"/>
        <item x="2980"/>
        <item x="1709"/>
        <item x="1215"/>
        <item x="506"/>
        <item x="2330"/>
        <item x="1527"/>
        <item x="1829"/>
        <item x="1609"/>
        <item x="871"/>
        <item x="2338"/>
        <item x="1860"/>
        <item x="2990"/>
        <item x="1864"/>
        <item x="359"/>
        <item x="1993"/>
        <item x="1430"/>
        <item x="278"/>
        <item x="1371"/>
        <item x="515"/>
        <item x="2841"/>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pageFields count="1">
    <pageField fld="2" hier="-1"/>
  </pageFields>
  <dataFields count="2">
    <dataField name="Sum of marketing_spend" fld="6" baseField="0" baseItem="0"/>
    <dataField name="Sum of revenu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511085-D064-4659-8579-1E19531EBBD2}" name="return 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A39" firstHeaderRow="1" firstDataRow="1" firstDataCol="0" rowPageCount="1" colPageCount="1"/>
  <pivotFields count="26">
    <pivotField showAll="0">
      <items count="6">
        <item x="0"/>
        <item x="1"/>
        <item x="2"/>
        <item x="3"/>
        <item x="4"/>
        <item t="default"/>
      </items>
    </pivotField>
    <pivotField showAll="0">
      <items count="13">
        <item x="0"/>
        <item x="1"/>
        <item x="2"/>
        <item x="3"/>
        <item x="4"/>
        <item x="5"/>
        <item x="6"/>
        <item x="7"/>
        <item x="8"/>
        <item x="9"/>
        <item x="10"/>
        <item x="11"/>
        <item t="default"/>
      </items>
    </pivotField>
    <pivotField axis="axisPage" showAll="0">
      <items count="6">
        <item x="3"/>
        <item x="2"/>
        <item x="1"/>
        <item x="4"/>
        <item x="0"/>
        <item t="default"/>
      </items>
    </pivotField>
    <pivotField showAll="0"/>
    <pivotField showAll="0"/>
    <pivotField numFmtId="1" showAll="0"/>
    <pivotField showAll="0"/>
    <pivotField numFmtId="1" showAll="0"/>
    <pivotField showAll="0"/>
    <pivotField showAll="0"/>
    <pivotField numFmtId="2" showAll="0"/>
    <pivotField showAll="0"/>
    <pivotField showAll="0"/>
    <pivotField numFmtId="2" showAll="0"/>
    <pivotField showAll="0">
      <items count="3">
        <item x="1"/>
        <item x="0"/>
        <item t="default"/>
      </items>
    </pivotField>
    <pivotField showAll="0"/>
    <pivotField showAll="0"/>
    <pivotField dataField="1" showAll="0"/>
    <pivotField numFmtId="1" showAll="0"/>
    <pivotField numFmtI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pageFields count="1">
    <pageField fld="2" hier="-1"/>
  </pageFields>
  <dataFields count="1">
    <dataField name="Average of return_rate" fld="17" subtotal="average" baseField="0" baseItem="0" numFmtId="2"/>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DCB183-B0C1-44A4-86C5-F6367D952B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5:A86" firstHeaderRow="1" firstDataRow="1" firstDataCol="0"/>
  <pivotFields count="26">
    <pivotField showAll="0"/>
    <pivotField showAll="0"/>
    <pivotField showAll="0">
      <items count="6">
        <item x="3"/>
        <item x="2"/>
        <item x="1"/>
        <item x="4"/>
        <item x="0"/>
        <item t="default"/>
      </items>
    </pivotField>
    <pivotField showAll="0"/>
    <pivotField showAll="0"/>
    <pivotField numFmtId="1" showAll="0"/>
    <pivotField showAll="0"/>
    <pivotField numFmtId="1" showAll="0"/>
    <pivotField showAll="0"/>
    <pivotField showAll="0"/>
    <pivotField numFmtId="2" showAll="0"/>
    <pivotField showAll="0"/>
    <pivotField showAll="0"/>
    <pivotField numFmtId="2" showAll="0"/>
    <pivotField showAll="0"/>
    <pivotField showAll="0"/>
    <pivotField showAll="0"/>
    <pivotField showAll="0"/>
    <pivotField numFmtId="1" showAll="0"/>
    <pivotField numFmtId="1" showAll="0"/>
    <pivotField showAll="0">
      <items count="3001">
        <item x="747"/>
        <item x="1208"/>
        <item x="1483"/>
        <item x="2398"/>
        <item x="2474"/>
        <item x="1684"/>
        <item x="1227"/>
        <item x="1881"/>
        <item x="2047"/>
        <item x="304"/>
        <item x="2299"/>
        <item x="1130"/>
        <item x="1882"/>
        <item x="2225"/>
        <item x="1688"/>
        <item x="1850"/>
        <item x="814"/>
        <item x="1474"/>
        <item x="2199"/>
        <item x="1630"/>
        <item x="2314"/>
        <item x="1742"/>
        <item x="1952"/>
        <item x="279"/>
        <item x="2441"/>
        <item x="2686"/>
        <item x="198"/>
        <item x="2767"/>
        <item x="446"/>
        <item x="2885"/>
        <item x="2254"/>
        <item x="2589"/>
        <item x="584"/>
        <item x="2709"/>
        <item x="2871"/>
        <item x="1730"/>
        <item x="703"/>
        <item x="2556"/>
        <item x="1990"/>
        <item x="315"/>
        <item x="2689"/>
        <item x="2247"/>
        <item x="783"/>
        <item x="449"/>
        <item x="1115"/>
        <item x="188"/>
        <item x="1584"/>
        <item x="505"/>
        <item x="1096"/>
        <item x="750"/>
        <item x="2029"/>
        <item x="309"/>
        <item x="1172"/>
        <item x="2591"/>
        <item x="1358"/>
        <item x="203"/>
        <item x="749"/>
        <item x="967"/>
        <item x="899"/>
        <item x="1704"/>
        <item x="2525"/>
        <item x="2361"/>
        <item x="2045"/>
        <item x="823"/>
        <item x="1309"/>
        <item x="2292"/>
        <item x="1476"/>
        <item x="2003"/>
        <item x="2415"/>
        <item x="2713"/>
        <item x="1953"/>
        <item x="2264"/>
        <item x="62"/>
        <item x="2025"/>
        <item x="2530"/>
        <item x="391"/>
        <item x="2600"/>
        <item x="583"/>
        <item x="553"/>
        <item x="1203"/>
        <item x="2795"/>
        <item x="2820"/>
        <item x="801"/>
        <item x="93"/>
        <item x="1768"/>
        <item x="2596"/>
        <item x="806"/>
        <item x="2450"/>
        <item x="1065"/>
        <item x="622"/>
        <item x="1530"/>
        <item x="1297"/>
        <item x="586"/>
        <item x="725"/>
        <item x="1060"/>
        <item x="1242"/>
        <item x="2106"/>
        <item x="756"/>
        <item x="1481"/>
        <item x="944"/>
        <item x="2776"/>
        <item x="2055"/>
        <item x="929"/>
        <item x="866"/>
        <item x="1716"/>
        <item x="1021"/>
        <item x="1662"/>
        <item x="510"/>
        <item x="2042"/>
        <item x="1064"/>
        <item x="1335"/>
        <item x="2835"/>
        <item x="1918"/>
        <item x="2514"/>
        <item x="667"/>
        <item x="1372"/>
        <item x="441"/>
        <item x="307"/>
        <item x="2478"/>
        <item x="2399"/>
        <item x="1733"/>
        <item x="2500"/>
        <item x="1673"/>
        <item x="2360"/>
        <item x="1677"/>
        <item x="1436"/>
        <item x="191"/>
        <item x="373"/>
        <item x="1243"/>
        <item x="527"/>
        <item x="1020"/>
        <item x="2863"/>
        <item x="683"/>
        <item x="2718"/>
        <item x="2947"/>
        <item x="837"/>
        <item x="959"/>
        <item x="2823"/>
        <item x="2295"/>
        <item x="1250"/>
        <item x="1903"/>
        <item x="1462"/>
        <item x="2062"/>
        <item x="2566"/>
        <item x="190"/>
        <item x="256"/>
        <item x="17"/>
        <item x="2999"/>
        <item x="2365"/>
        <item x="382"/>
        <item x="2091"/>
        <item x="1382"/>
        <item x="2015"/>
        <item x="2634"/>
        <item x="146"/>
        <item x="68"/>
        <item x="2420"/>
        <item x="1843"/>
        <item x="1974"/>
        <item x="2612"/>
        <item x="2089"/>
        <item x="118"/>
        <item x="1674"/>
        <item x="2210"/>
        <item x="2131"/>
        <item x="2624"/>
        <item x="2146"/>
        <item x="1762"/>
        <item x="757"/>
        <item x="550"/>
        <item x="2392"/>
        <item x="1433"/>
        <item x="1311"/>
        <item x="794"/>
        <item x="2187"/>
        <item x="1413"/>
        <item x="1933"/>
        <item x="2902"/>
        <item x="1539"/>
        <item x="561"/>
        <item x="420"/>
        <item x="25"/>
        <item x="474"/>
        <item x="2593"/>
        <item x="2491"/>
        <item x="530"/>
        <item x="1779"/>
        <item x="78"/>
        <item x="612"/>
        <item x="1057"/>
        <item x="2460"/>
        <item x="606"/>
        <item x="74"/>
        <item x="2601"/>
        <item x="1589"/>
        <item x="1113"/>
        <item x="1540"/>
        <item x="2473"/>
        <item x="1470"/>
        <item x="1749"/>
        <item x="154"/>
        <item x="2801"/>
        <item x="133"/>
        <item x="1432"/>
        <item x="1740"/>
        <item x="761"/>
        <item x="1818"/>
        <item x="1551"/>
        <item x="1362"/>
        <item x="1401"/>
        <item x="2480"/>
        <item x="1720"/>
        <item x="1531"/>
        <item x="216"/>
        <item x="1646"/>
        <item x="1127"/>
        <item x="1523"/>
        <item x="1783"/>
        <item x="2630"/>
        <item x="1912"/>
        <item x="744"/>
        <item x="572"/>
        <item x="430"/>
        <item x="893"/>
        <item x="115"/>
        <item x="889"/>
        <item x="1247"/>
        <item x="2746"/>
        <item x="2662"/>
        <item x="1649"/>
        <item x="34"/>
        <item x="2903"/>
        <item x="2366"/>
        <item x="1025"/>
        <item x="141"/>
        <item x="1923"/>
        <item x="407"/>
        <item x="169"/>
        <item x="2968"/>
        <item x="239"/>
        <item x="347"/>
        <item x="832"/>
        <item x="1489"/>
        <item x="1245"/>
        <item x="2242"/>
        <item x="1168"/>
        <item x="1913"/>
        <item x="1643"/>
        <item x="2951"/>
        <item x="1884"/>
        <item x="1212"/>
        <item x="1837"/>
        <item x="1940"/>
        <item x="437"/>
        <item x="534"/>
        <item x="1661"/>
        <item x="2788"/>
        <item x="1820"/>
        <item x="429"/>
        <item x="1106"/>
        <item x="1687"/>
        <item x="1204"/>
        <item x="143"/>
        <item x="344"/>
        <item x="414"/>
        <item x="2774"/>
        <item x="222"/>
        <item x="1440"/>
        <item x="2369"/>
        <item x="232"/>
        <item x="2506"/>
        <item x="120"/>
        <item x="2561"/>
        <item x="965"/>
        <item x="415"/>
        <item x="2069"/>
        <item x="2465"/>
        <item x="876"/>
        <item x="722"/>
        <item x="815"/>
        <item x="976"/>
        <item x="2853"/>
        <item x="2574"/>
        <item x="643"/>
        <item x="2316"/>
        <item x="2035"/>
        <item x="167"/>
        <item x="320"/>
        <item x="1449"/>
        <item x="812"/>
        <item x="456"/>
        <item x="1935"/>
        <item x="243"/>
        <item x="18"/>
        <item x="1252"/>
        <item x="2984"/>
        <item x="2174"/>
        <item x="2577"/>
        <item x="2781"/>
        <item x="1224"/>
        <item x="1560"/>
        <item x="1751"/>
        <item x="999"/>
        <item x="376"/>
        <item x="2833"/>
        <item x="2088"/>
        <item x="1928"/>
        <item x="1280"/>
        <item x="1445"/>
        <item x="2507"/>
        <item x="956"/>
        <item x="715"/>
        <item x="1550"/>
        <item x="803"/>
        <item x="458"/>
        <item x="2171"/>
        <item x="769"/>
        <item x="987"/>
        <item x="2128"/>
        <item x="1173"/>
        <item x="538"/>
        <item x="2707"/>
        <item x="40"/>
        <item x="685"/>
        <item x="504"/>
        <item x="2048"/>
        <item x="1517"/>
        <item x="1714"/>
        <item x="119"/>
        <item x="2357"/>
        <item x="107"/>
        <item x="1904"/>
        <item x="790"/>
        <item x="1832"/>
        <item x="2303"/>
        <item x="915"/>
        <item x="2175"/>
        <item x="1294"/>
        <item x="1939"/>
        <item x="1359"/>
        <item x="1512"/>
        <item x="1920"/>
        <item x="210"/>
        <item x="623"/>
        <item x="1110"/>
        <item x="470"/>
        <item x="9"/>
        <item x="184"/>
        <item x="991"/>
        <item x="1819"/>
        <item x="2102"/>
        <item x="2150"/>
        <item x="1153"/>
        <item x="1994"/>
        <item x="768"/>
        <item x="378"/>
        <item x="800"/>
        <item x="2590"/>
        <item x="2086"/>
        <item x="2636"/>
        <item x="1813"/>
        <item x="531"/>
        <item x="2711"/>
        <item x="1666"/>
        <item x="101"/>
        <item x="2815"/>
        <item x="349"/>
        <item x="2756"/>
        <item x="2765"/>
        <item x="2518"/>
        <item x="281"/>
        <item x="1806"/>
        <item x="2663"/>
        <item x="695"/>
        <item x="2524"/>
        <item x="476"/>
        <item x="2202"/>
        <item x="364"/>
        <item x="1078"/>
        <item x="121"/>
        <item x="1787"/>
        <item x="1689"/>
        <item x="1685"/>
        <item x="1351"/>
        <item x="2508"/>
        <item x="2616"/>
        <item x="2248"/>
        <item x="1094"/>
        <item x="854"/>
        <item x="1468"/>
        <item x="182"/>
        <item x="1542"/>
        <item x="228"/>
        <item x="1878"/>
        <item x="2687"/>
        <item x="2236"/>
        <item x="1317"/>
        <item x="1804"/>
        <item x="2412"/>
        <item x="273"/>
        <item x="1855"/>
        <item x="1295"/>
        <item x="2728"/>
        <item x="1713"/>
        <item x="2602"/>
        <item x="2374"/>
        <item x="2116"/>
        <item x="186"/>
        <item x="849"/>
        <item x="2625"/>
        <item x="2517"/>
        <item x="2285"/>
        <item x="762"/>
        <item x="2339"/>
        <item x="1420"/>
        <item x="381"/>
        <item x="2271"/>
        <item x="412"/>
        <item x="1657"/>
        <item x="372"/>
        <item x="2487"/>
        <item x="1658"/>
        <item x="520"/>
        <item x="1516"/>
        <item x="21"/>
        <item x="2572"/>
        <item x="2464"/>
        <item x="127"/>
        <item x="2083"/>
        <item x="1274"/>
        <item x="1158"/>
        <item x="2194"/>
        <item x="168"/>
        <item x="2121"/>
        <item x="501"/>
        <item x="1290"/>
        <item x="445"/>
        <item x="1613"/>
        <item x="1410"/>
        <item x="488"/>
        <item x="2232"/>
        <item x="2708"/>
        <item x="2955"/>
        <item x="2933"/>
        <item x="1454"/>
        <item x="2249"/>
        <item x="2476"/>
        <item x="1753"/>
        <item x="26"/>
        <item x="577"/>
        <item x="937"/>
        <item x="2495"/>
        <item x="2549"/>
        <item x="67"/>
        <item x="668"/>
        <item x="651"/>
        <item x="1259"/>
        <item x="2006"/>
        <item x="264"/>
        <item x="1061"/>
        <item x="2526"/>
        <item x="1942"/>
        <item x="1034"/>
        <item x="1625"/>
        <item x="1752"/>
        <item x="193"/>
        <item x="51"/>
        <item x="250"/>
        <item x="2868"/>
        <item x="656"/>
        <item x="2941"/>
        <item x="2503"/>
        <item x="778"/>
        <item x="1041"/>
        <item x="1695"/>
        <item x="2527"/>
        <item x="138"/>
        <item x="1947"/>
        <item x="2446"/>
        <item x="650"/>
        <item x="599"/>
        <item x="663"/>
        <item x="263"/>
        <item x="1270"/>
        <item x="1553"/>
        <item x="1656"/>
        <item x="2207"/>
        <item x="699"/>
        <item x="1774"/>
        <item x="2133"/>
        <item x="295"/>
        <item x="2337"/>
        <item x="1001"/>
        <item x="1111"/>
        <item x="1465"/>
        <item x="1703"/>
        <item x="2326"/>
        <item x="1277"/>
        <item x="1018"/>
        <item x="2400"/>
        <item x="1778"/>
        <item x="2033"/>
        <item x="1089"/>
        <item x="1608"/>
        <item x="1160"/>
        <item x="1191"/>
        <item x="580"/>
        <item x="1763"/>
        <item x="1398"/>
        <item x="2432"/>
        <item x="200"/>
        <item x="2930"/>
        <item x="2547"/>
        <item x="1554"/>
        <item x="2049"/>
        <item x="1880"/>
        <item x="2406"/>
        <item x="6"/>
        <item x="1045"/>
        <item x="1218"/>
        <item x="642"/>
        <item x="1797"/>
        <item x="204"/>
        <item x="313"/>
        <item x="209"/>
        <item x="2107"/>
        <item x="851"/>
        <item x="1604"/>
        <item x="1767"/>
        <item x="24"/>
        <item x="2005"/>
        <item x="588"/>
        <item x="951"/>
        <item x="1099"/>
        <item x="2115"/>
        <item x="508"/>
        <item x="1628"/>
        <item x="2424"/>
        <item x="1699"/>
        <item x="464"/>
        <item x="1394"/>
        <item x="1969"/>
        <item x="635"/>
        <item x="2095"/>
        <item x="408"/>
        <item x="1917"/>
        <item x="2347"/>
        <item x="2981"/>
        <item x="1102"/>
        <item x="2073"/>
        <item x="500"/>
        <item x="2875"/>
        <item x="254"/>
        <item x="2617"/>
        <item x="1451"/>
        <item x="1815"/>
        <item x="751"/>
        <item x="1121"/>
        <item x="2720"/>
        <item x="972"/>
        <item x="2377"/>
        <item x="2161"/>
        <item x="2680"/>
        <item x="1305"/>
        <item x="1564"/>
        <item x="567"/>
        <item x="1807"/>
        <item x="1997"/>
        <item x="777"/>
        <item x="2454"/>
        <item x="2341"/>
        <item x="1141"/>
        <item x="2627"/>
        <item x="176"/>
        <item x="108"/>
        <item x="2183"/>
        <item x="1651"/>
        <item x="2608"/>
        <item x="824"/>
        <item x="2828"/>
        <item x="1793"/>
        <item x="1355"/>
        <item x="45"/>
        <item x="1865"/>
        <item x="1000"/>
        <item x="1352"/>
        <item x="1484"/>
        <item x="879"/>
        <item x="404"/>
        <item x="2099"/>
        <item x="1375"/>
        <item x="1050"/>
        <item x="549"/>
        <item x="2501"/>
        <item x="1366"/>
        <item x="1944"/>
        <item x="970"/>
        <item x="920"/>
        <item x="935"/>
        <item x="875"/>
        <item x="982"/>
        <item x="102"/>
        <item x="2551"/>
        <item x="938"/>
        <item x="770"/>
        <item x="632"/>
        <item x="11"/>
        <item x="2096"/>
        <item x="1166"/>
        <item x="713"/>
        <item x="1480"/>
        <item x="2847"/>
        <item x="1845"/>
        <item x="2286"/>
        <item x="433"/>
        <item x="704"/>
        <item x="1571"/>
        <item x="2862"/>
        <item x="545"/>
        <item x="1027"/>
        <item x="291"/>
        <item x="160"/>
        <item x="767"/>
        <item x="727"/>
        <item x="1959"/>
        <item x="2575"/>
        <item x="1934"/>
        <item x="379"/>
        <item x="1591"/>
        <item x="431"/>
        <item x="601"/>
        <item x="2342"/>
        <item x="375"/>
        <item x="1642"/>
        <item x="776"/>
        <item x="2734"/>
        <item x="2790"/>
        <item x="1002"/>
        <item x="2226"/>
        <item x="2165"/>
        <item x="830"/>
        <item x="1179"/>
        <item x="106"/>
        <item x="388"/>
        <item x="459"/>
        <item x="42"/>
        <item x="2351"/>
        <item x="87"/>
        <item x="2032"/>
        <item x="1479"/>
        <item x="221"/>
        <item x="1491"/>
        <item x="323"/>
        <item x="1360"/>
        <item x="2371"/>
        <item x="238"/>
        <item x="2322"/>
        <item x="384"/>
        <item x="260"/>
        <item x="2009"/>
        <item x="1029"/>
        <item x="2669"/>
        <item x="2413"/>
        <item x="717"/>
        <item x="1893"/>
        <item x="2496"/>
        <item x="2250"/>
        <item x="813"/>
        <item x="1338"/>
        <item x="1082"/>
        <item x="411"/>
        <item x="1879"/>
        <item x="59"/>
        <item x="2582"/>
        <item x="2092"/>
        <item x="1328"/>
        <item x="2490"/>
        <item x="2108"/>
        <item x="1757"/>
        <item x="793"/>
        <item x="1745"/>
        <item x="2528"/>
        <item x="1272"/>
        <item x="2144"/>
        <item x="763"/>
        <item x="2584"/>
        <item x="738"/>
        <item x="103"/>
        <item x="194"/>
        <item x="805"/>
        <item x="2220"/>
        <item x="564"/>
        <item x="712"/>
        <item x="2860"/>
        <item x="2288"/>
        <item x="1996"/>
        <item x="648"/>
        <item x="947"/>
        <item x="1701"/>
        <item x="1229"/>
        <item x="1849"/>
        <item x="590"/>
        <item x="2396"/>
        <item x="1123"/>
        <item x="1536"/>
        <item x="86"/>
        <item x="498"/>
        <item x="671"/>
        <item x="1949"/>
        <item x="2816"/>
        <item x="1587"/>
        <item x="1682"/>
        <item x="2405"/>
        <item x="2656"/>
        <item x="2658"/>
        <item x="1622"/>
        <item x="996"/>
        <item x="2971"/>
        <item x="1485"/>
        <item x="591"/>
        <item x="1971"/>
        <item x="1169"/>
        <item x="774"/>
        <item x="1368"/>
        <item x="1165"/>
        <item x="1406"/>
        <item x="1627"/>
        <item x="1133"/>
        <item x="543"/>
        <item x="81"/>
        <item x="275"/>
        <item x="1519"/>
        <item x="1653"/>
        <item x="1221"/>
        <item x="2843"/>
        <item x="0"/>
        <item x="2565"/>
        <item x="1888"/>
        <item x="2329"/>
        <item x="2858"/>
        <item x="380"/>
        <item x="2022"/>
        <item x="555"/>
        <item x="1568"/>
        <item x="361"/>
        <item x="1615"/>
        <item x="1805"/>
        <item x="1194"/>
        <item x="1513"/>
        <item x="2753"/>
        <item x="2737"/>
        <item x="1254"/>
        <item x="1499"/>
        <item x="1866"/>
        <item x="638"/>
        <item x="1300"/>
        <item x="461"/>
        <item x="2414"/>
        <item x="1681"/>
        <item x="782"/>
        <item x="795"/>
        <item x="1068"/>
        <item x="2239"/>
        <item x="1645"/>
        <item x="670"/>
        <item x="128"/>
        <item x="1791"/>
        <item x="1105"/>
        <item x="818"/>
        <item x="2956"/>
        <item x="2727"/>
        <item x="2864"/>
        <item x="2942"/>
        <item x="1660"/>
        <item x="328"/>
        <item x="2477"/>
        <item x="1267"/>
        <item x="720"/>
        <item x="1342"/>
        <item x="402"/>
        <item x="12"/>
        <item x="1811"/>
        <item x="1314"/>
        <item x="661"/>
        <item x="676"/>
        <item x="1437"/>
        <item x="1777"/>
        <item x="2077"/>
        <item x="2890"/>
        <item x="981"/>
        <item x="1494"/>
        <item x="820"/>
        <item x="2151"/>
        <item x="2485"/>
        <item x="272"/>
        <item x="971"/>
        <item x="718"/>
        <item x="282"/>
        <item x="2078"/>
        <item x="2280"/>
        <item x="2421"/>
        <item x="30"/>
        <item x="953"/>
        <item x="1835"/>
        <item x="2873"/>
        <item x="2845"/>
        <item x="2443"/>
        <item x="1049"/>
        <item x="1226"/>
        <item x="2070"/>
        <item x="1230"/>
        <item x="233"/>
        <item x="2114"/>
        <item x="369"/>
        <item x="2748"/>
        <item x="1992"/>
        <item x="674"/>
        <item x="2140"/>
        <item x="47"/>
        <item x="1262"/>
        <item x="822"/>
        <item x="1988"/>
        <item x="940"/>
        <item x="257"/>
        <item x="2186"/>
        <item x="455"/>
        <item x="1886"/>
        <item x="1374"/>
        <item x="2629"/>
        <item x="197"/>
        <item x="1339"/>
        <item x="900"/>
        <item x="1521"/>
        <item x="2260"/>
        <item x="1577"/>
        <item x="609"/>
        <item x="2296"/>
        <item x="28"/>
        <item x="2137"/>
        <item x="413"/>
        <item x="1617"/>
        <item x="2918"/>
        <item x="1769"/>
        <item x="1670"/>
        <item x="2831"/>
        <item x="227"/>
        <item x="1898"/>
        <item x="2723"/>
        <item x="1877"/>
        <item x="2993"/>
        <item x="1825"/>
        <item x="1302"/>
        <item x="316"/>
        <item x="2348"/>
        <item x="302"/>
        <item x="2410"/>
        <item x="2001"/>
        <item x="1103"/>
        <item x="1276"/>
        <item x="1279"/>
        <item x="2866"/>
        <item x="2016"/>
        <item x="1361"/>
        <item x="1391"/>
        <item x="48"/>
        <item x="15"/>
        <item x="2560"/>
        <item x="1326"/>
        <item x="297"/>
        <item x="2611"/>
        <item x="2436"/>
        <item x="892"/>
        <item x="2755"/>
        <item x="939"/>
        <item x="1403"/>
        <item x="1961"/>
        <item x="2703"/>
        <item x="2425"/>
        <item x="434"/>
        <item x="2471"/>
        <item x="2548"/>
        <item x="499"/>
        <item x="1841"/>
        <item x="271"/>
        <item x="43"/>
        <item x="179"/>
        <item x="687"/>
        <item x="1378"/>
        <item x="2043"/>
        <item x="958"/>
        <item x="2044"/>
        <item x="980"/>
        <item x="909"/>
        <item x="1253"/>
        <item x="2544"/>
        <item x="1118"/>
        <item x="1288"/>
        <item x="284"/>
        <item x="2953"/>
        <item x="1921"/>
        <item x="199"/>
        <item x="2840"/>
        <item x="54"/>
        <item x="2512"/>
        <item x="310"/>
        <item x="2696"/>
        <item x="2926"/>
        <item x="598"/>
        <item x="2237"/>
        <item x="737"/>
        <item x="2923"/>
        <item x="1228"/>
        <item x="1363"/>
        <item x="979"/>
        <item x="547"/>
        <item x="1838"/>
        <item x="1852"/>
        <item x="1565"/>
        <item x="1334"/>
        <item x="1164"/>
        <item x="1515"/>
        <item x="1059"/>
        <item x="1570"/>
        <item x="1052"/>
        <item x="1857"/>
        <item x="2827"/>
        <item x="1867"/>
        <item x="2605"/>
        <item x="427"/>
        <item x="1426"/>
        <item x="1708"/>
        <item x="997"/>
        <item x="1562"/>
        <item x="1116"/>
        <item x="448"/>
        <item x="144"/>
        <item x="1905"/>
        <item x="964"/>
        <item x="1419"/>
        <item x="1759"/>
        <item x="1389"/>
        <item x="1443"/>
        <item x="1322"/>
        <item x="852"/>
        <item x="587"/>
        <item x="155"/>
        <item x="616"/>
        <item x="1786"/>
        <item x="1520"/>
        <item x="1264"/>
        <item x="2090"/>
        <item x="2812"/>
        <item x="1929"/>
        <item x="61"/>
        <item x="1578"/>
        <item x="1980"/>
        <item x="2932"/>
        <item x="2494"/>
        <item x="2327"/>
        <item x="287"/>
        <item x="2768"/>
        <item x="2729"/>
        <item x="1826"/>
        <item x="2100"/>
        <item x="2532"/>
        <item x="1343"/>
        <item x="2156"/>
        <item x="358"/>
        <item x="2276"/>
        <item x="2240"/>
        <item x="1593"/>
        <item x="1739"/>
        <item x="116"/>
        <item x="483"/>
        <item x="957"/>
        <item x="394"/>
        <item x="2929"/>
        <item x="1344"/>
        <item x="897"/>
        <item x="542"/>
        <item x="1149"/>
        <item x="2654"/>
        <item x="472"/>
        <item x="1803"/>
        <item x="1863"/>
        <item x="2783"/>
        <item x="2451"/>
        <item x="2085"/>
        <item x="1885"/>
        <item x="827"/>
        <item x="2983"/>
        <item x="2536"/>
        <item x="2435"/>
        <item x="2552"/>
        <item x="2185"/>
        <item x="2535"/>
        <item x="398"/>
        <item x="487"/>
        <item x="618"/>
        <item x="1331"/>
        <item x="180"/>
        <item x="2504"/>
        <item x="2900"/>
        <item x="2372"/>
        <item x="512"/>
        <item x="1691"/>
        <item x="617"/>
        <item x="1028"/>
        <item x="77"/>
        <item x="1526"/>
        <item x="605"/>
        <item x="1823"/>
        <item x="1183"/>
        <item x="2170"/>
        <item x="1782"/>
        <item x="1232"/>
        <item x="2653"/>
        <item x="20"/>
        <item x="395"/>
        <item x="2874"/>
        <item x="798"/>
        <item x="113"/>
        <item x="2417"/>
        <item x="156"/>
        <item x="219"/>
        <item x="97"/>
        <item x="1387"/>
        <item x="2200"/>
        <item x="1012"/>
        <item x="1537"/>
        <item x="1190"/>
        <item x="796"/>
        <item x="1377"/>
        <item x="392"/>
        <item x="745"/>
        <item x="2819"/>
        <item x="1594"/>
        <item x="819"/>
        <item x="360"/>
        <item x="1145"/>
        <item x="1044"/>
        <item x="1669"/>
        <item x="1251"/>
        <item x="357"/>
        <item x="2949"/>
        <item x="1726"/>
        <item x="2607"/>
        <item x="1772"/>
        <item x="2390"/>
        <item x="2182"/>
        <item x="2642"/>
        <item x="2789"/>
        <item x="914"/>
        <item x="19"/>
        <item x="2972"/>
        <item x="708"/>
        <item x="2870"/>
        <item x="1624"/>
        <item x="1207"/>
        <item x="731"/>
        <item x="1150"/>
        <item x="1851"/>
        <item x="821"/>
        <item x="2197"/>
        <item x="1353"/>
        <item x="843"/>
        <item x="211"/>
        <item x="621"/>
        <item x="2229"/>
        <item x="600"/>
        <item x="568"/>
        <item x="2888"/>
        <item x="860"/>
        <item x="1408"/>
        <item x="2670"/>
        <item x="65"/>
        <item x="886"/>
        <item x="2628"/>
        <item x="2313"/>
        <item x="2356"/>
        <item x="2809"/>
        <item x="2243"/>
        <item x="335"/>
        <item x="2778"/>
        <item x="70"/>
        <item x="1572"/>
        <item x="1914"/>
        <item x="1889"/>
        <item x="1486"/>
        <item x="764"/>
        <item x="2181"/>
        <item x="2393"/>
        <item x="858"/>
        <item x="2079"/>
        <item x="1883"/>
        <item x="2829"/>
        <item x="2681"/>
        <item x="2916"/>
        <item x="754"/>
        <item x="2457"/>
        <item x="1345"/>
        <item x="983"/>
        <item x="2989"/>
        <item x="2263"/>
        <item x="948"/>
        <item x="2244"/>
        <item x="990"/>
        <item x="2358"/>
        <item x="1399"/>
        <item x="2928"/>
        <item x="2562"/>
        <item x="2499"/>
        <item x="1890"/>
        <item x="1834"/>
        <item x="348"/>
        <item x="44"/>
        <item x="1036"/>
        <item x="1261"/>
        <item x="2321"/>
        <item x="522"/>
        <item x="2488"/>
        <item x="974"/>
        <item x="855"/>
        <item x="1501"/>
        <item x="2973"/>
        <item x="2160"/>
        <item x="2897"/>
        <item x="1862"/>
        <item x="2880"/>
        <item x="363"/>
        <item x="2259"/>
        <item x="2143"/>
        <item x="2066"/>
        <item x="1991"/>
        <item x="998"/>
        <item x="518"/>
        <item x="416"/>
        <item x="2960"/>
        <item x="1409"/>
        <item x="1567"/>
        <item x="134"/>
        <item x="569"/>
        <item x="2056"/>
        <item x="941"/>
        <item x="2741"/>
        <item x="1534"/>
        <item x="1938"/>
        <item x="2422"/>
        <item x="729"/>
        <item x="789"/>
        <item x="2716"/>
        <item x="423"/>
        <item x="1284"/>
        <item x="954"/>
        <item x="649"/>
        <item x="1916"/>
        <item x="1640"/>
        <item x="859"/>
        <item x="1505"/>
        <item x="2657"/>
        <item x="2164"/>
        <item x="1830"/>
        <item x="1821"/>
        <item x="2573"/>
        <item x="479"/>
        <item x="1847"/>
        <item x="2265"/>
        <item x="1316"/>
        <item x="2698"/>
        <item x="2826"/>
        <item x="1734"/>
        <item x="1522"/>
        <item x="1458"/>
        <item x="2297"/>
        <item x="2911"/>
        <item x="700"/>
        <item x="1794"/>
        <item x="147"/>
        <item x="1908"/>
        <item x="1236"/>
        <item x="1705"/>
        <item x="2317"/>
        <item x="2580"/>
        <item x="2675"/>
        <item x="1611"/>
        <item x="864"/>
        <item x="933"/>
        <item x="679"/>
        <item x="2312"/>
        <item x="95"/>
        <item x="1869"/>
        <item x="276"/>
        <item x="2800"/>
        <item x="1006"/>
        <item x="496"/>
        <item x="633"/>
        <item x="898"/>
        <item x="791"/>
        <item x="2772"/>
        <item x="2652"/>
        <item x="463"/>
        <item x="2261"/>
        <item x="2550"/>
        <item x="946"/>
        <item x="2830"/>
        <item x="234"/>
        <item x="1722"/>
        <item x="2231"/>
        <item x="2018"/>
        <item x="1053"/>
        <item x="2735"/>
        <item x="1566"/>
        <item x="1202"/>
        <item x="2040"/>
        <item x="249"/>
        <item x="1950"/>
        <item x="2954"/>
        <item x="1275"/>
        <item x="76"/>
        <item x="1911"/>
        <item x="509"/>
        <item x="245"/>
        <item x="73"/>
        <item x="1970"/>
        <item x="494"/>
        <item x="2054"/>
        <item x="1941"/>
        <item x="1017"/>
        <item x="495"/>
        <item x="1731"/>
        <item x="2867"/>
        <item x="268"/>
        <item x="2804"/>
        <item x="1842"/>
        <item x="2977"/>
        <item x="267"/>
        <item x="1846"/>
        <item x="1101"/>
        <item x="2945"/>
        <item x="183"/>
        <item x="516"/>
        <item x="1511"/>
        <item x="615"/>
        <item x="218"/>
        <item x="2158"/>
        <item x="570"/>
        <item x="610"/>
        <item x="2877"/>
        <item x="2533"/>
        <item x="2298"/>
        <item x="1597"/>
        <item x="2633"/>
        <item x="2333"/>
        <item x="195"/>
        <item x="2832"/>
        <item x="1979"/>
        <item x="1732"/>
        <item x="985"/>
        <item x="2643"/>
        <item x="450"/>
        <item x="322"/>
        <item x="2234"/>
        <item x="2950"/>
        <item x="2376"/>
        <item x="2639"/>
        <item x="2805"/>
        <item x="1548"/>
        <item x="2409"/>
        <item x="1798"/>
        <item x="1427"/>
        <item x="229"/>
        <item x="1047"/>
        <item x="931"/>
        <item x="2998"/>
        <item x="831"/>
        <item x="1151"/>
        <item x="885"/>
        <item x="1607"/>
        <item x="2172"/>
        <item x="57"/>
        <item x="92"/>
        <item x="2378"/>
        <item x="2798"/>
        <item x="2665"/>
        <item x="1816"/>
        <item x="1894"/>
        <item x="1170"/>
        <item x="2739"/>
        <item x="343"/>
        <item x="631"/>
        <item x="401"/>
        <item x="1009"/>
        <item x="129"/>
        <item x="2887"/>
        <item x="2884"/>
        <item x="690"/>
        <item x="2583"/>
        <item x="579"/>
        <item x="1472"/>
        <item x="2468"/>
        <item x="1357"/>
        <item x="2427"/>
        <item x="2587"/>
        <item x="1390"/>
        <item x="217"/>
        <item x="1456"/>
        <item x="2452"/>
        <item x="163"/>
        <item x="1831"/>
        <item x="907"/>
        <item x="1529"/>
        <item x="2940"/>
        <item x="2640"/>
        <item x="1887"/>
        <item x="1209"/>
        <item x="559"/>
        <item x="1985"/>
        <item x="675"/>
        <item x="79"/>
        <item x="2403"/>
        <item x="848"/>
        <item x="285"/>
        <item x="2743"/>
        <item x="780"/>
        <item x="258"/>
        <item x="1175"/>
        <item x="1870"/>
        <item x="1385"/>
        <item x="952"/>
        <item x="2907"/>
        <item x="2223"/>
        <item x="563"/>
        <item x="1452"/>
        <item x="1079"/>
        <item x="701"/>
        <item x="2538"/>
        <item x="1945"/>
        <item x="105"/>
        <item x="2679"/>
        <item x="1039"/>
        <item x="2039"/>
        <item x="523"/>
        <item x="2075"/>
        <item x="1081"/>
        <item x="681"/>
        <item x="1417"/>
        <item x="826"/>
        <item x="2978"/>
        <item x="1429"/>
        <item x="2463"/>
        <item x="2097"/>
        <item x="2719"/>
        <item x="2701"/>
        <item x="1817"/>
        <item x="436"/>
        <item x="1442"/>
        <item x="2939"/>
        <item x="1114"/>
        <item x="2895"/>
        <item x="1848"/>
        <item x="2453"/>
        <item x="760"/>
        <item x="286"/>
        <item x="1620"/>
        <item x="629"/>
        <item x="2912"/>
        <item x="636"/>
        <item x="2101"/>
        <item x="1146"/>
        <item x="1383"/>
        <item x="1496"/>
        <item x="2008"/>
        <item x="1700"/>
        <item x="573"/>
        <item x="171"/>
        <item x="1600"/>
        <item x="692"/>
        <item x="1132"/>
        <item x="1575"/>
        <item x="1790"/>
        <item x="1590"/>
        <item x="342"/>
        <item x="2105"/>
        <item x="2764"/>
        <item x="215"/>
        <item x="2112"/>
        <item x="2745"/>
        <item x="2555"/>
        <item x="296"/>
        <item x="224"/>
        <item x="574"/>
        <item x="2588"/>
        <item x="1766"/>
        <item x="1987"/>
        <item x="1289"/>
        <item x="486"/>
        <item x="2437"/>
        <item x="2459"/>
        <item x="2780"/>
        <item x="1780"/>
        <item x="1122"/>
        <item x="2595"/>
        <item x="2489"/>
        <item x="2542"/>
        <item x="2836"/>
        <item x="1833"/>
        <item x="1013"/>
        <item x="682"/>
        <item x="2308"/>
        <item x="389"/>
        <item x="2434"/>
        <item x="2807"/>
        <item x="114"/>
        <item x="1201"/>
        <item x="1016"/>
        <item x="2111"/>
        <item x="2072"/>
        <item x="173"/>
        <item x="2277"/>
        <item x="2053"/>
        <item x="330"/>
        <item x="660"/>
        <item x="352"/>
        <item x="1404"/>
        <item x="2620"/>
        <item x="2857"/>
        <item x="1784"/>
        <item x="2754"/>
        <item x="924"/>
        <item x="2439"/>
        <item x="1503"/>
        <item x="1492"/>
        <item x="1544"/>
        <item x="1897"/>
        <item x="1195"/>
        <item x="1748"/>
        <item x="475"/>
        <item x="2946"/>
        <item x="1672"/>
        <item x="2479"/>
        <item x="2135"/>
        <item x="181"/>
        <item x="60"/>
        <item x="2541"/>
        <item x="833"/>
        <item x="1425"/>
        <item x="853"/>
        <item x="665"/>
        <item x="318"/>
        <item x="2699"/>
        <item x="787"/>
        <item x="377"/>
        <item x="1239"/>
        <item x="2184"/>
        <item x="2762"/>
        <item x="2380"/>
        <item x="444"/>
        <item x="1395"/>
        <item x="492"/>
        <item x="548"/>
        <item x="2543"/>
        <item x="2130"/>
        <item x="844"/>
        <item x="2391"/>
        <item x="1686"/>
        <item x="906"/>
        <item x="2208"/>
        <item x="539"/>
        <item x="1827"/>
        <item x="220"/>
        <item x="2331"/>
        <item x="759"/>
        <item x="571"/>
        <item x="968"/>
        <item x="2859"/>
        <item x="63"/>
        <item x="2705"/>
        <item x="828"/>
        <item x="308"/>
        <item x="123"/>
        <item x="2159"/>
        <item x="1563"/>
        <item x="927"/>
        <item x="1313"/>
        <item x="2861"/>
        <item x="514"/>
        <item x="746"/>
        <item x="208"/>
        <item x="2796"/>
        <item x="502"/>
        <item x="1007"/>
        <item x="2129"/>
        <item x="1244"/>
        <item x="2516"/>
        <item x="2937"/>
        <item x="1524"/>
        <item x="772"/>
        <item x="1185"/>
        <item x="439"/>
        <item x="916"/>
        <item x="139"/>
        <item x="2162"/>
        <item x="2952"/>
        <item x="2969"/>
        <item x="1605"/>
        <item x="1278"/>
        <item x="1978"/>
        <item x="2064"/>
        <item x="2510"/>
        <item x="2758"/>
        <item x="2206"/>
        <item x="2272"/>
        <item x="2012"/>
        <item x="2985"/>
        <item x="686"/>
        <item x="2615"/>
        <item x="2921"/>
        <item x="1710"/>
        <item x="1140"/>
        <item x="2307"/>
        <item x="1271"/>
        <item x="1874"/>
        <item x="923"/>
        <item x="491"/>
        <item x="2007"/>
        <item x="2456"/>
        <item x="2466"/>
        <item x="1092"/>
        <item x="2139"/>
        <item x="723"/>
        <item x="711"/>
        <item x="2486"/>
        <item x="1135"/>
        <item x="1416"/>
        <item x="2152"/>
        <item x="104"/>
        <item x="2037"/>
        <item x="2251"/>
        <item x="2148"/>
        <item x="39"/>
        <item x="2110"/>
        <item x="637"/>
        <item x="122"/>
        <item x="1441"/>
        <item x="2563"/>
        <item x="2557"/>
        <item x="689"/>
        <item x="1163"/>
        <item x="697"/>
        <item x="1463"/>
        <item x="223"/>
        <item x="1809"/>
        <item x="1623"/>
        <item x="2408"/>
        <item x="465"/>
        <item x="934"/>
        <item x="341"/>
        <item x="2682"/>
        <item x="2995"/>
        <item x="2693"/>
        <item x="324"/>
        <item x="880"/>
        <item x="1200"/>
        <item x="2340"/>
        <item x="529"/>
        <item x="1171"/>
        <item x="2976"/>
        <item x="36"/>
        <item x="331"/>
        <item x="252"/>
        <item x="7"/>
        <item x="270"/>
        <item x="1187"/>
        <item x="1350"/>
        <item x="124"/>
        <item x="2472"/>
        <item x="421"/>
        <item x="2017"/>
        <item x="1386"/>
        <item x="1619"/>
        <item x="1775"/>
        <item x="38"/>
        <item x="2306"/>
        <item x="2650"/>
        <item x="2383"/>
        <item x="1738"/>
        <item x="55"/>
        <item x="1498"/>
        <item x="387"/>
        <item x="418"/>
        <item x="2179"/>
        <item x="714"/>
        <item x="2117"/>
        <item x="85"/>
        <item x="2802"/>
        <item x="2570"/>
        <item x="736"/>
        <item x="162"/>
        <item x="1075"/>
        <item x="277"/>
        <item x="992"/>
        <item x="1583"/>
        <item x="298"/>
        <item x="2402"/>
        <item x="1234"/>
        <item x="23"/>
        <item x="2913"/>
        <item x="2724"/>
        <item x="1727"/>
        <item x="2065"/>
        <item x="2444"/>
        <item x="2645"/>
        <item x="2747"/>
        <item x="1650"/>
        <item x="259"/>
        <item x="2965"/>
        <item x="33"/>
        <item x="1967"/>
        <item x="56"/>
        <item x="1812"/>
        <item x="1525"/>
        <item x="917"/>
        <item x="838"/>
        <item x="242"/>
        <item x="2908"/>
        <item x="2395"/>
        <item x="624"/>
        <item x="426"/>
        <item x="1998"/>
        <item x="556"/>
        <item x="2211"/>
        <item x="251"/>
        <item x="2750"/>
        <item x="399"/>
        <item x="2779"/>
        <item x="2637"/>
        <item x="1678"/>
        <item x="706"/>
        <item x="1592"/>
        <item x="1800"/>
        <item x="2568"/>
        <item x="707"/>
        <item x="1641"/>
        <item x="1303"/>
        <item x="2093"/>
        <item x="1198"/>
        <item x="126"/>
        <item x="2808"/>
        <item x="2354"/>
        <item x="1683"/>
        <item x="2000"/>
        <item x="1124"/>
        <item x="2631"/>
        <item x="1030"/>
        <item x="1634"/>
        <item x="2664"/>
        <item x="317"/>
        <item x="835"/>
        <item x="1975"/>
        <item x="1219"/>
        <item x="4"/>
        <item x="1976"/>
        <item x="2447"/>
        <item x="1504"/>
        <item x="1298"/>
        <item x="2996"/>
        <item x="2905"/>
        <item x="99"/>
        <item x="435"/>
        <item x="226"/>
        <item x="962"/>
        <item x="1307"/>
        <item x="2793"/>
        <item x="10"/>
        <item x="646"/>
        <item x="368"/>
        <item x="882"/>
        <item x="231"/>
        <item x="2725"/>
        <item x="2063"/>
        <item x="2268"/>
        <item x="2726"/>
        <item x="2215"/>
        <item x="1046"/>
        <item x="1698"/>
        <item x="672"/>
        <item x="2195"/>
        <item x="1159"/>
        <item x="1128"/>
        <item x="1066"/>
        <item x="170"/>
        <item x="1543"/>
        <item x="2302"/>
        <item x="973"/>
        <item x="2098"/>
        <item x="536"/>
        <item x="332"/>
        <item x="1055"/>
        <item x="1415"/>
        <item x="2020"/>
        <item x="2149"/>
        <item x="1919"/>
        <item x="1446"/>
        <item x="1931"/>
        <item x="861"/>
        <item x="2281"/>
        <item x="1144"/>
        <item x="1690"/>
        <item x="1281"/>
        <item x="817"/>
        <item x="2688"/>
        <item x="1457"/>
        <item x="2618"/>
        <item x="2919"/>
        <item x="1595"/>
        <item x="345"/>
        <item x="2849"/>
        <item x="2671"/>
        <item x="2811"/>
        <item x="1861"/>
        <item x="2824"/>
        <item x="214"/>
        <item x="2531"/>
        <item x="241"/>
        <item x="627"/>
        <item x="1091"/>
        <item x="289"/>
        <item x="2975"/>
        <item x="628"/>
        <item x="592"/>
        <item x="2245"/>
        <item x="425"/>
        <item x="519"/>
        <item x="594"/>
        <item x="1315"/>
        <item x="109"/>
        <item x="890"/>
        <item x="669"/>
        <item x="356"/>
        <item x="2967"/>
        <item x="337"/>
        <item x="253"/>
        <item x="428"/>
        <item x="702"/>
        <item x="71"/>
        <item x="353"/>
        <item x="2777"/>
        <item x="595"/>
        <item x="2180"/>
        <item x="1629"/>
        <item x="2334"/>
        <item x="2586"/>
        <item x="2282"/>
        <item x="2233"/>
        <item x="1193"/>
        <item x="1802"/>
        <item x="869"/>
        <item x="340"/>
        <item x="1667"/>
        <item x="894"/>
        <item x="525"/>
        <item x="921"/>
        <item x="2519"/>
        <item x="1478"/>
        <item x="2470"/>
        <item x="1983"/>
        <item x="1310"/>
        <item x="1109"/>
        <item x="521"/>
        <item x="2103"/>
        <item x="625"/>
        <item x="269"/>
        <item x="2773"/>
        <item x="1370"/>
        <item x="678"/>
        <item x="419"/>
        <item x="911"/>
        <item x="2004"/>
        <item x="1989"/>
        <item x="619"/>
        <item x="2155"/>
        <item x="333"/>
        <item x="2834"/>
        <item x="2597"/>
        <item x="2154"/>
        <item x="2850"/>
        <item x="157"/>
        <item x="266"/>
        <item x="1023"/>
        <item x="1981"/>
        <item x="1500"/>
        <item x="2818"/>
        <item x="2461"/>
        <item x="2127"/>
        <item x="1356"/>
        <item x="1373"/>
        <item x="1932"/>
        <item x="2125"/>
        <item x="2440"/>
        <item x="230"/>
        <item x="1260"/>
        <item x="2353"/>
        <item x="1161"/>
        <item x="2318"/>
        <item x="1737"/>
        <item x="1137"/>
        <item x="1048"/>
        <item x="2021"/>
        <item x="809"/>
        <item x="2704"/>
        <item x="2458"/>
        <item x="2192"/>
        <item x="2052"/>
        <item x="2922"/>
        <item x="1189"/>
        <item x="1773"/>
        <item x="984"/>
        <item x="1558"/>
        <item x="2145"/>
        <item x="1107"/>
        <item x="365"/>
        <item x="301"/>
        <item x="1580"/>
        <item x="2469"/>
        <item x="1152"/>
        <item x="608"/>
        <item x="69"/>
        <item x="816"/>
        <item x="659"/>
        <item x="1647"/>
        <item x="868"/>
        <item x="1822"/>
        <item x="2899"/>
        <item x="2632"/>
        <item x="1858"/>
        <item x="2328"/>
        <item x="1423"/>
        <item x="2511"/>
        <item x="2740"/>
        <item x="2323"/>
        <item x="919"/>
        <item x="1063"/>
        <item x="734"/>
        <item x="2375"/>
        <item x="2646"/>
        <item x="175"/>
        <item x="1588"/>
        <item x="926"/>
        <item x="1095"/>
        <item x="2118"/>
        <item x="453"/>
        <item x="346"/>
        <item x="2109"/>
        <item x="1139"/>
        <item x="2057"/>
        <item x="2301"/>
        <item x="2695"/>
        <item x="2198"/>
        <item x="467"/>
        <item x="865"/>
        <item x="1108"/>
        <item x="560"/>
        <item x="1330"/>
        <item x="1376"/>
        <item x="862"/>
        <item x="1675"/>
        <item x="2690"/>
        <item x="955"/>
        <item x="1725"/>
        <item x="2433"/>
        <item x="1606"/>
        <item x="1380"/>
        <item x="1162"/>
        <item x="451"/>
        <item x="1574"/>
        <item x="691"/>
        <item x="1384"/>
        <item x="2678"/>
        <item x="1263"/>
        <item x="1547"/>
        <item x="2730"/>
        <item x="977"/>
        <item x="684"/>
        <item x="716"/>
        <item x="2426"/>
        <item x="1397"/>
        <item x="1396"/>
        <item x="165"/>
        <item x="2177"/>
        <item x="693"/>
        <item x="2300"/>
        <item x="1181"/>
        <item x="1785"/>
        <item x="2291"/>
        <item x="1721"/>
        <item x="2598"/>
        <item x="867"/>
        <item x="753"/>
        <item x="1958"/>
        <item x="1424"/>
        <item x="2368"/>
        <item x="66"/>
        <item x="1346"/>
        <item x="1333"/>
        <item x="2578"/>
        <item x="989"/>
        <item x="2455"/>
        <item x="2579"/>
        <item x="2666"/>
        <item x="2046"/>
        <item x="2948"/>
        <item x="1147"/>
        <item x="1369"/>
        <item x="1031"/>
        <item x="807"/>
        <item x="602"/>
        <item x="1186"/>
        <item x="2649"/>
        <item x="1859"/>
        <item x="666"/>
        <item x="797"/>
        <item x="2293"/>
        <item x="1448"/>
        <item x="2256"/>
        <item x="438"/>
        <item x="2697"/>
        <item x="884"/>
        <item x="1455"/>
        <item x="1306"/>
        <item x="2258"/>
        <item x="2"/>
        <item x="2883"/>
        <item x="1559"/>
        <item x="255"/>
        <item x="1902"/>
        <item x="355"/>
        <item x="657"/>
        <item x="839"/>
        <item x="1965"/>
        <item x="2986"/>
        <item x="1644"/>
        <item x="2837"/>
        <item x="454"/>
        <item x="410"/>
        <item x="887"/>
        <item x="1220"/>
        <item x="755"/>
        <item x="2087"/>
        <item x="662"/>
        <item x="89"/>
        <item x="883"/>
        <item x="644"/>
        <item x="2957"/>
        <item x="1922"/>
        <item x="1633"/>
        <item x="2997"/>
        <item x="2388"/>
        <item x="2959"/>
        <item x="1422"/>
        <item x="2167"/>
        <item x="336"/>
        <item x="2289"/>
        <item x="918"/>
        <item x="1120"/>
        <item x="1312"/>
        <item x="493"/>
        <item x="462"/>
        <item x="2031"/>
        <item x="185"/>
        <item x="1549"/>
        <item x="471"/>
        <item x="2041"/>
        <item x="551"/>
        <item x="1668"/>
        <item x="2712"/>
        <item x="2846"/>
        <item x="2411"/>
        <item x="2475"/>
        <item x="306"/>
        <item x="1636"/>
        <item x="1635"/>
        <item x="1223"/>
        <item x="2010"/>
        <item x="1257"/>
        <item x="2752"/>
        <item x="1233"/>
        <item x="2169"/>
        <item x="910"/>
        <item x="2534"/>
        <item x="1471"/>
        <item x="945"/>
        <item x="1273"/>
        <item x="280"/>
        <item x="872"/>
        <item x="949"/>
        <item x="2122"/>
        <item x="1723"/>
        <item x="406"/>
        <item x="578"/>
        <item x="1872"/>
        <item x="2674"/>
        <item x="836"/>
        <item x="2906"/>
        <item x="1614"/>
        <item x="2157"/>
        <item x="544"/>
        <item x="2278"/>
        <item x="2071"/>
        <item x="2324"/>
        <item x="1214"/>
        <item x="1325"/>
        <item x="1435"/>
        <item x="1573"/>
        <item x="1652"/>
        <item x="1074"/>
        <item x="2068"/>
        <item x="2216"/>
        <item x="82"/>
        <item x="2910"/>
        <item x="274"/>
        <item x="841"/>
        <item x="2222"/>
        <item x="334"/>
        <item x="481"/>
        <item x="840"/>
        <item x="1555"/>
        <item x="2335"/>
        <item x="1986"/>
        <item x="5"/>
        <item x="978"/>
        <item x="1702"/>
        <item x="775"/>
        <item x="2944"/>
        <item x="1329"/>
        <item x="2345"/>
        <item x="50"/>
        <item x="1873"/>
        <item x="870"/>
        <item x="1801"/>
        <item x="2305"/>
        <item x="440"/>
        <item x="1246"/>
        <item x="1070"/>
        <item x="541"/>
        <item x="1679"/>
        <item x="2799"/>
        <item x="1510"/>
        <item x="1"/>
        <item x="963"/>
        <item x="2958"/>
        <item x="1943"/>
        <item x="2404"/>
        <item x="1576"/>
        <item x="32"/>
        <item x="1008"/>
        <item x="2442"/>
        <item x="2613"/>
        <item x="2638"/>
        <item x="442"/>
        <item x="2481"/>
        <item x="2775"/>
        <item x="2389"/>
        <item x="857"/>
        <item x="1071"/>
        <item x="658"/>
        <item x="145"/>
        <item x="2132"/>
        <item x="922"/>
        <item x="639"/>
        <item x="2994"/>
        <item x="2943"/>
        <item x="1495"/>
        <item x="863"/>
        <item x="1616"/>
        <item x="1876"/>
        <item x="2024"/>
        <item x="1222"/>
        <item x="1984"/>
        <item x="2655"/>
        <item x="397"/>
        <item x="2189"/>
        <item x="2224"/>
        <item x="901"/>
        <item x="288"/>
        <item x="2238"/>
        <item x="468"/>
        <item x="52"/>
        <item x="1086"/>
        <item x="29"/>
        <item x="480"/>
        <item x="1735"/>
        <item x="149"/>
        <item x="1210"/>
        <item x="2672"/>
        <item x="1407"/>
        <item x="2136"/>
        <item x="1546"/>
        <item x="98"/>
        <item x="912"/>
        <item x="988"/>
        <item x="1906"/>
        <item x="2609"/>
        <item x="2603"/>
        <item x="1493"/>
        <item x="1899"/>
        <item x="1755"/>
        <item x="2030"/>
        <item x="1741"/>
        <item x="742"/>
        <item x="524"/>
        <item x="2384"/>
        <item x="469"/>
        <item x="1010"/>
        <item x="1464"/>
        <item x="192"/>
        <item x="2138"/>
        <item x="804"/>
        <item x="1450"/>
        <item x="311"/>
        <item x="1697"/>
        <item x="1663"/>
        <item x="2660"/>
        <item x="2567"/>
        <item x="2061"/>
        <item x="1255"/>
        <item x="354"/>
        <item x="2619"/>
        <item x="390"/>
        <item x="2791"/>
        <item x="1332"/>
        <item x="1771"/>
        <item x="1693"/>
        <item x="878"/>
        <item x="2702"/>
        <item x="110"/>
        <item x="1174"/>
        <item x="2142"/>
        <item x="576"/>
        <item x="503"/>
        <item x="1241"/>
        <item x="2294"/>
        <item x="942"/>
        <item x="1238"/>
        <item x="135"/>
        <item x="1301"/>
        <item x="2002"/>
        <item x="1561"/>
        <item x="1756"/>
        <item x="1439"/>
        <item x="1336"/>
        <item x="417"/>
        <item x="137"/>
        <item x="728"/>
        <item x="2081"/>
        <item x="1956"/>
        <item x="303"/>
        <item x="1142"/>
        <item x="771"/>
        <item x="2909"/>
        <item x="187"/>
        <item x="312"/>
        <item x="779"/>
        <item x="1954"/>
        <item x="1447"/>
        <item x="1557"/>
        <item x="535"/>
        <item x="14"/>
        <item x="142"/>
        <item x="694"/>
        <item x="2284"/>
        <item x="2094"/>
        <item x="2493"/>
        <item x="2879"/>
        <item x="2219"/>
        <item x="422"/>
        <item x="2275"/>
        <item x="741"/>
        <item x="1293"/>
        <item x="2014"/>
        <item x="1466"/>
        <item x="2733"/>
        <item x="614"/>
        <item x="2792"/>
        <item x="1552"/>
        <item x="1461"/>
        <item x="2821"/>
        <item x="2173"/>
        <item x="1080"/>
        <item x="2623"/>
        <item x="1282"/>
        <item x="873"/>
        <item x="207"/>
        <item x="680"/>
        <item x="2844"/>
        <item x="2721"/>
        <item x="950"/>
        <item x="351"/>
        <item x="1093"/>
        <item x="100"/>
        <item x="647"/>
        <item x="908"/>
        <item x="2067"/>
        <item x="528"/>
        <item x="1022"/>
        <item x="2168"/>
        <item x="2124"/>
        <item x="1711"/>
        <item x="2936"/>
        <item x="654"/>
        <item x="1788"/>
        <item x="557"/>
        <item x="1810"/>
        <item x="1963"/>
        <item x="740"/>
        <item x="902"/>
        <item x="2036"/>
        <item x="84"/>
        <item x="2513"/>
        <item x="2540"/>
        <item x="205"/>
        <item x="1197"/>
        <item x="2594"/>
        <item x="2676"/>
        <item x="2893"/>
        <item x="2274"/>
        <item x="1964"/>
        <item x="2023"/>
        <item x="140"/>
        <item x="2803"/>
        <item x="2683"/>
        <item x="13"/>
        <item x="758"/>
        <item x="1285"/>
        <item x="1216"/>
        <item x="2523"/>
        <item x="1205"/>
        <item x="1024"/>
        <item x="1217"/>
        <item x="1037"/>
        <item x="1077"/>
        <item x="652"/>
        <item x="1586"/>
        <item x="1308"/>
        <item x="1973"/>
        <item x="2722"/>
        <item x="905"/>
        <item x="1418"/>
        <item x="1231"/>
        <item x="290"/>
        <item x="2963"/>
        <item x="91"/>
        <item x="1750"/>
        <item x="1076"/>
        <item x="164"/>
        <item x="299"/>
        <item x="881"/>
        <item x="1871"/>
        <item x="2878"/>
        <item x="1776"/>
        <item x="2428"/>
        <item x="2060"/>
        <item x="2505"/>
        <item x="1026"/>
        <item x="457"/>
        <item x="1444"/>
        <item x="1717"/>
        <item x="834"/>
        <item x="1792"/>
        <item x="845"/>
        <item x="936"/>
        <item x="517"/>
        <item x="2717"/>
        <item x="1180"/>
        <item x="386"/>
        <item x="2279"/>
        <item x="166"/>
        <item x="2987"/>
        <item x="620"/>
        <item x="247"/>
        <item x="2822"/>
        <item x="961"/>
        <item x="452"/>
        <item x="526"/>
        <item x="1318"/>
        <item x="2806"/>
        <item x="1718"/>
        <item x="1665"/>
        <item x="975"/>
        <item x="1038"/>
        <item x="1475"/>
        <item x="1966"/>
        <item x="1982"/>
        <item x="532"/>
        <item x="540"/>
        <item x="1434"/>
        <item x="2763"/>
        <item x="2757"/>
        <item x="2938"/>
        <item x="2287"/>
        <item x="2228"/>
        <item x="2387"/>
        <item x="2581"/>
        <item x="1320"/>
        <item x="785"/>
        <item x="995"/>
        <item x="2537"/>
        <item x="994"/>
        <item x="1856"/>
        <item x="792"/>
        <item x="2651"/>
        <item x="1508"/>
        <item x="1900"/>
        <item x="1621"/>
        <item x="80"/>
        <item x="1487"/>
        <item x="2429"/>
        <item x="2889"/>
        <item x="1206"/>
        <item x="2336"/>
        <item x="2431"/>
        <item x="1715"/>
        <item x="321"/>
        <item x="2267"/>
        <item x="1482"/>
        <item x="1507"/>
        <item x="732"/>
        <item x="1747"/>
        <item x="2217"/>
        <item x="645"/>
        <item x="582"/>
        <item x="2966"/>
        <item x="293"/>
        <item x="2349"/>
        <item x="847"/>
        <item x="1014"/>
        <item x="189"/>
        <item x="2644"/>
        <item x="2521"/>
        <item x="1347"/>
        <item x="1379"/>
        <item x="403"/>
        <item x="383"/>
        <item x="2848"/>
        <item x="1824"/>
        <item x="2852"/>
        <item x="825"/>
        <item x="326"/>
        <item x="2212"/>
        <item x="2113"/>
        <item x="1143"/>
        <item x="1051"/>
        <item x="1258"/>
        <item x="1235"/>
        <item x="2684"/>
        <item x="1948"/>
        <item x="2576"/>
        <item x="385"/>
        <item x="2599"/>
        <item x="1706"/>
        <item x="2386"/>
        <item x="2320"/>
        <item x="2509"/>
        <item x="2397"/>
        <item x="829"/>
        <item x="178"/>
        <item x="1421"/>
        <item x="2191"/>
        <item x="2592"/>
        <item x="1138"/>
        <item x="2904"/>
        <item x="22"/>
        <item x="943"/>
        <item x="1058"/>
        <item x="2462"/>
        <item x="283"/>
        <item x="1799"/>
        <item x="2742"/>
        <item x="1795"/>
        <item x="2019"/>
        <item x="877"/>
        <item x="2120"/>
        <item x="497"/>
        <item x="2522"/>
        <item x="2141"/>
        <item x="2482"/>
        <item x="513"/>
        <item x="1853"/>
        <item x="213"/>
        <item x="2761"/>
        <item x="2074"/>
        <item x="653"/>
        <item x="396"/>
        <item x="246"/>
        <item x="1497"/>
        <item x="724"/>
        <item x="2227"/>
        <item x="1696"/>
        <item x="1789"/>
        <item x="1304"/>
        <item x="484"/>
        <item x="2856"/>
        <item x="603"/>
        <item x="2927"/>
        <item x="2760"/>
        <item x="1968"/>
        <item x="2585"/>
        <item x="1915"/>
        <item x="1545"/>
        <item x="752"/>
        <item x="2315"/>
        <item x="1960"/>
        <item x="710"/>
        <item x="575"/>
        <item x="1414"/>
        <item x="1648"/>
        <item x="305"/>
        <item x="2119"/>
        <item x="1117"/>
        <item x="2205"/>
        <item x="2230"/>
        <item x="477"/>
        <item x="90"/>
        <item x="2554"/>
        <item x="2914"/>
        <item x="2011"/>
        <item x="2026"/>
        <item x="2558"/>
        <item x="1178"/>
        <item x="1184"/>
        <item x="1213"/>
        <item x="1596"/>
        <item x="562"/>
        <item x="2283"/>
        <item x="172"/>
        <item x="743"/>
        <item x="1764"/>
        <item x="1743"/>
        <item x="1402"/>
        <item x="1098"/>
        <item x="2153"/>
        <item x="2423"/>
        <item x="546"/>
        <item x="1393"/>
        <item x="112"/>
        <item x="1069"/>
        <item x="1286"/>
        <item x="1541"/>
        <item x="2925"/>
        <item x="2787"/>
        <item x="1719"/>
        <item x="2876"/>
        <item x="2255"/>
        <item x="2992"/>
        <item x="2782"/>
        <item x="903"/>
        <item x="447"/>
        <item x="72"/>
        <item x="2529"/>
        <item x="2934"/>
        <item x="1895"/>
        <item x="2931"/>
        <item x="1453"/>
        <item x="511"/>
        <item x="896"/>
        <item x="1581"/>
        <item x="1090"/>
        <item x="1240"/>
        <item x="1599"/>
        <item x="2564"/>
        <item x="2784"/>
        <item x="1532"/>
        <item x="1924"/>
        <item x="1459"/>
        <item x="1618"/>
        <item x="604"/>
        <item x="2539"/>
        <item x="1760"/>
        <item x="2901"/>
        <item x="904"/>
        <item x="2898"/>
        <item x="773"/>
        <item x="2935"/>
        <item x="292"/>
        <item x="2962"/>
        <item x="1467"/>
        <item x="1354"/>
        <item x="148"/>
        <item x="2203"/>
        <item x="75"/>
        <item x="2310"/>
        <item x="507"/>
        <item x="2241"/>
        <item x="2332"/>
        <item x="986"/>
        <item x="244"/>
        <item x="2270"/>
        <item x="846"/>
        <item x="478"/>
        <item x="993"/>
        <item x="1901"/>
        <item x="1631"/>
        <item x="2813"/>
        <item x="1428"/>
        <item x="83"/>
        <item x="2359"/>
        <item x="1067"/>
        <item x="1972"/>
        <item x="2363"/>
        <item x="765"/>
        <item x="2571"/>
        <item x="237"/>
        <item x="1907"/>
        <item x="1477"/>
        <item x="2622"/>
        <item x="2520"/>
        <item x="393"/>
        <item x="2419"/>
        <item x="1892"/>
        <item x="338"/>
        <item x="240"/>
        <item x="409"/>
        <item x="490"/>
        <item x="2988"/>
        <item x="327"/>
        <item x="593"/>
        <item x="1680"/>
        <item x="1490"/>
        <item x="688"/>
        <item x="2262"/>
        <item x="2214"/>
        <item x="1035"/>
        <item x="1327"/>
        <item x="721"/>
        <item x="1084"/>
        <item x="2013"/>
        <item x="1005"/>
        <item x="2626"/>
        <item x="1154"/>
        <item x="473"/>
        <item x="1936"/>
        <item x="1364"/>
        <item x="808"/>
        <item x="1637"/>
        <item x="1891"/>
        <item x="1431"/>
        <item x="2038"/>
        <item x="1176"/>
        <item x="2325"/>
        <item x="1509"/>
        <item x="641"/>
        <item x="2668"/>
        <item x="2235"/>
        <item x="1192"/>
        <item x="1836"/>
        <item x="2610"/>
        <item x="1337"/>
        <item x="2661"/>
        <item x="1182"/>
        <item x="1598"/>
        <item x="1296"/>
        <item x="371"/>
        <item x="2246"/>
        <item x="1473"/>
        <item x="626"/>
        <item x="2123"/>
        <item x="2134"/>
        <item x="1249"/>
        <item x="1868"/>
        <item x="589"/>
        <item x="1043"/>
        <item x="1999"/>
        <item x="2498"/>
        <item x="460"/>
        <item x="1955"/>
        <item x="265"/>
        <item x="49"/>
        <item x="1729"/>
        <item x="2851"/>
        <item x="1736"/>
        <item x="810"/>
        <item x="2367"/>
        <item x="2269"/>
        <item x="1957"/>
        <item x="1405"/>
        <item x="1655"/>
        <item x="405"/>
        <item x="2892"/>
        <item x="2416"/>
        <item x="698"/>
        <item x="1291"/>
        <item x="1015"/>
        <item x="2196"/>
        <item x="2350"/>
        <item x="161"/>
        <item x="2190"/>
        <item x="2891"/>
        <item x="2059"/>
        <item x="1758"/>
        <item x="784"/>
        <item x="136"/>
        <item x="2166"/>
        <item x="1601"/>
        <item x="2430"/>
        <item x="2604"/>
        <item x="1460"/>
        <item x="2050"/>
        <item x="1814"/>
        <item x="125"/>
        <item x="2621"/>
        <item x="1927"/>
        <item x="2080"/>
        <item x="1612"/>
        <item x="329"/>
        <item x="2418"/>
        <item x="1283"/>
        <item x="969"/>
        <item x="2034"/>
        <item x="2961"/>
        <item x="664"/>
        <item x="1268"/>
        <item x="1664"/>
        <item x="1266"/>
        <item x="1514"/>
        <item x="177"/>
        <item x="2915"/>
        <item x="2484"/>
        <item x="2343"/>
        <item x="1995"/>
        <item x="726"/>
        <item x="1707"/>
        <item x="1400"/>
        <item x="2974"/>
        <item x="2731"/>
        <item x="607"/>
        <item x="1569"/>
        <item x="709"/>
        <item x="1032"/>
        <item x="2385"/>
        <item x="1844"/>
        <item x="1632"/>
        <item x="2648"/>
        <item x="1977"/>
        <item x="1724"/>
        <item x="117"/>
        <item x="2970"/>
        <item x="1177"/>
        <item x="96"/>
        <item x="1412"/>
        <item x="2497"/>
        <item x="2492"/>
        <item x="1340"/>
        <item x="174"/>
        <item x="1349"/>
        <item x="1579"/>
        <item x="2744"/>
        <item x="1367"/>
        <item x="1538"/>
        <item x="842"/>
        <item x="705"/>
        <item x="888"/>
        <item x="1211"/>
        <item x="37"/>
        <item x="1348"/>
        <item x="1839"/>
        <item x="966"/>
        <item x="1518"/>
        <item x="850"/>
        <item x="748"/>
        <item x="2881"/>
        <item x="2751"/>
        <item x="1728"/>
        <item x="151"/>
        <item x="8"/>
        <item x="1582"/>
        <item x="1237"/>
        <item x="131"/>
        <item x="1603"/>
        <item x="2924"/>
        <item x="2838"/>
        <item x="655"/>
        <item x="2659"/>
        <item x="2266"/>
        <item x="1854"/>
        <item x="58"/>
        <item x="2201"/>
        <item x="2770"/>
        <item x="2964"/>
        <item x="891"/>
        <item x="1083"/>
        <item x="2855"/>
        <item x="2448"/>
        <item x="1746"/>
        <item x="1533"/>
        <item x="2691"/>
        <item x="2257"/>
        <item x="1438"/>
        <item x="236"/>
        <item x="2982"/>
        <item x="2692"/>
        <item x="799"/>
        <item x="2362"/>
        <item x="1011"/>
        <item x="443"/>
        <item x="367"/>
        <item x="485"/>
        <item x="766"/>
        <item x="2794"/>
        <item x="1796"/>
        <item x="1119"/>
        <item x="565"/>
        <item x="2209"/>
        <item x="366"/>
        <item x="581"/>
        <item x="932"/>
        <item x="1157"/>
        <item x="2694"/>
        <item x="111"/>
        <item x="325"/>
        <item x="1694"/>
        <item x="1324"/>
        <item x="1087"/>
        <item x="1248"/>
        <item x="2483"/>
        <item x="1155"/>
        <item x="2364"/>
        <item x="925"/>
        <item x="248"/>
        <item x="2814"/>
        <item x="31"/>
        <item x="1535"/>
        <item x="1654"/>
        <item x="1638"/>
        <item x="2749"/>
        <item x="1341"/>
        <item x="2991"/>
        <item x="552"/>
        <item x="94"/>
        <item x="2027"/>
        <item x="235"/>
        <item x="2290"/>
        <item x="196"/>
        <item x="781"/>
        <item x="261"/>
        <item x="2786"/>
        <item x="2553"/>
        <item x="1256"/>
        <item x="1896"/>
        <item x="1167"/>
        <item x="212"/>
        <item x="132"/>
        <item x="1761"/>
        <item x="786"/>
        <item x="2706"/>
        <item x="1392"/>
        <item x="339"/>
        <item x="2817"/>
        <item x="1556"/>
        <item x="1323"/>
        <item x="2344"/>
        <item x="2126"/>
        <item x="2147"/>
        <item x="2394"/>
        <item x="2449"/>
        <item x="1388"/>
        <item x="2842"/>
        <item x="1072"/>
        <item x="537"/>
        <item x="2221"/>
        <item x="1126"/>
        <item x="640"/>
        <item x="2715"/>
        <item x="856"/>
        <item x="1319"/>
        <item x="2647"/>
        <item x="1019"/>
        <item x="2438"/>
        <item x="2569"/>
        <item x="811"/>
        <item x="319"/>
        <item x="300"/>
        <item x="1808"/>
        <item x="2502"/>
        <item x="294"/>
        <item x="2082"/>
        <item x="630"/>
        <item x="1299"/>
        <item x="53"/>
        <item x="1196"/>
        <item x="1112"/>
        <item x="1506"/>
        <item x="1040"/>
        <item x="2028"/>
        <item x="374"/>
        <item x="206"/>
        <item x="2379"/>
        <item x="2882"/>
        <item x="1136"/>
        <item x="1585"/>
        <item x="2546"/>
        <item x="1104"/>
        <item x="2273"/>
        <item x="788"/>
        <item x="1100"/>
        <item x="2710"/>
        <item x="913"/>
        <item x="2677"/>
        <item x="554"/>
        <item x="2872"/>
        <item x="2515"/>
        <item x="35"/>
        <item x="1088"/>
        <item x="730"/>
        <item x="696"/>
        <item x="1962"/>
        <item x="2319"/>
        <item x="719"/>
        <item x="432"/>
        <item x="1754"/>
        <item x="2771"/>
        <item x="262"/>
        <item x="677"/>
        <item x="2084"/>
        <item x="153"/>
        <item x="1712"/>
        <item x="1671"/>
        <item x="1188"/>
        <item x="2635"/>
        <item x="2559"/>
        <item x="739"/>
        <item x="2401"/>
        <item x="2309"/>
        <item x="2667"/>
        <item x="1056"/>
        <item x="1840"/>
        <item x="1602"/>
        <item x="150"/>
        <item x="2769"/>
        <item x="201"/>
        <item x="2058"/>
        <item x="1828"/>
        <item x="1131"/>
        <item x="1875"/>
        <item x="1909"/>
        <item x="2304"/>
        <item x="27"/>
        <item x="1225"/>
        <item x="64"/>
        <item x="2204"/>
        <item x="2176"/>
        <item x="2896"/>
        <item x="928"/>
        <item x="46"/>
        <item x="2759"/>
        <item x="2886"/>
        <item x="1639"/>
        <item x="613"/>
        <item x="2104"/>
        <item x="466"/>
        <item x="1469"/>
        <item x="1085"/>
        <item x="2163"/>
        <item x="1781"/>
        <item x="1003"/>
        <item x="1125"/>
        <item x="2766"/>
        <item x="930"/>
        <item x="735"/>
        <item x="2213"/>
        <item x="2346"/>
        <item x="733"/>
        <item x="874"/>
        <item x="2738"/>
        <item x="1199"/>
        <item x="2854"/>
        <item x="1610"/>
        <item x="802"/>
        <item x="1129"/>
        <item x="2193"/>
        <item x="2917"/>
        <item x="1134"/>
        <item x="2051"/>
        <item x="2641"/>
        <item x="2178"/>
        <item x="596"/>
        <item x="41"/>
        <item x="1054"/>
        <item x="2545"/>
        <item x="2685"/>
        <item x="314"/>
        <item x="2732"/>
        <item x="611"/>
        <item x="370"/>
        <item x="2381"/>
        <item x="2352"/>
        <item x="1910"/>
        <item x="1926"/>
        <item x="2979"/>
        <item x="1287"/>
        <item x="1265"/>
        <item x="1765"/>
        <item x="16"/>
        <item x="960"/>
        <item x="1946"/>
        <item x="2355"/>
        <item x="558"/>
        <item x="1488"/>
        <item x="2606"/>
        <item x="1156"/>
        <item x="3"/>
        <item x="1062"/>
        <item x="1097"/>
        <item x="1692"/>
        <item x="2673"/>
        <item x="400"/>
        <item x="1744"/>
        <item x="2445"/>
        <item x="159"/>
        <item x="2382"/>
        <item x="1292"/>
        <item x="1528"/>
        <item x="2700"/>
        <item x="1033"/>
        <item x="1073"/>
        <item x="202"/>
        <item x="634"/>
        <item x="2714"/>
        <item x="566"/>
        <item x="533"/>
        <item x="1659"/>
        <item x="2920"/>
        <item x="1937"/>
        <item x="2614"/>
        <item x="2736"/>
        <item x="2810"/>
        <item x="350"/>
        <item x="1770"/>
        <item x="2407"/>
        <item x="158"/>
        <item x="1148"/>
        <item x="2188"/>
        <item x="1925"/>
        <item x="1411"/>
        <item x="2825"/>
        <item x="673"/>
        <item x="2311"/>
        <item x="2894"/>
        <item x="1365"/>
        <item x="424"/>
        <item x="225"/>
        <item x="1626"/>
        <item x="2218"/>
        <item x="2253"/>
        <item x="1042"/>
        <item x="489"/>
        <item x="1502"/>
        <item x="2467"/>
        <item x="130"/>
        <item x="585"/>
        <item x="362"/>
        <item x="2252"/>
        <item x="1269"/>
        <item x="1381"/>
        <item x="2839"/>
        <item x="2076"/>
        <item x="152"/>
        <item x="1930"/>
        <item x="2370"/>
        <item x="2865"/>
        <item x="1321"/>
        <item x="2869"/>
        <item x="597"/>
        <item x="1004"/>
        <item x="88"/>
        <item x="482"/>
        <item x="895"/>
        <item x="1951"/>
        <item x="2785"/>
        <item x="1676"/>
        <item x="2797"/>
        <item x="2373"/>
        <item x="2980"/>
        <item x="1709"/>
        <item x="1215"/>
        <item x="506"/>
        <item x="2330"/>
        <item x="1527"/>
        <item x="1829"/>
        <item x="1609"/>
        <item x="871"/>
        <item x="2338"/>
        <item x="1860"/>
        <item x="2990"/>
        <item x="1864"/>
        <item x="359"/>
        <item x="1993"/>
        <item x="1430"/>
        <item x="278"/>
        <item x="1371"/>
        <item x="515"/>
        <item x="2841"/>
        <item t="default"/>
      </items>
    </pivotField>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Items count="1">
    <i/>
  </rowItems>
  <colItems count="1">
    <i/>
  </colItems>
  <dataFields count="1">
    <dataField name="Sum of ITR" fld="25" baseField="2" baseItem="0" numFmtId="2"/>
  </dataFields>
  <formats count="1">
    <format dxfId="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34254B-6ABF-40B1-8ABE-7DBC479D814D}" name="CA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34" firstHeaderRow="1" firstDataRow="2" firstDataCol="1" rowPageCount="1" colPageCount="1"/>
  <pivotFields count="26">
    <pivotField showAll="0">
      <items count="6">
        <item x="0"/>
        <item x="1"/>
        <item x="2"/>
        <item x="3"/>
        <item x="4"/>
        <item t="default"/>
      </items>
    </pivotField>
    <pivotField axis="axisRow" showAll="0">
      <items count="13">
        <item x="0"/>
        <item x="1"/>
        <item x="2"/>
        <item x="3"/>
        <item x="4"/>
        <item x="5"/>
        <item x="6"/>
        <item x="7"/>
        <item x="8"/>
        <item x="9"/>
        <item x="10"/>
        <item x="11"/>
        <item t="default"/>
      </items>
    </pivotField>
    <pivotField axis="axisPage" showAll="0">
      <items count="6">
        <item x="3"/>
        <item x="2"/>
        <item x="1"/>
        <item x="4"/>
        <item x="0"/>
        <item t="default"/>
      </items>
    </pivotField>
    <pivotField showAll="0"/>
    <pivotField showAll="0"/>
    <pivotField numFmtId="1" showAll="0"/>
    <pivotField showAll="0"/>
    <pivotField dataField="1" numFmtId="1" showAll="0"/>
    <pivotField showAll="0"/>
    <pivotField showAll="0"/>
    <pivotField numFmtId="2" showAll="0"/>
    <pivotField showAll="0"/>
    <pivotField showAll="0"/>
    <pivotField numFmtId="2" showAll="0"/>
    <pivotField axis="axisCol" showAll="0">
      <items count="3">
        <item x="1"/>
        <item x="0"/>
        <item t="default"/>
      </items>
    </pivotField>
    <pivotField showAll="0"/>
    <pivotField showAll="0"/>
    <pivotField showAll="0"/>
    <pivotField numFmtId="1" showAll="0"/>
    <pivotField numFmtI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3">
    <i>
      <x/>
    </i>
    <i>
      <x v="1"/>
    </i>
    <i>
      <x v="2"/>
    </i>
    <i>
      <x v="3"/>
    </i>
    <i>
      <x v="4"/>
    </i>
    <i>
      <x v="5"/>
    </i>
    <i>
      <x v="6"/>
    </i>
    <i>
      <x v="7"/>
    </i>
    <i>
      <x v="8"/>
    </i>
    <i>
      <x v="9"/>
    </i>
    <i>
      <x v="10"/>
    </i>
    <i>
      <x v="11"/>
    </i>
    <i t="grand">
      <x/>
    </i>
  </rowItems>
  <colFields count="1">
    <field x="14"/>
  </colFields>
  <colItems count="3">
    <i>
      <x/>
    </i>
    <i>
      <x v="1"/>
    </i>
    <i t="grand">
      <x/>
    </i>
  </colItems>
  <pageFields count="1">
    <pageField fld="2" hier="-1"/>
  </pageFields>
  <dataFields count="1">
    <dataField name="Average of cost of conversion" fld="7" subtotal="average" baseField="1" baseItem="0" numFmtId="1"/>
  </dataFields>
  <chartFormats count="2">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F409E1-DD52-4477-8CC9-56AA18009725}" name="MARKE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66:B72" firstHeaderRow="1" firstDataRow="1" firstDataCol="1"/>
  <pivotFields count="26">
    <pivotField axis="axisRow" showAll="0" sortType="descending">
      <items count="6">
        <item x="4"/>
        <item x="3"/>
        <item x="2"/>
        <item x="1"/>
        <item x="0"/>
        <item t="default"/>
      </items>
    </pivotField>
    <pivotField showAll="0">
      <items count="13">
        <item x="0"/>
        <item x="1"/>
        <item x="2"/>
        <item x="3"/>
        <item x="4"/>
        <item x="5"/>
        <item x="6"/>
        <item x="7"/>
        <item x="8"/>
        <item x="9"/>
        <item x="10"/>
        <item x="11"/>
        <item t="default"/>
      </items>
    </pivotField>
    <pivotField showAll="0">
      <items count="6">
        <item x="3"/>
        <item x="2"/>
        <item x="1"/>
        <item x="4"/>
        <item x="0"/>
        <item t="default"/>
      </items>
    </pivotField>
    <pivotField showAll="0"/>
    <pivotField showAll="0"/>
    <pivotField numFmtId="1" showAll="0"/>
    <pivotField dataField="1" showAll="0"/>
    <pivotField numFmtId="1" showAll="0"/>
    <pivotField showAll="0"/>
    <pivotField showAll="0"/>
    <pivotField numFmtId="2" showAll="0"/>
    <pivotField showAll="0"/>
    <pivotField showAll="0"/>
    <pivotField numFmtId="2" showAll="0"/>
    <pivotField showAll="0">
      <items count="3">
        <item x="1"/>
        <item x="0"/>
        <item t="default"/>
      </items>
    </pivotField>
    <pivotField showAll="0"/>
    <pivotField showAll="0"/>
    <pivotField showAll="0"/>
    <pivotField numFmtId="1" showAll="0"/>
    <pivotField numFmtI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6">
    <i>
      <x/>
    </i>
    <i>
      <x v="1"/>
    </i>
    <i>
      <x v="2"/>
    </i>
    <i>
      <x v="3"/>
    </i>
    <i>
      <x v="4"/>
    </i>
    <i t="grand">
      <x/>
    </i>
  </rowItems>
  <colItems count="1">
    <i/>
  </colItems>
  <dataFields count="1">
    <dataField name="Average of marketing_spend" fld="6" subtotal="average" baseField="0" baseItem="1" numFmtId="2"/>
  </dataFields>
  <chartFormats count="7">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2">
          <reference field="4294967294" count="1" selected="0">
            <x v="0"/>
          </reference>
          <reference field="0" count="1" selected="0">
            <x v="3"/>
          </reference>
        </references>
      </pivotArea>
    </chartFormat>
    <chartFormat chart="11" format="2" series="1">
      <pivotArea type="data" outline="0" fieldPosition="0">
        <references count="2">
          <reference field="4294967294" count="1" selected="0">
            <x v="0"/>
          </reference>
          <reference field="0" count="1" selected="0">
            <x v="2"/>
          </reference>
        </references>
      </pivotArea>
    </chartFormat>
    <chartFormat chart="11" format="3" series="1">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880240-4D9C-4DB9-AB7F-683488220A5C}" name="SOLDRET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6:C82" firstHeaderRow="0" firstDataRow="1" firstDataCol="1"/>
  <pivotFields count="26">
    <pivotField showAll="0">
      <items count="6">
        <item x="0"/>
        <item x="1"/>
        <item x="2"/>
        <item x="3"/>
        <item x="4"/>
        <item t="default"/>
      </items>
    </pivotField>
    <pivotField showAll="0">
      <items count="13">
        <item x="0"/>
        <item x="1"/>
        <item x="2"/>
        <item x="3"/>
        <item x="4"/>
        <item x="5"/>
        <item x="6"/>
        <item x="7"/>
        <item x="8"/>
        <item x="9"/>
        <item x="10"/>
        <item x="11"/>
        <item t="default"/>
      </items>
    </pivotField>
    <pivotField axis="axisRow" showAll="0">
      <items count="6">
        <item x="3"/>
        <item x="2"/>
        <item x="1"/>
        <item x="4"/>
        <item x="0"/>
        <item t="default"/>
      </items>
    </pivotField>
    <pivotField showAll="0"/>
    <pivotField showAll="0"/>
    <pivotField numFmtId="1" showAll="0"/>
    <pivotField showAll="0"/>
    <pivotField numFmtId="1" showAll="0"/>
    <pivotField showAll="0"/>
    <pivotField showAll="0"/>
    <pivotField numFmtId="2" showAll="0"/>
    <pivotField showAll="0"/>
    <pivotField showAll="0"/>
    <pivotField numFmtId="2" showAll="0"/>
    <pivotField showAll="0">
      <items count="3">
        <item x="1"/>
        <item x="0"/>
        <item t="default"/>
      </items>
    </pivotField>
    <pivotField showAll="0"/>
    <pivotField showAll="0"/>
    <pivotField showAll="0"/>
    <pivotField dataField="1" numFmtId="1" showAll="0"/>
    <pivotField dataField="1" numFmtI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6">
    <i>
      <x/>
    </i>
    <i>
      <x v="1"/>
    </i>
    <i>
      <x v="2"/>
    </i>
    <i>
      <x v="3"/>
    </i>
    <i>
      <x v="4"/>
    </i>
    <i t="grand">
      <x/>
    </i>
  </rowItems>
  <colFields count="1">
    <field x="-2"/>
  </colFields>
  <colItems count="2">
    <i>
      <x/>
    </i>
    <i i="1">
      <x v="1"/>
    </i>
  </colItems>
  <dataFields count="2">
    <dataField name="Net_sold" fld="19" baseField="2" baseItem="0" numFmtId="1"/>
    <dataField name="Unit_returned" fld="18" baseField="2" baseItem="0" numFmtId="1"/>
  </dataFields>
  <chartFormats count="2">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35F45D-EE98-47F4-866B-2FD3158C33B0}" name="AVG. REV_GROW"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61:A62" firstHeaderRow="1" firstDataRow="1" firstDataCol="0"/>
  <pivotFields count="26">
    <pivotField showAll="0">
      <items count="6">
        <item x="0"/>
        <item x="1"/>
        <item x="2"/>
        <item x="3"/>
        <item x="4"/>
        <item t="default"/>
      </items>
    </pivotField>
    <pivotField showAll="0">
      <items count="13">
        <item x="0"/>
        <item x="1"/>
        <item x="2"/>
        <item x="3"/>
        <item x="4"/>
        <item x="5"/>
        <item x="6"/>
        <item x="7"/>
        <item x="8"/>
        <item x="9"/>
        <item x="10"/>
        <item x="11"/>
        <item t="default"/>
      </items>
    </pivotField>
    <pivotField showAll="0">
      <items count="6">
        <item x="3"/>
        <item x="2"/>
        <item x="1"/>
        <item x="4"/>
        <item x="0"/>
        <item t="default"/>
      </items>
    </pivotField>
    <pivotField showAll="0"/>
    <pivotField showAll="0"/>
    <pivotField numFmtId="1" showAll="0"/>
    <pivotField showAll="0"/>
    <pivotField numFmtId="1" showAll="0"/>
    <pivotField showAll="0"/>
    <pivotField showAll="0"/>
    <pivotField numFmtId="2" showAll="0"/>
    <pivotField showAll="0"/>
    <pivotField showAll="0"/>
    <pivotField numFmtId="2" showAll="0"/>
    <pivotField showAll="0">
      <items count="3">
        <item x="1"/>
        <item x="0"/>
        <item t="default"/>
      </items>
    </pivotField>
    <pivotField showAll="0"/>
    <pivotField showAll="0"/>
    <pivotField showAll="0"/>
    <pivotField numFmtId="1" showAll="0"/>
    <pivotField numFmtId="1" showAll="0"/>
    <pivotField showAll="0"/>
    <pivotField showAll="0">
      <items count="252">
        <item x="244"/>
        <item x="124"/>
        <item x="169"/>
        <item x="156"/>
        <item x="64"/>
        <item x="94"/>
        <item x="236"/>
        <item x="72"/>
        <item x="28"/>
        <item x="182"/>
        <item x="147"/>
        <item x="200"/>
        <item x="198"/>
        <item x="118"/>
        <item x="47"/>
        <item x="32"/>
        <item x="57"/>
        <item x="110"/>
        <item x="51"/>
        <item x="3"/>
        <item x="153"/>
        <item x="158"/>
        <item x="218"/>
        <item x="238"/>
        <item x="74"/>
        <item x="159"/>
        <item x="60"/>
        <item x="189"/>
        <item x="11"/>
        <item x="154"/>
        <item x="167"/>
        <item x="90"/>
        <item x="143"/>
        <item x="211"/>
        <item x="5"/>
        <item x="111"/>
        <item x="220"/>
        <item x="195"/>
        <item x="100"/>
        <item x="227"/>
        <item x="102"/>
        <item x="67"/>
        <item x="44"/>
        <item x="96"/>
        <item x="184"/>
        <item x="55"/>
        <item x="232"/>
        <item x="203"/>
        <item x="108"/>
        <item x="142"/>
        <item x="223"/>
        <item x="161"/>
        <item x="45"/>
        <item x="135"/>
        <item x="185"/>
        <item x="0"/>
        <item x="36"/>
        <item x="133"/>
        <item x="213"/>
        <item x="33"/>
        <item x="91"/>
        <item x="86"/>
        <item x="75"/>
        <item x="89"/>
        <item x="157"/>
        <item x="217"/>
        <item x="221"/>
        <item x="150"/>
        <item x="225"/>
        <item x="93"/>
        <item x="43"/>
        <item x="87"/>
        <item x="50"/>
        <item x="168"/>
        <item x="199"/>
        <item x="194"/>
        <item x="54"/>
        <item x="210"/>
        <item x="73"/>
        <item x="34"/>
        <item x="148"/>
        <item x="10"/>
        <item x="196"/>
        <item x="56"/>
        <item x="140"/>
        <item x="123"/>
        <item x="231"/>
        <item x="98"/>
        <item x="62"/>
        <item x="76"/>
        <item x="2"/>
        <item x="248"/>
        <item x="246"/>
        <item x="13"/>
        <item x="29"/>
        <item x="122"/>
        <item x="235"/>
        <item x="103"/>
        <item x="247"/>
        <item x="114"/>
        <item x="107"/>
        <item x="46"/>
        <item x="229"/>
        <item x="174"/>
        <item x="22"/>
        <item x="175"/>
        <item x="183"/>
        <item x="80"/>
        <item x="69"/>
        <item x="233"/>
        <item x="14"/>
        <item x="151"/>
        <item x="202"/>
        <item x="162"/>
        <item x="191"/>
        <item x="81"/>
        <item x="37"/>
        <item x="85"/>
        <item x="215"/>
        <item x="61"/>
        <item x="204"/>
        <item x="208"/>
        <item x="186"/>
        <item x="83"/>
        <item x="237"/>
        <item x="242"/>
        <item x="219"/>
        <item x="21"/>
        <item x="119"/>
        <item x="20"/>
        <item x="92"/>
        <item x="59"/>
        <item x="166"/>
        <item x="113"/>
        <item x="245"/>
        <item x="146"/>
        <item x="179"/>
        <item x="41"/>
        <item x="35"/>
        <item x="224"/>
        <item x="49"/>
        <item x="70"/>
        <item x="112"/>
        <item x="177"/>
        <item x="68"/>
        <item x="190"/>
        <item x="206"/>
        <item x="128"/>
        <item x="241"/>
        <item x="15"/>
        <item x="4"/>
        <item x="84"/>
        <item x="193"/>
        <item x="228"/>
        <item x="79"/>
        <item x="181"/>
        <item x="52"/>
        <item x="240"/>
        <item x="222"/>
        <item x="40"/>
        <item x="226"/>
        <item x="178"/>
        <item x="139"/>
        <item x="104"/>
        <item x="145"/>
        <item x="42"/>
        <item x="209"/>
        <item x="71"/>
        <item x="214"/>
        <item x="171"/>
        <item x="141"/>
        <item x="137"/>
        <item x="212"/>
        <item x="99"/>
        <item x="106"/>
        <item x="173"/>
        <item x="216"/>
        <item x="109"/>
        <item x="163"/>
        <item x="176"/>
        <item x="165"/>
        <item x="53"/>
        <item x="192"/>
        <item x="115"/>
        <item x="48"/>
        <item x="23"/>
        <item x="172"/>
        <item x="187"/>
        <item x="16"/>
        <item x="250"/>
        <item x="78"/>
        <item x="131"/>
        <item x="149"/>
        <item x="144"/>
        <item x="243"/>
        <item x="152"/>
        <item x="117"/>
        <item x="121"/>
        <item x="9"/>
        <item x="25"/>
        <item x="24"/>
        <item x="205"/>
        <item x="230"/>
        <item x="188"/>
        <item x="66"/>
        <item x="97"/>
        <item x="155"/>
        <item x="138"/>
        <item x="234"/>
        <item x="130"/>
        <item x="8"/>
        <item x="58"/>
        <item x="136"/>
        <item x="239"/>
        <item x="19"/>
        <item x="201"/>
        <item x="27"/>
        <item x="39"/>
        <item x="134"/>
        <item x="6"/>
        <item x="1"/>
        <item x="38"/>
        <item x="132"/>
        <item x="126"/>
        <item x="63"/>
        <item x="30"/>
        <item x="12"/>
        <item x="120"/>
        <item x="17"/>
        <item x="129"/>
        <item x="101"/>
        <item x="125"/>
        <item x="18"/>
        <item x="197"/>
        <item x="95"/>
        <item x="31"/>
        <item x="65"/>
        <item x="207"/>
        <item x="160"/>
        <item x="249"/>
        <item x="170"/>
        <item x="164"/>
        <item x="88"/>
        <item x="82"/>
        <item x="77"/>
        <item x="127"/>
        <item x="26"/>
        <item x="180"/>
        <item x="105"/>
        <item x="116"/>
        <item x="7"/>
        <item t="default"/>
      </items>
    </pivotField>
    <pivotField dataField="1"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revenue_growth_percent" fld="2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1E6FCE4-90B7-4CD8-9197-96F2026614C1}" sourceName="product_category">
  <pivotTables>
    <pivotTable tabId="3" name="Revenue"/>
    <pivotTable tabId="3" name="return rate"/>
    <pivotTable tabId="3" name="CAC"/>
    <pivotTable tabId="3" name="RATING"/>
    <pivotTable tabId="3" name="ROI"/>
    <pivotTable tabId="3" name="AVG. REV_GROW"/>
    <pivotTable tabId="3" name="MARKET"/>
    <pivotTable tabId="3" name="WEB CONVT"/>
    <pivotTable tabId="3" name="CPI"/>
  </pivotTables>
  <data>
    <tabular pivotCacheId="8053965">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CCAD263-B677-4EAB-B3C2-05A658B8A46D}" sourceName="year">
  <pivotTables>
    <pivotTable tabId="3" name="Revenue"/>
    <pivotTable tabId="3" name="CAC"/>
    <pivotTable tabId="3" name="return rate"/>
    <pivotTable tabId="3" name="RATING"/>
    <pivotTable tabId="3" name="REV CONT."/>
    <pivotTable tabId="3" name="ROI"/>
    <pivotTable tabId="3" name="AVG. REV_GROW"/>
    <pivotTable tabId="3" name="SOLDRETN"/>
    <pivotTable tabId="3" name="WEB CONVT"/>
    <pivotTable tabId="3" name="CPI"/>
  </pivotTables>
  <data>
    <tabular pivotCacheId="8053965">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3464308-E5EC-4AC7-8EC3-0A5A9C2AD08C}" sourceName="month">
  <pivotTables>
    <pivotTable tabId="3" name="REV CONT."/>
    <pivotTable tabId="3" name="ROI"/>
    <pivotTable tabId="3" name="RATING"/>
    <pivotTable tabId="3" name="return rate"/>
    <pivotTable tabId="3" name="AVG. REV_GROW"/>
    <pivotTable tabId="3" name="MARKET"/>
    <pivotTable tabId="3" name="SOLDRETN"/>
    <pivotTable tabId="3" name="WEB CONVT"/>
    <pivotTable tabId="3" name="CPI"/>
  </pivotTables>
  <data>
    <tabular pivotCacheId="8053965">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stival_season" xr10:uid="{0D0AC2B7-D5BB-43B1-9695-F142BF9EB187}" sourceName="festival_season">
  <pivotTables>
    <pivotTable tabId="3" name="RATING"/>
    <pivotTable tabId="3" name="return rate"/>
    <pivotTable tabId="3" name="REV CONT."/>
    <pivotTable tabId="3" name="Revenue"/>
    <pivotTable tabId="3" name="ROI"/>
    <pivotTable tabId="3" name="AVG. REV_GROW"/>
    <pivotTable tabId="3" name="MARKET"/>
    <pivotTable tabId="3" name="SOLDRETN"/>
    <pivotTable tabId="3" name="WEB CONVT"/>
    <pivotTable tabId="3" name="CPI"/>
  </pivotTables>
  <data>
    <tabular pivotCacheId="80539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6AA3A10E-164E-4F84-850E-C5BF1729FCFA}" cache="Slicer_product_category" caption="product_category" style="SlicerStyleDark2" rowHeight="247650"/>
  <slicer name="year" xr10:uid="{D70262BD-23BF-4662-BA80-F6AA39193CF2}" cache="Slicer_year" caption="year" style="SlicerStyleDark2" rowHeight="247650"/>
  <slicer name="month" xr10:uid="{210C7B87-477D-46BF-9457-7A6D56522F6C}" cache="Slicer_month" caption="month" style="SlicerStyleDark2" rowHeight="247650"/>
  <slicer name="festival_season" xr10:uid="{08421426-7C46-448B-BB86-DB2EF0CCF53C}" cache="Slicer_festival_season" caption="festival_season"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67843A-ACCE-4F57-9FAA-74826D30E8CA}" name="Table1" displayName="Table1" ref="A1:W3001" totalsRowShown="0">
  <autoFilter ref="A1:W3001" xr:uid="{3A67843A-ACCE-4F57-9FAA-74826D30E8CA}"/>
  <tableColumns count="23">
    <tableColumn id="1" xr3:uid="{B362FD98-B453-4991-90DE-08F25E0D0D53}" name="year"/>
    <tableColumn id="27" xr3:uid="{8110520E-B060-4122-B25C-9E4A6C04EB7F}" name="month" dataDxfId="15"/>
    <tableColumn id="3" xr3:uid="{40C53BCC-5B74-477C-A454-3224BD6FD951}" name="product_category"/>
    <tableColumn id="8" xr3:uid="{C364662B-578A-4ACB-8C66-0CC936845808}" name="website_traffic"/>
    <tableColumn id="9" xr3:uid="{0F6FEAD8-8925-47A5-8004-4AFB4A66A87F}" name="conversion_rate"/>
    <tableColumn id="19" xr3:uid="{6B55BEA6-C23A-4B66-97B0-EC0465BC9726}" name="customer buying" dataDxfId="14">
      <calculatedColumnFormula>Table1[[#This Row],[website_traffic]]*(Table1[[#This Row],[conversion_rate]]/100)</calculatedColumnFormula>
    </tableColumn>
    <tableColumn id="7" xr3:uid="{F59A9798-B107-4A79-BC8D-9DA53BE2362E}" name="marketing_spend" dataDxfId="13"/>
    <tableColumn id="20" xr3:uid="{DDBC2881-BE5C-4546-8367-6130094F4F13}" name="cost of conversion" dataDxfId="12">
      <calculatedColumnFormula>Table1[[#This Row],[marketing_spend]]/Table1[[#This Row],[customer buying]]</calculatedColumnFormula>
    </tableColumn>
    <tableColumn id="4" xr3:uid="{B38476B5-B0F6-49E2-BCDE-3D182B6E9F91}" name="base_price"/>
    <tableColumn id="5" xr3:uid="{F96F023B-DD29-4992-8C58-F0D6046D3594}" name="discount_percent"/>
    <tableColumn id="6" xr3:uid="{07D716C3-F838-41C3-B951-18BD223A4F77}" name="final_price" dataDxfId="11">
      <calculatedColumnFormula>I2*(1-J2/100)</calculatedColumnFormula>
    </tableColumn>
    <tableColumn id="12" xr3:uid="{D3540562-5A76-4151-9594-A6D5CB63FD08}" name="logistics_cost"/>
    <tableColumn id="11" xr3:uid="{32899028-6BB4-4BC4-BA45-064A02B9AC30}" name="competitor_price_index"/>
    <tableColumn id="26" xr3:uid="{8B6D4C7C-3236-48B8-A384-F88DBE03CD9C}" name="competitive_price" dataDxfId="10">
      <calculatedColumnFormula>Table1[[#This Row],[final_price]]*Table1[[#This Row],[competitor_price_index]]</calculatedColumnFormula>
    </tableColumn>
    <tableColumn id="14" xr3:uid="{C834F342-48F4-4C68-86CC-BEF9C7901831}" name="festival_season"/>
    <tableColumn id="15" xr3:uid="{1CDC288E-30A1-4A34-BE92-DFD46D06DF8B}" name="inventory_level"/>
    <tableColumn id="16" xr3:uid="{8EE1A7A0-37D8-4320-B045-A686AC3A9AD5}" name="units_sold"/>
    <tableColumn id="13" xr3:uid="{28E71D0C-FE4E-4BCE-AAA8-677FB1C16377}" name="return_rate"/>
    <tableColumn id="21" xr3:uid="{4AD89957-3482-4AAF-A539-36F35002D523}" name="unit_return" dataDxfId="9">
      <calculatedColumnFormula>Table1[[#This Row],[units_sold]]*(Table1[[#This Row],[return_rate]]/100)</calculatedColumnFormula>
    </tableColumn>
    <tableColumn id="24" xr3:uid="{CDAAE100-0906-44C7-88B7-AE43C9A2DED9}" name="final_sold" dataDxfId="8">
      <calculatedColumnFormula>Table1[[#This Row],[units_sold]]-Table1[[#This Row],[unit_return]]</calculatedColumnFormula>
    </tableColumn>
    <tableColumn id="17" xr3:uid="{71804A2A-2507-4407-98FF-E4B455F7C057}" name="revenue" dataDxfId="7">
      <calculatedColumnFormula>Table1[[#This Row],[final_sold]]*Table1[[#This Row],[final_price]]</calculatedColumnFormula>
    </tableColumn>
    <tableColumn id="10" xr3:uid="{E1185615-83E1-4438-870B-D651393CD759}" name="customer_rating"/>
    <tableColumn id="18" xr3:uid="{E92CE39F-5623-4E7B-B27A-6591C02D5427}" name="revenue_growth_percent"/>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B6297E7-7763-4D93-B506-0C15CBBCD0D6}">
  <we:reference id="wa200010725" version="1.0.0.1" store="en-IN" storeType="OMEX"/>
  <we:alternateReferences>
    <we:reference id="wa200010725" version="1.0.0.1" store="WA200010725" storeType="OMEX"/>
  </we:alternateReferences>
  <we:properties>
    <we:property name="claude.fileId" value="&quot;9068047e-c3e6-4788-83d5-c570062f9ce8&quot;"/>
  </we:properties>
  <we:bindings/>
  <we:snapshot xmlns:r="http://schemas.openxmlformats.org/officeDocument/2006/relationships"/>
</we:webextension>
</file>

<file path=xl/webextensions/webextension2.xml><?xml version="1.0" encoding="utf-8"?>
<we:webextension xmlns:we="http://schemas.microsoft.com/office/webextensions/webextension/2010/11" id="{CCF5C4D8-4BC3-4F3C-9E48-D0DA3B18F67A}">
  <we:reference id="wa200005502" version="1.0.0.13" store="en-US" storeType="OMEX"/>
  <we:alternateReferences>
    <we:reference id="WA200005502" version="1.0.0.13" store="" storeType="OMEX"/>
  </we:alternateReferences>
  <we:properties>
    <we:property name="docId" value="&quot;w-aZpnjezH8FfyqNB7HY3&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2A36-6C20-434D-8825-4FA710414BE2}">
  <dimension ref="AB1:AQ58"/>
  <sheetViews>
    <sheetView showGridLines="0" tabSelected="1" zoomScale="50" zoomScaleNormal="50" workbookViewId="0">
      <selection activeCell="K19" sqref="K19"/>
    </sheetView>
  </sheetViews>
  <sheetFormatPr defaultRowHeight="14.4" x14ac:dyDescent="0.3"/>
  <cols>
    <col min="1" max="1" width="13.6640625" style="19" bestFit="1" customWidth="1"/>
    <col min="2" max="2" width="15.5546875" style="19" bestFit="1" customWidth="1"/>
    <col min="3" max="14" width="12" style="19" bestFit="1" customWidth="1"/>
    <col min="15" max="16384" width="8.88671875" style="19"/>
  </cols>
  <sheetData>
    <row r="1" spans="43:43" x14ac:dyDescent="0.3">
      <c r="AQ1"/>
    </row>
    <row r="2" spans="43:43" x14ac:dyDescent="0.3">
      <c r="AQ2"/>
    </row>
    <row r="3" spans="43:43" x14ac:dyDescent="0.3">
      <c r="AQ3"/>
    </row>
    <row r="4" spans="43:43" x14ac:dyDescent="0.3">
      <c r="AQ4"/>
    </row>
    <row r="5" spans="43:43" x14ac:dyDescent="0.3">
      <c r="AQ5"/>
    </row>
    <row r="6" spans="43:43" x14ac:dyDescent="0.3">
      <c r="AQ6"/>
    </row>
    <row r="7" spans="43:43" x14ac:dyDescent="0.3">
      <c r="AQ7"/>
    </row>
    <row r="8" spans="43:43" x14ac:dyDescent="0.3">
      <c r="AQ8"/>
    </row>
    <row r="9" spans="43:43" x14ac:dyDescent="0.3">
      <c r="AQ9"/>
    </row>
    <row r="10" spans="43:43" x14ac:dyDescent="0.3">
      <c r="AQ10"/>
    </row>
    <row r="11" spans="43:43" x14ac:dyDescent="0.3">
      <c r="AQ11"/>
    </row>
    <row r="12" spans="43:43" x14ac:dyDescent="0.3">
      <c r="AQ12"/>
    </row>
    <row r="13" spans="43:43" x14ac:dyDescent="0.3">
      <c r="AQ13"/>
    </row>
    <row r="14" spans="43:43" x14ac:dyDescent="0.3">
      <c r="AQ14"/>
    </row>
    <row r="15" spans="43:43" x14ac:dyDescent="0.3">
      <c r="AQ15"/>
    </row>
    <row r="16" spans="43:43" x14ac:dyDescent="0.3">
      <c r="AQ16"/>
    </row>
    <row r="17" spans="28:43" x14ac:dyDescent="0.3">
      <c r="AQ17"/>
    </row>
    <row r="18" spans="28:43" x14ac:dyDescent="0.3">
      <c r="AB18" s="20"/>
      <c r="AQ18"/>
    </row>
    <row r="19" spans="28:43" x14ac:dyDescent="0.3">
      <c r="AQ19"/>
    </row>
    <row r="20" spans="28:43" x14ac:dyDescent="0.3">
      <c r="AQ20"/>
    </row>
    <row r="21" spans="28:43" x14ac:dyDescent="0.3">
      <c r="AQ21"/>
    </row>
    <row r="22" spans="28:43" x14ac:dyDescent="0.3">
      <c r="AQ22"/>
    </row>
    <row r="23" spans="28:43" x14ac:dyDescent="0.3">
      <c r="AQ23"/>
    </row>
    <row r="24" spans="28:43" x14ac:dyDescent="0.3">
      <c r="AQ24"/>
    </row>
    <row r="25" spans="28:43" x14ac:dyDescent="0.3">
      <c r="AQ25"/>
    </row>
    <row r="26" spans="28:43" x14ac:dyDescent="0.3">
      <c r="AQ26"/>
    </row>
    <row r="27" spans="28:43" x14ac:dyDescent="0.3">
      <c r="AQ27"/>
    </row>
    <row r="28" spans="28:43" x14ac:dyDescent="0.3">
      <c r="AQ28"/>
    </row>
    <row r="29" spans="28:43" x14ac:dyDescent="0.3">
      <c r="AQ29"/>
    </row>
    <row r="30" spans="28:43" x14ac:dyDescent="0.3">
      <c r="AQ30"/>
    </row>
    <row r="31" spans="28:43" x14ac:dyDescent="0.3">
      <c r="AQ31"/>
    </row>
    <row r="32" spans="28:43" x14ac:dyDescent="0.3">
      <c r="AQ32"/>
    </row>
    <row r="33" spans="43:43" x14ac:dyDescent="0.3">
      <c r="AQ33"/>
    </row>
    <row r="34" spans="43:43" x14ac:dyDescent="0.3">
      <c r="AQ34"/>
    </row>
    <row r="35" spans="43:43" x14ac:dyDescent="0.3">
      <c r="AQ35"/>
    </row>
    <row r="36" spans="43:43" x14ac:dyDescent="0.3">
      <c r="AQ36"/>
    </row>
    <row r="37" spans="43:43" x14ac:dyDescent="0.3">
      <c r="AQ37"/>
    </row>
    <row r="38" spans="43:43" x14ac:dyDescent="0.3">
      <c r="AQ38"/>
    </row>
    <row r="39" spans="43:43" x14ac:dyDescent="0.3">
      <c r="AQ39"/>
    </row>
    <row r="40" spans="43:43" x14ac:dyDescent="0.3">
      <c r="AQ40"/>
    </row>
    <row r="41" spans="43:43" x14ac:dyDescent="0.3">
      <c r="AQ41"/>
    </row>
    <row r="42" spans="43:43" x14ac:dyDescent="0.3">
      <c r="AQ42"/>
    </row>
    <row r="43" spans="43:43" x14ac:dyDescent="0.3">
      <c r="AQ43"/>
    </row>
    <row r="44" spans="43:43" x14ac:dyDescent="0.3">
      <c r="AQ44"/>
    </row>
    <row r="45" spans="43:43" x14ac:dyDescent="0.3">
      <c r="AQ45"/>
    </row>
    <row r="46" spans="43:43" x14ac:dyDescent="0.3">
      <c r="AQ46"/>
    </row>
    <row r="47" spans="43:43" x14ac:dyDescent="0.3">
      <c r="AQ47"/>
    </row>
    <row r="48" spans="43:43" x14ac:dyDescent="0.3">
      <c r="AQ48"/>
    </row>
    <row r="49" spans="43:43" x14ac:dyDescent="0.3">
      <c r="AQ49"/>
    </row>
    <row r="50" spans="43:43" x14ac:dyDescent="0.3">
      <c r="AQ50"/>
    </row>
    <row r="51" spans="43:43" x14ac:dyDescent="0.3">
      <c r="AQ51"/>
    </row>
    <row r="52" spans="43:43" x14ac:dyDescent="0.3">
      <c r="AQ52"/>
    </row>
    <row r="53" spans="43:43" x14ac:dyDescent="0.3">
      <c r="AQ53"/>
    </row>
    <row r="54" spans="43:43" x14ac:dyDescent="0.3">
      <c r="AQ54"/>
    </row>
    <row r="55" spans="43:43" x14ac:dyDescent="0.3">
      <c r="AQ55"/>
    </row>
    <row r="56" spans="43:43" x14ac:dyDescent="0.3">
      <c r="AQ56"/>
    </row>
    <row r="57" spans="43:43" x14ac:dyDescent="0.3">
      <c r="AQ57"/>
    </row>
    <row r="58" spans="43:43"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5447D-79D9-4EA6-BB5F-41000DE316D7}">
  <dimension ref="A1:W3001"/>
  <sheetViews>
    <sheetView topLeftCell="A2" workbookViewId="0">
      <selection activeCell="E20" sqref="A2:W3001"/>
    </sheetView>
  </sheetViews>
  <sheetFormatPr defaultRowHeight="14.4" x14ac:dyDescent="0.3"/>
  <cols>
    <col min="1" max="1" width="6.44140625" customWidth="1"/>
    <col min="2" max="2" width="8.5546875" bestFit="1" customWidth="1"/>
    <col min="3" max="3" width="17.33203125" customWidth="1"/>
    <col min="4" max="4" width="15.21875" customWidth="1"/>
    <col min="5" max="5" width="16" customWidth="1"/>
    <col min="6" max="6" width="16.33203125" customWidth="1"/>
    <col min="7" max="8" width="18.109375" bestFit="1" customWidth="1"/>
    <col min="9" max="9" width="17.33203125" customWidth="1"/>
    <col min="10" max="10" width="15" customWidth="1"/>
    <col min="11" max="11" width="17.5546875" customWidth="1"/>
    <col min="12" max="13" width="23.21875" bestFit="1" customWidth="1"/>
    <col min="14" max="14" width="18.5546875" bestFit="1" customWidth="1"/>
    <col min="15" max="15" width="15.77734375" bestFit="1" customWidth="1"/>
    <col min="16" max="16" width="22.6640625" customWidth="1"/>
    <col min="17" max="17" width="14.21875" customWidth="1"/>
    <col min="18" max="18" width="25.33203125" customWidth="1"/>
    <col min="19" max="19" width="15.5546875" customWidth="1"/>
    <col min="22" max="22" width="8.77734375" customWidth="1"/>
    <col min="23" max="23" width="20.33203125" customWidth="1"/>
    <col min="24" max="24" width="12" bestFit="1" customWidth="1"/>
    <col min="25" max="26" width="14" customWidth="1"/>
    <col min="27" max="27" width="21.109375" customWidth="1"/>
  </cols>
  <sheetData>
    <row r="1" spans="1:23" x14ac:dyDescent="0.3">
      <c r="A1" t="s">
        <v>0</v>
      </c>
      <c r="B1" t="s">
        <v>1</v>
      </c>
      <c r="C1" t="s">
        <v>2</v>
      </c>
      <c r="D1" t="s">
        <v>7</v>
      </c>
      <c r="E1" t="s">
        <v>8</v>
      </c>
      <c r="F1" s="2" t="s">
        <v>23</v>
      </c>
      <c r="G1" t="s">
        <v>6</v>
      </c>
      <c r="H1" s="2" t="s">
        <v>24</v>
      </c>
      <c r="I1" t="s">
        <v>3</v>
      </c>
      <c r="J1" t="s">
        <v>4</v>
      </c>
      <c r="K1" t="s">
        <v>5</v>
      </c>
      <c r="L1" t="s">
        <v>11</v>
      </c>
      <c r="M1" t="s">
        <v>10</v>
      </c>
      <c r="N1" t="s">
        <v>27</v>
      </c>
      <c r="O1" t="s">
        <v>13</v>
      </c>
      <c r="P1" t="s">
        <v>14</v>
      </c>
      <c r="Q1" t="s">
        <v>15</v>
      </c>
      <c r="R1" t="s">
        <v>12</v>
      </c>
      <c r="S1" s="2" t="s">
        <v>26</v>
      </c>
      <c r="T1" s="2" t="s">
        <v>25</v>
      </c>
      <c r="U1" t="s">
        <v>16</v>
      </c>
      <c r="V1" t="s">
        <v>9</v>
      </c>
      <c r="W1" t="s">
        <v>17</v>
      </c>
    </row>
    <row r="2" spans="1:23" x14ac:dyDescent="0.3">
      <c r="A2">
        <v>2020</v>
      </c>
      <c r="B2" t="s">
        <v>31</v>
      </c>
      <c r="C2" t="s">
        <v>22</v>
      </c>
      <c r="D2">
        <v>79727</v>
      </c>
      <c r="E2">
        <v>2.3199999999999998</v>
      </c>
      <c r="F2" s="2">
        <f>Table1[[#This Row],[website_traffic]]*(Table1[[#This Row],[conversion_rate]]/100)</f>
        <v>1849.6663999999998</v>
      </c>
      <c r="G2">
        <v>349650.42</v>
      </c>
      <c r="H2" s="2">
        <f>Table1[[#This Row],[marketing_spend]]/Table1[[#This Row],[customer buying]]</f>
        <v>189.03431451206552</v>
      </c>
      <c r="I2">
        <v>11125.59</v>
      </c>
      <c r="J2">
        <v>7.85</v>
      </c>
      <c r="K2" s="1">
        <f t="shared" ref="K2:K65" si="0">I2*(1-J2/100)</f>
        <v>10252.231185000001</v>
      </c>
      <c r="L2">
        <v>95.56</v>
      </c>
      <c r="M2">
        <v>0.86</v>
      </c>
      <c r="N2" s="1">
        <f>Table1[[#This Row],[final_price]]*Table1[[#This Row],[competitor_price_index]]</f>
        <v>8816.9188191000012</v>
      </c>
      <c r="O2" t="s">
        <v>45</v>
      </c>
      <c r="P2">
        <v>168</v>
      </c>
      <c r="Q2">
        <v>1128</v>
      </c>
      <c r="R2">
        <v>18.53</v>
      </c>
      <c r="S2" s="2">
        <f>Table1[[#This Row],[units_sold]]*(Table1[[#This Row],[return_rate]]/100)</f>
        <v>209.01840000000001</v>
      </c>
      <c r="T2" s="2">
        <f>Table1[[#This Row],[units_sold]]-Table1[[#This Row],[unit_return]]</f>
        <v>918.98159999999996</v>
      </c>
      <c r="U2">
        <f>Table1[[#This Row],[final_sold]]*Table1[[#This Row],[final_price]]</f>
        <v>9421611.8179611955</v>
      </c>
      <c r="V2">
        <v>3.05</v>
      </c>
      <c r="W2">
        <v>8.48</v>
      </c>
    </row>
    <row r="3" spans="1:23" x14ac:dyDescent="0.3">
      <c r="A3">
        <v>2020</v>
      </c>
      <c r="B3" t="s">
        <v>31</v>
      </c>
      <c r="C3" t="s">
        <v>22</v>
      </c>
      <c r="D3">
        <v>191541</v>
      </c>
      <c r="E3">
        <v>1.1100000000000001</v>
      </c>
      <c r="F3" s="2">
        <f>Table1[[#This Row],[website_traffic]]*(Table1[[#This Row],[conversion_rate]]/100)</f>
        <v>2126.1051000000002</v>
      </c>
      <c r="G3">
        <v>378795.81</v>
      </c>
      <c r="H3" s="2">
        <f>Table1[[#This Row],[marketing_spend]]/Table1[[#This Row],[customer buying]]</f>
        <v>178.16419799754959</v>
      </c>
      <c r="I3">
        <v>38408.22</v>
      </c>
      <c r="J3">
        <v>25.37</v>
      </c>
      <c r="K3" s="1">
        <f t="shared" si="0"/>
        <v>28664.054585999998</v>
      </c>
      <c r="L3">
        <v>354.85</v>
      </c>
      <c r="M3">
        <v>0.85</v>
      </c>
      <c r="N3" s="1">
        <f>Table1[[#This Row],[final_price]]*Table1[[#This Row],[competitor_price_index]]</f>
        <v>24364.446398099997</v>
      </c>
      <c r="O3" t="s">
        <v>45</v>
      </c>
      <c r="P3">
        <v>2547</v>
      </c>
      <c r="Q3">
        <v>1998</v>
      </c>
      <c r="R3">
        <v>1.37</v>
      </c>
      <c r="S3" s="2">
        <f>Table1[[#This Row],[units_sold]]*(Table1[[#This Row],[return_rate]]/100)</f>
        <v>27.372600000000002</v>
      </c>
      <c r="T3" s="2">
        <f>Table1[[#This Row],[units_sold]]-Table1[[#This Row],[unit_return]]</f>
        <v>1970.6274000000001</v>
      </c>
      <c r="U3">
        <f>Table1[[#This Row],[final_sold]]*Table1[[#This Row],[final_price]]</f>
        <v>56486171.362267256</v>
      </c>
      <c r="V3">
        <v>4.7</v>
      </c>
      <c r="W3">
        <v>10.34</v>
      </c>
    </row>
    <row r="4" spans="1:23" x14ac:dyDescent="0.3">
      <c r="A4">
        <v>2020</v>
      </c>
      <c r="B4" t="s">
        <v>31</v>
      </c>
      <c r="C4" t="s">
        <v>22</v>
      </c>
      <c r="D4">
        <v>66121</v>
      </c>
      <c r="E4">
        <v>5.42</v>
      </c>
      <c r="F4" s="2">
        <f>Table1[[#This Row],[website_traffic]]*(Table1[[#This Row],[conversion_rate]]/100)</f>
        <v>3583.7581999999998</v>
      </c>
      <c r="G4">
        <v>224969.27</v>
      </c>
      <c r="H4" s="2">
        <f>Table1[[#This Row],[marketing_spend]]/Table1[[#This Row],[customer buying]]</f>
        <v>62.774678827382942</v>
      </c>
      <c r="I4">
        <v>37685.81</v>
      </c>
      <c r="J4">
        <v>30.75</v>
      </c>
      <c r="K4" s="1">
        <f t="shared" si="0"/>
        <v>26097.423424999997</v>
      </c>
      <c r="L4">
        <v>373.09</v>
      </c>
      <c r="M4">
        <v>1.03</v>
      </c>
      <c r="N4" s="1">
        <f>Table1[[#This Row],[final_price]]*Table1[[#This Row],[competitor_price_index]]</f>
        <v>26880.346127749999</v>
      </c>
      <c r="O4" t="s">
        <v>45</v>
      </c>
      <c r="P4">
        <v>4244</v>
      </c>
      <c r="Q4">
        <v>2436</v>
      </c>
      <c r="R4">
        <v>22.87</v>
      </c>
      <c r="S4" s="2">
        <f>Table1[[#This Row],[units_sold]]*(Table1[[#This Row],[return_rate]]/100)</f>
        <v>557.11320000000001</v>
      </c>
      <c r="T4" s="2">
        <f>Table1[[#This Row],[units_sold]]-Table1[[#This Row],[unit_return]]</f>
        <v>1878.8868</v>
      </c>
      <c r="U4">
        <f>Table1[[#This Row],[final_sold]]*Table1[[#This Row],[final_price]]</f>
        <v>49034104.387243286</v>
      </c>
      <c r="V4">
        <v>3.4</v>
      </c>
      <c r="W4">
        <v>8</v>
      </c>
    </row>
    <row r="5" spans="1:23" x14ac:dyDescent="0.3">
      <c r="A5">
        <v>2020</v>
      </c>
      <c r="B5" t="s">
        <v>31</v>
      </c>
      <c r="C5" t="s">
        <v>22</v>
      </c>
      <c r="D5">
        <v>148483</v>
      </c>
      <c r="E5">
        <v>7.48</v>
      </c>
      <c r="F5" s="2">
        <f>Table1[[#This Row],[website_traffic]]*(Table1[[#This Row],[conversion_rate]]/100)</f>
        <v>11106.528400000001</v>
      </c>
      <c r="G5">
        <v>434102.42</v>
      </c>
      <c r="H5" s="2">
        <f>Table1[[#This Row],[marketing_spend]]/Table1[[#This Row],[customer buying]]</f>
        <v>39.085338313275273</v>
      </c>
      <c r="I5">
        <v>40876.31</v>
      </c>
      <c r="J5">
        <v>1.71</v>
      </c>
      <c r="K5" s="1">
        <f t="shared" si="0"/>
        <v>40177.325098999994</v>
      </c>
      <c r="L5">
        <v>379.92</v>
      </c>
      <c r="M5">
        <v>0.98</v>
      </c>
      <c r="N5" s="1">
        <f>Table1[[#This Row],[final_price]]*Table1[[#This Row],[competitor_price_index]]</f>
        <v>39373.778597019991</v>
      </c>
      <c r="O5" t="s">
        <v>45</v>
      </c>
      <c r="P5">
        <v>4507</v>
      </c>
      <c r="Q5">
        <v>5975</v>
      </c>
      <c r="R5">
        <v>10.77</v>
      </c>
      <c r="S5" s="2">
        <f>Table1[[#This Row],[units_sold]]*(Table1[[#This Row],[return_rate]]/100)</f>
        <v>643.50749999999994</v>
      </c>
      <c r="T5" s="2">
        <f>Table1[[#This Row],[units_sold]]-Table1[[#This Row],[unit_return]]</f>
        <v>5331.4925000000003</v>
      </c>
      <c r="U5">
        <f>Table1[[#This Row],[final_sold]]*Table1[[#This Row],[final_price]]</f>
        <v>214205107.43538025</v>
      </c>
      <c r="V5">
        <v>2.69</v>
      </c>
      <c r="W5">
        <v>10.98</v>
      </c>
    </row>
    <row r="6" spans="1:23" x14ac:dyDescent="0.3">
      <c r="A6">
        <v>2020</v>
      </c>
      <c r="B6" t="s">
        <v>31</v>
      </c>
      <c r="C6" t="s">
        <v>21</v>
      </c>
      <c r="D6">
        <v>33261</v>
      </c>
      <c r="E6">
        <v>4.8899999999999997</v>
      </c>
      <c r="F6" s="2">
        <f>Table1[[#This Row],[website_traffic]]*(Table1[[#This Row],[conversion_rate]]/100)</f>
        <v>1626.4629</v>
      </c>
      <c r="G6">
        <v>420488.58</v>
      </c>
      <c r="H6" s="2">
        <f>Table1[[#This Row],[marketing_spend]]/Table1[[#This Row],[customer buying]]</f>
        <v>258.52946292227142</v>
      </c>
      <c r="I6">
        <v>27924.12</v>
      </c>
      <c r="J6">
        <v>3.41</v>
      </c>
      <c r="K6" s="1">
        <f t="shared" si="0"/>
        <v>26971.907508</v>
      </c>
      <c r="L6">
        <v>165.62</v>
      </c>
      <c r="M6">
        <v>0.84</v>
      </c>
      <c r="N6" s="1">
        <f>Table1[[#This Row],[final_price]]*Table1[[#This Row],[competitor_price_index]]</f>
        <v>22656.40230672</v>
      </c>
      <c r="O6" t="s">
        <v>44</v>
      </c>
      <c r="P6">
        <v>3311</v>
      </c>
      <c r="Q6">
        <v>1626</v>
      </c>
      <c r="R6">
        <v>20.62</v>
      </c>
      <c r="S6" s="2">
        <f>Table1[[#This Row],[units_sold]]*(Table1[[#This Row],[return_rate]]/100)</f>
        <v>335.28120000000001</v>
      </c>
      <c r="T6" s="2">
        <f>Table1[[#This Row],[units_sold]]-Table1[[#This Row],[unit_return]]</f>
        <v>1290.7188000000001</v>
      </c>
      <c r="U6">
        <f>Table1[[#This Row],[final_sold]]*Table1[[#This Row],[final_price]]</f>
        <v>34813148.092436753</v>
      </c>
      <c r="V6">
        <v>4</v>
      </c>
      <c r="W6">
        <v>18.61</v>
      </c>
    </row>
    <row r="7" spans="1:23" x14ac:dyDescent="0.3">
      <c r="A7">
        <v>2020</v>
      </c>
      <c r="B7" t="s">
        <v>31</v>
      </c>
      <c r="C7" t="s">
        <v>22</v>
      </c>
      <c r="D7">
        <v>128390</v>
      </c>
      <c r="E7">
        <v>5.17</v>
      </c>
      <c r="F7" s="2">
        <f>Table1[[#This Row],[website_traffic]]*(Table1[[#This Row],[conversion_rate]]/100)</f>
        <v>6637.7629999999999</v>
      </c>
      <c r="G7">
        <v>106978.62</v>
      </c>
      <c r="H7" s="2">
        <f>Table1[[#This Row],[marketing_spend]]/Table1[[#This Row],[customer buying]]</f>
        <v>16.116667618292489</v>
      </c>
      <c r="I7">
        <v>28680.5</v>
      </c>
      <c r="J7">
        <v>45.26</v>
      </c>
      <c r="K7" s="1">
        <f t="shared" si="0"/>
        <v>15699.7057</v>
      </c>
      <c r="L7">
        <v>288.98</v>
      </c>
      <c r="M7">
        <v>1.1000000000000001</v>
      </c>
      <c r="N7" s="1">
        <f>Table1[[#This Row],[final_price]]*Table1[[#This Row],[competitor_price_index]]</f>
        <v>17269.676270000004</v>
      </c>
      <c r="O7" t="s">
        <v>45</v>
      </c>
      <c r="P7">
        <v>4469</v>
      </c>
      <c r="Q7">
        <v>3770</v>
      </c>
      <c r="R7">
        <v>6.66</v>
      </c>
      <c r="S7" s="2">
        <f>Table1[[#This Row],[units_sold]]*(Table1[[#This Row],[return_rate]]/100)</f>
        <v>251.08200000000002</v>
      </c>
      <c r="T7" s="2">
        <f>Table1[[#This Row],[units_sold]]-Table1[[#This Row],[unit_return]]</f>
        <v>3518.9180000000001</v>
      </c>
      <c r="U7">
        <f>Table1[[#This Row],[final_sold]]*Table1[[#This Row],[final_price]]</f>
        <v>55245976.982432604</v>
      </c>
      <c r="V7">
        <v>2.84</v>
      </c>
      <c r="W7">
        <v>8.0399999999999991</v>
      </c>
    </row>
    <row r="8" spans="1:23" x14ac:dyDescent="0.3">
      <c r="A8">
        <v>2020</v>
      </c>
      <c r="B8" t="s">
        <v>31</v>
      </c>
      <c r="C8" t="s">
        <v>18</v>
      </c>
      <c r="D8">
        <v>28785</v>
      </c>
      <c r="E8">
        <v>7.55</v>
      </c>
      <c r="F8" s="2">
        <f>Table1[[#This Row],[website_traffic]]*(Table1[[#This Row],[conversion_rate]]/100)</f>
        <v>2173.2674999999999</v>
      </c>
      <c r="G8">
        <v>347005.68</v>
      </c>
      <c r="H8" s="2">
        <f>Table1[[#This Row],[marketing_spend]]/Table1[[#This Row],[customer buying]]</f>
        <v>159.67002681446255</v>
      </c>
      <c r="I8">
        <v>4908.91</v>
      </c>
      <c r="J8">
        <v>49.81</v>
      </c>
      <c r="K8" s="1">
        <f t="shared" si="0"/>
        <v>2463.7819289999998</v>
      </c>
      <c r="L8">
        <v>308.75</v>
      </c>
      <c r="M8">
        <v>1.04</v>
      </c>
      <c r="N8" s="1">
        <f>Table1[[#This Row],[final_price]]*Table1[[#This Row],[competitor_price_index]]</f>
        <v>2562.3332061599999</v>
      </c>
      <c r="O8" t="s">
        <v>44</v>
      </c>
      <c r="P8">
        <v>1521</v>
      </c>
      <c r="Q8">
        <v>2548</v>
      </c>
      <c r="R8">
        <v>11.39</v>
      </c>
      <c r="S8" s="2">
        <f>Table1[[#This Row],[units_sold]]*(Table1[[#This Row],[return_rate]]/100)</f>
        <v>290.21719999999999</v>
      </c>
      <c r="T8" s="2">
        <f>Table1[[#This Row],[units_sold]]-Table1[[#This Row],[unit_return]]</f>
        <v>2257.7828</v>
      </c>
      <c r="U8">
        <f>Table1[[#This Row],[final_sold]]*Table1[[#This Row],[final_price]]</f>
        <v>5562684.4622470206</v>
      </c>
      <c r="V8">
        <v>4.6900000000000004</v>
      </c>
      <c r="W8">
        <v>21.13</v>
      </c>
    </row>
    <row r="9" spans="1:23" x14ac:dyDescent="0.3">
      <c r="A9">
        <v>2020</v>
      </c>
      <c r="B9" t="s">
        <v>31</v>
      </c>
      <c r="C9" t="s">
        <v>18</v>
      </c>
      <c r="D9">
        <v>53204</v>
      </c>
      <c r="E9">
        <v>6.34</v>
      </c>
      <c r="F9" s="2">
        <f>Table1[[#This Row],[website_traffic]]*(Table1[[#This Row],[conversion_rate]]/100)</f>
        <v>3373.1336000000001</v>
      </c>
      <c r="G9">
        <v>193813.34</v>
      </c>
      <c r="H9" s="2">
        <f>Table1[[#This Row],[marketing_spend]]/Table1[[#This Row],[customer buying]]</f>
        <v>57.457949486495288</v>
      </c>
      <c r="I9">
        <v>22801.56</v>
      </c>
      <c r="J9">
        <v>53.27</v>
      </c>
      <c r="K9" s="1">
        <f t="shared" si="0"/>
        <v>10655.168987999999</v>
      </c>
      <c r="L9">
        <v>110.47</v>
      </c>
      <c r="M9">
        <v>0.87</v>
      </c>
      <c r="N9" s="1">
        <f>Table1[[#This Row],[final_price]]*Table1[[#This Row],[competitor_price_index]]</f>
        <v>9269.9970195599999</v>
      </c>
      <c r="O9" t="s">
        <v>45</v>
      </c>
      <c r="P9">
        <v>2529</v>
      </c>
      <c r="Q9">
        <v>3373</v>
      </c>
      <c r="R9">
        <v>13.53</v>
      </c>
      <c r="S9" s="2">
        <f>Table1[[#This Row],[units_sold]]*(Table1[[#This Row],[return_rate]]/100)</f>
        <v>456.36689999999999</v>
      </c>
      <c r="T9" s="2">
        <f>Table1[[#This Row],[units_sold]]-Table1[[#This Row],[unit_return]]</f>
        <v>2916.6331</v>
      </c>
      <c r="U9">
        <f>Table1[[#This Row],[final_sold]]*Table1[[#This Row],[final_price]]</f>
        <v>31077218.556494303</v>
      </c>
      <c r="V9">
        <v>5</v>
      </c>
      <c r="W9">
        <v>14.93</v>
      </c>
    </row>
    <row r="10" spans="1:23" x14ac:dyDescent="0.3">
      <c r="A10">
        <v>2020</v>
      </c>
      <c r="B10" t="s">
        <v>31</v>
      </c>
      <c r="C10" t="s">
        <v>18</v>
      </c>
      <c r="D10">
        <v>178818</v>
      </c>
      <c r="E10">
        <v>7.67</v>
      </c>
      <c r="F10" s="2">
        <f>Table1[[#This Row],[website_traffic]]*(Table1[[#This Row],[conversion_rate]]/100)</f>
        <v>13715.340600000001</v>
      </c>
      <c r="G10">
        <v>181302.65</v>
      </c>
      <c r="H10" s="2">
        <f>Table1[[#This Row],[marketing_spend]]/Table1[[#This Row],[customer buying]]</f>
        <v>13.218968109330072</v>
      </c>
      <c r="I10">
        <v>27122.43</v>
      </c>
      <c r="J10">
        <v>57.46</v>
      </c>
      <c r="K10" s="1">
        <f t="shared" si="0"/>
        <v>11537.881722</v>
      </c>
      <c r="L10">
        <v>142.71</v>
      </c>
      <c r="M10">
        <v>1.07</v>
      </c>
      <c r="N10" s="1">
        <f>Table1[[#This Row],[final_price]]*Table1[[#This Row],[competitor_price_index]]</f>
        <v>12345.533442540001</v>
      </c>
      <c r="O10" t="s">
        <v>45</v>
      </c>
      <c r="P10">
        <v>3911</v>
      </c>
      <c r="Q10">
        <v>12618</v>
      </c>
      <c r="R10">
        <v>13.72</v>
      </c>
      <c r="S10" s="2">
        <f>Table1[[#This Row],[units_sold]]*(Table1[[#This Row],[return_rate]]/100)</f>
        <v>1731.1896000000002</v>
      </c>
      <c r="T10" s="2">
        <f>Table1[[#This Row],[units_sold]]-Table1[[#This Row],[unit_return]]</f>
        <v>10886.8104</v>
      </c>
      <c r="U10">
        <f>Table1[[#This Row],[final_sold]]*Table1[[#This Row],[final_price]]</f>
        <v>125610730.72503951</v>
      </c>
      <c r="V10">
        <v>4.5999999999999996</v>
      </c>
      <c r="W10">
        <v>15.42</v>
      </c>
    </row>
    <row r="11" spans="1:23" x14ac:dyDescent="0.3">
      <c r="A11">
        <v>2020</v>
      </c>
      <c r="B11" t="s">
        <v>31</v>
      </c>
      <c r="C11" t="s">
        <v>22</v>
      </c>
      <c r="D11">
        <v>167857</v>
      </c>
      <c r="E11">
        <v>4.78</v>
      </c>
      <c r="F11" s="2">
        <f>Table1[[#This Row],[website_traffic]]*(Table1[[#This Row],[conversion_rate]]/100)</f>
        <v>8023.5646000000006</v>
      </c>
      <c r="G11">
        <v>198709.75</v>
      </c>
      <c r="H11" s="2">
        <f>Table1[[#This Row],[marketing_spend]]/Table1[[#This Row],[customer buying]]</f>
        <v>24.765769319038071</v>
      </c>
      <c r="I11">
        <v>1347.75</v>
      </c>
      <c r="J11">
        <v>54.47</v>
      </c>
      <c r="K11" s="1">
        <f t="shared" si="0"/>
        <v>613.63057500000002</v>
      </c>
      <c r="L11">
        <v>96.86</v>
      </c>
      <c r="M11">
        <v>1.17</v>
      </c>
      <c r="N11" s="1">
        <f>Table1[[#This Row],[final_price]]*Table1[[#This Row],[competitor_price_index]]</f>
        <v>717.94777275000001</v>
      </c>
      <c r="O11" t="s">
        <v>45</v>
      </c>
      <c r="P11">
        <v>1725</v>
      </c>
      <c r="Q11">
        <v>7189</v>
      </c>
      <c r="R11">
        <v>22.3</v>
      </c>
      <c r="S11" s="2">
        <f>Table1[[#This Row],[units_sold]]*(Table1[[#This Row],[return_rate]]/100)</f>
        <v>1603.1469999999999</v>
      </c>
      <c r="T11" s="2">
        <f>Table1[[#This Row],[units_sold]]-Table1[[#This Row],[unit_return]]</f>
        <v>5585.8530000000001</v>
      </c>
      <c r="U11">
        <f>Table1[[#This Row],[final_sold]]*Table1[[#This Row],[final_price]]</f>
        <v>3427650.1882554754</v>
      </c>
      <c r="V11">
        <v>4.4800000000000004</v>
      </c>
      <c r="W11">
        <v>12.13</v>
      </c>
    </row>
    <row r="12" spans="1:23" x14ac:dyDescent="0.3">
      <c r="A12">
        <v>2020</v>
      </c>
      <c r="B12" t="s">
        <v>31</v>
      </c>
      <c r="C12" t="s">
        <v>21</v>
      </c>
      <c r="D12">
        <v>49469</v>
      </c>
      <c r="E12">
        <v>6.05</v>
      </c>
      <c r="F12" s="2">
        <f>Table1[[#This Row],[website_traffic]]*(Table1[[#This Row],[conversion_rate]]/100)</f>
        <v>2992.8744999999999</v>
      </c>
      <c r="G12">
        <v>416560.63</v>
      </c>
      <c r="H12" s="2">
        <f>Table1[[#This Row],[marketing_spend]]/Table1[[#This Row],[customer buying]]</f>
        <v>139.18412883667526</v>
      </c>
      <c r="I12">
        <v>32611.23</v>
      </c>
      <c r="J12">
        <v>28.56</v>
      </c>
      <c r="K12" s="1">
        <f t="shared" si="0"/>
        <v>23297.462712</v>
      </c>
      <c r="L12">
        <v>48.33</v>
      </c>
      <c r="M12">
        <v>0.91</v>
      </c>
      <c r="N12" s="1">
        <f>Table1[[#This Row],[final_price]]*Table1[[#This Row],[competitor_price_index]]</f>
        <v>21200.691067920001</v>
      </c>
      <c r="O12" t="s">
        <v>45</v>
      </c>
      <c r="P12">
        <v>4704</v>
      </c>
      <c r="Q12">
        <v>1981</v>
      </c>
      <c r="R12">
        <v>22.86</v>
      </c>
      <c r="S12" s="2">
        <f>Table1[[#This Row],[units_sold]]*(Table1[[#This Row],[return_rate]]/100)</f>
        <v>452.85660000000001</v>
      </c>
      <c r="T12" s="2">
        <f>Table1[[#This Row],[units_sold]]-Table1[[#This Row],[unit_return]]</f>
        <v>1528.1433999999999</v>
      </c>
      <c r="U12">
        <f>Table1[[#This Row],[final_sold]]*Table1[[#This Row],[final_price]]</f>
        <v>35601863.880088903</v>
      </c>
      <c r="V12">
        <v>3.31</v>
      </c>
      <c r="W12">
        <v>10.14</v>
      </c>
    </row>
    <row r="13" spans="1:23" x14ac:dyDescent="0.3">
      <c r="A13">
        <v>2020</v>
      </c>
      <c r="B13" t="s">
        <v>31</v>
      </c>
      <c r="C13" t="s">
        <v>21</v>
      </c>
      <c r="D13">
        <v>61659</v>
      </c>
      <c r="E13">
        <v>3.9</v>
      </c>
      <c r="F13" s="2">
        <f>Table1[[#This Row],[website_traffic]]*(Table1[[#This Row],[conversion_rate]]/100)</f>
        <v>2404.701</v>
      </c>
      <c r="G13">
        <v>32710.240000000002</v>
      </c>
      <c r="H13" s="2">
        <f>Table1[[#This Row],[marketing_spend]]/Table1[[#This Row],[customer buying]]</f>
        <v>13.602622529786448</v>
      </c>
      <c r="I13">
        <v>6663.19</v>
      </c>
      <c r="J13">
        <v>19.079999999999998</v>
      </c>
      <c r="K13" s="1">
        <f t="shared" si="0"/>
        <v>5391.8533479999996</v>
      </c>
      <c r="L13">
        <v>313.35000000000002</v>
      </c>
      <c r="M13">
        <v>1.19</v>
      </c>
      <c r="N13" s="1">
        <f>Table1[[#This Row],[final_price]]*Table1[[#This Row],[competitor_price_index]]</f>
        <v>6416.3054841199992</v>
      </c>
      <c r="O13" t="s">
        <v>45</v>
      </c>
      <c r="P13">
        <v>3129</v>
      </c>
      <c r="Q13">
        <v>1337</v>
      </c>
      <c r="R13">
        <v>3.94</v>
      </c>
      <c r="S13" s="2">
        <f>Table1[[#This Row],[units_sold]]*(Table1[[#This Row],[return_rate]]/100)</f>
        <v>52.677799999999998</v>
      </c>
      <c r="T13" s="2">
        <f>Table1[[#This Row],[units_sold]]-Table1[[#This Row],[unit_return]]</f>
        <v>1284.3222000000001</v>
      </c>
      <c r="U13">
        <f>Table1[[#This Row],[final_sold]]*Table1[[#This Row],[final_price]]</f>
        <v>6924876.9539807253</v>
      </c>
      <c r="V13">
        <v>2.78</v>
      </c>
      <c r="W13">
        <v>3.33</v>
      </c>
    </row>
    <row r="14" spans="1:23" x14ac:dyDescent="0.3">
      <c r="A14">
        <v>2020</v>
      </c>
      <c r="B14" t="s">
        <v>31</v>
      </c>
      <c r="C14" t="s">
        <v>20</v>
      </c>
      <c r="D14">
        <v>187546</v>
      </c>
      <c r="E14">
        <v>1.48</v>
      </c>
      <c r="F14" s="2">
        <f>Table1[[#This Row],[website_traffic]]*(Table1[[#This Row],[conversion_rate]]/100)</f>
        <v>2775.6808000000001</v>
      </c>
      <c r="G14">
        <v>366618.6</v>
      </c>
      <c r="H14" s="2">
        <f>Table1[[#This Row],[marketing_spend]]/Table1[[#This Row],[customer buying]]</f>
        <v>132.08240659372646</v>
      </c>
      <c r="I14">
        <v>5820.34</v>
      </c>
      <c r="J14">
        <v>26.55</v>
      </c>
      <c r="K14" s="1">
        <f t="shared" si="0"/>
        <v>4275.0397299999995</v>
      </c>
      <c r="L14">
        <v>464.87</v>
      </c>
      <c r="M14">
        <v>1.08</v>
      </c>
      <c r="N14" s="1">
        <f>Table1[[#This Row],[final_price]]*Table1[[#This Row],[competitor_price_index]]</f>
        <v>4617.0429083999998</v>
      </c>
      <c r="O14" t="s">
        <v>45</v>
      </c>
      <c r="P14">
        <v>354</v>
      </c>
      <c r="Q14">
        <v>2642</v>
      </c>
      <c r="R14">
        <v>8.99</v>
      </c>
      <c r="S14" s="2">
        <f>Table1[[#This Row],[units_sold]]*(Table1[[#This Row],[return_rate]]/100)</f>
        <v>237.51580000000001</v>
      </c>
      <c r="T14" s="2">
        <f>Table1[[#This Row],[units_sold]]-Table1[[#This Row],[unit_return]]</f>
        <v>2404.4841999999999</v>
      </c>
      <c r="U14">
        <f>Table1[[#This Row],[final_sold]]*Table1[[#This Row],[final_price]]</f>
        <v>10279265.485157264</v>
      </c>
      <c r="V14">
        <v>4.76</v>
      </c>
      <c r="W14">
        <v>8.1999999999999993</v>
      </c>
    </row>
    <row r="15" spans="1:23" x14ac:dyDescent="0.3">
      <c r="A15">
        <v>2020</v>
      </c>
      <c r="B15" t="s">
        <v>31</v>
      </c>
      <c r="C15" t="s">
        <v>22</v>
      </c>
      <c r="D15">
        <v>54709</v>
      </c>
      <c r="E15">
        <v>7.3</v>
      </c>
      <c r="F15" s="2">
        <f>Table1[[#This Row],[website_traffic]]*(Table1[[#This Row],[conversion_rate]]/100)</f>
        <v>3993.7569999999996</v>
      </c>
      <c r="G15">
        <v>144610.97</v>
      </c>
      <c r="H15" s="2">
        <f>Table1[[#This Row],[marketing_spend]]/Table1[[#This Row],[customer buying]]</f>
        <v>36.209256096452542</v>
      </c>
      <c r="I15">
        <v>27471.279999999999</v>
      </c>
      <c r="J15">
        <v>4.26</v>
      </c>
      <c r="K15" s="1">
        <f t="shared" si="0"/>
        <v>26301.003472</v>
      </c>
      <c r="L15">
        <v>463.09</v>
      </c>
      <c r="M15">
        <v>0.9</v>
      </c>
      <c r="N15" s="1">
        <f>Table1[[#This Row],[final_price]]*Table1[[#This Row],[competitor_price_index]]</f>
        <v>23670.903124799999</v>
      </c>
      <c r="O15" t="s">
        <v>45</v>
      </c>
      <c r="P15">
        <v>3456</v>
      </c>
      <c r="Q15">
        <v>2739</v>
      </c>
      <c r="R15">
        <v>2.21</v>
      </c>
      <c r="S15" s="2">
        <f>Table1[[#This Row],[units_sold]]*(Table1[[#This Row],[return_rate]]/100)</f>
        <v>60.531899999999993</v>
      </c>
      <c r="T15" s="2">
        <f>Table1[[#This Row],[units_sold]]-Table1[[#This Row],[unit_return]]</f>
        <v>2678.4681</v>
      </c>
      <c r="U15">
        <f>Table1[[#This Row],[final_sold]]*Table1[[#This Row],[final_price]]</f>
        <v>70446398.797741249</v>
      </c>
      <c r="V15">
        <v>3.43</v>
      </c>
      <c r="W15">
        <v>4.1399999999999997</v>
      </c>
    </row>
    <row r="16" spans="1:23" x14ac:dyDescent="0.3">
      <c r="A16">
        <v>2020</v>
      </c>
      <c r="B16" t="s">
        <v>31</v>
      </c>
      <c r="C16" t="s">
        <v>21</v>
      </c>
      <c r="D16">
        <v>157772</v>
      </c>
      <c r="E16">
        <v>3.21</v>
      </c>
      <c r="F16" s="2">
        <f>Table1[[#This Row],[website_traffic]]*(Table1[[#This Row],[conversion_rate]]/100)</f>
        <v>5064.4811999999993</v>
      </c>
      <c r="G16">
        <v>476861.15</v>
      </c>
      <c r="H16" s="2">
        <f>Table1[[#This Row],[marketing_spend]]/Table1[[#This Row],[customer buying]]</f>
        <v>94.157946523722927</v>
      </c>
      <c r="I16">
        <v>41067.949999999997</v>
      </c>
      <c r="J16">
        <v>55.71</v>
      </c>
      <c r="K16" s="1">
        <f t="shared" si="0"/>
        <v>18188.995054999996</v>
      </c>
      <c r="L16">
        <v>363.76</v>
      </c>
      <c r="M16">
        <v>1</v>
      </c>
      <c r="N16" s="1">
        <f>Table1[[#This Row],[final_price]]*Table1[[#This Row],[competitor_price_index]]</f>
        <v>18188.995054999996</v>
      </c>
      <c r="O16" t="s">
        <v>45</v>
      </c>
      <c r="P16">
        <v>1299</v>
      </c>
      <c r="Q16">
        <v>3646</v>
      </c>
      <c r="R16">
        <v>1.17</v>
      </c>
      <c r="S16" s="2">
        <f>Table1[[#This Row],[units_sold]]*(Table1[[#This Row],[return_rate]]/100)</f>
        <v>42.658199999999994</v>
      </c>
      <c r="T16" s="2">
        <f>Table1[[#This Row],[units_sold]]-Table1[[#This Row],[unit_return]]</f>
        <v>3603.3418000000001</v>
      </c>
      <c r="U16">
        <f>Table1[[#This Row],[final_sold]]*Table1[[#This Row],[final_price]]</f>
        <v>65541166.181674786</v>
      </c>
      <c r="V16">
        <v>3.6</v>
      </c>
      <c r="W16">
        <v>15.97</v>
      </c>
    </row>
    <row r="17" spans="1:23" x14ac:dyDescent="0.3">
      <c r="A17">
        <v>2020</v>
      </c>
      <c r="B17" t="s">
        <v>31</v>
      </c>
      <c r="C17" t="s">
        <v>22</v>
      </c>
      <c r="D17">
        <v>13976</v>
      </c>
      <c r="E17">
        <v>6.53</v>
      </c>
      <c r="F17" s="2">
        <f>Table1[[#This Row],[website_traffic]]*(Table1[[#This Row],[conversion_rate]]/100)</f>
        <v>912.63279999999997</v>
      </c>
      <c r="G17">
        <v>486164.24</v>
      </c>
      <c r="H17" s="2">
        <f>Table1[[#This Row],[marketing_spend]]/Table1[[#This Row],[customer buying]]</f>
        <v>532.7052019169156</v>
      </c>
      <c r="I17">
        <v>37714.980000000003</v>
      </c>
      <c r="J17">
        <v>56.07</v>
      </c>
      <c r="K17" s="1">
        <f t="shared" si="0"/>
        <v>16568.190714000004</v>
      </c>
      <c r="L17">
        <v>199.93</v>
      </c>
      <c r="M17">
        <v>0.86</v>
      </c>
      <c r="N17" s="1">
        <f>Table1[[#This Row],[final_price]]*Table1[[#This Row],[competitor_price_index]]</f>
        <v>14248.644014040003</v>
      </c>
      <c r="O17" t="s">
        <v>45</v>
      </c>
      <c r="P17">
        <v>2284</v>
      </c>
      <c r="Q17">
        <v>728</v>
      </c>
      <c r="R17">
        <v>1.52</v>
      </c>
      <c r="S17" s="2">
        <f>Table1[[#This Row],[units_sold]]*(Table1[[#This Row],[return_rate]]/100)</f>
        <v>11.0656</v>
      </c>
      <c r="T17" s="2">
        <f>Table1[[#This Row],[units_sold]]-Table1[[#This Row],[unit_return]]</f>
        <v>716.93439999999998</v>
      </c>
      <c r="U17">
        <f>Table1[[#This Row],[final_sold]]*Table1[[#This Row],[final_price]]</f>
        <v>11878305.868627165</v>
      </c>
      <c r="V17">
        <v>3.99</v>
      </c>
      <c r="W17">
        <v>16.5</v>
      </c>
    </row>
    <row r="18" spans="1:23" x14ac:dyDescent="0.3">
      <c r="A18">
        <v>2020</v>
      </c>
      <c r="B18" t="s">
        <v>31</v>
      </c>
      <c r="C18" t="s">
        <v>20</v>
      </c>
      <c r="D18">
        <v>111233</v>
      </c>
      <c r="E18">
        <v>7.71</v>
      </c>
      <c r="F18" s="2">
        <f>Table1[[#This Row],[website_traffic]]*(Table1[[#This Row],[conversion_rate]]/100)</f>
        <v>8576.0643</v>
      </c>
      <c r="G18">
        <v>146840.95999999999</v>
      </c>
      <c r="H18" s="2">
        <f>Table1[[#This Row],[marketing_spend]]/Table1[[#This Row],[customer buying]]</f>
        <v>17.122185056378367</v>
      </c>
      <c r="I18">
        <v>26485.040000000001</v>
      </c>
      <c r="J18">
        <v>10.89</v>
      </c>
      <c r="K18" s="1">
        <f t="shared" si="0"/>
        <v>23600.819144000001</v>
      </c>
      <c r="L18">
        <v>299.04000000000002</v>
      </c>
      <c r="M18">
        <v>0.85</v>
      </c>
      <c r="N18" s="1">
        <f>Table1[[#This Row],[final_price]]*Table1[[#This Row],[competitor_price_index]]</f>
        <v>20060.6962724</v>
      </c>
      <c r="O18" t="s">
        <v>44</v>
      </c>
      <c r="P18">
        <v>1797</v>
      </c>
      <c r="Q18">
        <v>9390</v>
      </c>
      <c r="R18">
        <v>3.97</v>
      </c>
      <c r="S18" s="2">
        <f>Table1[[#This Row],[units_sold]]*(Table1[[#This Row],[return_rate]]/100)</f>
        <v>372.78300000000002</v>
      </c>
      <c r="T18" s="2">
        <f>Table1[[#This Row],[units_sold]]-Table1[[#This Row],[unit_return]]</f>
        <v>9017.2170000000006</v>
      </c>
      <c r="U18">
        <f>Table1[[#This Row],[final_sold]]*Table1[[#This Row],[final_price]]</f>
        <v>212813707.59920228</v>
      </c>
      <c r="V18">
        <v>4.38</v>
      </c>
      <c r="W18">
        <v>14.22</v>
      </c>
    </row>
    <row r="19" spans="1:23" x14ac:dyDescent="0.3">
      <c r="A19">
        <v>2020</v>
      </c>
      <c r="B19" t="s">
        <v>31</v>
      </c>
      <c r="C19" t="s">
        <v>19</v>
      </c>
      <c r="D19">
        <v>6293</v>
      </c>
      <c r="E19">
        <v>2.96</v>
      </c>
      <c r="F19" s="2">
        <f>Table1[[#This Row],[website_traffic]]*(Table1[[#This Row],[conversion_rate]]/100)</f>
        <v>186.27280000000002</v>
      </c>
      <c r="G19">
        <v>280660.87</v>
      </c>
      <c r="H19" s="2">
        <f>Table1[[#This Row],[marketing_spend]]/Table1[[#This Row],[customer buying]]</f>
        <v>1506.7195532573728</v>
      </c>
      <c r="I19">
        <v>11318.12</v>
      </c>
      <c r="J19">
        <v>17.11</v>
      </c>
      <c r="K19" s="1">
        <f t="shared" si="0"/>
        <v>9381.5896680000005</v>
      </c>
      <c r="L19">
        <v>413.15</v>
      </c>
      <c r="M19">
        <v>1.1399999999999999</v>
      </c>
      <c r="N19" s="1">
        <f>Table1[[#This Row],[final_price]]*Table1[[#This Row],[competitor_price_index]]</f>
        <v>10695.012221519999</v>
      </c>
      <c r="O19" t="s">
        <v>45</v>
      </c>
      <c r="P19">
        <v>3728</v>
      </c>
      <c r="Q19">
        <v>178</v>
      </c>
      <c r="R19">
        <v>19.41</v>
      </c>
      <c r="S19" s="2">
        <f>Table1[[#This Row],[units_sold]]*(Table1[[#This Row],[return_rate]]/100)</f>
        <v>34.549799999999998</v>
      </c>
      <c r="T19" s="2">
        <f>Table1[[#This Row],[units_sold]]-Table1[[#This Row],[unit_return]]</f>
        <v>143.4502</v>
      </c>
      <c r="U19">
        <f>Table1[[#This Row],[final_sold]]*Table1[[#This Row],[final_price]]</f>
        <v>1345790.9141925336</v>
      </c>
      <c r="V19">
        <v>4.78</v>
      </c>
      <c r="W19">
        <v>10.16</v>
      </c>
    </row>
    <row r="20" spans="1:23" x14ac:dyDescent="0.3">
      <c r="A20">
        <v>2020</v>
      </c>
      <c r="B20" t="s">
        <v>31</v>
      </c>
      <c r="C20" t="s">
        <v>20</v>
      </c>
      <c r="D20">
        <v>29615</v>
      </c>
      <c r="E20">
        <v>7.18</v>
      </c>
      <c r="F20" s="2">
        <f>Table1[[#This Row],[website_traffic]]*(Table1[[#This Row],[conversion_rate]]/100)</f>
        <v>2126.357</v>
      </c>
      <c r="G20">
        <v>9574.9500000000007</v>
      </c>
      <c r="H20" s="2">
        <f>Table1[[#This Row],[marketing_spend]]/Table1[[#This Row],[customer buying]]</f>
        <v>4.5029832713885769</v>
      </c>
      <c r="I20">
        <v>3014.48</v>
      </c>
      <c r="J20">
        <v>45.45</v>
      </c>
      <c r="K20" s="1">
        <f t="shared" si="0"/>
        <v>1644.3988400000001</v>
      </c>
      <c r="L20">
        <v>327.99</v>
      </c>
      <c r="M20">
        <v>1.19</v>
      </c>
      <c r="N20" s="1">
        <f>Table1[[#This Row],[final_price]]*Table1[[#This Row],[competitor_price_index]]</f>
        <v>1956.8346196</v>
      </c>
      <c r="O20" t="s">
        <v>45</v>
      </c>
      <c r="P20">
        <v>4980</v>
      </c>
      <c r="Q20">
        <v>2049</v>
      </c>
      <c r="R20">
        <v>18.41</v>
      </c>
      <c r="S20" s="2">
        <f>Table1[[#This Row],[units_sold]]*(Table1[[#This Row],[return_rate]]/100)</f>
        <v>377.22090000000003</v>
      </c>
      <c r="T20" s="2">
        <f>Table1[[#This Row],[units_sold]]-Table1[[#This Row],[unit_return]]</f>
        <v>1671.7791</v>
      </c>
      <c r="U20">
        <f>Table1[[#This Row],[final_sold]]*Table1[[#This Row],[final_price]]</f>
        <v>2749071.6127762441</v>
      </c>
      <c r="V20">
        <v>4.82</v>
      </c>
      <c r="W20">
        <v>5.29</v>
      </c>
    </row>
    <row r="21" spans="1:23" x14ac:dyDescent="0.3">
      <c r="A21">
        <v>2020</v>
      </c>
      <c r="B21" t="s">
        <v>31</v>
      </c>
      <c r="C21" t="s">
        <v>19</v>
      </c>
      <c r="D21">
        <v>42182</v>
      </c>
      <c r="E21">
        <v>7.02</v>
      </c>
      <c r="F21" s="2">
        <f>Table1[[#This Row],[website_traffic]]*(Table1[[#This Row],[conversion_rate]]/100)</f>
        <v>2961.1763999999998</v>
      </c>
      <c r="G21">
        <v>207092.05</v>
      </c>
      <c r="H21" s="2">
        <f>Table1[[#This Row],[marketing_spend]]/Table1[[#This Row],[customer buying]]</f>
        <v>69.935735675861793</v>
      </c>
      <c r="I21">
        <v>9995.09</v>
      </c>
      <c r="J21">
        <v>36.369999999999997</v>
      </c>
      <c r="K21" s="1">
        <f t="shared" si="0"/>
        <v>6359.8757670000014</v>
      </c>
      <c r="L21">
        <v>351.59</v>
      </c>
      <c r="M21">
        <v>0.94</v>
      </c>
      <c r="N21" s="1">
        <f>Table1[[#This Row],[final_price]]*Table1[[#This Row],[competitor_price_index]]</f>
        <v>5978.2832209800008</v>
      </c>
      <c r="O21" t="s">
        <v>45</v>
      </c>
      <c r="P21">
        <v>3487</v>
      </c>
      <c r="Q21">
        <v>2747</v>
      </c>
      <c r="R21">
        <v>7.63</v>
      </c>
      <c r="S21" s="2">
        <f>Table1[[#This Row],[units_sold]]*(Table1[[#This Row],[return_rate]]/100)</f>
        <v>209.59609999999998</v>
      </c>
      <c r="T21" s="2">
        <f>Table1[[#This Row],[units_sold]]-Table1[[#This Row],[unit_return]]</f>
        <v>2537.4039000000002</v>
      </c>
      <c r="U21">
        <f>Table1[[#This Row],[final_sold]]*Table1[[#This Row],[final_price]]</f>
        <v>16137573.574701296</v>
      </c>
      <c r="V21">
        <v>4.6399999999999997</v>
      </c>
      <c r="W21">
        <v>6.59</v>
      </c>
    </row>
    <row r="22" spans="1:23" x14ac:dyDescent="0.3">
      <c r="A22">
        <v>2020</v>
      </c>
      <c r="B22" t="s">
        <v>31</v>
      </c>
      <c r="C22" t="s">
        <v>19</v>
      </c>
      <c r="D22">
        <v>90262</v>
      </c>
      <c r="E22">
        <v>0.94</v>
      </c>
      <c r="F22" s="2">
        <f>Table1[[#This Row],[website_traffic]]*(Table1[[#This Row],[conversion_rate]]/100)</f>
        <v>848.4627999999999</v>
      </c>
      <c r="G22">
        <v>260445.16</v>
      </c>
      <c r="H22" s="2">
        <f>Table1[[#This Row],[marketing_spend]]/Table1[[#This Row],[customer buying]]</f>
        <v>306.96120089177748</v>
      </c>
      <c r="I22">
        <v>32758.14</v>
      </c>
      <c r="J22">
        <v>26.98</v>
      </c>
      <c r="K22" s="1">
        <f t="shared" si="0"/>
        <v>23919.993827999999</v>
      </c>
      <c r="L22">
        <v>405.59</v>
      </c>
      <c r="M22">
        <v>1.03</v>
      </c>
      <c r="N22" s="1">
        <f>Table1[[#This Row],[final_price]]*Table1[[#This Row],[competitor_price_index]]</f>
        <v>24637.593642839998</v>
      </c>
      <c r="O22" t="s">
        <v>45</v>
      </c>
      <c r="P22">
        <v>1565</v>
      </c>
      <c r="Q22">
        <v>643</v>
      </c>
      <c r="R22">
        <v>2.61</v>
      </c>
      <c r="S22" s="2">
        <f>Table1[[#This Row],[units_sold]]*(Table1[[#This Row],[return_rate]]/100)</f>
        <v>16.782299999999999</v>
      </c>
      <c r="T22" s="2">
        <f>Table1[[#This Row],[units_sold]]-Table1[[#This Row],[unit_return]]</f>
        <v>626.21770000000004</v>
      </c>
      <c r="U22">
        <f>Table1[[#This Row],[final_sold]]*Table1[[#This Row],[final_price]]</f>
        <v>14979123.518984355</v>
      </c>
      <c r="V22">
        <v>3.79</v>
      </c>
      <c r="W22">
        <v>10.17</v>
      </c>
    </row>
    <row r="23" spans="1:23" x14ac:dyDescent="0.3">
      <c r="A23">
        <v>2020</v>
      </c>
      <c r="B23" t="s">
        <v>31</v>
      </c>
      <c r="C23" t="s">
        <v>21</v>
      </c>
      <c r="D23">
        <v>136630</v>
      </c>
      <c r="E23">
        <v>2.27</v>
      </c>
      <c r="F23" s="2">
        <f>Table1[[#This Row],[website_traffic]]*(Table1[[#This Row],[conversion_rate]]/100)</f>
        <v>3101.5010000000002</v>
      </c>
      <c r="G23">
        <v>245376.12</v>
      </c>
      <c r="H23" s="2">
        <f>Table1[[#This Row],[marketing_spend]]/Table1[[#This Row],[customer buying]]</f>
        <v>79.115279988624863</v>
      </c>
      <c r="I23">
        <v>2891.57</v>
      </c>
      <c r="J23">
        <v>22.47</v>
      </c>
      <c r="K23" s="1">
        <f t="shared" si="0"/>
        <v>2241.8342210000001</v>
      </c>
      <c r="L23">
        <v>177.04</v>
      </c>
      <c r="M23">
        <v>1.03</v>
      </c>
      <c r="N23" s="1">
        <f>Table1[[#This Row],[final_price]]*Table1[[#This Row],[competitor_price_index]]</f>
        <v>2309.08924763</v>
      </c>
      <c r="O23" t="s">
        <v>45</v>
      </c>
      <c r="P23">
        <v>445</v>
      </c>
      <c r="Q23">
        <v>2338</v>
      </c>
      <c r="R23">
        <v>17.309999999999999</v>
      </c>
      <c r="S23" s="2">
        <f>Table1[[#This Row],[units_sold]]*(Table1[[#This Row],[return_rate]]/100)</f>
        <v>404.70779999999996</v>
      </c>
      <c r="T23" s="2">
        <f>Table1[[#This Row],[units_sold]]-Table1[[#This Row],[unit_return]]</f>
        <v>1933.2922000000001</v>
      </c>
      <c r="U23">
        <f>Table1[[#This Row],[final_sold]]*Table1[[#This Row],[final_price]]</f>
        <v>4334120.6131523764</v>
      </c>
      <c r="V23">
        <v>3.77</v>
      </c>
      <c r="W23">
        <v>14.05</v>
      </c>
    </row>
    <row r="24" spans="1:23" x14ac:dyDescent="0.3">
      <c r="A24">
        <v>2020</v>
      </c>
      <c r="B24" t="s">
        <v>31</v>
      </c>
      <c r="C24" t="s">
        <v>20</v>
      </c>
      <c r="D24">
        <v>69776</v>
      </c>
      <c r="E24">
        <v>7.24</v>
      </c>
      <c r="F24" s="2">
        <f>Table1[[#This Row],[website_traffic]]*(Table1[[#This Row],[conversion_rate]]/100)</f>
        <v>5051.7824000000001</v>
      </c>
      <c r="G24">
        <v>197241.60000000001</v>
      </c>
      <c r="H24" s="2">
        <f>Table1[[#This Row],[marketing_spend]]/Table1[[#This Row],[customer buying]]</f>
        <v>39.043961988544872</v>
      </c>
      <c r="I24">
        <v>37875.620000000003</v>
      </c>
      <c r="J24">
        <v>38.49</v>
      </c>
      <c r="K24" s="1">
        <f t="shared" si="0"/>
        <v>23297.293862000002</v>
      </c>
      <c r="L24">
        <v>120.07</v>
      </c>
      <c r="M24">
        <v>1.17</v>
      </c>
      <c r="N24" s="1">
        <f>Table1[[#This Row],[final_price]]*Table1[[#This Row],[competitor_price_index]]</f>
        <v>27257.833818540003</v>
      </c>
      <c r="O24" t="s">
        <v>44</v>
      </c>
      <c r="P24">
        <v>1609</v>
      </c>
      <c r="Q24">
        <v>4470</v>
      </c>
      <c r="R24">
        <v>20.440000000000001</v>
      </c>
      <c r="S24" s="2">
        <f>Table1[[#This Row],[units_sold]]*(Table1[[#This Row],[return_rate]]/100)</f>
        <v>913.66800000000012</v>
      </c>
      <c r="T24" s="2">
        <f>Table1[[#This Row],[units_sold]]-Table1[[#This Row],[unit_return]]</f>
        <v>3556.3319999999999</v>
      </c>
      <c r="U24">
        <f>Table1[[#This Row],[final_sold]]*Table1[[#This Row],[final_price]]</f>
        <v>82852911.674834192</v>
      </c>
      <c r="V24">
        <v>3.54</v>
      </c>
      <c r="W24">
        <v>20.93</v>
      </c>
    </row>
    <row r="25" spans="1:23" x14ac:dyDescent="0.3">
      <c r="A25">
        <v>2020</v>
      </c>
      <c r="B25" t="s">
        <v>31</v>
      </c>
      <c r="C25" t="s">
        <v>22</v>
      </c>
      <c r="D25">
        <v>129236</v>
      </c>
      <c r="E25">
        <v>2.4500000000000002</v>
      </c>
      <c r="F25" s="2">
        <f>Table1[[#This Row],[website_traffic]]*(Table1[[#This Row],[conversion_rate]]/100)</f>
        <v>3166.2820000000002</v>
      </c>
      <c r="G25">
        <v>456310.17</v>
      </c>
      <c r="H25" s="2">
        <f>Table1[[#This Row],[marketing_spend]]/Table1[[#This Row],[customer buying]]</f>
        <v>144.1154546562814</v>
      </c>
      <c r="I25">
        <v>22518.91</v>
      </c>
      <c r="J25">
        <v>40.54</v>
      </c>
      <c r="K25" s="1">
        <f t="shared" si="0"/>
        <v>13389.743886</v>
      </c>
      <c r="L25">
        <v>155.78</v>
      </c>
      <c r="M25">
        <v>1.17</v>
      </c>
      <c r="N25" s="1">
        <f>Table1[[#This Row],[final_price]]*Table1[[#This Row],[competitor_price_index]]</f>
        <v>15666.00034662</v>
      </c>
      <c r="O25" t="s">
        <v>45</v>
      </c>
      <c r="P25">
        <v>2915</v>
      </c>
      <c r="Q25">
        <v>2754</v>
      </c>
      <c r="R25">
        <v>11.51</v>
      </c>
      <c r="S25" s="2">
        <f>Table1[[#This Row],[units_sold]]*(Table1[[#This Row],[return_rate]]/100)</f>
        <v>316.98539999999997</v>
      </c>
      <c r="T25" s="2">
        <f>Table1[[#This Row],[units_sold]]-Table1[[#This Row],[unit_return]]</f>
        <v>2437.0146</v>
      </c>
      <c r="U25">
        <f>Table1[[#This Row],[final_sold]]*Table1[[#This Row],[final_price]]</f>
        <v>32631001.340442736</v>
      </c>
      <c r="V25">
        <v>4.3499999999999996</v>
      </c>
      <c r="W25">
        <v>10.98</v>
      </c>
    </row>
    <row r="26" spans="1:23" x14ac:dyDescent="0.3">
      <c r="A26">
        <v>2020</v>
      </c>
      <c r="B26" t="s">
        <v>31</v>
      </c>
      <c r="C26" t="s">
        <v>20</v>
      </c>
      <c r="D26">
        <v>28618</v>
      </c>
      <c r="E26">
        <v>1.57</v>
      </c>
      <c r="F26" s="2">
        <f>Table1[[#This Row],[website_traffic]]*(Table1[[#This Row],[conversion_rate]]/100)</f>
        <v>449.30260000000004</v>
      </c>
      <c r="G26">
        <v>112295.07</v>
      </c>
      <c r="H26" s="2">
        <f>Table1[[#This Row],[marketing_spend]]/Table1[[#This Row],[customer buying]]</f>
        <v>249.93193896496481</v>
      </c>
      <c r="I26">
        <v>20643.14</v>
      </c>
      <c r="J26">
        <v>29.07</v>
      </c>
      <c r="K26" s="1">
        <f t="shared" si="0"/>
        <v>14642.179202000001</v>
      </c>
      <c r="L26">
        <v>108</v>
      </c>
      <c r="M26">
        <v>0.82</v>
      </c>
      <c r="N26" s="1">
        <f>Table1[[#This Row],[final_price]]*Table1[[#This Row],[competitor_price_index]]</f>
        <v>12006.58694564</v>
      </c>
      <c r="O26" t="s">
        <v>45</v>
      </c>
      <c r="P26">
        <v>4288</v>
      </c>
      <c r="Q26">
        <v>404</v>
      </c>
      <c r="R26">
        <v>3.64</v>
      </c>
      <c r="S26" s="2">
        <f>Table1[[#This Row],[units_sold]]*(Table1[[#This Row],[return_rate]]/100)</f>
        <v>14.7056</v>
      </c>
      <c r="T26" s="2">
        <f>Table1[[#This Row],[units_sold]]-Table1[[#This Row],[unit_return]]</f>
        <v>389.2944</v>
      </c>
      <c r="U26">
        <f>Table1[[#This Row],[final_sold]]*Table1[[#This Row],[final_price]]</f>
        <v>5700118.3671350693</v>
      </c>
      <c r="V26">
        <v>4.5</v>
      </c>
      <c r="W26">
        <v>7.62</v>
      </c>
    </row>
    <row r="27" spans="1:23" x14ac:dyDescent="0.3">
      <c r="A27">
        <v>2020</v>
      </c>
      <c r="B27" t="s">
        <v>31</v>
      </c>
      <c r="C27" t="s">
        <v>22</v>
      </c>
      <c r="D27">
        <v>126007</v>
      </c>
      <c r="E27">
        <v>1.47</v>
      </c>
      <c r="F27" s="2">
        <f>Table1[[#This Row],[website_traffic]]*(Table1[[#This Row],[conversion_rate]]/100)</f>
        <v>1852.3028999999999</v>
      </c>
      <c r="G27">
        <v>315292.53999999998</v>
      </c>
      <c r="H27" s="2">
        <f>Table1[[#This Row],[marketing_spend]]/Table1[[#This Row],[customer buying]]</f>
        <v>170.21651264488113</v>
      </c>
      <c r="I27">
        <v>2240.7199999999998</v>
      </c>
      <c r="J27">
        <v>55.46</v>
      </c>
      <c r="K27" s="1">
        <f t="shared" si="0"/>
        <v>998.01668799999993</v>
      </c>
      <c r="L27">
        <v>189.42</v>
      </c>
      <c r="M27">
        <v>0.84</v>
      </c>
      <c r="N27" s="1">
        <f>Table1[[#This Row],[final_price]]*Table1[[#This Row],[competitor_price_index]]</f>
        <v>838.33401791999995</v>
      </c>
      <c r="O27" t="s">
        <v>44</v>
      </c>
      <c r="P27">
        <v>2967</v>
      </c>
      <c r="Q27">
        <v>2079</v>
      </c>
      <c r="R27">
        <v>19.72</v>
      </c>
      <c r="S27" s="2">
        <f>Table1[[#This Row],[units_sold]]*(Table1[[#This Row],[return_rate]]/100)</f>
        <v>409.97879999999998</v>
      </c>
      <c r="T27" s="2">
        <f>Table1[[#This Row],[units_sold]]-Table1[[#This Row],[unit_return]]</f>
        <v>1669.0212000000001</v>
      </c>
      <c r="U27">
        <f>Table1[[#This Row],[final_sold]]*Table1[[#This Row],[final_price]]</f>
        <v>1665711.0102257857</v>
      </c>
      <c r="V27">
        <v>4.49</v>
      </c>
      <c r="W27">
        <v>18.23</v>
      </c>
    </row>
    <row r="28" spans="1:23" x14ac:dyDescent="0.3">
      <c r="A28">
        <v>2020</v>
      </c>
      <c r="B28" t="s">
        <v>31</v>
      </c>
      <c r="C28" t="s">
        <v>20</v>
      </c>
      <c r="D28">
        <v>139270</v>
      </c>
      <c r="E28">
        <v>3</v>
      </c>
      <c r="F28" s="2">
        <f>Table1[[#This Row],[website_traffic]]*(Table1[[#This Row],[conversion_rate]]/100)</f>
        <v>4178.0999999999995</v>
      </c>
      <c r="G28">
        <v>99891.14</v>
      </c>
      <c r="H28" s="2">
        <f>Table1[[#This Row],[marketing_spend]]/Table1[[#This Row],[customer buying]]</f>
        <v>23.908269309016063</v>
      </c>
      <c r="I28">
        <v>1752.51</v>
      </c>
      <c r="J28">
        <v>23.18</v>
      </c>
      <c r="K28" s="1">
        <f t="shared" si="0"/>
        <v>1346.278182</v>
      </c>
      <c r="L28">
        <v>24.88</v>
      </c>
      <c r="M28">
        <v>1.18</v>
      </c>
      <c r="N28" s="1">
        <f>Table1[[#This Row],[final_price]]*Table1[[#This Row],[competitor_price_index]]</f>
        <v>1588.6082547599999</v>
      </c>
      <c r="O28" t="s">
        <v>45</v>
      </c>
      <c r="P28">
        <v>2050</v>
      </c>
      <c r="Q28">
        <v>4144</v>
      </c>
      <c r="R28">
        <v>16.22</v>
      </c>
      <c r="S28" s="2">
        <f>Table1[[#This Row],[units_sold]]*(Table1[[#This Row],[return_rate]]/100)</f>
        <v>672.15679999999998</v>
      </c>
      <c r="T28" s="2">
        <f>Table1[[#This Row],[units_sold]]-Table1[[#This Row],[unit_return]]</f>
        <v>3471.8432000000003</v>
      </c>
      <c r="U28">
        <f>Table1[[#This Row],[final_sold]]*Table1[[#This Row],[final_price]]</f>
        <v>4674066.7514850628</v>
      </c>
      <c r="V28">
        <v>4.96</v>
      </c>
      <c r="W28">
        <v>13.2</v>
      </c>
    </row>
    <row r="29" spans="1:23" x14ac:dyDescent="0.3">
      <c r="A29">
        <v>2020</v>
      </c>
      <c r="B29" t="s">
        <v>31</v>
      </c>
      <c r="C29" t="s">
        <v>19</v>
      </c>
      <c r="D29">
        <v>130986</v>
      </c>
      <c r="E29">
        <v>4.83</v>
      </c>
      <c r="F29" s="2">
        <f>Table1[[#This Row],[website_traffic]]*(Table1[[#This Row],[conversion_rate]]/100)</f>
        <v>6326.6238000000003</v>
      </c>
      <c r="G29">
        <v>409406.77</v>
      </c>
      <c r="H29" s="2">
        <f>Table1[[#This Row],[marketing_spend]]/Table1[[#This Row],[customer buying]]</f>
        <v>64.71172981709455</v>
      </c>
      <c r="I29">
        <v>37167.050000000003</v>
      </c>
      <c r="J29">
        <v>17.54</v>
      </c>
      <c r="K29" s="1">
        <f t="shared" si="0"/>
        <v>30647.949430000001</v>
      </c>
      <c r="L29">
        <v>94.85</v>
      </c>
      <c r="M29">
        <v>0.98</v>
      </c>
      <c r="N29" s="1">
        <f>Table1[[#This Row],[final_price]]*Table1[[#This Row],[competitor_price_index]]</f>
        <v>30034.990441400001</v>
      </c>
      <c r="O29" t="s">
        <v>44</v>
      </c>
      <c r="P29">
        <v>3079</v>
      </c>
      <c r="Q29">
        <v>7370</v>
      </c>
      <c r="R29">
        <v>21.13</v>
      </c>
      <c r="S29" s="2">
        <f>Table1[[#This Row],[units_sold]]*(Table1[[#This Row],[return_rate]]/100)</f>
        <v>1557.2809999999999</v>
      </c>
      <c r="T29" s="2">
        <f>Table1[[#This Row],[units_sold]]-Table1[[#This Row],[unit_return]]</f>
        <v>5812.7190000000001</v>
      </c>
      <c r="U29">
        <f>Table1[[#This Row],[final_sold]]*Table1[[#This Row],[final_price]]</f>
        <v>178147917.96280017</v>
      </c>
      <c r="V29">
        <v>4.66</v>
      </c>
      <c r="W29">
        <v>14.27</v>
      </c>
    </row>
    <row r="30" spans="1:23" x14ac:dyDescent="0.3">
      <c r="A30">
        <v>2020</v>
      </c>
      <c r="B30" t="s">
        <v>31</v>
      </c>
      <c r="C30" t="s">
        <v>22</v>
      </c>
      <c r="D30">
        <v>24095</v>
      </c>
      <c r="E30">
        <v>7.43</v>
      </c>
      <c r="F30" s="2">
        <f>Table1[[#This Row],[website_traffic]]*(Table1[[#This Row],[conversion_rate]]/100)</f>
        <v>1790.2584999999997</v>
      </c>
      <c r="G30">
        <v>144836.92000000001</v>
      </c>
      <c r="H30" s="2">
        <f>Table1[[#This Row],[marketing_spend]]/Table1[[#This Row],[customer buying]]</f>
        <v>80.902796998310606</v>
      </c>
      <c r="I30">
        <v>20530.23</v>
      </c>
      <c r="J30">
        <v>34.17</v>
      </c>
      <c r="K30" s="1">
        <f t="shared" si="0"/>
        <v>13515.050408999999</v>
      </c>
      <c r="L30">
        <v>87.47</v>
      </c>
      <c r="M30">
        <v>0.87</v>
      </c>
      <c r="N30" s="1">
        <f>Table1[[#This Row],[final_price]]*Table1[[#This Row],[competitor_price_index]]</f>
        <v>11758.09385583</v>
      </c>
      <c r="O30" t="s">
        <v>45</v>
      </c>
      <c r="P30">
        <v>4706</v>
      </c>
      <c r="Q30">
        <v>923</v>
      </c>
      <c r="R30">
        <v>9.27</v>
      </c>
      <c r="S30" s="2">
        <f>Table1[[#This Row],[units_sold]]*(Table1[[#This Row],[return_rate]]/100)</f>
        <v>85.562099999999987</v>
      </c>
      <c r="T30" s="2">
        <f>Table1[[#This Row],[units_sold]]-Table1[[#This Row],[unit_return]]</f>
        <v>837.43790000000001</v>
      </c>
      <c r="U30">
        <f>Table1[[#This Row],[final_sold]]*Table1[[#This Row],[final_price]]</f>
        <v>11318015.432907101</v>
      </c>
      <c r="V30">
        <v>2.58</v>
      </c>
      <c r="W30">
        <v>6.25</v>
      </c>
    </row>
    <row r="31" spans="1:23" x14ac:dyDescent="0.3">
      <c r="A31">
        <v>2020</v>
      </c>
      <c r="B31" t="s">
        <v>31</v>
      </c>
      <c r="C31" t="s">
        <v>20</v>
      </c>
      <c r="D31">
        <v>174697</v>
      </c>
      <c r="E31">
        <v>2.65</v>
      </c>
      <c r="F31" s="2">
        <f>Table1[[#This Row],[website_traffic]]*(Table1[[#This Row],[conversion_rate]]/100)</f>
        <v>4629.4704999999994</v>
      </c>
      <c r="G31">
        <v>20609.64</v>
      </c>
      <c r="H31" s="2">
        <f>Table1[[#This Row],[marketing_spend]]/Table1[[#This Row],[customer buying]]</f>
        <v>4.4518352584815046</v>
      </c>
      <c r="I31">
        <v>26585.73</v>
      </c>
      <c r="J31">
        <v>26.36</v>
      </c>
      <c r="K31" s="1">
        <f t="shared" si="0"/>
        <v>19577.731571999997</v>
      </c>
      <c r="L31">
        <v>317.89</v>
      </c>
      <c r="M31">
        <v>1.18</v>
      </c>
      <c r="N31" s="1">
        <f>Table1[[#This Row],[final_price]]*Table1[[#This Row],[competitor_price_index]]</f>
        <v>23101.723254959994</v>
      </c>
      <c r="O31" t="s">
        <v>44</v>
      </c>
      <c r="P31">
        <v>4923</v>
      </c>
      <c r="Q31">
        <v>3981</v>
      </c>
      <c r="R31">
        <v>23.29</v>
      </c>
      <c r="S31" s="2">
        <f>Table1[[#This Row],[units_sold]]*(Table1[[#This Row],[return_rate]]/100)</f>
        <v>927.17489999999998</v>
      </c>
      <c r="T31" s="2">
        <f>Table1[[#This Row],[units_sold]]-Table1[[#This Row],[unit_return]]</f>
        <v>3053.8251</v>
      </c>
      <c r="U31">
        <f>Table1[[#This Row],[final_sold]]*Table1[[#This Row],[final_price]]</f>
        <v>59786968.075636052</v>
      </c>
      <c r="V31">
        <v>3.44</v>
      </c>
      <c r="W31">
        <v>10.5</v>
      </c>
    </row>
    <row r="32" spans="1:23" x14ac:dyDescent="0.3">
      <c r="A32">
        <v>2020</v>
      </c>
      <c r="B32" t="s">
        <v>31</v>
      </c>
      <c r="C32" t="s">
        <v>18</v>
      </c>
      <c r="D32">
        <v>18421</v>
      </c>
      <c r="E32">
        <v>2.57</v>
      </c>
      <c r="F32" s="2">
        <f>Table1[[#This Row],[website_traffic]]*(Table1[[#This Row],[conversion_rate]]/100)</f>
        <v>473.41969999999992</v>
      </c>
      <c r="G32">
        <v>19256.68</v>
      </c>
      <c r="H32" s="2">
        <f>Table1[[#This Row],[marketing_spend]]/Table1[[#This Row],[customer buying]]</f>
        <v>40.675704876666522</v>
      </c>
      <c r="I32">
        <v>38962.92</v>
      </c>
      <c r="J32">
        <v>46.54</v>
      </c>
      <c r="K32" s="1">
        <f t="shared" si="0"/>
        <v>20829.577031999997</v>
      </c>
      <c r="L32">
        <v>148.77000000000001</v>
      </c>
      <c r="M32">
        <v>0.8</v>
      </c>
      <c r="N32" s="1">
        <f>Table1[[#This Row],[final_price]]*Table1[[#This Row],[competitor_price_index]]</f>
        <v>16663.661625599998</v>
      </c>
      <c r="O32" t="s">
        <v>44</v>
      </c>
      <c r="P32">
        <v>1390</v>
      </c>
      <c r="Q32">
        <v>562</v>
      </c>
      <c r="R32">
        <v>8.4600000000000009</v>
      </c>
      <c r="S32" s="2">
        <f>Table1[[#This Row],[units_sold]]*(Table1[[#This Row],[return_rate]]/100)</f>
        <v>47.545200000000008</v>
      </c>
      <c r="T32" s="2">
        <f>Table1[[#This Row],[units_sold]]-Table1[[#This Row],[unit_return]]</f>
        <v>514.45479999999998</v>
      </c>
      <c r="U32">
        <f>Table1[[#This Row],[final_sold]]*Table1[[#This Row],[final_price]]</f>
        <v>10715875.886082152</v>
      </c>
      <c r="V32">
        <v>4.75</v>
      </c>
      <c r="W32">
        <v>9.91</v>
      </c>
    </row>
    <row r="33" spans="1:23" x14ac:dyDescent="0.3">
      <c r="A33">
        <v>2020</v>
      </c>
      <c r="B33" t="s">
        <v>31</v>
      </c>
      <c r="C33" t="s">
        <v>22</v>
      </c>
      <c r="D33">
        <v>101017</v>
      </c>
      <c r="E33">
        <v>6.51</v>
      </c>
      <c r="F33" s="2">
        <f>Table1[[#This Row],[website_traffic]]*(Table1[[#This Row],[conversion_rate]]/100)</f>
        <v>6576.2066999999988</v>
      </c>
      <c r="G33">
        <v>366194.97</v>
      </c>
      <c r="H33" s="2">
        <f>Table1[[#This Row],[marketing_spend]]/Table1[[#This Row],[customer buying]]</f>
        <v>55.684832716708861</v>
      </c>
      <c r="I33">
        <v>40880.519999999997</v>
      </c>
      <c r="J33">
        <v>43.6</v>
      </c>
      <c r="K33" s="1">
        <f t="shared" si="0"/>
        <v>23056.613280000001</v>
      </c>
      <c r="L33">
        <v>100.53</v>
      </c>
      <c r="M33">
        <v>1.1100000000000001</v>
      </c>
      <c r="N33" s="1">
        <f>Table1[[#This Row],[final_price]]*Table1[[#This Row],[competitor_price_index]]</f>
        <v>25592.840740800002</v>
      </c>
      <c r="O33" t="s">
        <v>45</v>
      </c>
      <c r="P33">
        <v>1893</v>
      </c>
      <c r="Q33">
        <v>6378</v>
      </c>
      <c r="R33">
        <v>6.92</v>
      </c>
      <c r="S33" s="2">
        <f>Table1[[#This Row],[units_sold]]*(Table1[[#This Row],[return_rate]]/100)</f>
        <v>441.35759999999999</v>
      </c>
      <c r="T33" s="2">
        <f>Table1[[#This Row],[units_sold]]-Table1[[#This Row],[unit_return]]</f>
        <v>5936.6423999999997</v>
      </c>
      <c r="U33">
        <f>Table1[[#This Row],[final_sold]]*Table1[[#This Row],[final_price]]</f>
        <v>136878867.99845108</v>
      </c>
      <c r="V33">
        <v>4.8499999999999996</v>
      </c>
      <c r="W33">
        <v>11.45</v>
      </c>
    </row>
    <row r="34" spans="1:23" x14ac:dyDescent="0.3">
      <c r="A34">
        <v>2020</v>
      </c>
      <c r="B34" t="s">
        <v>31</v>
      </c>
      <c r="C34" t="s">
        <v>20</v>
      </c>
      <c r="D34">
        <v>72616</v>
      </c>
      <c r="E34">
        <v>6.33</v>
      </c>
      <c r="F34" s="2">
        <f>Table1[[#This Row],[website_traffic]]*(Table1[[#This Row],[conversion_rate]]/100)</f>
        <v>4596.5927999999994</v>
      </c>
      <c r="G34">
        <v>9234.61</v>
      </c>
      <c r="H34" s="2">
        <f>Table1[[#This Row],[marketing_spend]]/Table1[[#This Row],[customer buying]]</f>
        <v>2.009011979481846</v>
      </c>
      <c r="I34">
        <v>30379.55</v>
      </c>
      <c r="J34">
        <v>0.66</v>
      </c>
      <c r="K34" s="1">
        <f t="shared" si="0"/>
        <v>30179.044969999999</v>
      </c>
      <c r="L34">
        <v>489.8</v>
      </c>
      <c r="M34">
        <v>1.1200000000000001</v>
      </c>
      <c r="N34" s="1">
        <f>Table1[[#This Row],[final_price]]*Table1[[#This Row],[competitor_price_index]]</f>
        <v>33800.530366400002</v>
      </c>
      <c r="O34" t="s">
        <v>45</v>
      </c>
      <c r="P34">
        <v>2617</v>
      </c>
      <c r="Q34">
        <v>2436</v>
      </c>
      <c r="R34">
        <v>22.23</v>
      </c>
      <c r="S34" s="2">
        <f>Table1[[#This Row],[units_sold]]*(Table1[[#This Row],[return_rate]]/100)</f>
        <v>541.52279999999996</v>
      </c>
      <c r="T34" s="2">
        <f>Table1[[#This Row],[units_sold]]-Table1[[#This Row],[unit_return]]</f>
        <v>1894.4772</v>
      </c>
      <c r="U34">
        <f>Table1[[#This Row],[final_sold]]*Table1[[#This Row],[final_price]]</f>
        <v>57173512.613439687</v>
      </c>
      <c r="V34">
        <v>2.65</v>
      </c>
      <c r="W34">
        <v>5.56</v>
      </c>
    </row>
    <row r="35" spans="1:23" x14ac:dyDescent="0.3">
      <c r="A35">
        <v>2020</v>
      </c>
      <c r="B35" t="s">
        <v>31</v>
      </c>
      <c r="C35" t="s">
        <v>18</v>
      </c>
      <c r="D35">
        <v>47647</v>
      </c>
      <c r="E35">
        <v>5.85</v>
      </c>
      <c r="F35" s="2">
        <f>Table1[[#This Row],[website_traffic]]*(Table1[[#This Row],[conversion_rate]]/100)</f>
        <v>2787.3494999999998</v>
      </c>
      <c r="G35">
        <v>312332.71999999997</v>
      </c>
      <c r="H35" s="2">
        <f>Table1[[#This Row],[marketing_spend]]/Table1[[#This Row],[customer buying]]</f>
        <v>112.05366244886046</v>
      </c>
      <c r="I35">
        <v>28620.02</v>
      </c>
      <c r="J35">
        <v>22.54</v>
      </c>
      <c r="K35" s="1">
        <f t="shared" si="0"/>
        <v>22169.067491999998</v>
      </c>
      <c r="L35">
        <v>165.21</v>
      </c>
      <c r="M35">
        <v>1.08</v>
      </c>
      <c r="N35" s="1">
        <f>Table1[[#This Row],[final_price]]*Table1[[#This Row],[competitor_price_index]]</f>
        <v>23942.59289136</v>
      </c>
      <c r="O35" t="s">
        <v>45</v>
      </c>
      <c r="P35">
        <v>975</v>
      </c>
      <c r="Q35">
        <v>1722</v>
      </c>
      <c r="R35">
        <v>12.95</v>
      </c>
      <c r="S35" s="2">
        <f>Table1[[#This Row],[units_sold]]*(Table1[[#This Row],[return_rate]]/100)</f>
        <v>222.999</v>
      </c>
      <c r="T35" s="2">
        <f>Table1[[#This Row],[units_sold]]-Table1[[#This Row],[unit_return]]</f>
        <v>1499.001</v>
      </c>
      <c r="U35">
        <f>Table1[[#This Row],[final_sold]]*Table1[[#This Row],[final_price]]</f>
        <v>33231454.339575488</v>
      </c>
      <c r="V35">
        <v>3.09</v>
      </c>
      <c r="W35">
        <v>11.73</v>
      </c>
    </row>
    <row r="36" spans="1:23" x14ac:dyDescent="0.3">
      <c r="A36">
        <v>2020</v>
      </c>
      <c r="B36" t="s">
        <v>31</v>
      </c>
      <c r="C36" t="s">
        <v>19</v>
      </c>
      <c r="D36">
        <v>13202</v>
      </c>
      <c r="E36">
        <v>1.1399999999999999</v>
      </c>
      <c r="F36" s="2">
        <f>Table1[[#This Row],[website_traffic]]*(Table1[[#This Row],[conversion_rate]]/100)</f>
        <v>150.50279999999998</v>
      </c>
      <c r="G36">
        <v>203074.03</v>
      </c>
      <c r="H36" s="2">
        <f>Table1[[#This Row],[marketing_spend]]/Table1[[#This Row],[customer buying]]</f>
        <v>1349.3039996598072</v>
      </c>
      <c r="I36">
        <v>34517.629999999997</v>
      </c>
      <c r="J36">
        <v>49.9</v>
      </c>
      <c r="K36" s="1">
        <f t="shared" si="0"/>
        <v>17293.332629999997</v>
      </c>
      <c r="L36">
        <v>143.32</v>
      </c>
      <c r="M36">
        <v>0.81</v>
      </c>
      <c r="N36" s="1">
        <f>Table1[[#This Row],[final_price]]*Table1[[#This Row],[competitor_price_index]]</f>
        <v>14007.599430299999</v>
      </c>
      <c r="O36" t="s">
        <v>44</v>
      </c>
      <c r="P36">
        <v>3925</v>
      </c>
      <c r="Q36">
        <v>142</v>
      </c>
      <c r="R36">
        <v>12.84</v>
      </c>
      <c r="S36" s="2">
        <f>Table1[[#This Row],[units_sold]]*(Table1[[#This Row],[return_rate]]/100)</f>
        <v>18.232799999999997</v>
      </c>
      <c r="T36" s="2">
        <f>Table1[[#This Row],[units_sold]]-Table1[[#This Row],[unit_return]]</f>
        <v>123.7672</v>
      </c>
      <c r="U36">
        <f>Table1[[#This Row],[final_sold]]*Table1[[#This Row],[final_price]]</f>
        <v>2140347.3582837358</v>
      </c>
      <c r="V36">
        <v>3.79</v>
      </c>
      <c r="W36">
        <v>21.34</v>
      </c>
    </row>
    <row r="37" spans="1:23" x14ac:dyDescent="0.3">
      <c r="A37">
        <v>2020</v>
      </c>
      <c r="B37" t="s">
        <v>31</v>
      </c>
      <c r="C37" t="s">
        <v>21</v>
      </c>
      <c r="D37">
        <v>159207</v>
      </c>
      <c r="E37">
        <v>4.4400000000000004</v>
      </c>
      <c r="F37" s="2">
        <f>Table1[[#This Row],[website_traffic]]*(Table1[[#This Row],[conversion_rate]]/100)</f>
        <v>7068.7908000000007</v>
      </c>
      <c r="G37">
        <v>96344.85</v>
      </c>
      <c r="H37" s="2">
        <f>Table1[[#This Row],[marketing_spend]]/Table1[[#This Row],[customer buying]]</f>
        <v>13.629608334143938</v>
      </c>
      <c r="I37">
        <v>40487.089999999997</v>
      </c>
      <c r="J37">
        <v>22.87</v>
      </c>
      <c r="K37" s="1">
        <f t="shared" si="0"/>
        <v>31227.692516999996</v>
      </c>
      <c r="L37">
        <v>250.67</v>
      </c>
      <c r="M37">
        <v>1.02</v>
      </c>
      <c r="N37" s="1">
        <f>Table1[[#This Row],[final_price]]*Table1[[#This Row],[competitor_price_index]]</f>
        <v>31852.246367339998</v>
      </c>
      <c r="O37" t="s">
        <v>45</v>
      </c>
      <c r="P37">
        <v>1869</v>
      </c>
      <c r="Q37">
        <v>6856</v>
      </c>
      <c r="R37">
        <v>24.78</v>
      </c>
      <c r="S37" s="2">
        <f>Table1[[#This Row],[units_sold]]*(Table1[[#This Row],[return_rate]]/100)</f>
        <v>1698.9168000000002</v>
      </c>
      <c r="T37" s="2">
        <f>Table1[[#This Row],[units_sold]]-Table1[[#This Row],[unit_return]]</f>
        <v>5157.0832</v>
      </c>
      <c r="U37">
        <f>Table1[[#This Row],[final_sold]]*Table1[[#This Row],[final_price]]</f>
        <v>161043808.45418638</v>
      </c>
      <c r="V37">
        <v>4.8499999999999996</v>
      </c>
      <c r="W37">
        <v>9.76</v>
      </c>
    </row>
    <row r="38" spans="1:23" x14ac:dyDescent="0.3">
      <c r="A38">
        <v>2020</v>
      </c>
      <c r="B38" t="s">
        <v>31</v>
      </c>
      <c r="C38" t="s">
        <v>21</v>
      </c>
      <c r="D38">
        <v>147342</v>
      </c>
      <c r="E38">
        <v>3.54</v>
      </c>
      <c r="F38" s="2">
        <f>Table1[[#This Row],[website_traffic]]*(Table1[[#This Row],[conversion_rate]]/100)</f>
        <v>5215.9067999999997</v>
      </c>
      <c r="G38">
        <v>188700.27</v>
      </c>
      <c r="H38" s="2">
        <f>Table1[[#This Row],[marketing_spend]]/Table1[[#This Row],[customer buying]]</f>
        <v>36.177845432360868</v>
      </c>
      <c r="I38">
        <v>11543.36</v>
      </c>
      <c r="J38">
        <v>4.4400000000000004</v>
      </c>
      <c r="K38" s="1">
        <f t="shared" si="0"/>
        <v>11030.834816000001</v>
      </c>
      <c r="L38">
        <v>417.67</v>
      </c>
      <c r="M38">
        <v>0.81</v>
      </c>
      <c r="N38" s="1">
        <f>Table1[[#This Row],[final_price]]*Table1[[#This Row],[competitor_price_index]]</f>
        <v>8934.9762009600017</v>
      </c>
      <c r="O38" t="s">
        <v>45</v>
      </c>
      <c r="P38">
        <v>3954</v>
      </c>
      <c r="Q38">
        <v>3432</v>
      </c>
      <c r="R38">
        <v>17.95</v>
      </c>
      <c r="S38" s="2">
        <f>Table1[[#This Row],[units_sold]]*(Table1[[#This Row],[return_rate]]/100)</f>
        <v>616.04399999999998</v>
      </c>
      <c r="T38" s="2">
        <f>Table1[[#This Row],[units_sold]]-Table1[[#This Row],[unit_return]]</f>
        <v>2815.9560000000001</v>
      </c>
      <c r="U38">
        <f>Table1[[#This Row],[final_sold]]*Table1[[#This Row],[final_price]]</f>
        <v>31062345.4851241</v>
      </c>
      <c r="V38">
        <v>3.29</v>
      </c>
      <c r="W38">
        <v>4.25</v>
      </c>
    </row>
    <row r="39" spans="1:23" x14ac:dyDescent="0.3">
      <c r="A39">
        <v>2020</v>
      </c>
      <c r="B39" t="s">
        <v>31</v>
      </c>
      <c r="C39" t="s">
        <v>20</v>
      </c>
      <c r="D39">
        <v>135729</v>
      </c>
      <c r="E39">
        <v>7.19</v>
      </c>
      <c r="F39" s="2">
        <f>Table1[[#This Row],[website_traffic]]*(Table1[[#This Row],[conversion_rate]]/100)</f>
        <v>9758.9151000000002</v>
      </c>
      <c r="G39">
        <v>418875.84</v>
      </c>
      <c r="H39" s="2">
        <f>Table1[[#This Row],[marketing_spend]]/Table1[[#This Row],[customer buying]]</f>
        <v>42.922377713891578</v>
      </c>
      <c r="I39">
        <v>22555.8</v>
      </c>
      <c r="J39">
        <v>36.520000000000003</v>
      </c>
      <c r="K39" s="1">
        <f t="shared" si="0"/>
        <v>14318.421840000001</v>
      </c>
      <c r="L39">
        <v>436.72</v>
      </c>
      <c r="M39">
        <v>0.91</v>
      </c>
      <c r="N39" s="1">
        <f>Table1[[#This Row],[final_price]]*Table1[[#This Row],[competitor_price_index]]</f>
        <v>13029.763874400001</v>
      </c>
      <c r="O39" t="s">
        <v>44</v>
      </c>
      <c r="P39">
        <v>3411</v>
      </c>
      <c r="Q39">
        <v>9466</v>
      </c>
      <c r="R39">
        <v>8.6</v>
      </c>
      <c r="S39" s="2">
        <f>Table1[[#This Row],[units_sold]]*(Table1[[#This Row],[return_rate]]/100)</f>
        <v>814.07599999999991</v>
      </c>
      <c r="T39" s="2">
        <f>Table1[[#This Row],[units_sold]]-Table1[[#This Row],[unit_return]]</f>
        <v>8651.9240000000009</v>
      </c>
      <c r="U39">
        <f>Table1[[#This Row],[final_sold]]*Table1[[#This Row],[final_price]]</f>
        <v>123881897.55962019</v>
      </c>
      <c r="V39">
        <v>3.88</v>
      </c>
      <c r="W39">
        <v>18.22</v>
      </c>
    </row>
    <row r="40" spans="1:23" x14ac:dyDescent="0.3">
      <c r="A40">
        <v>2020</v>
      </c>
      <c r="B40" t="s">
        <v>31</v>
      </c>
      <c r="C40" t="s">
        <v>20</v>
      </c>
      <c r="D40">
        <v>53282</v>
      </c>
      <c r="E40">
        <v>2.97</v>
      </c>
      <c r="F40" s="2">
        <f>Table1[[#This Row],[website_traffic]]*(Table1[[#This Row],[conversion_rate]]/100)</f>
        <v>1582.4754</v>
      </c>
      <c r="G40">
        <v>458180.78</v>
      </c>
      <c r="H40" s="2">
        <f>Table1[[#This Row],[marketing_spend]]/Table1[[#This Row],[customer buying]]</f>
        <v>289.53421961567301</v>
      </c>
      <c r="I40">
        <v>43313.22</v>
      </c>
      <c r="J40">
        <v>34.17</v>
      </c>
      <c r="K40" s="1">
        <f t="shared" si="0"/>
        <v>28513.092725999999</v>
      </c>
      <c r="L40">
        <v>411.74</v>
      </c>
      <c r="M40">
        <v>0.94</v>
      </c>
      <c r="N40" s="1">
        <f>Table1[[#This Row],[final_price]]*Table1[[#This Row],[competitor_price_index]]</f>
        <v>26802.307162439996</v>
      </c>
      <c r="O40" t="s">
        <v>44</v>
      </c>
      <c r="P40">
        <v>55</v>
      </c>
      <c r="Q40">
        <v>1210</v>
      </c>
      <c r="R40">
        <v>8.9600000000000009</v>
      </c>
      <c r="S40" s="2">
        <f>Table1[[#This Row],[units_sold]]*(Table1[[#This Row],[return_rate]]/100)</f>
        <v>108.41600000000001</v>
      </c>
      <c r="T40" s="2">
        <f>Table1[[#This Row],[units_sold]]-Table1[[#This Row],[unit_return]]</f>
        <v>1101.5840000000001</v>
      </c>
      <c r="U40">
        <f>Table1[[#This Row],[final_sold]]*Table1[[#This Row],[final_price]]</f>
        <v>31409566.737477984</v>
      </c>
      <c r="V40">
        <v>3.06</v>
      </c>
      <c r="W40">
        <v>18.7</v>
      </c>
    </row>
    <row r="41" spans="1:23" x14ac:dyDescent="0.3">
      <c r="A41">
        <v>2020</v>
      </c>
      <c r="B41" t="s">
        <v>31</v>
      </c>
      <c r="C41" t="s">
        <v>21</v>
      </c>
      <c r="D41">
        <v>142341</v>
      </c>
      <c r="E41">
        <v>4.2300000000000004</v>
      </c>
      <c r="F41" s="2">
        <f>Table1[[#This Row],[website_traffic]]*(Table1[[#This Row],[conversion_rate]]/100)</f>
        <v>6021.0243000000009</v>
      </c>
      <c r="G41">
        <v>231363.4</v>
      </c>
      <c r="H41" s="2">
        <f>Table1[[#This Row],[marketing_spend]]/Table1[[#This Row],[customer buying]]</f>
        <v>38.425920320567378</v>
      </c>
      <c r="I41">
        <v>7647.56</v>
      </c>
      <c r="J41">
        <v>0.34</v>
      </c>
      <c r="K41" s="1">
        <f t="shared" si="0"/>
        <v>7621.5582960000011</v>
      </c>
      <c r="L41">
        <v>89.02</v>
      </c>
      <c r="M41">
        <v>0.93</v>
      </c>
      <c r="N41" s="1">
        <f>Table1[[#This Row],[final_price]]*Table1[[#This Row],[competitor_price_index]]</f>
        <v>7088.0492152800016</v>
      </c>
      <c r="O41" t="s">
        <v>45</v>
      </c>
      <c r="P41">
        <v>2632</v>
      </c>
      <c r="Q41">
        <v>4407</v>
      </c>
      <c r="R41">
        <v>9.9499999999999993</v>
      </c>
      <c r="S41" s="2">
        <f>Table1[[#This Row],[units_sold]]*(Table1[[#This Row],[return_rate]]/100)</f>
        <v>438.49649999999997</v>
      </c>
      <c r="T41" s="2">
        <f>Table1[[#This Row],[units_sold]]-Table1[[#This Row],[unit_return]]</f>
        <v>3968.5034999999998</v>
      </c>
      <c r="U41">
        <f>Table1[[#This Row],[final_sold]]*Table1[[#This Row],[final_price]]</f>
        <v>30246180.773130037</v>
      </c>
      <c r="V41">
        <v>3.66</v>
      </c>
      <c r="W41">
        <v>3.61</v>
      </c>
    </row>
    <row r="42" spans="1:23" x14ac:dyDescent="0.3">
      <c r="A42">
        <v>2020</v>
      </c>
      <c r="B42" t="s">
        <v>31</v>
      </c>
      <c r="C42" t="s">
        <v>21</v>
      </c>
      <c r="D42">
        <v>12862</v>
      </c>
      <c r="E42">
        <v>2.09</v>
      </c>
      <c r="F42" s="2">
        <f>Table1[[#This Row],[website_traffic]]*(Table1[[#This Row],[conversion_rate]]/100)</f>
        <v>268.81579999999997</v>
      </c>
      <c r="G42">
        <v>430414.18</v>
      </c>
      <c r="H42" s="2">
        <f>Table1[[#This Row],[marketing_spend]]/Table1[[#This Row],[customer buying]]</f>
        <v>1601.1491140029718</v>
      </c>
      <c r="I42">
        <v>12885.08</v>
      </c>
      <c r="J42">
        <v>0.5</v>
      </c>
      <c r="K42" s="1">
        <f t="shared" si="0"/>
        <v>12820.6546</v>
      </c>
      <c r="L42">
        <v>137.24</v>
      </c>
      <c r="M42">
        <v>1.1499999999999999</v>
      </c>
      <c r="N42" s="1">
        <f>Table1[[#This Row],[final_price]]*Table1[[#This Row],[competitor_price_index]]</f>
        <v>14743.752789999999</v>
      </c>
      <c r="O42" t="s">
        <v>44</v>
      </c>
      <c r="P42">
        <v>520</v>
      </c>
      <c r="Q42">
        <v>294</v>
      </c>
      <c r="R42">
        <v>17.940000000000001</v>
      </c>
      <c r="S42" s="2">
        <f>Table1[[#This Row],[units_sold]]*(Table1[[#This Row],[return_rate]]/100)</f>
        <v>52.743600000000001</v>
      </c>
      <c r="T42" s="2">
        <f>Table1[[#This Row],[units_sold]]-Table1[[#This Row],[unit_return]]</f>
        <v>241.25639999999999</v>
      </c>
      <c r="U42">
        <f>Table1[[#This Row],[final_sold]]*Table1[[#This Row],[final_price]]</f>
        <v>3093064.9744394398</v>
      </c>
      <c r="V42">
        <v>4.38</v>
      </c>
      <c r="W42">
        <v>12.72</v>
      </c>
    </row>
    <row r="43" spans="1:23" x14ac:dyDescent="0.3">
      <c r="A43">
        <v>2020</v>
      </c>
      <c r="B43" t="s">
        <v>31</v>
      </c>
      <c r="C43" t="s">
        <v>19</v>
      </c>
      <c r="D43">
        <v>71185</v>
      </c>
      <c r="E43">
        <v>7.23</v>
      </c>
      <c r="F43" s="2">
        <f>Table1[[#This Row],[website_traffic]]*(Table1[[#This Row],[conversion_rate]]/100)</f>
        <v>5146.6755000000003</v>
      </c>
      <c r="G43">
        <v>136248.76</v>
      </c>
      <c r="H43" s="2">
        <f>Table1[[#This Row],[marketing_spend]]/Table1[[#This Row],[customer buying]]</f>
        <v>26.473159226766871</v>
      </c>
      <c r="I43">
        <v>48689.87</v>
      </c>
      <c r="J43">
        <v>7.65</v>
      </c>
      <c r="K43" s="1">
        <f t="shared" si="0"/>
        <v>44965.094945000004</v>
      </c>
      <c r="L43">
        <v>454.07</v>
      </c>
      <c r="M43">
        <v>0.94</v>
      </c>
      <c r="N43" s="1">
        <f>Table1[[#This Row],[final_price]]*Table1[[#This Row],[competitor_price_index]]</f>
        <v>42267.189248300005</v>
      </c>
      <c r="O43" t="s">
        <v>45</v>
      </c>
      <c r="P43">
        <v>2579</v>
      </c>
      <c r="Q43">
        <v>4848</v>
      </c>
      <c r="R43">
        <v>7.54</v>
      </c>
      <c r="S43" s="2">
        <f>Table1[[#This Row],[units_sold]]*(Table1[[#This Row],[return_rate]]/100)</f>
        <v>365.53919999999999</v>
      </c>
      <c r="T43" s="2">
        <f>Table1[[#This Row],[units_sold]]-Table1[[#This Row],[unit_return]]</f>
        <v>4482.4607999999998</v>
      </c>
      <c r="U43">
        <f>Table1[[#This Row],[final_sold]]*Table1[[#This Row],[final_price]]</f>
        <v>201554275.45924067</v>
      </c>
      <c r="V43">
        <v>4.71</v>
      </c>
      <c r="W43">
        <v>5.26</v>
      </c>
    </row>
    <row r="44" spans="1:23" x14ac:dyDescent="0.3">
      <c r="A44">
        <v>2020</v>
      </c>
      <c r="B44" t="s">
        <v>31</v>
      </c>
      <c r="C44" t="s">
        <v>21</v>
      </c>
      <c r="D44">
        <v>34043</v>
      </c>
      <c r="E44">
        <v>4.76</v>
      </c>
      <c r="F44" s="2">
        <f>Table1[[#This Row],[website_traffic]]*(Table1[[#This Row],[conversion_rate]]/100)</f>
        <v>1620.4467999999999</v>
      </c>
      <c r="G44">
        <v>431604.92</v>
      </c>
      <c r="H44" s="2">
        <f>Table1[[#This Row],[marketing_spend]]/Table1[[#This Row],[customer buying]]</f>
        <v>266.34933032050174</v>
      </c>
      <c r="I44">
        <v>6392.4</v>
      </c>
      <c r="J44">
        <v>7.2</v>
      </c>
      <c r="K44" s="1">
        <f t="shared" si="0"/>
        <v>5932.1471999999994</v>
      </c>
      <c r="L44">
        <v>326.79000000000002</v>
      </c>
      <c r="M44">
        <v>1.01</v>
      </c>
      <c r="N44" s="1">
        <f>Table1[[#This Row],[final_price]]*Table1[[#This Row],[competitor_price_index]]</f>
        <v>5991.4686719999991</v>
      </c>
      <c r="O44" t="s">
        <v>45</v>
      </c>
      <c r="P44">
        <v>3490</v>
      </c>
      <c r="Q44">
        <v>1513</v>
      </c>
      <c r="R44">
        <v>17.02</v>
      </c>
      <c r="S44" s="2">
        <f>Table1[[#This Row],[units_sold]]*(Table1[[#This Row],[return_rate]]/100)</f>
        <v>257.51259999999996</v>
      </c>
      <c r="T44" s="2">
        <f>Table1[[#This Row],[units_sold]]-Table1[[#This Row],[unit_return]]</f>
        <v>1255.4874</v>
      </c>
      <c r="U44">
        <f>Table1[[#This Row],[final_sold]]*Table1[[#This Row],[final_price]]</f>
        <v>7447736.0645452794</v>
      </c>
      <c r="V44">
        <v>4.67</v>
      </c>
      <c r="W44">
        <v>7.79</v>
      </c>
    </row>
    <row r="45" spans="1:23" x14ac:dyDescent="0.3">
      <c r="A45">
        <v>2020</v>
      </c>
      <c r="B45" t="s">
        <v>31</v>
      </c>
      <c r="C45" t="s">
        <v>18</v>
      </c>
      <c r="D45">
        <v>14570</v>
      </c>
      <c r="E45">
        <v>6.67</v>
      </c>
      <c r="F45" s="2">
        <f>Table1[[#This Row],[website_traffic]]*(Table1[[#This Row],[conversion_rate]]/100)</f>
        <v>971.81899999999996</v>
      </c>
      <c r="G45">
        <v>418714.78</v>
      </c>
      <c r="H45" s="2">
        <f>Table1[[#This Row],[marketing_spend]]/Table1[[#This Row],[customer buying]]</f>
        <v>430.85675418982345</v>
      </c>
      <c r="I45">
        <v>42603.93</v>
      </c>
      <c r="J45">
        <v>57.24</v>
      </c>
      <c r="K45" s="1">
        <f t="shared" si="0"/>
        <v>18217.440468000001</v>
      </c>
      <c r="L45">
        <v>302.38</v>
      </c>
      <c r="M45">
        <v>1.1399999999999999</v>
      </c>
      <c r="N45" s="1">
        <f>Table1[[#This Row],[final_price]]*Table1[[#This Row],[competitor_price_index]]</f>
        <v>20767.882133519997</v>
      </c>
      <c r="O45" t="s">
        <v>45</v>
      </c>
      <c r="P45">
        <v>1470</v>
      </c>
      <c r="Q45">
        <v>794</v>
      </c>
      <c r="R45">
        <v>15.16</v>
      </c>
      <c r="S45" s="2">
        <f>Table1[[#This Row],[units_sold]]*(Table1[[#This Row],[return_rate]]/100)</f>
        <v>120.3704</v>
      </c>
      <c r="T45" s="2">
        <f>Table1[[#This Row],[units_sold]]-Table1[[#This Row],[unit_return]]</f>
        <v>673.62959999999998</v>
      </c>
      <c r="U45">
        <f>Table1[[#This Row],[final_sold]]*Table1[[#This Row],[final_price]]</f>
        <v>12271807.135482652</v>
      </c>
      <c r="V45">
        <v>4.09</v>
      </c>
      <c r="W45">
        <v>14.78</v>
      </c>
    </row>
    <row r="46" spans="1:23" x14ac:dyDescent="0.3">
      <c r="A46">
        <v>2020</v>
      </c>
      <c r="B46" t="s">
        <v>31</v>
      </c>
      <c r="C46" t="s">
        <v>20</v>
      </c>
      <c r="D46">
        <v>95764</v>
      </c>
      <c r="E46">
        <v>2.7</v>
      </c>
      <c r="F46" s="2">
        <f>Table1[[#This Row],[website_traffic]]*(Table1[[#This Row],[conversion_rate]]/100)</f>
        <v>2585.6280000000002</v>
      </c>
      <c r="G46">
        <v>336613.54</v>
      </c>
      <c r="H46" s="2">
        <f>Table1[[#This Row],[marketing_spend]]/Table1[[#This Row],[customer buying]]</f>
        <v>130.18637638515671</v>
      </c>
      <c r="I46">
        <v>17030.900000000001</v>
      </c>
      <c r="J46">
        <v>34.85</v>
      </c>
      <c r="K46" s="1">
        <f t="shared" si="0"/>
        <v>11095.63135</v>
      </c>
      <c r="L46">
        <v>187.79</v>
      </c>
      <c r="M46">
        <v>1.18</v>
      </c>
      <c r="N46" s="1">
        <f>Table1[[#This Row],[final_price]]*Table1[[#This Row],[competitor_price_index]]</f>
        <v>13092.844992999999</v>
      </c>
      <c r="O46" t="s">
        <v>45</v>
      </c>
      <c r="P46">
        <v>1235</v>
      </c>
      <c r="Q46">
        <v>2001</v>
      </c>
      <c r="R46">
        <v>20.65</v>
      </c>
      <c r="S46" s="2">
        <f>Table1[[#This Row],[units_sold]]*(Table1[[#This Row],[return_rate]]/100)</f>
        <v>413.20650000000001</v>
      </c>
      <c r="T46" s="2">
        <f>Table1[[#This Row],[units_sold]]-Table1[[#This Row],[unit_return]]</f>
        <v>1587.7935</v>
      </c>
      <c r="U46">
        <f>Table1[[#This Row],[final_sold]]*Table1[[#This Row],[final_price]]</f>
        <v>17617571.335926224</v>
      </c>
      <c r="V46">
        <v>3.87</v>
      </c>
      <c r="W46">
        <v>8.92</v>
      </c>
    </row>
    <row r="47" spans="1:23" x14ac:dyDescent="0.3">
      <c r="A47">
        <v>2020</v>
      </c>
      <c r="B47" t="s">
        <v>31</v>
      </c>
      <c r="C47" t="s">
        <v>19</v>
      </c>
      <c r="D47">
        <v>6217</v>
      </c>
      <c r="E47">
        <v>5.04</v>
      </c>
      <c r="F47" s="2">
        <f>Table1[[#This Row],[website_traffic]]*(Table1[[#This Row],[conversion_rate]]/100)</f>
        <v>313.33679999999998</v>
      </c>
      <c r="G47">
        <v>401078.33</v>
      </c>
      <c r="H47" s="2">
        <f>Table1[[#This Row],[marketing_spend]]/Table1[[#This Row],[customer buying]]</f>
        <v>1280.0230614469799</v>
      </c>
      <c r="I47">
        <v>38787.949999999997</v>
      </c>
      <c r="J47">
        <v>32.01</v>
      </c>
      <c r="K47" s="1">
        <f t="shared" si="0"/>
        <v>26371.927204999996</v>
      </c>
      <c r="L47">
        <v>57.69</v>
      </c>
      <c r="M47">
        <v>0.84</v>
      </c>
      <c r="N47" s="1">
        <f>Table1[[#This Row],[final_price]]*Table1[[#This Row],[competitor_price_index]]</f>
        <v>22152.418852199997</v>
      </c>
      <c r="O47" t="s">
        <v>45</v>
      </c>
      <c r="P47">
        <v>2821</v>
      </c>
      <c r="Q47">
        <v>260</v>
      </c>
      <c r="R47">
        <v>5.03</v>
      </c>
      <c r="S47" s="2">
        <f>Table1[[#This Row],[units_sold]]*(Table1[[#This Row],[return_rate]]/100)</f>
        <v>13.078000000000001</v>
      </c>
      <c r="T47" s="2">
        <f>Table1[[#This Row],[units_sold]]-Table1[[#This Row],[unit_return]]</f>
        <v>246.922</v>
      </c>
      <c r="U47">
        <f>Table1[[#This Row],[final_sold]]*Table1[[#This Row],[final_price]]</f>
        <v>6511809.0093130087</v>
      </c>
      <c r="V47">
        <v>4.1500000000000004</v>
      </c>
      <c r="W47">
        <v>12.29</v>
      </c>
    </row>
    <row r="48" spans="1:23" x14ac:dyDescent="0.3">
      <c r="A48">
        <v>2020</v>
      </c>
      <c r="B48" t="s">
        <v>31</v>
      </c>
      <c r="C48" t="s">
        <v>21</v>
      </c>
      <c r="D48">
        <v>162108</v>
      </c>
      <c r="E48">
        <v>2.14</v>
      </c>
      <c r="F48" s="2">
        <f>Table1[[#This Row],[website_traffic]]*(Table1[[#This Row],[conversion_rate]]/100)</f>
        <v>3469.1112000000003</v>
      </c>
      <c r="G48">
        <v>314620.93</v>
      </c>
      <c r="H48" s="2">
        <f>Table1[[#This Row],[marketing_spend]]/Table1[[#This Row],[customer buying]]</f>
        <v>90.692085627004388</v>
      </c>
      <c r="I48">
        <v>47182.720000000001</v>
      </c>
      <c r="J48">
        <v>5.74</v>
      </c>
      <c r="K48" s="1">
        <f t="shared" si="0"/>
        <v>44474.431872000001</v>
      </c>
      <c r="L48">
        <v>107.13</v>
      </c>
      <c r="M48">
        <v>0.91</v>
      </c>
      <c r="N48" s="1">
        <f>Table1[[#This Row],[final_price]]*Table1[[#This Row],[competitor_price_index]]</f>
        <v>40471.733003519999</v>
      </c>
      <c r="O48" t="s">
        <v>44</v>
      </c>
      <c r="P48">
        <v>2417</v>
      </c>
      <c r="Q48">
        <v>4119</v>
      </c>
      <c r="R48">
        <v>1.18</v>
      </c>
      <c r="S48" s="2">
        <f>Table1[[#This Row],[units_sold]]*(Table1[[#This Row],[return_rate]]/100)</f>
        <v>48.604199999999999</v>
      </c>
      <c r="T48" s="2">
        <f>Table1[[#This Row],[units_sold]]-Table1[[#This Row],[unit_return]]</f>
        <v>4070.3957999999998</v>
      </c>
      <c r="U48">
        <f>Table1[[#This Row],[final_sold]]*Table1[[#This Row],[final_price]]</f>
        <v>181028540.69917494</v>
      </c>
      <c r="V48">
        <v>4.75</v>
      </c>
      <c r="W48">
        <v>10.33</v>
      </c>
    </row>
    <row r="49" spans="1:23" x14ac:dyDescent="0.3">
      <c r="A49">
        <v>2020</v>
      </c>
      <c r="B49" t="s">
        <v>31</v>
      </c>
      <c r="C49" t="s">
        <v>20</v>
      </c>
      <c r="D49">
        <v>110735</v>
      </c>
      <c r="E49">
        <v>1.1100000000000001</v>
      </c>
      <c r="F49" s="2">
        <f>Table1[[#This Row],[website_traffic]]*(Table1[[#This Row],[conversion_rate]]/100)</f>
        <v>1229.1585</v>
      </c>
      <c r="G49">
        <v>11145.96</v>
      </c>
      <c r="H49" s="2">
        <f>Table1[[#This Row],[marketing_spend]]/Table1[[#This Row],[customer buying]]</f>
        <v>9.0679599091573611</v>
      </c>
      <c r="I49">
        <v>18518.79</v>
      </c>
      <c r="J49">
        <v>18.829999999999998</v>
      </c>
      <c r="K49" s="1">
        <f t="shared" si="0"/>
        <v>15031.701843000001</v>
      </c>
      <c r="L49">
        <v>78.77</v>
      </c>
      <c r="M49">
        <v>0.99</v>
      </c>
      <c r="N49" s="1">
        <f>Table1[[#This Row],[final_price]]*Table1[[#This Row],[competitor_price_index]]</f>
        <v>14881.384824570001</v>
      </c>
      <c r="O49" t="s">
        <v>45</v>
      </c>
      <c r="P49">
        <v>2971</v>
      </c>
      <c r="Q49">
        <v>786</v>
      </c>
      <c r="R49">
        <v>6.36</v>
      </c>
      <c r="S49" s="2">
        <f>Table1[[#This Row],[units_sold]]*(Table1[[#This Row],[return_rate]]/100)</f>
        <v>49.989600000000003</v>
      </c>
      <c r="T49" s="2">
        <f>Table1[[#This Row],[units_sold]]-Table1[[#This Row],[unit_return]]</f>
        <v>736.0104</v>
      </c>
      <c r="U49">
        <f>Table1[[#This Row],[final_sold]]*Table1[[#This Row],[final_price]]</f>
        <v>11063488.886147168</v>
      </c>
      <c r="V49">
        <v>3.2</v>
      </c>
      <c r="W49">
        <v>4.2300000000000004</v>
      </c>
    </row>
    <row r="50" spans="1:23" x14ac:dyDescent="0.3">
      <c r="A50">
        <v>2020</v>
      </c>
      <c r="B50" t="s">
        <v>31</v>
      </c>
      <c r="C50" t="s">
        <v>21</v>
      </c>
      <c r="D50">
        <v>141105</v>
      </c>
      <c r="E50">
        <v>5.17</v>
      </c>
      <c r="F50" s="2">
        <f>Table1[[#This Row],[website_traffic]]*(Table1[[#This Row],[conversion_rate]]/100)</f>
        <v>7295.1284999999998</v>
      </c>
      <c r="G50">
        <v>157149.5</v>
      </c>
      <c r="H50" s="2">
        <f>Table1[[#This Row],[marketing_spend]]/Table1[[#This Row],[customer buying]]</f>
        <v>21.541704166006124</v>
      </c>
      <c r="I50">
        <v>5697.63</v>
      </c>
      <c r="J50">
        <v>58.32</v>
      </c>
      <c r="K50" s="1">
        <f t="shared" si="0"/>
        <v>2374.7721839999999</v>
      </c>
      <c r="L50">
        <v>266.42</v>
      </c>
      <c r="M50">
        <v>1.02</v>
      </c>
      <c r="N50" s="1">
        <f>Table1[[#This Row],[final_price]]*Table1[[#This Row],[competitor_price_index]]</f>
        <v>2422.2676276799998</v>
      </c>
      <c r="O50" t="s">
        <v>44</v>
      </c>
      <c r="P50">
        <v>3816</v>
      </c>
      <c r="Q50">
        <v>5325</v>
      </c>
      <c r="R50">
        <v>6.23</v>
      </c>
      <c r="S50" s="2">
        <f>Table1[[#This Row],[units_sold]]*(Table1[[#This Row],[return_rate]]/100)</f>
        <v>331.7475</v>
      </c>
      <c r="T50" s="2">
        <f>Table1[[#This Row],[units_sold]]-Table1[[#This Row],[unit_return]]</f>
        <v>4993.2524999999996</v>
      </c>
      <c r="U50">
        <f>Table1[[#This Row],[final_sold]]*Table1[[#This Row],[final_price]]</f>
        <v>11857837.144688459</v>
      </c>
      <c r="V50">
        <v>2.92</v>
      </c>
      <c r="W50">
        <v>18.149999999999999</v>
      </c>
    </row>
    <row r="51" spans="1:23" x14ac:dyDescent="0.3">
      <c r="A51">
        <v>2020</v>
      </c>
      <c r="B51" t="s">
        <v>31</v>
      </c>
      <c r="C51" t="s">
        <v>22</v>
      </c>
      <c r="D51">
        <v>189848</v>
      </c>
      <c r="E51">
        <v>6.75</v>
      </c>
      <c r="F51" s="2">
        <f>Table1[[#This Row],[website_traffic]]*(Table1[[#This Row],[conversion_rate]]/100)</f>
        <v>12814.740000000002</v>
      </c>
      <c r="G51">
        <v>122772.46</v>
      </c>
      <c r="H51" s="2">
        <f>Table1[[#This Row],[marketing_spend]]/Table1[[#This Row],[customer buying]]</f>
        <v>9.5805658171761579</v>
      </c>
      <c r="I51">
        <v>31386.99</v>
      </c>
      <c r="J51">
        <v>46.9</v>
      </c>
      <c r="K51" s="1">
        <f t="shared" si="0"/>
        <v>16666.491690000003</v>
      </c>
      <c r="L51">
        <v>74.34</v>
      </c>
      <c r="M51">
        <v>1.01</v>
      </c>
      <c r="N51" s="1">
        <f>Table1[[#This Row],[final_price]]*Table1[[#This Row],[competitor_price_index]]</f>
        <v>16833.156606900004</v>
      </c>
      <c r="O51" t="s">
        <v>45</v>
      </c>
      <c r="P51">
        <v>2045</v>
      </c>
      <c r="Q51">
        <v>8483</v>
      </c>
      <c r="R51">
        <v>24.34</v>
      </c>
      <c r="S51" s="2">
        <f>Table1[[#This Row],[units_sold]]*(Table1[[#This Row],[return_rate]]/100)</f>
        <v>2064.7622000000001</v>
      </c>
      <c r="T51" s="2">
        <f>Table1[[#This Row],[units_sold]]-Table1[[#This Row],[unit_return]]</f>
        <v>6418.2377999999999</v>
      </c>
      <c r="U51">
        <f>Table1[[#This Row],[final_sold]]*Table1[[#This Row],[final_price]]</f>
        <v>106969506.95814389</v>
      </c>
      <c r="V51">
        <v>3.31</v>
      </c>
      <c r="W51">
        <v>11.37</v>
      </c>
    </row>
    <row r="52" spans="1:23" x14ac:dyDescent="0.3">
      <c r="A52">
        <v>2020</v>
      </c>
      <c r="B52" t="s">
        <v>31</v>
      </c>
      <c r="C52" t="s">
        <v>21</v>
      </c>
      <c r="D52">
        <v>161152</v>
      </c>
      <c r="E52">
        <v>3.57</v>
      </c>
      <c r="F52" s="2">
        <f>Table1[[#This Row],[website_traffic]]*(Table1[[#This Row],[conversion_rate]]/100)</f>
        <v>5753.1263999999992</v>
      </c>
      <c r="G52">
        <v>81307.240000000005</v>
      </c>
      <c r="H52" s="2">
        <f>Table1[[#This Row],[marketing_spend]]/Table1[[#This Row],[customer buying]]</f>
        <v>14.132705306109738</v>
      </c>
      <c r="I52">
        <v>24909.56</v>
      </c>
      <c r="J52">
        <v>34.89</v>
      </c>
      <c r="K52" s="1">
        <f t="shared" si="0"/>
        <v>16218.614516000001</v>
      </c>
      <c r="L52">
        <v>238.2</v>
      </c>
      <c r="M52">
        <v>1.07</v>
      </c>
      <c r="N52" s="1">
        <f>Table1[[#This Row],[final_price]]*Table1[[#This Row],[competitor_price_index]]</f>
        <v>17353.917532120002</v>
      </c>
      <c r="O52" t="s">
        <v>45</v>
      </c>
      <c r="P52">
        <v>3168</v>
      </c>
      <c r="Q52">
        <v>3474</v>
      </c>
      <c r="R52">
        <v>1.28</v>
      </c>
      <c r="S52" s="2">
        <f>Table1[[#This Row],[units_sold]]*(Table1[[#This Row],[return_rate]]/100)</f>
        <v>44.467200000000005</v>
      </c>
      <c r="T52" s="2">
        <f>Table1[[#This Row],[units_sold]]-Table1[[#This Row],[unit_return]]</f>
        <v>3429.5328</v>
      </c>
      <c r="U52">
        <f>Table1[[#This Row],[final_sold]]*Table1[[#This Row],[final_price]]</f>
        <v>55622270.45317813</v>
      </c>
      <c r="V52">
        <v>3.02</v>
      </c>
      <c r="W52">
        <v>10.130000000000001</v>
      </c>
    </row>
    <row r="53" spans="1:23" x14ac:dyDescent="0.3">
      <c r="A53">
        <v>2020</v>
      </c>
      <c r="B53" t="s">
        <v>31</v>
      </c>
      <c r="C53" t="s">
        <v>21</v>
      </c>
      <c r="D53">
        <v>189214</v>
      </c>
      <c r="E53">
        <v>1.26</v>
      </c>
      <c r="F53" s="2">
        <f>Table1[[#This Row],[website_traffic]]*(Table1[[#This Row],[conversion_rate]]/100)</f>
        <v>2384.0963999999999</v>
      </c>
      <c r="G53">
        <v>439776.12</v>
      </c>
      <c r="H53" s="2">
        <f>Table1[[#This Row],[marketing_spend]]/Table1[[#This Row],[customer buying]]</f>
        <v>184.46239002751736</v>
      </c>
      <c r="I53">
        <v>3262.99</v>
      </c>
      <c r="J53">
        <v>6.58</v>
      </c>
      <c r="K53" s="1">
        <f t="shared" si="0"/>
        <v>3048.2852579999999</v>
      </c>
      <c r="L53">
        <v>417.14</v>
      </c>
      <c r="M53">
        <v>0.81</v>
      </c>
      <c r="N53" s="1">
        <f>Table1[[#This Row],[final_price]]*Table1[[#This Row],[competitor_price_index]]</f>
        <v>2469.1110589800001</v>
      </c>
      <c r="O53" t="s">
        <v>45</v>
      </c>
      <c r="P53">
        <v>894</v>
      </c>
      <c r="Q53">
        <v>1673</v>
      </c>
      <c r="R53">
        <v>3.32</v>
      </c>
      <c r="S53" s="2">
        <f>Table1[[#This Row],[units_sold]]*(Table1[[#This Row],[return_rate]]/100)</f>
        <v>55.543599999999998</v>
      </c>
      <c r="T53" s="2">
        <f>Table1[[#This Row],[units_sold]]-Table1[[#This Row],[unit_return]]</f>
        <v>1617.4564</v>
      </c>
      <c r="U53">
        <f>Table1[[#This Row],[final_sold]]*Table1[[#This Row],[final_price]]</f>
        <v>4930468.4995777514</v>
      </c>
      <c r="V53">
        <v>3.51</v>
      </c>
      <c r="W53">
        <v>8.15</v>
      </c>
    </row>
    <row r="54" spans="1:23" x14ac:dyDescent="0.3">
      <c r="A54">
        <v>2020</v>
      </c>
      <c r="B54" t="s">
        <v>31</v>
      </c>
      <c r="C54" t="s">
        <v>22</v>
      </c>
      <c r="D54">
        <v>95852</v>
      </c>
      <c r="E54">
        <v>6.73</v>
      </c>
      <c r="F54" s="2">
        <f>Table1[[#This Row],[website_traffic]]*(Table1[[#This Row],[conversion_rate]]/100)</f>
        <v>6450.8396000000002</v>
      </c>
      <c r="G54">
        <v>207492.64</v>
      </c>
      <c r="H54" s="2">
        <f>Table1[[#This Row],[marketing_spend]]/Table1[[#This Row],[customer buying]]</f>
        <v>32.165214586950825</v>
      </c>
      <c r="I54">
        <v>35838.65</v>
      </c>
      <c r="J54">
        <v>45.27</v>
      </c>
      <c r="K54" s="1">
        <f t="shared" si="0"/>
        <v>19614.493144999997</v>
      </c>
      <c r="L54">
        <v>265.05</v>
      </c>
      <c r="M54">
        <v>0.99</v>
      </c>
      <c r="N54" s="1">
        <f>Table1[[#This Row],[final_price]]*Table1[[#This Row],[competitor_price_index]]</f>
        <v>19418.348213549998</v>
      </c>
      <c r="O54" t="s">
        <v>45</v>
      </c>
      <c r="P54">
        <v>297</v>
      </c>
      <c r="Q54">
        <v>3406</v>
      </c>
      <c r="R54">
        <v>10.56</v>
      </c>
      <c r="S54" s="2">
        <f>Table1[[#This Row],[units_sold]]*(Table1[[#This Row],[return_rate]]/100)</f>
        <v>359.67360000000002</v>
      </c>
      <c r="T54" s="2">
        <f>Table1[[#This Row],[units_sold]]-Table1[[#This Row],[unit_return]]</f>
        <v>3046.3263999999999</v>
      </c>
      <c r="U54">
        <f>Table1[[#This Row],[final_sold]]*Table1[[#This Row],[final_price]]</f>
        <v>59752148.290232517</v>
      </c>
      <c r="V54">
        <v>2.64</v>
      </c>
      <c r="W54">
        <v>14.58</v>
      </c>
    </row>
    <row r="55" spans="1:23" x14ac:dyDescent="0.3">
      <c r="A55">
        <v>2020</v>
      </c>
      <c r="B55" t="s">
        <v>31</v>
      </c>
      <c r="C55" t="s">
        <v>20</v>
      </c>
      <c r="D55">
        <v>77859</v>
      </c>
      <c r="E55">
        <v>5.47</v>
      </c>
      <c r="F55" s="2">
        <f>Table1[[#This Row],[website_traffic]]*(Table1[[#This Row],[conversion_rate]]/100)</f>
        <v>4258.8873000000003</v>
      </c>
      <c r="G55">
        <v>471865.71</v>
      </c>
      <c r="H55" s="2">
        <f>Table1[[#This Row],[marketing_spend]]/Table1[[#This Row],[customer buying]]</f>
        <v>110.79553807399411</v>
      </c>
      <c r="I55">
        <v>43011.34</v>
      </c>
      <c r="J55">
        <v>10.06</v>
      </c>
      <c r="K55" s="1">
        <f t="shared" si="0"/>
        <v>38684.399195999998</v>
      </c>
      <c r="L55">
        <v>162.16</v>
      </c>
      <c r="M55">
        <v>0.81</v>
      </c>
      <c r="N55" s="1">
        <f>Table1[[#This Row],[final_price]]*Table1[[#This Row],[competitor_price_index]]</f>
        <v>31334.363348760002</v>
      </c>
      <c r="O55" t="s">
        <v>44</v>
      </c>
      <c r="P55">
        <v>4034</v>
      </c>
      <c r="Q55">
        <v>4620</v>
      </c>
      <c r="R55">
        <v>14.76</v>
      </c>
      <c r="S55" s="2">
        <f>Table1[[#This Row],[units_sold]]*(Table1[[#This Row],[return_rate]]/100)</f>
        <v>681.91200000000003</v>
      </c>
      <c r="T55" s="2">
        <f>Table1[[#This Row],[units_sold]]-Table1[[#This Row],[unit_return]]</f>
        <v>3938.0879999999997</v>
      </c>
      <c r="U55">
        <f>Table1[[#This Row],[final_sold]]*Table1[[#This Row],[final_price]]</f>
        <v>152342568.26097724</v>
      </c>
      <c r="V55">
        <v>4.34</v>
      </c>
      <c r="W55">
        <v>18.3</v>
      </c>
    </row>
    <row r="56" spans="1:23" x14ac:dyDescent="0.3">
      <c r="A56">
        <v>2021</v>
      </c>
      <c r="B56" t="s">
        <v>31</v>
      </c>
      <c r="C56" t="s">
        <v>21</v>
      </c>
      <c r="D56">
        <v>47865</v>
      </c>
      <c r="E56">
        <v>1.72</v>
      </c>
      <c r="F56" s="2">
        <f>Table1[[#This Row],[website_traffic]]*(Table1[[#This Row],[conversion_rate]]/100)</f>
        <v>823.27800000000002</v>
      </c>
      <c r="G56">
        <v>101870.78</v>
      </c>
      <c r="H56" s="2">
        <f>Table1[[#This Row],[marketing_spend]]/Table1[[#This Row],[customer buying]]</f>
        <v>123.73800830339205</v>
      </c>
      <c r="I56">
        <v>40593.01</v>
      </c>
      <c r="J56">
        <v>47.5</v>
      </c>
      <c r="K56" s="1">
        <f t="shared" si="0"/>
        <v>21311.330250000003</v>
      </c>
      <c r="L56">
        <v>117.98</v>
      </c>
      <c r="M56">
        <v>1.01</v>
      </c>
      <c r="N56" s="1">
        <f>Table1[[#This Row],[final_price]]*Table1[[#This Row],[competitor_price_index]]</f>
        <v>21524.443552500004</v>
      </c>
      <c r="O56" t="s">
        <v>45</v>
      </c>
      <c r="P56">
        <v>2284</v>
      </c>
      <c r="Q56">
        <v>642</v>
      </c>
      <c r="R56">
        <v>6.16</v>
      </c>
      <c r="S56" s="2">
        <f>Table1[[#This Row],[units_sold]]*(Table1[[#This Row],[return_rate]]/100)</f>
        <v>39.547200000000004</v>
      </c>
      <c r="T56" s="2">
        <f>Table1[[#This Row],[units_sold]]-Table1[[#This Row],[unit_return]]</f>
        <v>602.45280000000002</v>
      </c>
      <c r="U56">
        <f>Table1[[#This Row],[final_sold]]*Table1[[#This Row],[final_price]]</f>
        <v>12839070.580837201</v>
      </c>
      <c r="V56">
        <v>3.9</v>
      </c>
      <c r="W56">
        <v>10.57</v>
      </c>
    </row>
    <row r="57" spans="1:23" x14ac:dyDescent="0.3">
      <c r="A57">
        <v>2021</v>
      </c>
      <c r="B57" t="s">
        <v>31</v>
      </c>
      <c r="C57" t="s">
        <v>19</v>
      </c>
      <c r="D57">
        <v>105249</v>
      </c>
      <c r="E57">
        <v>2.48</v>
      </c>
      <c r="F57" s="2">
        <f>Table1[[#This Row],[website_traffic]]*(Table1[[#This Row],[conversion_rate]]/100)</f>
        <v>2610.1752000000001</v>
      </c>
      <c r="G57">
        <v>103734.03</v>
      </c>
      <c r="H57" s="2">
        <f>Table1[[#This Row],[marketing_spend]]/Table1[[#This Row],[customer buying]]</f>
        <v>39.742171330108413</v>
      </c>
      <c r="I57">
        <v>32177.09</v>
      </c>
      <c r="J57">
        <v>33</v>
      </c>
      <c r="K57" s="1">
        <f t="shared" si="0"/>
        <v>21558.650299999998</v>
      </c>
      <c r="L57">
        <v>71.22</v>
      </c>
      <c r="M57">
        <v>1.1599999999999999</v>
      </c>
      <c r="N57" s="1">
        <f>Table1[[#This Row],[final_price]]*Table1[[#This Row],[competitor_price_index]]</f>
        <v>25008.034347999994</v>
      </c>
      <c r="O57" t="s">
        <v>45</v>
      </c>
      <c r="P57">
        <v>3304</v>
      </c>
      <c r="Q57">
        <v>1680</v>
      </c>
      <c r="R57">
        <v>12.4</v>
      </c>
      <c r="S57" s="2">
        <f>Table1[[#This Row],[units_sold]]*(Table1[[#This Row],[return_rate]]/100)</f>
        <v>208.32</v>
      </c>
      <c r="T57" s="2">
        <f>Table1[[#This Row],[units_sold]]-Table1[[#This Row],[unit_return]]</f>
        <v>1471.68</v>
      </c>
      <c r="U57">
        <f>Table1[[#This Row],[final_sold]]*Table1[[#This Row],[final_price]]</f>
        <v>31727434.473503999</v>
      </c>
      <c r="V57">
        <v>3.22</v>
      </c>
      <c r="W57">
        <v>11.64</v>
      </c>
    </row>
    <row r="58" spans="1:23" x14ac:dyDescent="0.3">
      <c r="A58">
        <v>2021</v>
      </c>
      <c r="B58" t="s">
        <v>31</v>
      </c>
      <c r="C58" t="s">
        <v>21</v>
      </c>
      <c r="D58">
        <v>168506</v>
      </c>
      <c r="E58">
        <v>4.4000000000000004</v>
      </c>
      <c r="F58" s="2">
        <f>Table1[[#This Row],[website_traffic]]*(Table1[[#This Row],[conversion_rate]]/100)</f>
        <v>7414.264000000001</v>
      </c>
      <c r="G58">
        <v>284600.34000000003</v>
      </c>
      <c r="H58" s="2">
        <f>Table1[[#This Row],[marketing_spend]]/Table1[[#This Row],[customer buying]]</f>
        <v>38.385514732143335</v>
      </c>
      <c r="I58">
        <v>14051.55</v>
      </c>
      <c r="J58">
        <v>50.81</v>
      </c>
      <c r="K58" s="1">
        <f t="shared" si="0"/>
        <v>6911.957445</v>
      </c>
      <c r="L58">
        <v>341.31</v>
      </c>
      <c r="M58">
        <v>1.19</v>
      </c>
      <c r="N58" s="1">
        <f>Table1[[#This Row],[final_price]]*Table1[[#This Row],[competitor_price_index]]</f>
        <v>8225.2293595499996</v>
      </c>
      <c r="O58" t="s">
        <v>44</v>
      </c>
      <c r="P58">
        <v>3287</v>
      </c>
      <c r="Q58">
        <v>4967</v>
      </c>
      <c r="R58">
        <v>2.97</v>
      </c>
      <c r="S58" s="2">
        <f>Table1[[#This Row],[units_sold]]*(Table1[[#This Row],[return_rate]]/100)</f>
        <v>147.51990000000001</v>
      </c>
      <c r="T58" s="2">
        <f>Table1[[#This Row],[units_sold]]-Table1[[#This Row],[unit_return]]</f>
        <v>4819.4800999999998</v>
      </c>
      <c r="U58">
        <f>Table1[[#This Row],[final_sold]]*Table1[[#This Row],[final_price]]</f>
        <v>33312041.358224344</v>
      </c>
      <c r="V58">
        <v>2.68</v>
      </c>
      <c r="W58">
        <v>23.96</v>
      </c>
    </row>
    <row r="59" spans="1:23" x14ac:dyDescent="0.3">
      <c r="A59">
        <v>2021</v>
      </c>
      <c r="B59" t="s">
        <v>31</v>
      </c>
      <c r="C59" t="s">
        <v>18</v>
      </c>
      <c r="D59">
        <v>84962</v>
      </c>
      <c r="E59">
        <v>5.62</v>
      </c>
      <c r="F59" s="2">
        <f>Table1[[#This Row],[website_traffic]]*(Table1[[#This Row],[conversion_rate]]/100)</f>
        <v>4774.8644000000004</v>
      </c>
      <c r="G59">
        <v>152163.79999999999</v>
      </c>
      <c r="H59" s="2">
        <f>Table1[[#This Row],[marketing_spend]]/Table1[[#This Row],[customer buying]]</f>
        <v>31.867669372977371</v>
      </c>
      <c r="I59">
        <v>10684.32</v>
      </c>
      <c r="J59">
        <v>37.6</v>
      </c>
      <c r="K59" s="1">
        <f t="shared" si="0"/>
        <v>6667.0156799999995</v>
      </c>
      <c r="L59">
        <v>410.59</v>
      </c>
      <c r="M59">
        <v>1.02</v>
      </c>
      <c r="N59" s="1">
        <f>Table1[[#This Row],[final_price]]*Table1[[#This Row],[competitor_price_index]]</f>
        <v>6800.3559935999992</v>
      </c>
      <c r="O59" t="s">
        <v>45</v>
      </c>
      <c r="P59">
        <v>126</v>
      </c>
      <c r="Q59">
        <v>3877</v>
      </c>
      <c r="R59">
        <v>14.76</v>
      </c>
      <c r="S59" s="2">
        <f>Table1[[#This Row],[units_sold]]*(Table1[[#This Row],[return_rate]]/100)</f>
        <v>572.24520000000007</v>
      </c>
      <c r="T59" s="2">
        <f>Table1[[#This Row],[units_sold]]-Table1[[#This Row],[unit_return]]</f>
        <v>3304.7547999999997</v>
      </c>
      <c r="U59">
        <f>Table1[[#This Row],[final_sold]]*Table1[[#This Row],[final_price]]</f>
        <v>22032852.070155259</v>
      </c>
      <c r="V59">
        <v>4.0599999999999996</v>
      </c>
      <c r="W59">
        <v>12.28</v>
      </c>
    </row>
    <row r="60" spans="1:23" x14ac:dyDescent="0.3">
      <c r="A60">
        <v>2021</v>
      </c>
      <c r="B60" t="s">
        <v>31</v>
      </c>
      <c r="C60" t="s">
        <v>19</v>
      </c>
      <c r="D60">
        <v>79033</v>
      </c>
      <c r="E60">
        <v>7.36</v>
      </c>
      <c r="F60" s="2">
        <f>Table1[[#This Row],[website_traffic]]*(Table1[[#This Row],[conversion_rate]]/100)</f>
        <v>5816.8288000000002</v>
      </c>
      <c r="G60">
        <v>479657.78</v>
      </c>
      <c r="H60" s="2">
        <f>Table1[[#This Row],[marketing_spend]]/Table1[[#This Row],[customer buying]]</f>
        <v>82.4603570935421</v>
      </c>
      <c r="I60">
        <v>30332.55</v>
      </c>
      <c r="J60">
        <v>8.17</v>
      </c>
      <c r="K60" s="1">
        <f t="shared" si="0"/>
        <v>27854.380665000001</v>
      </c>
      <c r="L60">
        <v>346.87</v>
      </c>
      <c r="M60">
        <v>1.17</v>
      </c>
      <c r="N60" s="1">
        <f>Table1[[#This Row],[final_price]]*Table1[[#This Row],[competitor_price_index]]</f>
        <v>32589.625378049997</v>
      </c>
      <c r="O60" t="s">
        <v>45</v>
      </c>
      <c r="P60">
        <v>82</v>
      </c>
      <c r="Q60">
        <v>5014</v>
      </c>
      <c r="R60">
        <v>9.02</v>
      </c>
      <c r="S60" s="2">
        <f>Table1[[#This Row],[units_sold]]*(Table1[[#This Row],[return_rate]]/100)</f>
        <v>452.26280000000003</v>
      </c>
      <c r="T60" s="2">
        <f>Table1[[#This Row],[units_sold]]-Table1[[#This Row],[unit_return]]</f>
        <v>4561.7371999999996</v>
      </c>
      <c r="U60">
        <f>Table1[[#This Row],[final_sold]]*Table1[[#This Row],[final_price]]</f>
        <v>127064364.46249123</v>
      </c>
      <c r="V60">
        <v>4.3099999999999996</v>
      </c>
      <c r="W60">
        <v>7.59</v>
      </c>
    </row>
    <row r="61" spans="1:23" x14ac:dyDescent="0.3">
      <c r="A61">
        <v>2021</v>
      </c>
      <c r="B61" t="s">
        <v>31</v>
      </c>
      <c r="C61" t="s">
        <v>18</v>
      </c>
      <c r="D61">
        <v>51697</v>
      </c>
      <c r="E61">
        <v>3.26</v>
      </c>
      <c r="F61" s="2">
        <f>Table1[[#This Row],[website_traffic]]*(Table1[[#This Row],[conversion_rate]]/100)</f>
        <v>1685.3221999999998</v>
      </c>
      <c r="G61">
        <v>339285.15</v>
      </c>
      <c r="H61" s="2">
        <f>Table1[[#This Row],[marketing_spend]]/Table1[[#This Row],[customer buying]]</f>
        <v>201.31767682167842</v>
      </c>
      <c r="I61">
        <v>17059.990000000002</v>
      </c>
      <c r="J61">
        <v>47.97</v>
      </c>
      <c r="K61" s="1">
        <f t="shared" si="0"/>
        <v>8876.3127970000005</v>
      </c>
      <c r="L61">
        <v>123.89</v>
      </c>
      <c r="M61">
        <v>1.1100000000000001</v>
      </c>
      <c r="N61" s="1">
        <f>Table1[[#This Row],[final_price]]*Table1[[#This Row],[competitor_price_index]]</f>
        <v>9852.7072046700014</v>
      </c>
      <c r="O61" t="s">
        <v>45</v>
      </c>
      <c r="P61">
        <v>4796</v>
      </c>
      <c r="Q61">
        <v>1098</v>
      </c>
      <c r="R61">
        <v>18.809999999999999</v>
      </c>
      <c r="S61" s="2">
        <f>Table1[[#This Row],[units_sold]]*(Table1[[#This Row],[return_rate]]/100)</f>
        <v>206.53379999999999</v>
      </c>
      <c r="T61" s="2">
        <f>Table1[[#This Row],[units_sold]]-Table1[[#This Row],[unit_return]]</f>
        <v>891.46620000000007</v>
      </c>
      <c r="U61">
        <f>Table1[[#This Row],[final_sold]]*Table1[[#This Row],[final_price]]</f>
        <v>7912932.8391529629</v>
      </c>
      <c r="V61">
        <v>3.26</v>
      </c>
      <c r="W61">
        <v>12.62</v>
      </c>
    </row>
    <row r="62" spans="1:23" x14ac:dyDescent="0.3">
      <c r="A62">
        <v>2021</v>
      </c>
      <c r="B62" t="s">
        <v>31</v>
      </c>
      <c r="C62" t="s">
        <v>18</v>
      </c>
      <c r="D62">
        <v>182122</v>
      </c>
      <c r="E62">
        <v>4.7</v>
      </c>
      <c r="F62" s="2">
        <f>Table1[[#This Row],[website_traffic]]*(Table1[[#This Row],[conversion_rate]]/100)</f>
        <v>8559.7340000000004</v>
      </c>
      <c r="G62">
        <v>166107.15</v>
      </c>
      <c r="H62" s="2">
        <f>Table1[[#This Row],[marketing_spend]]/Table1[[#This Row],[customer buying]]</f>
        <v>19.405643913701056</v>
      </c>
      <c r="I62">
        <v>9682.59</v>
      </c>
      <c r="J62">
        <v>40.81</v>
      </c>
      <c r="K62" s="1">
        <f t="shared" si="0"/>
        <v>5731.1250209999998</v>
      </c>
      <c r="L62">
        <v>86.46</v>
      </c>
      <c r="M62">
        <v>1.1000000000000001</v>
      </c>
      <c r="N62" s="1">
        <f>Table1[[#This Row],[final_price]]*Table1[[#This Row],[competitor_price_index]]</f>
        <v>6304.2375231000005</v>
      </c>
      <c r="O62" t="s">
        <v>45</v>
      </c>
      <c r="P62">
        <v>2491</v>
      </c>
      <c r="Q62">
        <v>5050</v>
      </c>
      <c r="R62">
        <v>7.94</v>
      </c>
      <c r="S62" s="2">
        <f>Table1[[#This Row],[units_sold]]*(Table1[[#This Row],[return_rate]]/100)</f>
        <v>400.96999999999997</v>
      </c>
      <c r="T62" s="2">
        <f>Table1[[#This Row],[units_sold]]-Table1[[#This Row],[unit_return]]</f>
        <v>4649.03</v>
      </c>
      <c r="U62">
        <f>Table1[[#This Row],[final_sold]]*Table1[[#This Row],[final_price]]</f>
        <v>26644172.156379629</v>
      </c>
      <c r="V62">
        <v>2.95</v>
      </c>
      <c r="W62">
        <v>10.94</v>
      </c>
    </row>
    <row r="63" spans="1:23" x14ac:dyDescent="0.3">
      <c r="A63">
        <v>2021</v>
      </c>
      <c r="B63" t="s">
        <v>31</v>
      </c>
      <c r="C63" t="s">
        <v>19</v>
      </c>
      <c r="D63">
        <v>123614</v>
      </c>
      <c r="E63">
        <v>0.94</v>
      </c>
      <c r="F63" s="2">
        <f>Table1[[#This Row],[website_traffic]]*(Table1[[#This Row],[conversion_rate]]/100)</f>
        <v>1161.9715999999999</v>
      </c>
      <c r="G63">
        <v>156350.95000000001</v>
      </c>
      <c r="H63" s="2">
        <f>Table1[[#This Row],[marketing_spend]]/Table1[[#This Row],[customer buying]]</f>
        <v>134.55660189973665</v>
      </c>
      <c r="I63">
        <v>48349.9</v>
      </c>
      <c r="J63">
        <v>58.58</v>
      </c>
      <c r="K63" s="1">
        <f t="shared" si="0"/>
        <v>20026.528580000002</v>
      </c>
      <c r="L63">
        <v>358.77</v>
      </c>
      <c r="M63">
        <v>1.02</v>
      </c>
      <c r="N63" s="1">
        <f>Table1[[#This Row],[final_price]]*Table1[[#This Row],[competitor_price_index]]</f>
        <v>20427.059151600002</v>
      </c>
      <c r="O63" t="s">
        <v>45</v>
      </c>
      <c r="P63">
        <v>2928</v>
      </c>
      <c r="Q63">
        <v>773</v>
      </c>
      <c r="R63">
        <v>10.66</v>
      </c>
      <c r="S63" s="2">
        <f>Table1[[#This Row],[units_sold]]*(Table1[[#This Row],[return_rate]]/100)</f>
        <v>82.401799999999994</v>
      </c>
      <c r="T63" s="2">
        <f>Table1[[#This Row],[units_sold]]-Table1[[#This Row],[unit_return]]</f>
        <v>690.59820000000002</v>
      </c>
      <c r="U63">
        <f>Table1[[#This Row],[final_sold]]*Table1[[#This Row],[final_price]]</f>
        <v>13830284.589596558</v>
      </c>
      <c r="V63">
        <v>3.33</v>
      </c>
      <c r="W63">
        <v>16.940000000000001</v>
      </c>
    </row>
    <row r="64" spans="1:23" x14ac:dyDescent="0.3">
      <c r="A64">
        <v>2021</v>
      </c>
      <c r="B64" t="s">
        <v>31</v>
      </c>
      <c r="C64" t="s">
        <v>22</v>
      </c>
      <c r="D64">
        <v>27440</v>
      </c>
      <c r="E64">
        <v>1.67</v>
      </c>
      <c r="F64" s="2">
        <f>Table1[[#This Row],[website_traffic]]*(Table1[[#This Row],[conversion_rate]]/100)</f>
        <v>458.24799999999999</v>
      </c>
      <c r="G64">
        <v>13694.9</v>
      </c>
      <c r="H64" s="2">
        <f>Table1[[#This Row],[marketing_spend]]/Table1[[#This Row],[customer buying]]</f>
        <v>29.885345926223355</v>
      </c>
      <c r="I64">
        <v>5154.91</v>
      </c>
      <c r="J64">
        <v>30.19</v>
      </c>
      <c r="K64" s="1">
        <f t="shared" si="0"/>
        <v>3598.6426709999996</v>
      </c>
      <c r="L64">
        <v>48.26</v>
      </c>
      <c r="M64">
        <v>1.04</v>
      </c>
      <c r="N64" s="1">
        <f>Table1[[#This Row],[final_price]]*Table1[[#This Row],[competitor_price_index]]</f>
        <v>3742.5883778399998</v>
      </c>
      <c r="O64" t="s">
        <v>45</v>
      </c>
      <c r="P64">
        <v>1564</v>
      </c>
      <c r="Q64">
        <v>243</v>
      </c>
      <c r="R64">
        <v>20.72</v>
      </c>
      <c r="S64" s="2">
        <f>Table1[[#This Row],[units_sold]]*(Table1[[#This Row],[return_rate]]/100)</f>
        <v>50.349600000000002</v>
      </c>
      <c r="T64" s="2">
        <f>Table1[[#This Row],[units_sold]]-Table1[[#This Row],[unit_return]]</f>
        <v>192.65039999999999</v>
      </c>
      <c r="U64">
        <f>Table1[[#This Row],[final_sold]]*Table1[[#This Row],[final_price]]</f>
        <v>693279.95002521831</v>
      </c>
      <c r="V64">
        <v>2.66</v>
      </c>
      <c r="W64">
        <v>7.48</v>
      </c>
    </row>
    <row r="65" spans="1:23" x14ac:dyDescent="0.3">
      <c r="A65">
        <v>2021</v>
      </c>
      <c r="B65" t="s">
        <v>31</v>
      </c>
      <c r="C65" t="s">
        <v>18</v>
      </c>
      <c r="D65">
        <v>187499</v>
      </c>
      <c r="E65">
        <v>4.43</v>
      </c>
      <c r="F65" s="2">
        <f>Table1[[#This Row],[website_traffic]]*(Table1[[#This Row],[conversion_rate]]/100)</f>
        <v>8306.2057000000004</v>
      </c>
      <c r="G65">
        <v>494093.63</v>
      </c>
      <c r="H65" s="2">
        <f>Table1[[#This Row],[marketing_spend]]/Table1[[#This Row],[customer buying]]</f>
        <v>59.484877674050374</v>
      </c>
      <c r="I65">
        <v>3466.92</v>
      </c>
      <c r="J65">
        <v>10.31</v>
      </c>
      <c r="K65" s="1">
        <f t="shared" si="0"/>
        <v>3109.480548</v>
      </c>
      <c r="L65">
        <v>350.68</v>
      </c>
      <c r="M65">
        <v>1.06</v>
      </c>
      <c r="N65" s="1">
        <f>Table1[[#This Row],[final_price]]*Table1[[#This Row],[competitor_price_index]]</f>
        <v>3296.0493808800002</v>
      </c>
      <c r="O65" t="s">
        <v>44</v>
      </c>
      <c r="P65">
        <v>4453</v>
      </c>
      <c r="Q65">
        <v>9572</v>
      </c>
      <c r="R65">
        <v>6.25</v>
      </c>
      <c r="S65" s="2">
        <f>Table1[[#This Row],[units_sold]]*(Table1[[#This Row],[return_rate]]/100)</f>
        <v>598.25</v>
      </c>
      <c r="T65" s="2">
        <f>Table1[[#This Row],[units_sold]]-Table1[[#This Row],[unit_return]]</f>
        <v>8973.75</v>
      </c>
      <c r="U65">
        <f>Table1[[#This Row],[final_sold]]*Table1[[#This Row],[final_price]]</f>
        <v>27903701.067614999</v>
      </c>
      <c r="V65">
        <v>4.6100000000000003</v>
      </c>
      <c r="W65">
        <v>14.44</v>
      </c>
    </row>
    <row r="66" spans="1:23" x14ac:dyDescent="0.3">
      <c r="A66">
        <v>2021</v>
      </c>
      <c r="B66" t="s">
        <v>31</v>
      </c>
      <c r="C66" t="s">
        <v>21</v>
      </c>
      <c r="D66">
        <v>195283</v>
      </c>
      <c r="E66">
        <v>7.82</v>
      </c>
      <c r="F66" s="2">
        <f>Table1[[#This Row],[website_traffic]]*(Table1[[#This Row],[conversion_rate]]/100)</f>
        <v>15271.1306</v>
      </c>
      <c r="G66">
        <v>324323.24</v>
      </c>
      <c r="H66" s="2">
        <f>Table1[[#This Row],[marketing_spend]]/Table1[[#This Row],[customer buying]]</f>
        <v>21.237670510132364</v>
      </c>
      <c r="I66">
        <v>22027.27</v>
      </c>
      <c r="J66">
        <v>28.51</v>
      </c>
      <c r="K66" s="1">
        <f t="shared" ref="K66:K129" si="1">I66*(1-J66/100)</f>
        <v>15747.295323</v>
      </c>
      <c r="L66">
        <v>24.45</v>
      </c>
      <c r="M66">
        <v>1.17</v>
      </c>
      <c r="N66" s="1">
        <f>Table1[[#This Row],[final_price]]*Table1[[#This Row],[competitor_price_index]]</f>
        <v>18424.33552791</v>
      </c>
      <c r="O66" t="s">
        <v>44</v>
      </c>
      <c r="P66">
        <v>2911</v>
      </c>
      <c r="Q66">
        <v>14545</v>
      </c>
      <c r="R66">
        <v>21.96</v>
      </c>
      <c r="S66" s="2">
        <f>Table1[[#This Row],[units_sold]]*(Table1[[#This Row],[return_rate]]/100)</f>
        <v>3194.0820000000003</v>
      </c>
      <c r="T66" s="2">
        <f>Table1[[#This Row],[units_sold]]-Table1[[#This Row],[unit_return]]</f>
        <v>11350.918</v>
      </c>
      <c r="U66">
        <f>Table1[[#This Row],[final_sold]]*Table1[[#This Row],[final_price]]</f>
        <v>178746257.93315652</v>
      </c>
      <c r="V66">
        <v>3.81</v>
      </c>
      <c r="W66">
        <v>16.47</v>
      </c>
    </row>
    <row r="67" spans="1:23" x14ac:dyDescent="0.3">
      <c r="A67">
        <v>2021</v>
      </c>
      <c r="B67" t="s">
        <v>31</v>
      </c>
      <c r="C67" t="s">
        <v>19</v>
      </c>
      <c r="D67">
        <v>99097</v>
      </c>
      <c r="E67">
        <v>5.86</v>
      </c>
      <c r="F67" s="2">
        <f>Table1[[#This Row],[website_traffic]]*(Table1[[#This Row],[conversion_rate]]/100)</f>
        <v>5807.0842000000002</v>
      </c>
      <c r="G67">
        <v>323187.74</v>
      </c>
      <c r="H67" s="2">
        <f>Table1[[#This Row],[marketing_spend]]/Table1[[#This Row],[customer buying]]</f>
        <v>55.654047516652156</v>
      </c>
      <c r="I67">
        <v>10167.68</v>
      </c>
      <c r="J67">
        <v>50.86</v>
      </c>
      <c r="K67" s="1">
        <f t="shared" si="1"/>
        <v>4996.3979520000012</v>
      </c>
      <c r="L67">
        <v>200.75</v>
      </c>
      <c r="M67">
        <v>0.84</v>
      </c>
      <c r="N67" s="1">
        <f>Table1[[#This Row],[final_price]]*Table1[[#This Row],[competitor_price_index]]</f>
        <v>4196.974279680001</v>
      </c>
      <c r="O67" t="s">
        <v>44</v>
      </c>
      <c r="P67">
        <v>408</v>
      </c>
      <c r="Q67">
        <v>4006</v>
      </c>
      <c r="R67">
        <v>15.94</v>
      </c>
      <c r="S67" s="2">
        <f>Table1[[#This Row],[units_sold]]*(Table1[[#This Row],[return_rate]]/100)</f>
        <v>638.55639999999994</v>
      </c>
      <c r="T67" s="2">
        <f>Table1[[#This Row],[units_sold]]-Table1[[#This Row],[unit_return]]</f>
        <v>3367.4436000000001</v>
      </c>
      <c r="U67">
        <f>Table1[[#This Row],[final_sold]]*Table1[[#This Row],[final_price]]</f>
        <v>16825088.306515511</v>
      </c>
      <c r="V67">
        <v>2.76</v>
      </c>
      <c r="W67">
        <v>22.95</v>
      </c>
    </row>
    <row r="68" spans="1:23" x14ac:dyDescent="0.3">
      <c r="A68">
        <v>2021</v>
      </c>
      <c r="B68" t="s">
        <v>31</v>
      </c>
      <c r="C68" t="s">
        <v>21</v>
      </c>
      <c r="D68">
        <v>83910</v>
      </c>
      <c r="E68">
        <v>4.16</v>
      </c>
      <c r="F68" s="2">
        <f>Table1[[#This Row],[website_traffic]]*(Table1[[#This Row],[conversion_rate]]/100)</f>
        <v>3490.6559999999999</v>
      </c>
      <c r="G68">
        <v>183931.78</v>
      </c>
      <c r="H68" s="2">
        <f>Table1[[#This Row],[marketing_spend]]/Table1[[#This Row],[customer buying]]</f>
        <v>52.692611360156945</v>
      </c>
      <c r="I68">
        <v>35873</v>
      </c>
      <c r="J68">
        <v>25.93</v>
      </c>
      <c r="K68" s="1">
        <f t="shared" si="1"/>
        <v>26571.131100000002</v>
      </c>
      <c r="L68">
        <v>383.31</v>
      </c>
      <c r="M68">
        <v>0.91</v>
      </c>
      <c r="N68" s="1">
        <f>Table1[[#This Row],[final_price]]*Table1[[#This Row],[competitor_price_index]]</f>
        <v>24179.729301000003</v>
      </c>
      <c r="O68" t="s">
        <v>45</v>
      </c>
      <c r="P68">
        <v>3609</v>
      </c>
      <c r="Q68">
        <v>2157</v>
      </c>
      <c r="R68">
        <v>17.149999999999999</v>
      </c>
      <c r="S68" s="2">
        <f>Table1[[#This Row],[units_sold]]*(Table1[[#This Row],[return_rate]]/100)</f>
        <v>369.92549999999994</v>
      </c>
      <c r="T68" s="2">
        <f>Table1[[#This Row],[units_sold]]-Table1[[#This Row],[unit_return]]</f>
        <v>1787.0745000000002</v>
      </c>
      <c r="U68">
        <f>Table1[[#This Row],[final_sold]]*Table1[[#This Row],[final_price]]</f>
        <v>47484590.82496696</v>
      </c>
      <c r="V68">
        <v>3.09</v>
      </c>
      <c r="W68">
        <v>9.65</v>
      </c>
    </row>
    <row r="69" spans="1:23" x14ac:dyDescent="0.3">
      <c r="A69">
        <v>2021</v>
      </c>
      <c r="B69" t="s">
        <v>31</v>
      </c>
      <c r="C69" t="s">
        <v>19</v>
      </c>
      <c r="D69">
        <v>63104</v>
      </c>
      <c r="E69">
        <v>3.11</v>
      </c>
      <c r="F69" s="2">
        <f>Table1[[#This Row],[website_traffic]]*(Table1[[#This Row],[conversion_rate]]/100)</f>
        <v>1962.5344</v>
      </c>
      <c r="G69">
        <v>395772.01</v>
      </c>
      <c r="H69" s="2">
        <f>Table1[[#This Row],[marketing_spend]]/Table1[[#This Row],[customer buying]]</f>
        <v>201.66373134656902</v>
      </c>
      <c r="I69">
        <v>4864.1400000000003</v>
      </c>
      <c r="J69">
        <v>26.37</v>
      </c>
      <c r="K69" s="1">
        <f t="shared" si="1"/>
        <v>3581.4662819999999</v>
      </c>
      <c r="L69">
        <v>347.73</v>
      </c>
      <c r="M69">
        <v>0.81</v>
      </c>
      <c r="N69" s="1">
        <f>Table1[[#This Row],[final_price]]*Table1[[#This Row],[competitor_price_index]]</f>
        <v>2900.9876884200003</v>
      </c>
      <c r="O69" t="s">
        <v>45</v>
      </c>
      <c r="P69">
        <v>2749</v>
      </c>
      <c r="Q69">
        <v>1448</v>
      </c>
      <c r="R69">
        <v>8.4600000000000009</v>
      </c>
      <c r="S69" s="2">
        <f>Table1[[#This Row],[units_sold]]*(Table1[[#This Row],[return_rate]]/100)</f>
        <v>122.50080000000001</v>
      </c>
      <c r="T69" s="2">
        <f>Table1[[#This Row],[units_sold]]-Table1[[#This Row],[unit_return]]</f>
        <v>1325.4992</v>
      </c>
      <c r="U69">
        <f>Table1[[#This Row],[final_sold]]*Table1[[#This Row],[final_price]]</f>
        <v>4747230.6916179741</v>
      </c>
      <c r="V69">
        <v>3.69</v>
      </c>
      <c r="W69">
        <v>5.82</v>
      </c>
    </row>
    <row r="70" spans="1:23" x14ac:dyDescent="0.3">
      <c r="A70">
        <v>2021</v>
      </c>
      <c r="B70" t="s">
        <v>31</v>
      </c>
      <c r="C70" t="s">
        <v>19</v>
      </c>
      <c r="D70">
        <v>13467</v>
      </c>
      <c r="E70">
        <v>2.12</v>
      </c>
      <c r="F70" s="2">
        <f>Table1[[#This Row],[website_traffic]]*(Table1[[#This Row],[conversion_rate]]/100)</f>
        <v>285.50040000000001</v>
      </c>
      <c r="G70">
        <v>149024.42000000001</v>
      </c>
      <c r="H70" s="2">
        <f>Table1[[#This Row],[marketing_spend]]/Table1[[#This Row],[customer buying]]</f>
        <v>521.97622139933958</v>
      </c>
      <c r="I70">
        <v>15450.71</v>
      </c>
      <c r="J70">
        <v>47.92</v>
      </c>
      <c r="K70" s="1">
        <f t="shared" si="1"/>
        <v>8046.7297679999983</v>
      </c>
      <c r="L70">
        <v>459.9</v>
      </c>
      <c r="M70">
        <v>0.91</v>
      </c>
      <c r="N70" s="1">
        <f>Table1[[#This Row],[final_price]]*Table1[[#This Row],[competitor_price_index]]</f>
        <v>7322.524088879999</v>
      </c>
      <c r="O70" t="s">
        <v>45</v>
      </c>
      <c r="P70">
        <v>679</v>
      </c>
      <c r="Q70">
        <v>192</v>
      </c>
      <c r="R70">
        <v>6.91</v>
      </c>
      <c r="S70" s="2">
        <f>Table1[[#This Row],[units_sold]]*(Table1[[#This Row],[return_rate]]/100)</f>
        <v>13.267199999999999</v>
      </c>
      <c r="T70" s="2">
        <f>Table1[[#This Row],[units_sold]]-Table1[[#This Row],[unit_return]]</f>
        <v>178.7328</v>
      </c>
      <c r="U70">
        <f>Table1[[#This Row],[final_sold]]*Table1[[#This Row],[final_price]]</f>
        <v>1438214.5422779901</v>
      </c>
      <c r="V70">
        <v>3.38</v>
      </c>
      <c r="W70">
        <v>13.34</v>
      </c>
    </row>
    <row r="71" spans="1:23" x14ac:dyDescent="0.3">
      <c r="A71">
        <v>2021</v>
      </c>
      <c r="B71" t="s">
        <v>31</v>
      </c>
      <c r="C71" t="s">
        <v>20</v>
      </c>
      <c r="D71">
        <v>105191</v>
      </c>
      <c r="E71">
        <v>2.98</v>
      </c>
      <c r="F71" s="2">
        <f>Table1[[#This Row],[website_traffic]]*(Table1[[#This Row],[conversion_rate]]/100)</f>
        <v>3134.6918000000001</v>
      </c>
      <c r="G71">
        <v>79913.919999999998</v>
      </c>
      <c r="H71" s="2">
        <f>Table1[[#This Row],[marketing_spend]]/Table1[[#This Row],[customer buying]]</f>
        <v>25.49338981267632</v>
      </c>
      <c r="I71">
        <v>18464.25</v>
      </c>
      <c r="J71">
        <v>17.23</v>
      </c>
      <c r="K71" s="1">
        <f t="shared" si="1"/>
        <v>15282.859725</v>
      </c>
      <c r="L71">
        <v>326.31</v>
      </c>
      <c r="M71">
        <v>1.06</v>
      </c>
      <c r="N71" s="1">
        <f>Table1[[#This Row],[final_price]]*Table1[[#This Row],[competitor_price_index]]</f>
        <v>16199.831308500001</v>
      </c>
      <c r="O71" t="s">
        <v>45</v>
      </c>
      <c r="P71">
        <v>4294</v>
      </c>
      <c r="Q71">
        <v>2971</v>
      </c>
      <c r="R71">
        <v>5.67</v>
      </c>
      <c r="S71" s="2">
        <f>Table1[[#This Row],[units_sold]]*(Table1[[#This Row],[return_rate]]/100)</f>
        <v>168.45570000000001</v>
      </c>
      <c r="T71" s="2">
        <f>Table1[[#This Row],[units_sold]]-Table1[[#This Row],[unit_return]]</f>
        <v>2802.5443</v>
      </c>
      <c r="U71">
        <f>Table1[[#This Row],[final_sold]]*Table1[[#This Row],[final_price]]</f>
        <v>42830891.40999832</v>
      </c>
      <c r="V71">
        <v>4.74</v>
      </c>
      <c r="W71">
        <v>6.45</v>
      </c>
    </row>
    <row r="72" spans="1:23" x14ac:dyDescent="0.3">
      <c r="A72">
        <v>2021</v>
      </c>
      <c r="B72" t="s">
        <v>31</v>
      </c>
      <c r="C72" t="s">
        <v>21</v>
      </c>
      <c r="D72">
        <v>88125</v>
      </c>
      <c r="E72">
        <v>2.13</v>
      </c>
      <c r="F72" s="2">
        <f>Table1[[#This Row],[website_traffic]]*(Table1[[#This Row],[conversion_rate]]/100)</f>
        <v>1877.0625</v>
      </c>
      <c r="G72">
        <v>99405.04</v>
      </c>
      <c r="H72" s="2">
        <f>Table1[[#This Row],[marketing_spend]]/Table1[[#This Row],[customer buying]]</f>
        <v>52.957767788765686</v>
      </c>
      <c r="I72">
        <v>36007.339999999997</v>
      </c>
      <c r="J72">
        <v>35.840000000000003</v>
      </c>
      <c r="K72" s="1">
        <f t="shared" si="1"/>
        <v>23102.309343999998</v>
      </c>
      <c r="L72">
        <v>25.35</v>
      </c>
      <c r="M72">
        <v>1.08</v>
      </c>
      <c r="N72" s="1">
        <f>Table1[[#This Row],[final_price]]*Table1[[#This Row],[competitor_price_index]]</f>
        <v>24950.494091519999</v>
      </c>
      <c r="O72" t="s">
        <v>45</v>
      </c>
      <c r="P72">
        <v>2937</v>
      </c>
      <c r="Q72">
        <v>953</v>
      </c>
      <c r="R72">
        <v>22.92</v>
      </c>
      <c r="S72" s="2">
        <f>Table1[[#This Row],[units_sold]]*(Table1[[#This Row],[return_rate]]/100)</f>
        <v>218.42760000000001</v>
      </c>
      <c r="T72" s="2">
        <f>Table1[[#This Row],[units_sold]]-Table1[[#This Row],[unit_return]]</f>
        <v>734.57240000000002</v>
      </c>
      <c r="U72">
        <f>Table1[[#This Row],[final_sold]]*Table1[[#This Row],[final_price]]</f>
        <v>16970318.820364505</v>
      </c>
      <c r="V72">
        <v>2.54</v>
      </c>
      <c r="W72">
        <v>16.41</v>
      </c>
    </row>
    <row r="73" spans="1:23" x14ac:dyDescent="0.3">
      <c r="A73">
        <v>2021</v>
      </c>
      <c r="B73" t="s">
        <v>31</v>
      </c>
      <c r="C73" t="s">
        <v>21</v>
      </c>
      <c r="D73">
        <v>81201</v>
      </c>
      <c r="E73">
        <v>6.08</v>
      </c>
      <c r="F73" s="2">
        <f>Table1[[#This Row],[website_traffic]]*(Table1[[#This Row],[conversion_rate]]/100)</f>
        <v>4937.0208000000002</v>
      </c>
      <c r="G73">
        <v>292785.52</v>
      </c>
      <c r="H73" s="2">
        <f>Table1[[#This Row],[marketing_spend]]/Table1[[#This Row],[customer buying]]</f>
        <v>59.304088814047532</v>
      </c>
      <c r="I73">
        <v>8393.36</v>
      </c>
      <c r="J73">
        <v>20.92</v>
      </c>
      <c r="K73" s="1">
        <f t="shared" si="1"/>
        <v>6637.4690879999998</v>
      </c>
      <c r="L73">
        <v>461.08</v>
      </c>
      <c r="M73">
        <v>0.88</v>
      </c>
      <c r="N73" s="1">
        <f>Table1[[#This Row],[final_price]]*Table1[[#This Row],[competitor_price_index]]</f>
        <v>5840.9727974400002</v>
      </c>
      <c r="O73" t="s">
        <v>44</v>
      </c>
      <c r="P73">
        <v>1936</v>
      </c>
      <c r="Q73">
        <v>5998</v>
      </c>
      <c r="R73">
        <v>1.99</v>
      </c>
      <c r="S73" s="2">
        <f>Table1[[#This Row],[units_sold]]*(Table1[[#This Row],[return_rate]]/100)</f>
        <v>119.36020000000001</v>
      </c>
      <c r="T73" s="2">
        <f>Table1[[#This Row],[units_sold]]-Table1[[#This Row],[unit_return]]</f>
        <v>5878.6397999999999</v>
      </c>
      <c r="U73">
        <f>Table1[[#This Row],[final_sold]]*Table1[[#This Row],[final_price]]</f>
        <v>39019289.951986499</v>
      </c>
      <c r="V73">
        <v>4.8600000000000003</v>
      </c>
      <c r="W73">
        <v>17.079999999999998</v>
      </c>
    </row>
    <row r="74" spans="1:23" x14ac:dyDescent="0.3">
      <c r="A74">
        <v>2021</v>
      </c>
      <c r="B74" t="s">
        <v>31</v>
      </c>
      <c r="C74" t="s">
        <v>20</v>
      </c>
      <c r="D74">
        <v>58940</v>
      </c>
      <c r="E74">
        <v>7.93</v>
      </c>
      <c r="F74" s="2">
        <f>Table1[[#This Row],[website_traffic]]*(Table1[[#This Row],[conversion_rate]]/100)</f>
        <v>4673.942</v>
      </c>
      <c r="G74">
        <v>420730.49</v>
      </c>
      <c r="H74" s="2">
        <f>Table1[[#This Row],[marketing_spend]]/Table1[[#This Row],[customer buying]]</f>
        <v>90.016198318250417</v>
      </c>
      <c r="I74">
        <v>25277.79</v>
      </c>
      <c r="J74">
        <v>5.51</v>
      </c>
      <c r="K74" s="1">
        <f t="shared" si="1"/>
        <v>23884.983770999999</v>
      </c>
      <c r="L74">
        <v>266.75</v>
      </c>
      <c r="M74">
        <v>0.84</v>
      </c>
      <c r="N74" s="1">
        <f>Table1[[#This Row],[final_price]]*Table1[[#This Row],[competitor_price_index]]</f>
        <v>20063.38636764</v>
      </c>
      <c r="O74" t="s">
        <v>45</v>
      </c>
      <c r="P74">
        <v>4320</v>
      </c>
      <c r="Q74">
        <v>4187</v>
      </c>
      <c r="R74">
        <v>7.05</v>
      </c>
      <c r="S74" s="2">
        <f>Table1[[#This Row],[units_sold]]*(Table1[[#This Row],[return_rate]]/100)</f>
        <v>295.18349999999998</v>
      </c>
      <c r="T74" s="2">
        <f>Table1[[#This Row],[units_sold]]-Table1[[#This Row],[unit_return]]</f>
        <v>3891.8164999999999</v>
      </c>
      <c r="U74">
        <f>Table1[[#This Row],[final_sold]]*Table1[[#This Row],[final_price]]</f>
        <v>92955973.942210019</v>
      </c>
      <c r="V74">
        <v>4.4800000000000004</v>
      </c>
      <c r="W74">
        <v>8.0399999999999991</v>
      </c>
    </row>
    <row r="75" spans="1:23" x14ac:dyDescent="0.3">
      <c r="A75">
        <v>2021</v>
      </c>
      <c r="B75" t="s">
        <v>31</v>
      </c>
      <c r="C75" t="s">
        <v>22</v>
      </c>
      <c r="D75">
        <v>122185</v>
      </c>
      <c r="E75">
        <v>1.21</v>
      </c>
      <c r="F75" s="2">
        <f>Table1[[#This Row],[website_traffic]]*(Table1[[#This Row],[conversion_rate]]/100)</f>
        <v>1478.4385</v>
      </c>
      <c r="G75">
        <v>355099.01</v>
      </c>
      <c r="H75" s="2">
        <f>Table1[[#This Row],[marketing_spend]]/Table1[[#This Row],[customer buying]]</f>
        <v>240.18517510197415</v>
      </c>
      <c r="I75">
        <v>26584.49</v>
      </c>
      <c r="J75">
        <v>51.53</v>
      </c>
      <c r="K75" s="1">
        <f t="shared" si="1"/>
        <v>12885.502303000001</v>
      </c>
      <c r="L75">
        <v>308.54000000000002</v>
      </c>
      <c r="M75">
        <v>0.86</v>
      </c>
      <c r="N75" s="1">
        <f>Table1[[#This Row],[final_price]]*Table1[[#This Row],[competitor_price_index]]</f>
        <v>11081.531980580001</v>
      </c>
      <c r="O75" t="s">
        <v>44</v>
      </c>
      <c r="P75">
        <v>2596</v>
      </c>
      <c r="Q75">
        <v>1678</v>
      </c>
      <c r="R75">
        <v>7.67</v>
      </c>
      <c r="S75" s="2">
        <f>Table1[[#This Row],[units_sold]]*(Table1[[#This Row],[return_rate]]/100)</f>
        <v>128.70260000000002</v>
      </c>
      <c r="T75" s="2">
        <f>Table1[[#This Row],[units_sold]]-Table1[[#This Row],[unit_return]]</f>
        <v>1549.2973999999999</v>
      </c>
      <c r="U75">
        <f>Table1[[#This Row],[final_sold]]*Table1[[#This Row],[final_price]]</f>
        <v>19963475.215731911</v>
      </c>
      <c r="V75">
        <v>4.54</v>
      </c>
      <c r="W75">
        <v>22.12</v>
      </c>
    </row>
    <row r="76" spans="1:23" x14ac:dyDescent="0.3">
      <c r="A76">
        <v>2021</v>
      </c>
      <c r="B76" t="s">
        <v>31</v>
      </c>
      <c r="C76" t="s">
        <v>21</v>
      </c>
      <c r="D76">
        <v>9272</v>
      </c>
      <c r="E76">
        <v>2.0099999999999998</v>
      </c>
      <c r="F76" s="2">
        <f>Table1[[#This Row],[website_traffic]]*(Table1[[#This Row],[conversion_rate]]/100)</f>
        <v>186.36719999999997</v>
      </c>
      <c r="G76">
        <v>386392.23</v>
      </c>
      <c r="H76" s="2">
        <f>Table1[[#This Row],[marketing_spend]]/Table1[[#This Row],[customer buying]]</f>
        <v>2073.2845157302359</v>
      </c>
      <c r="I76">
        <v>31662.39</v>
      </c>
      <c r="J76">
        <v>45.3</v>
      </c>
      <c r="K76" s="1">
        <f t="shared" si="1"/>
        <v>17319.32733</v>
      </c>
      <c r="L76">
        <v>156.96</v>
      </c>
      <c r="M76">
        <v>0.82</v>
      </c>
      <c r="N76" s="1">
        <f>Table1[[#This Row],[final_price]]*Table1[[#This Row],[competitor_price_index]]</f>
        <v>14201.8484106</v>
      </c>
      <c r="O76" t="s">
        <v>45</v>
      </c>
      <c r="P76">
        <v>2882</v>
      </c>
      <c r="Q76">
        <v>108</v>
      </c>
      <c r="R76">
        <v>5.17</v>
      </c>
      <c r="S76" s="2">
        <f>Table1[[#This Row],[units_sold]]*(Table1[[#This Row],[return_rate]]/100)</f>
        <v>5.5835999999999997</v>
      </c>
      <c r="T76" s="2">
        <f>Table1[[#This Row],[units_sold]]-Table1[[#This Row],[unit_return]]</f>
        <v>102.4164</v>
      </c>
      <c r="U76">
        <f>Table1[[#This Row],[final_sold]]*Table1[[#This Row],[final_price]]</f>
        <v>1773783.155560212</v>
      </c>
      <c r="V76">
        <v>2.91</v>
      </c>
      <c r="W76">
        <v>17.86</v>
      </c>
    </row>
    <row r="77" spans="1:23" x14ac:dyDescent="0.3">
      <c r="A77">
        <v>2021</v>
      </c>
      <c r="B77" t="s">
        <v>31</v>
      </c>
      <c r="C77" t="s">
        <v>20</v>
      </c>
      <c r="D77">
        <v>85671</v>
      </c>
      <c r="E77">
        <v>7.78</v>
      </c>
      <c r="F77" s="2">
        <f>Table1[[#This Row],[website_traffic]]*(Table1[[#This Row],[conversion_rate]]/100)</f>
        <v>6665.2038000000011</v>
      </c>
      <c r="G77">
        <v>379518.24</v>
      </c>
      <c r="H77" s="2">
        <f>Table1[[#This Row],[marketing_spend]]/Table1[[#This Row],[customer buying]]</f>
        <v>56.94023039475551</v>
      </c>
      <c r="I77">
        <v>39794.629999999997</v>
      </c>
      <c r="J77">
        <v>49.92</v>
      </c>
      <c r="K77" s="1">
        <f t="shared" si="1"/>
        <v>19929.150703999996</v>
      </c>
      <c r="L77">
        <v>30.98</v>
      </c>
      <c r="M77">
        <v>0.85</v>
      </c>
      <c r="N77" s="1">
        <f>Table1[[#This Row],[final_price]]*Table1[[#This Row],[competitor_price_index]]</f>
        <v>16939.778098399995</v>
      </c>
      <c r="O77" t="s">
        <v>45</v>
      </c>
      <c r="P77">
        <v>3318</v>
      </c>
      <c r="Q77">
        <v>5025</v>
      </c>
      <c r="R77">
        <v>3.28</v>
      </c>
      <c r="S77" s="2">
        <f>Table1[[#This Row],[units_sold]]*(Table1[[#This Row],[return_rate]]/100)</f>
        <v>164.82</v>
      </c>
      <c r="T77" s="2">
        <f>Table1[[#This Row],[units_sold]]-Table1[[#This Row],[unit_return]]</f>
        <v>4860.18</v>
      </c>
      <c r="U77">
        <f>Table1[[#This Row],[final_sold]]*Table1[[#This Row],[final_price]]</f>
        <v>96859259.668566704</v>
      </c>
      <c r="V77">
        <v>3.77</v>
      </c>
      <c r="W77">
        <v>8.2799999999999994</v>
      </c>
    </row>
    <row r="78" spans="1:23" x14ac:dyDescent="0.3">
      <c r="A78">
        <v>2021</v>
      </c>
      <c r="B78" t="s">
        <v>31</v>
      </c>
      <c r="C78" t="s">
        <v>22</v>
      </c>
      <c r="D78">
        <v>149936</v>
      </c>
      <c r="E78">
        <v>2.27</v>
      </c>
      <c r="F78" s="2">
        <f>Table1[[#This Row],[website_traffic]]*(Table1[[#This Row],[conversion_rate]]/100)</f>
        <v>3403.5472000000004</v>
      </c>
      <c r="G78">
        <v>232163.68</v>
      </c>
      <c r="H78" s="2">
        <f>Table1[[#This Row],[marketing_spend]]/Table1[[#This Row],[customer buying]]</f>
        <v>68.212269834248218</v>
      </c>
      <c r="I78">
        <v>12201.61</v>
      </c>
      <c r="J78">
        <v>5.44</v>
      </c>
      <c r="K78" s="1">
        <f t="shared" si="1"/>
        <v>11537.842416000001</v>
      </c>
      <c r="L78">
        <v>475.64</v>
      </c>
      <c r="M78">
        <v>0.82</v>
      </c>
      <c r="N78" s="1">
        <f>Table1[[#This Row],[final_price]]*Table1[[#This Row],[competitor_price_index]]</f>
        <v>9461.03078112</v>
      </c>
      <c r="O78" t="s">
        <v>45</v>
      </c>
      <c r="P78">
        <v>3595</v>
      </c>
      <c r="Q78">
        <v>2082</v>
      </c>
      <c r="R78">
        <v>17.43</v>
      </c>
      <c r="S78" s="2">
        <f>Table1[[#This Row],[units_sold]]*(Table1[[#This Row],[return_rate]]/100)</f>
        <v>362.89260000000002</v>
      </c>
      <c r="T78" s="2">
        <f>Table1[[#This Row],[units_sold]]-Table1[[#This Row],[unit_return]]</f>
        <v>1719.1073999999999</v>
      </c>
      <c r="U78">
        <f>Table1[[#This Row],[final_sold]]*Table1[[#This Row],[final_price]]</f>
        <v>19834790.277379479</v>
      </c>
      <c r="V78">
        <v>3.06</v>
      </c>
      <c r="W78">
        <v>10.53</v>
      </c>
    </row>
    <row r="79" spans="1:23" x14ac:dyDescent="0.3">
      <c r="A79">
        <v>2021</v>
      </c>
      <c r="B79" t="s">
        <v>31</v>
      </c>
      <c r="C79" t="s">
        <v>22</v>
      </c>
      <c r="D79">
        <v>97939</v>
      </c>
      <c r="E79">
        <v>2.1800000000000002</v>
      </c>
      <c r="F79" s="2">
        <f>Table1[[#This Row],[website_traffic]]*(Table1[[#This Row],[conversion_rate]]/100)</f>
        <v>2135.0702000000001</v>
      </c>
      <c r="G79">
        <v>189371.14</v>
      </c>
      <c r="H79" s="2">
        <f>Table1[[#This Row],[marketing_spend]]/Table1[[#This Row],[customer buying]]</f>
        <v>88.69550987129135</v>
      </c>
      <c r="I79">
        <v>23238.44</v>
      </c>
      <c r="J79">
        <v>51.55</v>
      </c>
      <c r="K79" s="1">
        <f t="shared" si="1"/>
        <v>11259.02418</v>
      </c>
      <c r="L79">
        <v>494.23</v>
      </c>
      <c r="M79">
        <v>1.03</v>
      </c>
      <c r="N79" s="1">
        <f>Table1[[#This Row],[final_price]]*Table1[[#This Row],[competitor_price_index]]</f>
        <v>11596.7949054</v>
      </c>
      <c r="O79" t="s">
        <v>45</v>
      </c>
      <c r="P79">
        <v>339</v>
      </c>
      <c r="Q79">
        <v>1682</v>
      </c>
      <c r="R79">
        <v>21.51</v>
      </c>
      <c r="S79" s="2">
        <f>Table1[[#This Row],[units_sold]]*(Table1[[#This Row],[return_rate]]/100)</f>
        <v>361.79820000000001</v>
      </c>
      <c r="T79" s="2">
        <f>Table1[[#This Row],[units_sold]]-Table1[[#This Row],[unit_return]]</f>
        <v>1320.2018</v>
      </c>
      <c r="U79">
        <f>Table1[[#This Row],[final_sold]]*Table1[[#This Row],[final_price]]</f>
        <v>14864183.988679525</v>
      </c>
      <c r="V79">
        <v>3.94</v>
      </c>
      <c r="W79">
        <v>10.210000000000001</v>
      </c>
    </row>
    <row r="80" spans="1:23" x14ac:dyDescent="0.3">
      <c r="A80">
        <v>2021</v>
      </c>
      <c r="B80" t="s">
        <v>31</v>
      </c>
      <c r="C80" t="s">
        <v>20</v>
      </c>
      <c r="D80">
        <v>53703</v>
      </c>
      <c r="E80">
        <v>0.84</v>
      </c>
      <c r="F80" s="2">
        <f>Table1[[#This Row],[website_traffic]]*(Table1[[#This Row],[conversion_rate]]/100)</f>
        <v>451.10519999999997</v>
      </c>
      <c r="G80">
        <v>374401.7</v>
      </c>
      <c r="H80" s="2">
        <f>Table1[[#This Row],[marketing_spend]]/Table1[[#This Row],[customer buying]]</f>
        <v>829.96538279762694</v>
      </c>
      <c r="I80">
        <v>6924.9</v>
      </c>
      <c r="J80">
        <v>17.62</v>
      </c>
      <c r="K80" s="1">
        <f t="shared" si="1"/>
        <v>5704.7326199999998</v>
      </c>
      <c r="L80">
        <v>330.99</v>
      </c>
      <c r="M80">
        <v>1.1399999999999999</v>
      </c>
      <c r="N80" s="1">
        <f>Table1[[#This Row],[final_price]]*Table1[[#This Row],[competitor_price_index]]</f>
        <v>6503.3951867999995</v>
      </c>
      <c r="O80" t="s">
        <v>45</v>
      </c>
      <c r="P80">
        <v>2636</v>
      </c>
      <c r="Q80">
        <v>322</v>
      </c>
      <c r="R80">
        <v>6.92</v>
      </c>
      <c r="S80" s="2">
        <f>Table1[[#This Row],[units_sold]]*(Table1[[#This Row],[return_rate]]/100)</f>
        <v>22.282399999999999</v>
      </c>
      <c r="T80" s="2">
        <f>Table1[[#This Row],[units_sold]]-Table1[[#This Row],[unit_return]]</f>
        <v>299.7176</v>
      </c>
      <c r="U80">
        <f>Table1[[#This Row],[final_sold]]*Table1[[#This Row],[final_price]]</f>
        <v>1709808.769508112</v>
      </c>
      <c r="V80">
        <v>3.58</v>
      </c>
      <c r="W80">
        <v>12.73</v>
      </c>
    </row>
    <row r="81" spans="1:23" x14ac:dyDescent="0.3">
      <c r="A81">
        <v>2021</v>
      </c>
      <c r="B81" t="s">
        <v>31</v>
      </c>
      <c r="C81" t="s">
        <v>20</v>
      </c>
      <c r="D81">
        <v>146485</v>
      </c>
      <c r="E81">
        <v>1.1499999999999999</v>
      </c>
      <c r="F81" s="2">
        <f>Table1[[#This Row],[website_traffic]]*(Table1[[#This Row],[conversion_rate]]/100)</f>
        <v>1684.5774999999999</v>
      </c>
      <c r="G81">
        <v>201286.92</v>
      </c>
      <c r="H81" s="2">
        <f>Table1[[#This Row],[marketing_spend]]/Table1[[#This Row],[customer buying]]</f>
        <v>119.4880734190027</v>
      </c>
      <c r="I81">
        <v>26121.919999999998</v>
      </c>
      <c r="J81">
        <v>12.9</v>
      </c>
      <c r="K81" s="1">
        <f t="shared" si="1"/>
        <v>22752.192319999998</v>
      </c>
      <c r="L81">
        <v>295.93</v>
      </c>
      <c r="M81">
        <v>1.06</v>
      </c>
      <c r="N81" s="1">
        <f>Table1[[#This Row],[final_price]]*Table1[[#This Row],[competitor_price_index]]</f>
        <v>24117.323859199998</v>
      </c>
      <c r="O81" t="s">
        <v>45</v>
      </c>
      <c r="P81">
        <v>4923</v>
      </c>
      <c r="Q81">
        <v>1317</v>
      </c>
      <c r="R81">
        <v>23.76</v>
      </c>
      <c r="S81" s="2">
        <f>Table1[[#This Row],[units_sold]]*(Table1[[#This Row],[return_rate]]/100)</f>
        <v>312.91919999999999</v>
      </c>
      <c r="T81" s="2">
        <f>Table1[[#This Row],[units_sold]]-Table1[[#This Row],[unit_return]]</f>
        <v>1004.0808</v>
      </c>
      <c r="U81">
        <f>Table1[[#This Row],[final_sold]]*Table1[[#This Row],[final_price]]</f>
        <v>22845039.466419455</v>
      </c>
      <c r="V81">
        <v>3.91</v>
      </c>
      <c r="W81">
        <v>8.1999999999999993</v>
      </c>
    </row>
    <row r="82" spans="1:23" x14ac:dyDescent="0.3">
      <c r="A82">
        <v>2021</v>
      </c>
      <c r="B82" t="s">
        <v>31</v>
      </c>
      <c r="C82" t="s">
        <v>21</v>
      </c>
      <c r="D82">
        <v>78391</v>
      </c>
      <c r="E82">
        <v>6.02</v>
      </c>
      <c r="F82" s="2">
        <f>Table1[[#This Row],[website_traffic]]*(Table1[[#This Row],[conversion_rate]]/100)</f>
        <v>4719.1381999999994</v>
      </c>
      <c r="G82">
        <v>495504.15</v>
      </c>
      <c r="H82" s="2">
        <f>Table1[[#This Row],[marketing_spend]]/Table1[[#This Row],[customer buying]]</f>
        <v>104.99886398749672</v>
      </c>
      <c r="I82">
        <v>32838.080000000002</v>
      </c>
      <c r="J82">
        <v>39.369999999999997</v>
      </c>
      <c r="K82" s="1">
        <f t="shared" si="1"/>
        <v>19909.727904000003</v>
      </c>
      <c r="L82">
        <v>243.83</v>
      </c>
      <c r="M82">
        <v>1.1599999999999999</v>
      </c>
      <c r="N82" s="1">
        <f>Table1[[#This Row],[final_price]]*Table1[[#This Row],[competitor_price_index]]</f>
        <v>23095.284368640001</v>
      </c>
      <c r="O82" t="s">
        <v>45</v>
      </c>
      <c r="P82">
        <v>4145</v>
      </c>
      <c r="Q82">
        <v>3935</v>
      </c>
      <c r="R82">
        <v>1.24</v>
      </c>
      <c r="S82" s="2">
        <f>Table1[[#This Row],[units_sold]]*(Table1[[#This Row],[return_rate]]/100)</f>
        <v>48.793999999999997</v>
      </c>
      <c r="T82" s="2">
        <f>Table1[[#This Row],[units_sold]]-Table1[[#This Row],[unit_return]]</f>
        <v>3886.2060000000001</v>
      </c>
      <c r="U82">
        <f>Table1[[#This Row],[final_sold]]*Table1[[#This Row],[final_price]]</f>
        <v>77373304.038892239</v>
      </c>
      <c r="V82">
        <v>4.17</v>
      </c>
      <c r="W82">
        <v>12.21</v>
      </c>
    </row>
    <row r="83" spans="1:23" x14ac:dyDescent="0.3">
      <c r="A83">
        <v>2021</v>
      </c>
      <c r="B83" t="s">
        <v>31</v>
      </c>
      <c r="C83" t="s">
        <v>22</v>
      </c>
      <c r="D83">
        <v>108919</v>
      </c>
      <c r="E83">
        <v>4.13</v>
      </c>
      <c r="F83" s="2">
        <f>Table1[[#This Row],[website_traffic]]*(Table1[[#This Row],[conversion_rate]]/100)</f>
        <v>4498.3546999999999</v>
      </c>
      <c r="G83">
        <v>343849.49</v>
      </c>
      <c r="H83" s="2">
        <f>Table1[[#This Row],[marketing_spend]]/Table1[[#This Row],[customer buying]]</f>
        <v>76.43894555491589</v>
      </c>
      <c r="I83">
        <v>10336.07</v>
      </c>
      <c r="J83">
        <v>59.93</v>
      </c>
      <c r="K83" s="1">
        <f t="shared" si="1"/>
        <v>4141.6632490000002</v>
      </c>
      <c r="L83">
        <v>198.94</v>
      </c>
      <c r="M83">
        <v>1.06</v>
      </c>
      <c r="N83" s="1">
        <f>Table1[[#This Row],[final_price]]*Table1[[#This Row],[competitor_price_index]]</f>
        <v>4390.1630439400005</v>
      </c>
      <c r="O83" t="s">
        <v>44</v>
      </c>
      <c r="P83">
        <v>3554</v>
      </c>
      <c r="Q83">
        <v>2890</v>
      </c>
      <c r="R83">
        <v>23.02</v>
      </c>
      <c r="S83" s="2">
        <f>Table1[[#This Row],[units_sold]]*(Table1[[#This Row],[return_rate]]/100)</f>
        <v>665.27800000000002</v>
      </c>
      <c r="T83" s="2">
        <f>Table1[[#This Row],[units_sold]]-Table1[[#This Row],[unit_return]]</f>
        <v>2224.7219999999998</v>
      </c>
      <c r="U83">
        <f>Table1[[#This Row],[final_sold]]*Table1[[#This Row],[final_price]]</f>
        <v>9214049.3466417771</v>
      </c>
      <c r="V83">
        <v>2.57</v>
      </c>
      <c r="W83">
        <v>26.53</v>
      </c>
    </row>
    <row r="84" spans="1:23" x14ac:dyDescent="0.3">
      <c r="A84">
        <v>2021</v>
      </c>
      <c r="B84" t="s">
        <v>31</v>
      </c>
      <c r="C84" t="s">
        <v>21</v>
      </c>
      <c r="D84">
        <v>153945</v>
      </c>
      <c r="E84">
        <v>6.97</v>
      </c>
      <c r="F84" s="2">
        <f>Table1[[#This Row],[website_traffic]]*(Table1[[#This Row],[conversion_rate]]/100)</f>
        <v>10729.9665</v>
      </c>
      <c r="G84">
        <v>438448.43</v>
      </c>
      <c r="H84" s="2">
        <f>Table1[[#This Row],[marketing_spend]]/Table1[[#This Row],[customer buying]]</f>
        <v>40.862050221685216</v>
      </c>
      <c r="I84">
        <v>6969.45</v>
      </c>
      <c r="J84">
        <v>8.67</v>
      </c>
      <c r="K84" s="1">
        <f t="shared" si="1"/>
        <v>6365.1986849999994</v>
      </c>
      <c r="L84">
        <v>416.43</v>
      </c>
      <c r="M84">
        <v>1.01</v>
      </c>
      <c r="N84" s="1">
        <f>Table1[[#This Row],[final_price]]*Table1[[#This Row],[competitor_price_index]]</f>
        <v>6428.8506718499993</v>
      </c>
      <c r="O84" t="s">
        <v>44</v>
      </c>
      <c r="P84">
        <v>3112</v>
      </c>
      <c r="Q84">
        <v>8798</v>
      </c>
      <c r="R84">
        <v>2.4500000000000002</v>
      </c>
      <c r="S84" s="2">
        <f>Table1[[#This Row],[units_sold]]*(Table1[[#This Row],[return_rate]]/100)</f>
        <v>215.55100000000002</v>
      </c>
      <c r="T84" s="2">
        <f>Table1[[#This Row],[units_sold]]-Table1[[#This Row],[unit_return]]</f>
        <v>8582.4490000000005</v>
      </c>
      <c r="U84">
        <f>Table1[[#This Row],[final_sold]]*Table1[[#This Row],[final_price]]</f>
        <v>54628993.088879563</v>
      </c>
      <c r="V84">
        <v>3.28</v>
      </c>
      <c r="W84">
        <v>15.45</v>
      </c>
    </row>
    <row r="85" spans="1:23" x14ac:dyDescent="0.3">
      <c r="A85">
        <v>2021</v>
      </c>
      <c r="B85" t="s">
        <v>31</v>
      </c>
      <c r="C85" t="s">
        <v>18</v>
      </c>
      <c r="D85">
        <v>126670</v>
      </c>
      <c r="E85">
        <v>3.03</v>
      </c>
      <c r="F85" s="2">
        <f>Table1[[#This Row],[website_traffic]]*(Table1[[#This Row],[conversion_rate]]/100)</f>
        <v>3838.1009999999997</v>
      </c>
      <c r="G85">
        <v>466651.83</v>
      </c>
      <c r="H85" s="2">
        <f>Table1[[#This Row],[marketing_spend]]/Table1[[#This Row],[customer buying]]</f>
        <v>121.58404117036004</v>
      </c>
      <c r="I85">
        <v>26366.51</v>
      </c>
      <c r="J85">
        <v>4.5599999999999996</v>
      </c>
      <c r="K85" s="1">
        <f t="shared" si="1"/>
        <v>25164.197143999998</v>
      </c>
      <c r="L85">
        <v>420.1</v>
      </c>
      <c r="M85">
        <v>1.1200000000000001</v>
      </c>
      <c r="N85" s="1">
        <f>Table1[[#This Row],[final_price]]*Table1[[#This Row],[competitor_price_index]]</f>
        <v>28183.90080128</v>
      </c>
      <c r="O85" t="s">
        <v>44</v>
      </c>
      <c r="P85">
        <v>3549</v>
      </c>
      <c r="Q85">
        <v>4164</v>
      </c>
      <c r="R85">
        <v>5.86</v>
      </c>
      <c r="S85" s="2">
        <f>Table1[[#This Row],[units_sold]]*(Table1[[#This Row],[return_rate]]/100)</f>
        <v>244.01040000000003</v>
      </c>
      <c r="T85" s="2">
        <f>Table1[[#This Row],[units_sold]]-Table1[[#This Row],[unit_return]]</f>
        <v>3919.9895999999999</v>
      </c>
      <c r="U85">
        <f>Table1[[#This Row],[final_sold]]*Table1[[#This Row],[final_price]]</f>
        <v>98643391.096829697</v>
      </c>
      <c r="V85">
        <v>4.34</v>
      </c>
      <c r="W85">
        <v>8.33</v>
      </c>
    </row>
    <row r="86" spans="1:23" x14ac:dyDescent="0.3">
      <c r="A86">
        <v>2021</v>
      </c>
      <c r="B86" t="s">
        <v>31</v>
      </c>
      <c r="C86" t="s">
        <v>22</v>
      </c>
      <c r="D86">
        <v>69951</v>
      </c>
      <c r="E86">
        <v>7.23</v>
      </c>
      <c r="F86" s="2">
        <f>Table1[[#This Row],[website_traffic]]*(Table1[[#This Row],[conversion_rate]]/100)</f>
        <v>5057.4573</v>
      </c>
      <c r="G86">
        <v>256303.49</v>
      </c>
      <c r="H86" s="2">
        <f>Table1[[#This Row],[marketing_spend]]/Table1[[#This Row],[customer buying]]</f>
        <v>50.678329997961619</v>
      </c>
      <c r="I86">
        <v>32584.79</v>
      </c>
      <c r="J86">
        <v>20.38</v>
      </c>
      <c r="K86" s="1">
        <f t="shared" si="1"/>
        <v>25944.009798000003</v>
      </c>
      <c r="L86">
        <v>31.13</v>
      </c>
      <c r="M86">
        <v>0.93</v>
      </c>
      <c r="N86" s="1">
        <f>Table1[[#This Row],[final_price]]*Table1[[#This Row],[competitor_price_index]]</f>
        <v>24127.929112140006</v>
      </c>
      <c r="O86" t="s">
        <v>45</v>
      </c>
      <c r="P86">
        <v>2625</v>
      </c>
      <c r="Q86">
        <v>2771</v>
      </c>
      <c r="R86">
        <v>3.45</v>
      </c>
      <c r="S86" s="2">
        <f>Table1[[#This Row],[units_sold]]*(Table1[[#This Row],[return_rate]]/100)</f>
        <v>95.599500000000006</v>
      </c>
      <c r="T86" s="2">
        <f>Table1[[#This Row],[units_sold]]-Table1[[#This Row],[unit_return]]</f>
        <v>2675.4005000000002</v>
      </c>
      <c r="U86">
        <f>Table1[[#This Row],[final_sold]]*Table1[[#This Row],[final_price]]</f>
        <v>69410616.785574108</v>
      </c>
      <c r="V86">
        <v>2.74</v>
      </c>
      <c r="W86">
        <v>12.74</v>
      </c>
    </row>
    <row r="87" spans="1:23" x14ac:dyDescent="0.3">
      <c r="A87">
        <v>2021</v>
      </c>
      <c r="B87" t="s">
        <v>31</v>
      </c>
      <c r="C87" t="s">
        <v>20</v>
      </c>
      <c r="D87">
        <v>110903</v>
      </c>
      <c r="E87">
        <v>7.49</v>
      </c>
      <c r="F87" s="2">
        <f>Table1[[#This Row],[website_traffic]]*(Table1[[#This Row],[conversion_rate]]/100)</f>
        <v>8306.6347000000005</v>
      </c>
      <c r="G87">
        <v>119035.54</v>
      </c>
      <c r="H87" s="2">
        <f>Table1[[#This Row],[marketing_spend]]/Table1[[#This Row],[customer buying]]</f>
        <v>14.330176334827868</v>
      </c>
      <c r="I87">
        <v>12248</v>
      </c>
      <c r="J87">
        <v>53.2</v>
      </c>
      <c r="K87" s="1">
        <f t="shared" si="1"/>
        <v>5732.0639999999994</v>
      </c>
      <c r="L87">
        <v>68.77</v>
      </c>
      <c r="M87">
        <v>0.92</v>
      </c>
      <c r="N87" s="1">
        <f>Table1[[#This Row],[final_price]]*Table1[[#This Row],[competitor_price_index]]</f>
        <v>5273.4988800000001</v>
      </c>
      <c r="O87" t="s">
        <v>44</v>
      </c>
      <c r="P87">
        <v>4398</v>
      </c>
      <c r="Q87">
        <v>6479</v>
      </c>
      <c r="R87">
        <v>13.39</v>
      </c>
      <c r="S87" s="2">
        <f>Table1[[#This Row],[units_sold]]*(Table1[[#This Row],[return_rate]]/100)</f>
        <v>867.5381000000001</v>
      </c>
      <c r="T87" s="2">
        <f>Table1[[#This Row],[units_sold]]-Table1[[#This Row],[unit_return]]</f>
        <v>5611.4619000000002</v>
      </c>
      <c r="U87">
        <f>Table1[[#This Row],[final_sold]]*Table1[[#This Row],[final_price]]</f>
        <v>32165258.744361598</v>
      </c>
      <c r="V87">
        <v>3.12</v>
      </c>
      <c r="W87">
        <v>18.89</v>
      </c>
    </row>
    <row r="88" spans="1:23" x14ac:dyDescent="0.3">
      <c r="A88">
        <v>2021</v>
      </c>
      <c r="B88" t="s">
        <v>31</v>
      </c>
      <c r="C88" t="s">
        <v>22</v>
      </c>
      <c r="D88">
        <v>31736</v>
      </c>
      <c r="E88">
        <v>2.5499999999999998</v>
      </c>
      <c r="F88" s="2">
        <f>Table1[[#This Row],[website_traffic]]*(Table1[[#This Row],[conversion_rate]]/100)</f>
        <v>809.26799999999992</v>
      </c>
      <c r="G88">
        <v>66427.95</v>
      </c>
      <c r="H88" s="2">
        <f>Table1[[#This Row],[marketing_spend]]/Table1[[#This Row],[customer buying]]</f>
        <v>82.083994424591111</v>
      </c>
      <c r="I88">
        <v>32524.21</v>
      </c>
      <c r="J88">
        <v>37.72</v>
      </c>
      <c r="K88" s="1">
        <f t="shared" si="1"/>
        <v>20256.077988000001</v>
      </c>
      <c r="L88">
        <v>159.75</v>
      </c>
      <c r="M88">
        <v>0.96</v>
      </c>
      <c r="N88" s="1">
        <f>Table1[[#This Row],[final_price]]*Table1[[#This Row],[competitor_price_index]]</f>
        <v>19445.83486848</v>
      </c>
      <c r="O88" t="s">
        <v>45</v>
      </c>
      <c r="P88">
        <v>3164</v>
      </c>
      <c r="Q88">
        <v>548</v>
      </c>
      <c r="R88">
        <v>23.23</v>
      </c>
      <c r="S88" s="2">
        <f>Table1[[#This Row],[units_sold]]*(Table1[[#This Row],[return_rate]]/100)</f>
        <v>127.30040000000001</v>
      </c>
      <c r="T88" s="2">
        <f>Table1[[#This Row],[units_sold]]-Table1[[#This Row],[unit_return]]</f>
        <v>420.69959999999998</v>
      </c>
      <c r="U88">
        <f>Table1[[#This Row],[final_sold]]*Table1[[#This Row],[final_price]]</f>
        <v>8521723.9071204048</v>
      </c>
      <c r="V88">
        <v>3.39</v>
      </c>
      <c r="W88">
        <v>11.81</v>
      </c>
    </row>
    <row r="89" spans="1:23" x14ac:dyDescent="0.3">
      <c r="A89">
        <v>2021</v>
      </c>
      <c r="B89" t="s">
        <v>31</v>
      </c>
      <c r="C89" t="s">
        <v>22</v>
      </c>
      <c r="D89">
        <v>26261</v>
      </c>
      <c r="E89">
        <v>2.35</v>
      </c>
      <c r="F89" s="2">
        <f>Table1[[#This Row],[website_traffic]]*(Table1[[#This Row],[conversion_rate]]/100)</f>
        <v>617.13350000000003</v>
      </c>
      <c r="G89">
        <v>153812.79999999999</v>
      </c>
      <c r="H89" s="2">
        <f>Table1[[#This Row],[marketing_spend]]/Table1[[#This Row],[customer buying]]</f>
        <v>249.23748265164664</v>
      </c>
      <c r="I89">
        <v>28932.57</v>
      </c>
      <c r="J89">
        <v>43.31</v>
      </c>
      <c r="K89" s="1">
        <f t="shared" si="1"/>
        <v>16401.873932999999</v>
      </c>
      <c r="L89">
        <v>288.19</v>
      </c>
      <c r="M89">
        <v>0.99</v>
      </c>
      <c r="N89" s="1">
        <f>Table1[[#This Row],[final_price]]*Table1[[#This Row],[competitor_price_index]]</f>
        <v>16237.855193669999</v>
      </c>
      <c r="O89" t="s">
        <v>45</v>
      </c>
      <c r="P89">
        <v>2392</v>
      </c>
      <c r="Q89">
        <v>580</v>
      </c>
      <c r="R89">
        <v>20.68</v>
      </c>
      <c r="S89" s="2">
        <f>Table1[[#This Row],[units_sold]]*(Table1[[#This Row],[return_rate]]/100)</f>
        <v>119.94399999999999</v>
      </c>
      <c r="T89" s="2">
        <f>Table1[[#This Row],[units_sold]]-Table1[[#This Row],[unit_return]]</f>
        <v>460.05600000000004</v>
      </c>
      <c r="U89">
        <f>Table1[[#This Row],[final_sold]]*Table1[[#This Row],[final_price]]</f>
        <v>7545780.5141202481</v>
      </c>
      <c r="V89">
        <v>4.7</v>
      </c>
      <c r="W89">
        <v>8.2100000000000009</v>
      </c>
    </row>
    <row r="90" spans="1:23" x14ac:dyDescent="0.3">
      <c r="A90">
        <v>2021</v>
      </c>
      <c r="B90" t="s">
        <v>31</v>
      </c>
      <c r="C90" t="s">
        <v>22</v>
      </c>
      <c r="D90">
        <v>135352</v>
      </c>
      <c r="E90">
        <v>6.59</v>
      </c>
      <c r="F90" s="2">
        <f>Table1[[#This Row],[website_traffic]]*(Table1[[#This Row],[conversion_rate]]/100)</f>
        <v>8919.6967999999997</v>
      </c>
      <c r="G90">
        <v>79238.63</v>
      </c>
      <c r="H90" s="2">
        <f>Table1[[#This Row],[marketing_spend]]/Table1[[#This Row],[customer buying]]</f>
        <v>8.8835564455509299</v>
      </c>
      <c r="I90">
        <v>41239.910000000003</v>
      </c>
      <c r="J90">
        <v>7.89</v>
      </c>
      <c r="K90" s="1">
        <f t="shared" si="1"/>
        <v>37986.081101000003</v>
      </c>
      <c r="L90">
        <v>223.28</v>
      </c>
      <c r="M90">
        <v>1.05</v>
      </c>
      <c r="N90" s="1">
        <f>Table1[[#This Row],[final_price]]*Table1[[#This Row],[competitor_price_index]]</f>
        <v>39885.385156050004</v>
      </c>
      <c r="O90" t="s">
        <v>44</v>
      </c>
      <c r="P90">
        <v>549</v>
      </c>
      <c r="Q90">
        <v>10012</v>
      </c>
      <c r="R90">
        <v>21.66</v>
      </c>
      <c r="S90" s="2">
        <f>Table1[[#This Row],[units_sold]]*(Table1[[#This Row],[return_rate]]/100)</f>
        <v>2168.5992000000001</v>
      </c>
      <c r="T90" s="2">
        <f>Table1[[#This Row],[units_sold]]-Table1[[#This Row],[unit_return]]</f>
        <v>7843.4007999999994</v>
      </c>
      <c r="U90">
        <f>Table1[[#This Row],[final_sold]]*Table1[[#This Row],[final_price]]</f>
        <v>297940058.89644831</v>
      </c>
      <c r="V90">
        <v>4.49</v>
      </c>
      <c r="W90">
        <v>7.17</v>
      </c>
    </row>
    <row r="91" spans="1:23" x14ac:dyDescent="0.3">
      <c r="A91">
        <v>2021</v>
      </c>
      <c r="B91" t="s">
        <v>31</v>
      </c>
      <c r="C91" t="s">
        <v>20</v>
      </c>
      <c r="D91">
        <v>47921</v>
      </c>
      <c r="E91">
        <v>7.01</v>
      </c>
      <c r="F91" s="2">
        <f>Table1[[#This Row],[website_traffic]]*(Table1[[#This Row],[conversion_rate]]/100)</f>
        <v>3359.2620999999999</v>
      </c>
      <c r="G91">
        <v>428115.28</v>
      </c>
      <c r="H91" s="2">
        <f>Table1[[#This Row],[marketing_spend]]/Table1[[#This Row],[customer buying]]</f>
        <v>127.44325011138608</v>
      </c>
      <c r="I91">
        <v>29467.18</v>
      </c>
      <c r="J91">
        <v>56.81</v>
      </c>
      <c r="K91" s="1">
        <f t="shared" si="1"/>
        <v>12726.875041999998</v>
      </c>
      <c r="L91">
        <v>57.5</v>
      </c>
      <c r="M91">
        <v>1.2</v>
      </c>
      <c r="N91" s="1">
        <f>Table1[[#This Row],[final_price]]*Table1[[#This Row],[competitor_price_index]]</f>
        <v>15272.250050399996</v>
      </c>
      <c r="O91" t="s">
        <v>44</v>
      </c>
      <c r="P91">
        <v>1969</v>
      </c>
      <c r="Q91">
        <v>4148</v>
      </c>
      <c r="R91">
        <v>4.67</v>
      </c>
      <c r="S91" s="2">
        <f>Table1[[#This Row],[units_sold]]*(Table1[[#This Row],[return_rate]]/100)</f>
        <v>193.7116</v>
      </c>
      <c r="T91" s="2">
        <f>Table1[[#This Row],[units_sold]]-Table1[[#This Row],[unit_return]]</f>
        <v>3954.2883999999999</v>
      </c>
      <c r="U91">
        <f>Table1[[#This Row],[final_sold]]*Table1[[#This Row],[final_price]]</f>
        <v>50325734.3468301</v>
      </c>
      <c r="V91">
        <v>4.9400000000000004</v>
      </c>
      <c r="W91">
        <v>22.24</v>
      </c>
    </row>
    <row r="92" spans="1:23" x14ac:dyDescent="0.3">
      <c r="A92">
        <v>2021</v>
      </c>
      <c r="B92" t="s">
        <v>31</v>
      </c>
      <c r="C92" t="s">
        <v>21</v>
      </c>
      <c r="D92">
        <v>71656</v>
      </c>
      <c r="E92">
        <v>6.4</v>
      </c>
      <c r="F92" s="2">
        <f>Table1[[#This Row],[website_traffic]]*(Table1[[#This Row],[conversion_rate]]/100)</f>
        <v>4585.9840000000004</v>
      </c>
      <c r="G92">
        <v>231216.14</v>
      </c>
      <c r="H92" s="2">
        <f>Table1[[#This Row],[marketing_spend]]/Table1[[#This Row],[customer buying]]</f>
        <v>50.417999713910909</v>
      </c>
      <c r="I92">
        <v>24496.25</v>
      </c>
      <c r="J92">
        <v>8.2200000000000006</v>
      </c>
      <c r="K92" s="1">
        <f t="shared" si="1"/>
        <v>22482.65825</v>
      </c>
      <c r="L92">
        <v>373.07</v>
      </c>
      <c r="M92">
        <v>1.08</v>
      </c>
      <c r="N92" s="1">
        <f>Table1[[#This Row],[final_price]]*Table1[[#This Row],[competitor_price_index]]</f>
        <v>24281.270910000003</v>
      </c>
      <c r="O92" t="s">
        <v>45</v>
      </c>
      <c r="P92">
        <v>3283</v>
      </c>
      <c r="Q92">
        <v>4035</v>
      </c>
      <c r="R92">
        <v>2.73</v>
      </c>
      <c r="S92" s="2">
        <f>Table1[[#This Row],[units_sold]]*(Table1[[#This Row],[return_rate]]/100)</f>
        <v>110.1555</v>
      </c>
      <c r="T92" s="2">
        <f>Table1[[#This Row],[units_sold]]-Table1[[#This Row],[unit_return]]</f>
        <v>3924.8445000000002</v>
      </c>
      <c r="U92">
        <f>Table1[[#This Row],[final_sold]]*Table1[[#This Row],[final_price]]</f>
        <v>88240937.577892125</v>
      </c>
      <c r="V92">
        <v>4.4000000000000004</v>
      </c>
      <c r="W92">
        <v>10.18</v>
      </c>
    </row>
    <row r="93" spans="1:23" x14ac:dyDescent="0.3">
      <c r="A93">
        <v>2021</v>
      </c>
      <c r="B93" t="s">
        <v>31</v>
      </c>
      <c r="C93" t="s">
        <v>21</v>
      </c>
      <c r="D93">
        <v>122432</v>
      </c>
      <c r="E93">
        <v>5.72</v>
      </c>
      <c r="F93" s="2">
        <f>Table1[[#This Row],[website_traffic]]*(Table1[[#This Row],[conversion_rate]]/100)</f>
        <v>7003.1104000000005</v>
      </c>
      <c r="G93">
        <v>298461.74</v>
      </c>
      <c r="H93" s="2">
        <f>Table1[[#This Row],[marketing_spend]]/Table1[[#This Row],[customer buying]]</f>
        <v>42.618454222855028</v>
      </c>
      <c r="I93">
        <v>25758.35</v>
      </c>
      <c r="J93">
        <v>36.99</v>
      </c>
      <c r="K93" s="1">
        <f t="shared" si="1"/>
        <v>16230.336334999998</v>
      </c>
      <c r="L93">
        <v>199.57</v>
      </c>
      <c r="M93">
        <v>0.95</v>
      </c>
      <c r="N93" s="1">
        <f>Table1[[#This Row],[final_price]]*Table1[[#This Row],[competitor_price_index]]</f>
        <v>15418.819518249997</v>
      </c>
      <c r="O93" t="s">
        <v>45</v>
      </c>
      <c r="P93">
        <v>2174</v>
      </c>
      <c r="Q93">
        <v>5658</v>
      </c>
      <c r="R93">
        <v>21.31</v>
      </c>
      <c r="S93" s="2">
        <f>Table1[[#This Row],[units_sold]]*(Table1[[#This Row],[return_rate]]/100)</f>
        <v>1205.7197999999999</v>
      </c>
      <c r="T93" s="2">
        <f>Table1[[#This Row],[units_sold]]-Table1[[#This Row],[unit_return]]</f>
        <v>4452.2802000000001</v>
      </c>
      <c r="U93">
        <f>Table1[[#This Row],[final_sold]]*Table1[[#This Row],[final_price]]</f>
        <v>72262005.10366106</v>
      </c>
      <c r="V93">
        <v>4.04</v>
      </c>
      <c r="W93">
        <v>3.54</v>
      </c>
    </row>
    <row r="94" spans="1:23" x14ac:dyDescent="0.3">
      <c r="A94">
        <v>2021</v>
      </c>
      <c r="B94" t="s">
        <v>31</v>
      </c>
      <c r="C94" t="s">
        <v>19</v>
      </c>
      <c r="D94">
        <v>161036</v>
      </c>
      <c r="E94">
        <v>5.25</v>
      </c>
      <c r="F94" s="2">
        <f>Table1[[#This Row],[website_traffic]]*(Table1[[#This Row],[conversion_rate]]/100)</f>
        <v>8454.39</v>
      </c>
      <c r="G94">
        <v>102009.47</v>
      </c>
      <c r="H94" s="2">
        <f>Table1[[#This Row],[marketing_spend]]/Table1[[#This Row],[customer buying]]</f>
        <v>12.065858092659553</v>
      </c>
      <c r="I94">
        <v>8775.27</v>
      </c>
      <c r="J94">
        <v>45.19</v>
      </c>
      <c r="K94" s="1">
        <f t="shared" si="1"/>
        <v>4809.7254870000006</v>
      </c>
      <c r="L94">
        <v>273.05</v>
      </c>
      <c r="M94">
        <v>0.87</v>
      </c>
      <c r="N94" s="1">
        <f>Table1[[#This Row],[final_price]]*Table1[[#This Row],[competitor_price_index]]</f>
        <v>4184.4611736900006</v>
      </c>
      <c r="O94" t="s">
        <v>45</v>
      </c>
      <c r="P94">
        <v>2273</v>
      </c>
      <c r="Q94">
        <v>6036</v>
      </c>
      <c r="R94">
        <v>24.02</v>
      </c>
      <c r="S94" s="2">
        <f>Table1[[#This Row],[units_sold]]*(Table1[[#This Row],[return_rate]]/100)</f>
        <v>1449.8471999999999</v>
      </c>
      <c r="T94" s="2">
        <f>Table1[[#This Row],[units_sold]]-Table1[[#This Row],[unit_return]]</f>
        <v>4586.1527999999998</v>
      </c>
      <c r="U94">
        <f>Table1[[#This Row],[final_sold]]*Table1[[#This Row],[final_price]]</f>
        <v>22058136.009436417</v>
      </c>
      <c r="V94">
        <v>3.57</v>
      </c>
      <c r="W94">
        <v>10.67</v>
      </c>
    </row>
    <row r="95" spans="1:23" x14ac:dyDescent="0.3">
      <c r="A95">
        <v>2021</v>
      </c>
      <c r="B95" t="s">
        <v>31</v>
      </c>
      <c r="C95" t="s">
        <v>21</v>
      </c>
      <c r="D95">
        <v>3039</v>
      </c>
      <c r="E95">
        <v>4.42</v>
      </c>
      <c r="F95" s="2">
        <f>Table1[[#This Row],[website_traffic]]*(Table1[[#This Row],[conversion_rate]]/100)</f>
        <v>134.32379999999998</v>
      </c>
      <c r="G95">
        <v>206507.06</v>
      </c>
      <c r="H95" s="2">
        <f>Table1[[#This Row],[marketing_spend]]/Table1[[#This Row],[customer buying]]</f>
        <v>1537.3825040685272</v>
      </c>
      <c r="I95">
        <v>14656.13</v>
      </c>
      <c r="J95">
        <v>44.45</v>
      </c>
      <c r="K95" s="1">
        <f t="shared" si="1"/>
        <v>8141.4802149999996</v>
      </c>
      <c r="L95">
        <v>134.61000000000001</v>
      </c>
      <c r="M95">
        <v>0.94</v>
      </c>
      <c r="N95" s="1">
        <f>Table1[[#This Row],[final_price]]*Table1[[#This Row],[competitor_price_index]]</f>
        <v>7652.9914020999995</v>
      </c>
      <c r="O95" t="s">
        <v>45</v>
      </c>
      <c r="P95">
        <v>4394</v>
      </c>
      <c r="Q95">
        <v>98</v>
      </c>
      <c r="R95">
        <v>3.1</v>
      </c>
      <c r="S95" s="2">
        <f>Table1[[#This Row],[units_sold]]*(Table1[[#This Row],[return_rate]]/100)</f>
        <v>3.0379999999999998</v>
      </c>
      <c r="T95" s="2">
        <f>Table1[[#This Row],[units_sold]]-Table1[[#This Row],[unit_return]]</f>
        <v>94.962000000000003</v>
      </c>
      <c r="U95">
        <f>Table1[[#This Row],[final_sold]]*Table1[[#This Row],[final_price]]</f>
        <v>773131.24417682993</v>
      </c>
      <c r="V95">
        <v>3.65</v>
      </c>
      <c r="W95">
        <v>8.51</v>
      </c>
    </row>
    <row r="96" spans="1:23" x14ac:dyDescent="0.3">
      <c r="A96">
        <v>2021</v>
      </c>
      <c r="B96" t="s">
        <v>31</v>
      </c>
      <c r="C96" t="s">
        <v>22</v>
      </c>
      <c r="D96">
        <v>129684</v>
      </c>
      <c r="E96">
        <v>7.92</v>
      </c>
      <c r="F96" s="2">
        <f>Table1[[#This Row],[website_traffic]]*(Table1[[#This Row],[conversion_rate]]/100)</f>
        <v>10270.9728</v>
      </c>
      <c r="G96">
        <v>361560.52</v>
      </c>
      <c r="H96" s="2">
        <f>Table1[[#This Row],[marketing_spend]]/Table1[[#This Row],[customer buying]]</f>
        <v>35.202168970791163</v>
      </c>
      <c r="I96">
        <v>20590.509999999998</v>
      </c>
      <c r="J96">
        <v>42.88</v>
      </c>
      <c r="K96" s="1">
        <f t="shared" si="1"/>
        <v>11761.299311999997</v>
      </c>
      <c r="L96">
        <v>480.82</v>
      </c>
      <c r="M96">
        <v>0.96</v>
      </c>
      <c r="N96" s="1">
        <f>Table1[[#This Row],[final_price]]*Table1[[#This Row],[competitor_price_index]]</f>
        <v>11290.847339519996</v>
      </c>
      <c r="O96" t="s">
        <v>44</v>
      </c>
      <c r="P96">
        <v>1465</v>
      </c>
      <c r="Q96">
        <v>12658</v>
      </c>
      <c r="R96">
        <v>7.18</v>
      </c>
      <c r="S96" s="2">
        <f>Table1[[#This Row],[units_sold]]*(Table1[[#This Row],[return_rate]]/100)</f>
        <v>908.84440000000006</v>
      </c>
      <c r="T96" s="2">
        <f>Table1[[#This Row],[units_sold]]-Table1[[#This Row],[unit_return]]</f>
        <v>11749.1556</v>
      </c>
      <c r="U96">
        <f>Table1[[#This Row],[final_sold]]*Table1[[#This Row],[final_price]]</f>
        <v>138185335.67486092</v>
      </c>
      <c r="V96">
        <v>4.93</v>
      </c>
      <c r="W96">
        <v>23.63</v>
      </c>
    </row>
    <row r="97" spans="1:23" x14ac:dyDescent="0.3">
      <c r="A97">
        <v>2021</v>
      </c>
      <c r="B97" t="s">
        <v>31</v>
      </c>
      <c r="C97" t="s">
        <v>19</v>
      </c>
      <c r="D97">
        <v>129185</v>
      </c>
      <c r="E97">
        <v>1.08</v>
      </c>
      <c r="F97" s="2">
        <f>Table1[[#This Row],[website_traffic]]*(Table1[[#This Row],[conversion_rate]]/100)</f>
        <v>1395.1980000000001</v>
      </c>
      <c r="G97">
        <v>381916.55</v>
      </c>
      <c r="H97" s="2">
        <f>Table1[[#This Row],[marketing_spend]]/Table1[[#This Row],[customer buying]]</f>
        <v>273.73645174376679</v>
      </c>
      <c r="I97">
        <v>27786.3</v>
      </c>
      <c r="J97">
        <v>31.28</v>
      </c>
      <c r="K97" s="1">
        <f t="shared" si="1"/>
        <v>19094.745360000001</v>
      </c>
      <c r="L97">
        <v>394.32</v>
      </c>
      <c r="M97">
        <v>0.8</v>
      </c>
      <c r="N97" s="1">
        <f>Table1[[#This Row],[final_price]]*Table1[[#This Row],[competitor_price_index]]</f>
        <v>15275.796288000001</v>
      </c>
      <c r="O97" t="s">
        <v>45</v>
      </c>
      <c r="P97">
        <v>4840</v>
      </c>
      <c r="Q97">
        <v>1040</v>
      </c>
      <c r="R97">
        <v>3.43</v>
      </c>
      <c r="S97" s="2">
        <f>Table1[[#This Row],[units_sold]]*(Table1[[#This Row],[return_rate]]/100)</f>
        <v>35.672000000000004</v>
      </c>
      <c r="T97" s="2">
        <f>Table1[[#This Row],[units_sold]]-Table1[[#This Row],[unit_return]]</f>
        <v>1004.328</v>
      </c>
      <c r="U97">
        <f>Table1[[#This Row],[final_sold]]*Table1[[#This Row],[final_price]]</f>
        <v>19177387.417918079</v>
      </c>
      <c r="V97">
        <v>3.73</v>
      </c>
      <c r="W97">
        <v>13.64</v>
      </c>
    </row>
    <row r="98" spans="1:23" x14ac:dyDescent="0.3">
      <c r="A98">
        <v>2022</v>
      </c>
      <c r="B98" t="s">
        <v>31</v>
      </c>
      <c r="C98" t="s">
        <v>20</v>
      </c>
      <c r="D98">
        <v>138477</v>
      </c>
      <c r="E98">
        <v>6.29</v>
      </c>
      <c r="F98" s="2">
        <f>Table1[[#This Row],[website_traffic]]*(Table1[[#This Row],[conversion_rate]]/100)</f>
        <v>8710.2032999999992</v>
      </c>
      <c r="G98">
        <v>32467.91</v>
      </c>
      <c r="H98" s="2">
        <f>Table1[[#This Row],[marketing_spend]]/Table1[[#This Row],[customer buying]]</f>
        <v>3.7275720074180132</v>
      </c>
      <c r="I98">
        <v>39818.11</v>
      </c>
      <c r="J98">
        <v>46.64</v>
      </c>
      <c r="K98" s="1">
        <f t="shared" si="1"/>
        <v>21246.943496000004</v>
      </c>
      <c r="L98">
        <v>99.38</v>
      </c>
      <c r="M98">
        <v>1.05</v>
      </c>
      <c r="N98" s="1">
        <f>Table1[[#This Row],[final_price]]*Table1[[#This Row],[competitor_price_index]]</f>
        <v>22309.290670800005</v>
      </c>
      <c r="O98" t="s">
        <v>45</v>
      </c>
      <c r="P98">
        <v>4717</v>
      </c>
      <c r="Q98">
        <v>6985</v>
      </c>
      <c r="R98">
        <v>18.72</v>
      </c>
      <c r="S98" s="2">
        <f>Table1[[#This Row],[units_sold]]*(Table1[[#This Row],[return_rate]]/100)</f>
        <v>1307.5919999999999</v>
      </c>
      <c r="T98" s="2">
        <f>Table1[[#This Row],[units_sold]]-Table1[[#This Row],[unit_return]]</f>
        <v>5677.4080000000004</v>
      </c>
      <c r="U98">
        <f>Table1[[#This Row],[final_sold]]*Table1[[#This Row],[final_price]]</f>
        <v>120627566.9797384</v>
      </c>
      <c r="V98">
        <v>4.01</v>
      </c>
      <c r="W98">
        <v>14.07</v>
      </c>
    </row>
    <row r="99" spans="1:23" x14ac:dyDescent="0.3">
      <c r="A99">
        <v>2022</v>
      </c>
      <c r="B99" t="s">
        <v>31</v>
      </c>
      <c r="C99" t="s">
        <v>20</v>
      </c>
      <c r="D99">
        <v>123618</v>
      </c>
      <c r="E99">
        <v>5.75</v>
      </c>
      <c r="F99" s="2">
        <f>Table1[[#This Row],[website_traffic]]*(Table1[[#This Row],[conversion_rate]]/100)</f>
        <v>7108.0349999999999</v>
      </c>
      <c r="G99">
        <v>441583.86</v>
      </c>
      <c r="H99" s="2">
        <f>Table1[[#This Row],[marketing_spend]]/Table1[[#This Row],[customer buying]]</f>
        <v>62.124604057239445</v>
      </c>
      <c r="I99">
        <v>4329.1499999999996</v>
      </c>
      <c r="J99">
        <v>31.01</v>
      </c>
      <c r="K99" s="1">
        <f t="shared" si="1"/>
        <v>2986.6805849999996</v>
      </c>
      <c r="L99">
        <v>329.01</v>
      </c>
      <c r="M99">
        <v>1.19</v>
      </c>
      <c r="N99" s="1">
        <f>Table1[[#This Row],[final_price]]*Table1[[#This Row],[competitor_price_index]]</f>
        <v>3554.1498961499992</v>
      </c>
      <c r="O99" t="s">
        <v>45</v>
      </c>
      <c r="P99">
        <v>4698</v>
      </c>
      <c r="Q99">
        <v>5217</v>
      </c>
      <c r="R99">
        <v>2.73</v>
      </c>
      <c r="S99" s="2">
        <f>Table1[[#This Row],[units_sold]]*(Table1[[#This Row],[return_rate]]/100)</f>
        <v>142.42410000000001</v>
      </c>
      <c r="T99" s="2">
        <f>Table1[[#This Row],[units_sold]]-Table1[[#This Row],[unit_return]]</f>
        <v>5074.5758999999998</v>
      </c>
      <c r="U99">
        <f>Table1[[#This Row],[final_sold]]*Table1[[#This Row],[final_price]]</f>
        <v>15156137.317638898</v>
      </c>
      <c r="V99">
        <v>3.67</v>
      </c>
      <c r="W99">
        <v>13.29</v>
      </c>
    </row>
    <row r="100" spans="1:23" x14ac:dyDescent="0.3">
      <c r="A100">
        <v>2022</v>
      </c>
      <c r="B100" t="s">
        <v>31</v>
      </c>
      <c r="C100" t="s">
        <v>19</v>
      </c>
      <c r="D100">
        <v>39634</v>
      </c>
      <c r="E100">
        <v>7.57</v>
      </c>
      <c r="F100" s="2">
        <f>Table1[[#This Row],[website_traffic]]*(Table1[[#This Row],[conversion_rate]]/100)</f>
        <v>3000.2937999999999</v>
      </c>
      <c r="G100">
        <v>479382.55</v>
      </c>
      <c r="H100" s="2">
        <f>Table1[[#This Row],[marketing_spend]]/Table1[[#This Row],[customer buying]]</f>
        <v>159.77853568873823</v>
      </c>
      <c r="I100">
        <v>42825.07</v>
      </c>
      <c r="J100">
        <v>35.950000000000003</v>
      </c>
      <c r="K100" s="1">
        <f t="shared" si="1"/>
        <v>27429.457334999999</v>
      </c>
      <c r="L100">
        <v>387.35</v>
      </c>
      <c r="M100">
        <v>0.81</v>
      </c>
      <c r="N100" s="1">
        <f>Table1[[#This Row],[final_price]]*Table1[[#This Row],[competitor_price_index]]</f>
        <v>22217.86044135</v>
      </c>
      <c r="O100" t="s">
        <v>44</v>
      </c>
      <c r="P100">
        <v>3401</v>
      </c>
      <c r="Q100">
        <v>2400</v>
      </c>
      <c r="R100">
        <v>8.84</v>
      </c>
      <c r="S100" s="2">
        <f>Table1[[#This Row],[units_sold]]*(Table1[[#This Row],[return_rate]]/100)</f>
        <v>212.15999999999997</v>
      </c>
      <c r="T100" s="2">
        <f>Table1[[#This Row],[units_sold]]-Table1[[#This Row],[unit_return]]</f>
        <v>2187.84</v>
      </c>
      <c r="U100">
        <f>Table1[[#This Row],[final_sold]]*Table1[[#This Row],[final_price]]</f>
        <v>60011263.935806401</v>
      </c>
      <c r="V100">
        <v>3.2</v>
      </c>
      <c r="W100">
        <v>22.23</v>
      </c>
    </row>
    <row r="101" spans="1:23" x14ac:dyDescent="0.3">
      <c r="A101">
        <v>2022</v>
      </c>
      <c r="B101" t="s">
        <v>31</v>
      </c>
      <c r="C101" t="s">
        <v>22</v>
      </c>
      <c r="D101">
        <v>40211</v>
      </c>
      <c r="E101">
        <v>4.18</v>
      </c>
      <c r="F101" s="2">
        <f>Table1[[#This Row],[website_traffic]]*(Table1[[#This Row],[conversion_rate]]/100)</f>
        <v>1680.8198</v>
      </c>
      <c r="G101">
        <v>87846.93</v>
      </c>
      <c r="H101" s="2">
        <f>Table1[[#This Row],[marketing_spend]]/Table1[[#This Row],[customer buying]]</f>
        <v>52.264335534362452</v>
      </c>
      <c r="I101">
        <v>46514.27</v>
      </c>
      <c r="J101">
        <v>48.71</v>
      </c>
      <c r="K101" s="1">
        <f t="shared" si="1"/>
        <v>23857.169082999993</v>
      </c>
      <c r="L101">
        <v>332.02</v>
      </c>
      <c r="M101">
        <v>1.07</v>
      </c>
      <c r="N101" s="1">
        <f>Table1[[#This Row],[final_price]]*Table1[[#This Row],[competitor_price_index]]</f>
        <v>25527.170918809996</v>
      </c>
      <c r="O101" t="s">
        <v>45</v>
      </c>
      <c r="P101">
        <v>4494</v>
      </c>
      <c r="Q101">
        <v>1630</v>
      </c>
      <c r="R101">
        <v>9.5299999999999994</v>
      </c>
      <c r="S101" s="2">
        <f>Table1[[#This Row],[units_sold]]*(Table1[[#This Row],[return_rate]]/100)</f>
        <v>155.339</v>
      </c>
      <c r="T101" s="2">
        <f>Table1[[#This Row],[units_sold]]-Table1[[#This Row],[unit_return]]</f>
        <v>1474.6610000000001</v>
      </c>
      <c r="U101">
        <f>Table1[[#This Row],[final_sold]]*Table1[[#This Row],[final_price]]</f>
        <v>35181236.817105852</v>
      </c>
      <c r="V101">
        <v>4.8499999999999996</v>
      </c>
      <c r="W101">
        <v>7.55</v>
      </c>
    </row>
    <row r="102" spans="1:23" x14ac:dyDescent="0.3">
      <c r="A102">
        <v>2022</v>
      </c>
      <c r="B102" t="s">
        <v>31</v>
      </c>
      <c r="C102" t="s">
        <v>19</v>
      </c>
      <c r="D102">
        <v>101877</v>
      </c>
      <c r="E102">
        <v>5.6</v>
      </c>
      <c r="F102" s="2">
        <f>Table1[[#This Row],[website_traffic]]*(Table1[[#This Row],[conversion_rate]]/100)</f>
        <v>5705.1119999999992</v>
      </c>
      <c r="G102">
        <v>445602.21</v>
      </c>
      <c r="H102" s="2">
        <f>Table1[[#This Row],[marketing_spend]]/Table1[[#This Row],[customer buying]]</f>
        <v>78.10577776562495</v>
      </c>
      <c r="I102">
        <v>24256.7</v>
      </c>
      <c r="J102">
        <v>1.83</v>
      </c>
      <c r="K102" s="1">
        <f t="shared" si="1"/>
        <v>23812.802390000001</v>
      </c>
      <c r="L102">
        <v>57.34</v>
      </c>
      <c r="M102">
        <v>0.96</v>
      </c>
      <c r="N102" s="1">
        <f>Table1[[#This Row],[final_price]]*Table1[[#This Row],[competitor_price_index]]</f>
        <v>22860.290294400002</v>
      </c>
      <c r="O102" t="s">
        <v>45</v>
      </c>
      <c r="P102">
        <v>404</v>
      </c>
      <c r="Q102">
        <v>3548</v>
      </c>
      <c r="R102">
        <v>19.57</v>
      </c>
      <c r="S102" s="2">
        <f>Table1[[#This Row],[units_sold]]*(Table1[[#This Row],[return_rate]]/100)</f>
        <v>694.34360000000004</v>
      </c>
      <c r="T102" s="2">
        <f>Table1[[#This Row],[units_sold]]-Table1[[#This Row],[unit_return]]</f>
        <v>2853.6563999999998</v>
      </c>
      <c r="U102">
        <f>Table1[[#This Row],[final_sold]]*Table1[[#This Row],[final_price]]</f>
        <v>67953555.942158788</v>
      </c>
      <c r="V102">
        <v>3.11</v>
      </c>
      <c r="W102">
        <v>6.62</v>
      </c>
    </row>
    <row r="103" spans="1:23" x14ac:dyDescent="0.3">
      <c r="A103">
        <v>2022</v>
      </c>
      <c r="B103" t="s">
        <v>31</v>
      </c>
      <c r="C103" t="s">
        <v>21</v>
      </c>
      <c r="D103">
        <v>55039</v>
      </c>
      <c r="E103">
        <v>6.9</v>
      </c>
      <c r="F103" s="2">
        <f>Table1[[#This Row],[website_traffic]]*(Table1[[#This Row],[conversion_rate]]/100)</f>
        <v>3797.6910000000003</v>
      </c>
      <c r="G103">
        <v>379062.48</v>
      </c>
      <c r="H103" s="2">
        <f>Table1[[#This Row],[marketing_spend]]/Table1[[#This Row],[customer buying]]</f>
        <v>99.813934309031453</v>
      </c>
      <c r="I103">
        <v>2538.83</v>
      </c>
      <c r="J103">
        <v>39.68</v>
      </c>
      <c r="K103" s="1">
        <f t="shared" si="1"/>
        <v>1531.4222559999998</v>
      </c>
      <c r="L103">
        <v>359.07</v>
      </c>
      <c r="M103">
        <v>1.1299999999999999</v>
      </c>
      <c r="N103" s="1">
        <f>Table1[[#This Row],[final_price]]*Table1[[#This Row],[competitor_price_index]]</f>
        <v>1730.5071492799996</v>
      </c>
      <c r="O103" t="s">
        <v>44</v>
      </c>
      <c r="P103">
        <v>4087</v>
      </c>
      <c r="Q103">
        <v>3047</v>
      </c>
      <c r="R103">
        <v>23.59</v>
      </c>
      <c r="S103" s="2">
        <f>Table1[[#This Row],[units_sold]]*(Table1[[#This Row],[return_rate]]/100)</f>
        <v>718.78729999999996</v>
      </c>
      <c r="T103" s="2">
        <f>Table1[[#This Row],[units_sold]]-Table1[[#This Row],[unit_return]]</f>
        <v>2328.2127</v>
      </c>
      <c r="U103">
        <f>Table1[[#This Row],[final_sold]]*Table1[[#This Row],[final_price]]</f>
        <v>3565476.745481851</v>
      </c>
      <c r="V103">
        <v>3.21</v>
      </c>
      <c r="W103">
        <v>14.95</v>
      </c>
    </row>
    <row r="104" spans="1:23" x14ac:dyDescent="0.3">
      <c r="A104">
        <v>2022</v>
      </c>
      <c r="B104" t="s">
        <v>31</v>
      </c>
      <c r="C104" t="s">
        <v>18</v>
      </c>
      <c r="D104">
        <v>45407</v>
      </c>
      <c r="E104">
        <v>0.86</v>
      </c>
      <c r="F104" s="2">
        <f>Table1[[#This Row],[website_traffic]]*(Table1[[#This Row],[conversion_rate]]/100)</f>
        <v>390.50020000000001</v>
      </c>
      <c r="G104">
        <v>175260.5</v>
      </c>
      <c r="H104" s="2">
        <f>Table1[[#This Row],[marketing_spend]]/Table1[[#This Row],[customer buying]]</f>
        <v>448.81026949538051</v>
      </c>
      <c r="I104">
        <v>42158.22</v>
      </c>
      <c r="J104">
        <v>52.22</v>
      </c>
      <c r="K104" s="1">
        <f t="shared" si="1"/>
        <v>20143.197516</v>
      </c>
      <c r="L104">
        <v>385.91</v>
      </c>
      <c r="M104">
        <v>1.2</v>
      </c>
      <c r="N104" s="1">
        <f>Table1[[#This Row],[final_price]]*Table1[[#This Row],[competitor_price_index]]</f>
        <v>24171.8370192</v>
      </c>
      <c r="O104" t="s">
        <v>45</v>
      </c>
      <c r="P104">
        <v>4004</v>
      </c>
      <c r="Q104">
        <v>384</v>
      </c>
      <c r="R104">
        <v>11.19</v>
      </c>
      <c r="S104" s="2">
        <f>Table1[[#This Row],[units_sold]]*(Table1[[#This Row],[return_rate]]/100)</f>
        <v>42.9696</v>
      </c>
      <c r="T104" s="2">
        <f>Table1[[#This Row],[units_sold]]-Table1[[#This Row],[unit_return]]</f>
        <v>341.03039999999999</v>
      </c>
      <c r="U104">
        <f>Table1[[#This Row],[final_sold]]*Table1[[#This Row],[final_price]]</f>
        <v>6869442.7061604857</v>
      </c>
      <c r="V104">
        <v>4.92</v>
      </c>
      <c r="W104">
        <v>7.49</v>
      </c>
    </row>
    <row r="105" spans="1:23" x14ac:dyDescent="0.3">
      <c r="A105">
        <v>2022</v>
      </c>
      <c r="B105" t="s">
        <v>31</v>
      </c>
      <c r="C105" t="s">
        <v>19</v>
      </c>
      <c r="D105">
        <v>84299</v>
      </c>
      <c r="E105">
        <v>0.98</v>
      </c>
      <c r="F105" s="2">
        <f>Table1[[#This Row],[website_traffic]]*(Table1[[#This Row],[conversion_rate]]/100)</f>
        <v>826.13019999999995</v>
      </c>
      <c r="G105">
        <v>472713.44</v>
      </c>
      <c r="H105" s="2">
        <f>Table1[[#This Row],[marketing_spend]]/Table1[[#This Row],[customer buying]]</f>
        <v>572.20210567293145</v>
      </c>
      <c r="I105">
        <v>21586.51</v>
      </c>
      <c r="J105">
        <v>19.489999999999998</v>
      </c>
      <c r="K105" s="1">
        <f t="shared" si="1"/>
        <v>17379.299200999998</v>
      </c>
      <c r="L105">
        <v>303.95</v>
      </c>
      <c r="M105">
        <v>0.92</v>
      </c>
      <c r="N105" s="1">
        <f>Table1[[#This Row],[final_price]]*Table1[[#This Row],[competitor_price_index]]</f>
        <v>15988.95526492</v>
      </c>
      <c r="O105" t="s">
        <v>45</v>
      </c>
      <c r="P105">
        <v>539</v>
      </c>
      <c r="Q105">
        <v>517</v>
      </c>
      <c r="R105">
        <v>7.12</v>
      </c>
      <c r="S105" s="2">
        <f>Table1[[#This Row],[units_sold]]*(Table1[[#This Row],[return_rate]]/100)</f>
        <v>36.810400000000001</v>
      </c>
      <c r="T105" s="2">
        <f>Table1[[#This Row],[units_sold]]-Table1[[#This Row],[unit_return]]</f>
        <v>480.18959999999998</v>
      </c>
      <c r="U105">
        <f>Table1[[#This Row],[final_sold]]*Table1[[#This Row],[final_price]]</f>
        <v>8345358.7316085082</v>
      </c>
      <c r="V105">
        <v>3.13</v>
      </c>
      <c r="W105">
        <v>9.16</v>
      </c>
    </row>
    <row r="106" spans="1:23" x14ac:dyDescent="0.3">
      <c r="A106">
        <v>2022</v>
      </c>
      <c r="B106" t="s">
        <v>31</v>
      </c>
      <c r="C106" t="s">
        <v>21</v>
      </c>
      <c r="D106">
        <v>156579</v>
      </c>
      <c r="E106">
        <v>2.97</v>
      </c>
      <c r="F106" s="2">
        <f>Table1[[#This Row],[website_traffic]]*(Table1[[#This Row],[conversion_rate]]/100)</f>
        <v>4650.3963000000003</v>
      </c>
      <c r="G106">
        <v>213166.16</v>
      </c>
      <c r="H106" s="2">
        <f>Table1[[#This Row],[marketing_spend]]/Table1[[#This Row],[customer buying]]</f>
        <v>45.838278341998503</v>
      </c>
      <c r="I106">
        <v>29371.759999999998</v>
      </c>
      <c r="J106">
        <v>52.67</v>
      </c>
      <c r="K106" s="1">
        <f t="shared" si="1"/>
        <v>13901.654007999998</v>
      </c>
      <c r="L106">
        <v>93.14</v>
      </c>
      <c r="M106">
        <v>0.9</v>
      </c>
      <c r="N106" s="1">
        <f>Table1[[#This Row],[final_price]]*Table1[[#This Row],[competitor_price_index]]</f>
        <v>12511.488607199999</v>
      </c>
      <c r="O106" t="s">
        <v>45</v>
      </c>
      <c r="P106">
        <v>4922</v>
      </c>
      <c r="Q106">
        <v>2613</v>
      </c>
      <c r="R106">
        <v>16.87</v>
      </c>
      <c r="S106" s="2">
        <f>Table1[[#This Row],[units_sold]]*(Table1[[#This Row],[return_rate]]/100)</f>
        <v>440.81310000000002</v>
      </c>
      <c r="T106" s="2">
        <f>Table1[[#This Row],[units_sold]]-Table1[[#This Row],[unit_return]]</f>
        <v>2172.1869000000002</v>
      </c>
      <c r="U106">
        <f>Table1[[#This Row],[final_sold]]*Table1[[#This Row],[final_price]]</f>
        <v>30196990.724510092</v>
      </c>
      <c r="V106">
        <v>2.81</v>
      </c>
      <c r="W106">
        <v>9.16</v>
      </c>
    </row>
    <row r="107" spans="1:23" x14ac:dyDescent="0.3">
      <c r="A107">
        <v>2022</v>
      </c>
      <c r="B107" t="s">
        <v>31</v>
      </c>
      <c r="C107" t="s">
        <v>20</v>
      </c>
      <c r="D107">
        <v>38249</v>
      </c>
      <c r="E107">
        <v>5.47</v>
      </c>
      <c r="F107" s="2">
        <f>Table1[[#This Row],[website_traffic]]*(Table1[[#This Row],[conversion_rate]]/100)</f>
        <v>2092.2203</v>
      </c>
      <c r="G107">
        <v>291713.91999999998</v>
      </c>
      <c r="H107" s="2">
        <f>Table1[[#This Row],[marketing_spend]]/Table1[[#This Row],[customer buying]]</f>
        <v>139.42791779622823</v>
      </c>
      <c r="I107">
        <v>24293.09</v>
      </c>
      <c r="J107">
        <v>24.59</v>
      </c>
      <c r="K107" s="1">
        <f t="shared" si="1"/>
        <v>18319.419169000001</v>
      </c>
      <c r="L107">
        <v>484.22</v>
      </c>
      <c r="M107">
        <v>1.18</v>
      </c>
      <c r="N107" s="1">
        <f>Table1[[#This Row],[final_price]]*Table1[[#This Row],[competitor_price_index]]</f>
        <v>21616.91461942</v>
      </c>
      <c r="O107" t="s">
        <v>45</v>
      </c>
      <c r="P107">
        <v>3178</v>
      </c>
      <c r="Q107">
        <v>1297</v>
      </c>
      <c r="R107">
        <v>1.79</v>
      </c>
      <c r="S107" s="2">
        <f>Table1[[#This Row],[units_sold]]*(Table1[[#This Row],[return_rate]]/100)</f>
        <v>23.2163</v>
      </c>
      <c r="T107" s="2">
        <f>Table1[[#This Row],[units_sold]]-Table1[[#This Row],[unit_return]]</f>
        <v>1273.7837</v>
      </c>
      <c r="U107">
        <f>Table1[[#This Row],[final_sold]]*Table1[[#This Row],[final_price]]</f>
        <v>23334977.530939747</v>
      </c>
      <c r="V107">
        <v>3.1</v>
      </c>
      <c r="W107">
        <v>8.66</v>
      </c>
    </row>
    <row r="108" spans="1:23" x14ac:dyDescent="0.3">
      <c r="A108">
        <v>2022</v>
      </c>
      <c r="B108" t="s">
        <v>31</v>
      </c>
      <c r="C108" t="s">
        <v>19</v>
      </c>
      <c r="D108">
        <v>57042</v>
      </c>
      <c r="E108">
        <v>2.85</v>
      </c>
      <c r="F108" s="2">
        <f>Table1[[#This Row],[website_traffic]]*(Table1[[#This Row],[conversion_rate]]/100)</f>
        <v>1625.6970000000001</v>
      </c>
      <c r="G108">
        <v>26481.360000000001</v>
      </c>
      <c r="H108" s="2">
        <f>Table1[[#This Row],[marketing_spend]]/Table1[[#This Row],[customer buying]]</f>
        <v>16.289234709789092</v>
      </c>
      <c r="I108">
        <v>6299.57</v>
      </c>
      <c r="J108">
        <v>14.96</v>
      </c>
      <c r="K108" s="1">
        <f t="shared" si="1"/>
        <v>5357.1543279999996</v>
      </c>
      <c r="L108">
        <v>332.05</v>
      </c>
      <c r="M108">
        <v>1.02</v>
      </c>
      <c r="N108" s="1">
        <f>Table1[[#This Row],[final_price]]*Table1[[#This Row],[competitor_price_index]]</f>
        <v>5464.2974145600001</v>
      </c>
      <c r="O108" t="s">
        <v>44</v>
      </c>
      <c r="P108">
        <v>3452</v>
      </c>
      <c r="Q108">
        <v>1544</v>
      </c>
      <c r="R108">
        <v>10.53</v>
      </c>
      <c r="S108" s="2">
        <f>Table1[[#This Row],[units_sold]]*(Table1[[#This Row],[return_rate]]/100)</f>
        <v>162.58319999999998</v>
      </c>
      <c r="T108" s="2">
        <f>Table1[[#This Row],[units_sold]]-Table1[[#This Row],[unit_return]]</f>
        <v>1381.4168</v>
      </c>
      <c r="U108">
        <f>Table1[[#This Row],[final_sold]]*Table1[[#This Row],[final_price]]</f>
        <v>7400462.9888919098</v>
      </c>
      <c r="V108">
        <v>3.8</v>
      </c>
      <c r="W108">
        <v>11.26</v>
      </c>
    </row>
    <row r="109" spans="1:23" x14ac:dyDescent="0.3">
      <c r="A109">
        <v>2022</v>
      </c>
      <c r="B109" t="s">
        <v>31</v>
      </c>
      <c r="C109" t="s">
        <v>18</v>
      </c>
      <c r="D109">
        <v>6493</v>
      </c>
      <c r="E109">
        <v>2.21</v>
      </c>
      <c r="F109" s="2">
        <f>Table1[[#This Row],[website_traffic]]*(Table1[[#This Row],[conversion_rate]]/100)</f>
        <v>143.49529999999999</v>
      </c>
      <c r="G109">
        <v>5927.01</v>
      </c>
      <c r="H109" s="2">
        <f>Table1[[#This Row],[marketing_spend]]/Table1[[#This Row],[customer buying]]</f>
        <v>41.304558407139474</v>
      </c>
      <c r="I109">
        <v>48125.79</v>
      </c>
      <c r="J109">
        <v>16.809999999999999</v>
      </c>
      <c r="K109" s="1">
        <f t="shared" si="1"/>
        <v>40035.844701000002</v>
      </c>
      <c r="L109">
        <v>244.3</v>
      </c>
      <c r="M109">
        <v>1.1100000000000001</v>
      </c>
      <c r="N109" s="1">
        <f>Table1[[#This Row],[final_price]]*Table1[[#This Row],[competitor_price_index]]</f>
        <v>44439.787618110007</v>
      </c>
      <c r="O109" t="s">
        <v>44</v>
      </c>
      <c r="P109">
        <v>464</v>
      </c>
      <c r="Q109">
        <v>104</v>
      </c>
      <c r="R109">
        <v>23.17</v>
      </c>
      <c r="S109" s="2">
        <f>Table1[[#This Row],[units_sold]]*(Table1[[#This Row],[return_rate]]/100)</f>
        <v>24.096800000000002</v>
      </c>
      <c r="T109" s="2">
        <f>Table1[[#This Row],[units_sold]]-Table1[[#This Row],[unit_return]]</f>
        <v>79.903199999999998</v>
      </c>
      <c r="U109">
        <f>Table1[[#This Row],[final_sold]]*Table1[[#This Row],[final_price]]</f>
        <v>3198992.1063129432</v>
      </c>
      <c r="V109">
        <v>2.91</v>
      </c>
      <c r="W109">
        <v>11.82</v>
      </c>
    </row>
    <row r="110" spans="1:23" x14ac:dyDescent="0.3">
      <c r="A110">
        <v>2022</v>
      </c>
      <c r="B110" t="s">
        <v>31</v>
      </c>
      <c r="C110" t="s">
        <v>20</v>
      </c>
      <c r="D110">
        <v>22912</v>
      </c>
      <c r="E110">
        <v>7.64</v>
      </c>
      <c r="F110" s="2">
        <f>Table1[[#This Row],[website_traffic]]*(Table1[[#This Row],[conversion_rate]]/100)</f>
        <v>1750.4767999999999</v>
      </c>
      <c r="G110">
        <v>165305.57</v>
      </c>
      <c r="H110" s="2">
        <f>Table1[[#This Row],[marketing_spend]]/Table1[[#This Row],[customer buying]]</f>
        <v>94.434596333981702</v>
      </c>
      <c r="I110">
        <v>8203.52</v>
      </c>
      <c r="J110">
        <v>29.04</v>
      </c>
      <c r="K110" s="1">
        <f t="shared" si="1"/>
        <v>5821.2177920000004</v>
      </c>
      <c r="L110">
        <v>393.02</v>
      </c>
      <c r="M110">
        <v>0.83</v>
      </c>
      <c r="N110" s="1">
        <f>Table1[[#This Row],[final_price]]*Table1[[#This Row],[competitor_price_index]]</f>
        <v>4831.61076736</v>
      </c>
      <c r="O110" t="s">
        <v>45</v>
      </c>
      <c r="P110">
        <v>4801</v>
      </c>
      <c r="Q110">
        <v>1116</v>
      </c>
      <c r="R110">
        <v>1.76</v>
      </c>
      <c r="S110" s="2">
        <f>Table1[[#This Row],[units_sold]]*(Table1[[#This Row],[return_rate]]/100)</f>
        <v>19.6416</v>
      </c>
      <c r="T110" s="2">
        <f>Table1[[#This Row],[units_sold]]-Table1[[#This Row],[unit_return]]</f>
        <v>1096.3584000000001</v>
      </c>
      <c r="U110">
        <f>Table1[[#This Row],[final_sold]]*Table1[[#This Row],[final_price]]</f>
        <v>6382141.024488654</v>
      </c>
      <c r="V110">
        <v>3.19</v>
      </c>
      <c r="W110">
        <v>4.7300000000000004</v>
      </c>
    </row>
    <row r="111" spans="1:23" x14ac:dyDescent="0.3">
      <c r="A111">
        <v>2022</v>
      </c>
      <c r="B111" t="s">
        <v>31</v>
      </c>
      <c r="C111" t="s">
        <v>21</v>
      </c>
      <c r="D111">
        <v>108089</v>
      </c>
      <c r="E111">
        <v>5.0599999999999996</v>
      </c>
      <c r="F111" s="2">
        <f>Table1[[#This Row],[website_traffic]]*(Table1[[#This Row],[conversion_rate]]/100)</f>
        <v>5469.3033999999998</v>
      </c>
      <c r="G111">
        <v>136440.12</v>
      </c>
      <c r="H111" s="2">
        <f>Table1[[#This Row],[marketing_spend]]/Table1[[#This Row],[customer buying]]</f>
        <v>24.946526096906602</v>
      </c>
      <c r="I111">
        <v>16975.02</v>
      </c>
      <c r="J111">
        <v>14.13</v>
      </c>
      <c r="K111" s="1">
        <f t="shared" si="1"/>
        <v>14576.449674000001</v>
      </c>
      <c r="L111">
        <v>381.07</v>
      </c>
      <c r="M111">
        <v>1</v>
      </c>
      <c r="N111" s="1">
        <f>Table1[[#This Row],[final_price]]*Table1[[#This Row],[competitor_price_index]]</f>
        <v>14576.449674000001</v>
      </c>
      <c r="O111" t="s">
        <v>45</v>
      </c>
      <c r="P111">
        <v>3779</v>
      </c>
      <c r="Q111">
        <v>2789</v>
      </c>
      <c r="R111">
        <v>5.01</v>
      </c>
      <c r="S111" s="2">
        <f>Table1[[#This Row],[units_sold]]*(Table1[[#This Row],[return_rate]]/100)</f>
        <v>139.72890000000001</v>
      </c>
      <c r="T111" s="2">
        <f>Table1[[#This Row],[units_sold]]-Table1[[#This Row],[unit_return]]</f>
        <v>2649.2710999999999</v>
      </c>
      <c r="U111">
        <f>Table1[[#This Row],[final_sold]]*Table1[[#This Row],[final_price]]</f>
        <v>38616966.86193262</v>
      </c>
      <c r="V111">
        <v>2.5499999999999998</v>
      </c>
      <c r="W111">
        <v>6.38</v>
      </c>
    </row>
    <row r="112" spans="1:23" x14ac:dyDescent="0.3">
      <c r="A112">
        <v>2022</v>
      </c>
      <c r="B112" t="s">
        <v>31</v>
      </c>
      <c r="C112" t="s">
        <v>19</v>
      </c>
      <c r="D112">
        <v>57999</v>
      </c>
      <c r="E112">
        <v>3.97</v>
      </c>
      <c r="F112" s="2">
        <f>Table1[[#This Row],[website_traffic]]*(Table1[[#This Row],[conversion_rate]]/100)</f>
        <v>2302.5603000000001</v>
      </c>
      <c r="G112">
        <v>355932.29</v>
      </c>
      <c r="H112" s="2">
        <f>Table1[[#This Row],[marketing_spend]]/Table1[[#This Row],[customer buying]]</f>
        <v>154.58109392401144</v>
      </c>
      <c r="I112">
        <v>33503.910000000003</v>
      </c>
      <c r="J112">
        <v>2.1</v>
      </c>
      <c r="K112" s="1">
        <f t="shared" si="1"/>
        <v>32800.32789</v>
      </c>
      <c r="L112">
        <v>282.11</v>
      </c>
      <c r="M112">
        <v>1.18</v>
      </c>
      <c r="N112" s="1">
        <f>Table1[[#This Row],[final_price]]*Table1[[#This Row],[competitor_price_index]]</f>
        <v>38704.386910199995</v>
      </c>
      <c r="O112" t="s">
        <v>45</v>
      </c>
      <c r="P112">
        <v>2613</v>
      </c>
      <c r="Q112">
        <v>2228</v>
      </c>
      <c r="R112">
        <v>14.45</v>
      </c>
      <c r="S112" s="2">
        <f>Table1[[#This Row],[units_sold]]*(Table1[[#This Row],[return_rate]]/100)</f>
        <v>321.94599999999997</v>
      </c>
      <c r="T112" s="2">
        <f>Table1[[#This Row],[units_sold]]-Table1[[#This Row],[unit_return]]</f>
        <v>1906.0540000000001</v>
      </c>
      <c r="U112">
        <f>Table1[[#This Row],[final_sold]]*Table1[[#This Row],[final_price]]</f>
        <v>62519196.176046066</v>
      </c>
      <c r="V112">
        <v>4.84</v>
      </c>
      <c r="W112">
        <v>8.1999999999999993</v>
      </c>
    </row>
    <row r="113" spans="1:23" x14ac:dyDescent="0.3">
      <c r="A113">
        <v>2022</v>
      </c>
      <c r="B113" t="s">
        <v>31</v>
      </c>
      <c r="C113" t="s">
        <v>19</v>
      </c>
      <c r="D113">
        <v>175039</v>
      </c>
      <c r="E113">
        <v>7.26</v>
      </c>
      <c r="F113" s="2">
        <f>Table1[[#This Row],[website_traffic]]*(Table1[[#This Row],[conversion_rate]]/100)</f>
        <v>12707.831399999999</v>
      </c>
      <c r="G113">
        <v>416411.71</v>
      </c>
      <c r="H113" s="2">
        <f>Table1[[#This Row],[marketing_spend]]/Table1[[#This Row],[customer buying]]</f>
        <v>32.768117304420649</v>
      </c>
      <c r="I113">
        <v>29351.7</v>
      </c>
      <c r="J113">
        <v>34.950000000000003</v>
      </c>
      <c r="K113" s="1">
        <f t="shared" si="1"/>
        <v>19093.280849999999</v>
      </c>
      <c r="L113">
        <v>182.63</v>
      </c>
      <c r="M113">
        <v>0.92</v>
      </c>
      <c r="N113" s="1">
        <f>Table1[[#This Row],[final_price]]*Table1[[#This Row],[competitor_price_index]]</f>
        <v>17565.818382000001</v>
      </c>
      <c r="O113" t="s">
        <v>45</v>
      </c>
      <c r="P113">
        <v>2704</v>
      </c>
      <c r="Q113">
        <v>7446</v>
      </c>
      <c r="R113">
        <v>6.09</v>
      </c>
      <c r="S113" s="2">
        <f>Table1[[#This Row],[units_sold]]*(Table1[[#This Row],[return_rate]]/100)</f>
        <v>453.46139999999997</v>
      </c>
      <c r="T113" s="2">
        <f>Table1[[#This Row],[units_sold]]-Table1[[#This Row],[unit_return]]</f>
        <v>6992.5385999999999</v>
      </c>
      <c r="U113">
        <f>Table1[[#This Row],[final_sold]]*Table1[[#This Row],[final_price]]</f>
        <v>133510503.3442658</v>
      </c>
      <c r="V113">
        <v>2.93</v>
      </c>
      <c r="W113">
        <v>19.18</v>
      </c>
    </row>
    <row r="114" spans="1:23" x14ac:dyDescent="0.3">
      <c r="A114">
        <v>2022</v>
      </c>
      <c r="B114" t="s">
        <v>31</v>
      </c>
      <c r="C114" t="s">
        <v>22</v>
      </c>
      <c r="D114">
        <v>99505</v>
      </c>
      <c r="E114">
        <v>5.91</v>
      </c>
      <c r="F114" s="2">
        <f>Table1[[#This Row],[website_traffic]]*(Table1[[#This Row],[conversion_rate]]/100)</f>
        <v>5880.7455</v>
      </c>
      <c r="G114">
        <v>47403.78</v>
      </c>
      <c r="H114" s="2">
        <f>Table1[[#This Row],[marketing_spend]]/Table1[[#This Row],[customer buying]]</f>
        <v>8.0608453469037222</v>
      </c>
      <c r="I114">
        <v>33970.5</v>
      </c>
      <c r="J114">
        <v>48.57</v>
      </c>
      <c r="K114" s="1">
        <f t="shared" si="1"/>
        <v>17471.028149999998</v>
      </c>
      <c r="L114">
        <v>91.76</v>
      </c>
      <c r="M114">
        <v>1.2</v>
      </c>
      <c r="N114" s="1">
        <f>Table1[[#This Row],[final_price]]*Table1[[#This Row],[competitor_price_index]]</f>
        <v>20965.233779999999</v>
      </c>
      <c r="O114" t="s">
        <v>45</v>
      </c>
      <c r="P114">
        <v>1514</v>
      </c>
      <c r="Q114">
        <v>5351</v>
      </c>
      <c r="R114">
        <v>2.73</v>
      </c>
      <c r="S114" s="2">
        <f>Table1[[#This Row],[units_sold]]*(Table1[[#This Row],[return_rate]]/100)</f>
        <v>146.0823</v>
      </c>
      <c r="T114" s="2">
        <f>Table1[[#This Row],[units_sold]]-Table1[[#This Row],[unit_return]]</f>
        <v>5204.9177</v>
      </c>
      <c r="U114">
        <f>Table1[[#This Row],[final_sold]]*Table1[[#This Row],[final_price]]</f>
        <v>90935263.655133247</v>
      </c>
      <c r="V114">
        <v>4.55</v>
      </c>
      <c r="W114">
        <v>10.39</v>
      </c>
    </row>
    <row r="115" spans="1:23" x14ac:dyDescent="0.3">
      <c r="A115">
        <v>2022</v>
      </c>
      <c r="B115" t="s">
        <v>31</v>
      </c>
      <c r="C115" t="s">
        <v>20</v>
      </c>
      <c r="D115">
        <v>142923</v>
      </c>
      <c r="E115">
        <v>2.4500000000000002</v>
      </c>
      <c r="F115" s="2">
        <f>Table1[[#This Row],[website_traffic]]*(Table1[[#This Row],[conversion_rate]]/100)</f>
        <v>3501.6134999999999</v>
      </c>
      <c r="G115">
        <v>393739.19</v>
      </c>
      <c r="H115" s="2">
        <f>Table1[[#This Row],[marketing_spend]]/Table1[[#This Row],[customer buying]]</f>
        <v>112.44507424934248</v>
      </c>
      <c r="I115">
        <v>12006.11</v>
      </c>
      <c r="J115">
        <v>56.41</v>
      </c>
      <c r="K115" s="1">
        <f t="shared" si="1"/>
        <v>5233.4633490000015</v>
      </c>
      <c r="L115">
        <v>32.950000000000003</v>
      </c>
      <c r="M115">
        <v>1.1200000000000001</v>
      </c>
      <c r="N115" s="1">
        <f>Table1[[#This Row],[final_price]]*Table1[[#This Row],[competitor_price_index]]</f>
        <v>5861.4789508800022</v>
      </c>
      <c r="O115" t="s">
        <v>44</v>
      </c>
      <c r="P115">
        <v>4153</v>
      </c>
      <c r="Q115">
        <v>2950</v>
      </c>
      <c r="R115">
        <v>2.59</v>
      </c>
      <c r="S115" s="2">
        <f>Table1[[#This Row],[units_sold]]*(Table1[[#This Row],[return_rate]]/100)</f>
        <v>76.405000000000001</v>
      </c>
      <c r="T115" s="2">
        <f>Table1[[#This Row],[units_sold]]-Table1[[#This Row],[unit_return]]</f>
        <v>2873.5949999999998</v>
      </c>
      <c r="U115">
        <f>Table1[[#This Row],[final_sold]]*Table1[[#This Row],[final_price]]</f>
        <v>15038854.112369658</v>
      </c>
      <c r="V115">
        <v>3.37</v>
      </c>
      <c r="W115">
        <v>17.86</v>
      </c>
    </row>
    <row r="116" spans="1:23" x14ac:dyDescent="0.3">
      <c r="A116">
        <v>2022</v>
      </c>
      <c r="B116" t="s">
        <v>31</v>
      </c>
      <c r="C116" t="s">
        <v>20</v>
      </c>
      <c r="D116">
        <v>81952</v>
      </c>
      <c r="E116">
        <v>7.25</v>
      </c>
      <c r="F116" s="2">
        <f>Table1[[#This Row],[website_traffic]]*(Table1[[#This Row],[conversion_rate]]/100)</f>
        <v>5941.5199999999995</v>
      </c>
      <c r="G116">
        <v>234990.4</v>
      </c>
      <c r="H116" s="2">
        <f>Table1[[#This Row],[marketing_spend]]/Table1[[#This Row],[customer buying]]</f>
        <v>39.550552720515967</v>
      </c>
      <c r="I116">
        <v>9982.7800000000007</v>
      </c>
      <c r="J116">
        <v>42.59</v>
      </c>
      <c r="K116" s="1">
        <f t="shared" si="1"/>
        <v>5731.1139979999998</v>
      </c>
      <c r="L116">
        <v>119.49</v>
      </c>
      <c r="M116">
        <v>1.04</v>
      </c>
      <c r="N116" s="1">
        <f>Table1[[#This Row],[final_price]]*Table1[[#This Row],[competitor_price_index]]</f>
        <v>5960.3585579199998</v>
      </c>
      <c r="O116" t="s">
        <v>45</v>
      </c>
      <c r="P116">
        <v>4860</v>
      </c>
      <c r="Q116">
        <v>5893</v>
      </c>
      <c r="R116">
        <v>23.68</v>
      </c>
      <c r="S116" s="2">
        <f>Table1[[#This Row],[units_sold]]*(Table1[[#This Row],[return_rate]]/100)</f>
        <v>1395.4624000000001</v>
      </c>
      <c r="T116" s="2">
        <f>Table1[[#This Row],[units_sold]]-Table1[[#This Row],[unit_return]]</f>
        <v>4497.5375999999997</v>
      </c>
      <c r="U116">
        <f>Table1[[#This Row],[final_sold]]*Table1[[#This Row],[final_price]]</f>
        <v>25775900.695891321</v>
      </c>
      <c r="V116">
        <v>4.96</v>
      </c>
      <c r="W116">
        <v>12.34</v>
      </c>
    </row>
    <row r="117" spans="1:23" x14ac:dyDescent="0.3">
      <c r="A117">
        <v>2022</v>
      </c>
      <c r="B117" t="s">
        <v>31</v>
      </c>
      <c r="C117" t="s">
        <v>20</v>
      </c>
      <c r="D117">
        <v>36344</v>
      </c>
      <c r="E117">
        <v>0.8</v>
      </c>
      <c r="F117" s="2">
        <f>Table1[[#This Row],[website_traffic]]*(Table1[[#This Row],[conversion_rate]]/100)</f>
        <v>290.75200000000001</v>
      </c>
      <c r="G117">
        <v>74186.97</v>
      </c>
      <c r="H117" s="2">
        <f>Table1[[#This Row],[marketing_spend]]/Table1[[#This Row],[customer buying]]</f>
        <v>255.15549334140437</v>
      </c>
      <c r="I117">
        <v>15300.33</v>
      </c>
      <c r="J117">
        <v>30.06</v>
      </c>
      <c r="K117" s="1">
        <f t="shared" si="1"/>
        <v>10701.050802</v>
      </c>
      <c r="L117">
        <v>31.57</v>
      </c>
      <c r="M117">
        <v>1.06</v>
      </c>
      <c r="N117" s="1">
        <f>Table1[[#This Row],[final_price]]*Table1[[#This Row],[competitor_price_index]]</f>
        <v>11343.11385012</v>
      </c>
      <c r="O117" t="s">
        <v>45</v>
      </c>
      <c r="P117">
        <v>1335</v>
      </c>
      <c r="Q117">
        <v>245</v>
      </c>
      <c r="R117">
        <v>20.45</v>
      </c>
      <c r="S117" s="2">
        <f>Table1[[#This Row],[units_sold]]*(Table1[[#This Row],[return_rate]]/100)</f>
        <v>50.102499999999999</v>
      </c>
      <c r="T117" s="2">
        <f>Table1[[#This Row],[units_sold]]-Table1[[#This Row],[unit_return]]</f>
        <v>194.89750000000001</v>
      </c>
      <c r="U117">
        <f>Table1[[#This Row],[final_sold]]*Table1[[#This Row],[final_price]]</f>
        <v>2085608.0486827951</v>
      </c>
      <c r="V117">
        <v>4.2300000000000004</v>
      </c>
      <c r="W117">
        <v>7.39</v>
      </c>
    </row>
    <row r="118" spans="1:23" x14ac:dyDescent="0.3">
      <c r="A118">
        <v>2022</v>
      </c>
      <c r="B118" t="s">
        <v>31</v>
      </c>
      <c r="C118" t="s">
        <v>18</v>
      </c>
      <c r="D118">
        <v>60261</v>
      </c>
      <c r="E118">
        <v>3.93</v>
      </c>
      <c r="F118" s="2">
        <f>Table1[[#This Row],[website_traffic]]*(Table1[[#This Row],[conversion_rate]]/100)</f>
        <v>2368.2573000000002</v>
      </c>
      <c r="G118">
        <v>310064.44</v>
      </c>
      <c r="H118" s="2">
        <f>Table1[[#This Row],[marketing_spend]]/Table1[[#This Row],[customer buying]]</f>
        <v>130.92514905369444</v>
      </c>
      <c r="I118">
        <v>13272.93</v>
      </c>
      <c r="J118">
        <v>25.98</v>
      </c>
      <c r="K118" s="1">
        <f t="shared" si="1"/>
        <v>9824.6227859999999</v>
      </c>
      <c r="L118">
        <v>116.22</v>
      </c>
      <c r="M118">
        <v>1.19</v>
      </c>
      <c r="N118" s="1">
        <f>Table1[[#This Row],[final_price]]*Table1[[#This Row],[competitor_price_index]]</f>
        <v>11691.30111534</v>
      </c>
      <c r="O118" t="s">
        <v>44</v>
      </c>
      <c r="P118">
        <v>4932</v>
      </c>
      <c r="Q118">
        <v>1705</v>
      </c>
      <c r="R118">
        <v>15.17</v>
      </c>
      <c r="S118" s="2">
        <f>Table1[[#This Row],[units_sold]]*(Table1[[#This Row],[return_rate]]/100)</f>
        <v>258.64850000000001</v>
      </c>
      <c r="T118" s="2">
        <f>Table1[[#This Row],[units_sold]]-Table1[[#This Row],[unit_return]]</f>
        <v>1446.3515</v>
      </c>
      <c r="U118">
        <f>Table1[[#This Row],[final_sold]]*Table1[[#This Row],[final_price]]</f>
        <v>14209857.903465278</v>
      </c>
      <c r="V118">
        <v>2.88</v>
      </c>
      <c r="W118">
        <v>13.79</v>
      </c>
    </row>
    <row r="119" spans="1:23" x14ac:dyDescent="0.3">
      <c r="A119">
        <v>2022</v>
      </c>
      <c r="B119" t="s">
        <v>31</v>
      </c>
      <c r="C119" t="s">
        <v>22</v>
      </c>
      <c r="D119">
        <v>163304</v>
      </c>
      <c r="E119">
        <v>7.78</v>
      </c>
      <c r="F119" s="2">
        <f>Table1[[#This Row],[website_traffic]]*(Table1[[#This Row],[conversion_rate]]/100)</f>
        <v>12705.051200000002</v>
      </c>
      <c r="G119">
        <v>385769.45</v>
      </c>
      <c r="H119" s="2">
        <f>Table1[[#This Row],[marketing_spend]]/Table1[[#This Row],[customer buying]]</f>
        <v>30.36347071155447</v>
      </c>
      <c r="I119">
        <v>29995.64</v>
      </c>
      <c r="J119">
        <v>53.49</v>
      </c>
      <c r="K119" s="1">
        <f t="shared" si="1"/>
        <v>13950.972163999999</v>
      </c>
      <c r="L119">
        <v>182.86</v>
      </c>
      <c r="M119">
        <v>0.82</v>
      </c>
      <c r="N119" s="1">
        <f>Table1[[#This Row],[final_price]]*Table1[[#This Row],[competitor_price_index]]</f>
        <v>11439.797174479998</v>
      </c>
      <c r="O119" t="s">
        <v>45</v>
      </c>
      <c r="P119">
        <v>1608</v>
      </c>
      <c r="Q119">
        <v>9909</v>
      </c>
      <c r="R119">
        <v>13.01</v>
      </c>
      <c r="S119" s="2">
        <f>Table1[[#This Row],[units_sold]]*(Table1[[#This Row],[return_rate]]/100)</f>
        <v>1289.1608999999999</v>
      </c>
      <c r="T119" s="2">
        <f>Table1[[#This Row],[units_sold]]-Table1[[#This Row],[unit_return]]</f>
        <v>8619.8391000000011</v>
      </c>
      <c r="U119">
        <f>Table1[[#This Row],[final_sold]]*Table1[[#This Row],[final_price]]</f>
        <v>120255135.34225881</v>
      </c>
      <c r="V119">
        <v>3.9</v>
      </c>
      <c r="W119">
        <v>18.88</v>
      </c>
    </row>
    <row r="120" spans="1:23" x14ac:dyDescent="0.3">
      <c r="A120">
        <v>2022</v>
      </c>
      <c r="B120" t="s">
        <v>31</v>
      </c>
      <c r="C120" t="s">
        <v>21</v>
      </c>
      <c r="D120">
        <v>19368</v>
      </c>
      <c r="E120">
        <v>1.02</v>
      </c>
      <c r="F120" s="2">
        <f>Table1[[#This Row],[website_traffic]]*(Table1[[#This Row],[conversion_rate]]/100)</f>
        <v>197.55360000000002</v>
      </c>
      <c r="G120">
        <v>94024.83</v>
      </c>
      <c r="H120" s="2">
        <f>Table1[[#This Row],[marketing_spend]]/Table1[[#This Row],[customer buying]]</f>
        <v>475.94592049955048</v>
      </c>
      <c r="I120">
        <v>20859.37</v>
      </c>
      <c r="J120">
        <v>54.7</v>
      </c>
      <c r="K120" s="1">
        <f t="shared" si="1"/>
        <v>9449.294609999999</v>
      </c>
      <c r="L120">
        <v>415.93</v>
      </c>
      <c r="M120">
        <v>0.92</v>
      </c>
      <c r="N120" s="1">
        <f>Table1[[#This Row],[final_price]]*Table1[[#This Row],[competitor_price_index]]</f>
        <v>8693.3510411999996</v>
      </c>
      <c r="O120" t="s">
        <v>45</v>
      </c>
      <c r="P120">
        <v>668</v>
      </c>
      <c r="Q120">
        <v>189</v>
      </c>
      <c r="R120">
        <v>17.329999999999998</v>
      </c>
      <c r="S120" s="2">
        <f>Table1[[#This Row],[units_sold]]*(Table1[[#This Row],[return_rate]]/100)</f>
        <v>32.753699999999995</v>
      </c>
      <c r="T120" s="2">
        <f>Table1[[#This Row],[units_sold]]-Table1[[#This Row],[unit_return]]</f>
        <v>156.24630000000002</v>
      </c>
      <c r="U120">
        <f>Table1[[#This Row],[final_sold]]*Table1[[#This Row],[final_price]]</f>
        <v>1476417.3204224431</v>
      </c>
      <c r="V120">
        <v>4.8</v>
      </c>
      <c r="W120">
        <v>9.77</v>
      </c>
    </row>
    <row r="121" spans="1:23" x14ac:dyDescent="0.3">
      <c r="A121">
        <v>2022</v>
      </c>
      <c r="B121" t="s">
        <v>31</v>
      </c>
      <c r="C121" t="s">
        <v>21</v>
      </c>
      <c r="D121">
        <v>107680</v>
      </c>
      <c r="E121">
        <v>1.39</v>
      </c>
      <c r="F121" s="2">
        <f>Table1[[#This Row],[website_traffic]]*(Table1[[#This Row],[conversion_rate]]/100)</f>
        <v>1496.752</v>
      </c>
      <c r="G121">
        <v>111305.9</v>
      </c>
      <c r="H121" s="2">
        <f>Table1[[#This Row],[marketing_spend]]/Table1[[#This Row],[customer buying]]</f>
        <v>74.364958256277589</v>
      </c>
      <c r="I121">
        <v>5454.58</v>
      </c>
      <c r="J121">
        <v>37.08</v>
      </c>
      <c r="K121" s="1">
        <f t="shared" si="1"/>
        <v>3432.0217359999997</v>
      </c>
      <c r="L121">
        <v>370.35</v>
      </c>
      <c r="M121">
        <v>1.01</v>
      </c>
      <c r="N121" s="1">
        <f>Table1[[#This Row],[final_price]]*Table1[[#This Row],[competitor_price_index]]</f>
        <v>3466.3419533599999</v>
      </c>
      <c r="O121" t="s">
        <v>44</v>
      </c>
      <c r="P121">
        <v>3629</v>
      </c>
      <c r="Q121">
        <v>1085</v>
      </c>
      <c r="R121">
        <v>15.28</v>
      </c>
      <c r="S121" s="2">
        <f>Table1[[#This Row],[units_sold]]*(Table1[[#This Row],[return_rate]]/100)</f>
        <v>165.78799999999998</v>
      </c>
      <c r="T121" s="2">
        <f>Table1[[#This Row],[units_sold]]-Table1[[#This Row],[unit_return]]</f>
        <v>919.21199999999999</v>
      </c>
      <c r="U121">
        <f>Table1[[#This Row],[final_sold]]*Table1[[#This Row],[final_price]]</f>
        <v>3154755.5639920318</v>
      </c>
      <c r="V121">
        <v>2.9</v>
      </c>
      <c r="W121">
        <v>18.55</v>
      </c>
    </row>
    <row r="122" spans="1:23" x14ac:dyDescent="0.3">
      <c r="A122">
        <v>2022</v>
      </c>
      <c r="B122" t="s">
        <v>31</v>
      </c>
      <c r="C122" t="s">
        <v>19</v>
      </c>
      <c r="D122">
        <v>18801</v>
      </c>
      <c r="E122">
        <v>0.72</v>
      </c>
      <c r="F122" s="2">
        <f>Table1[[#This Row],[website_traffic]]*(Table1[[#This Row],[conversion_rate]]/100)</f>
        <v>135.3672</v>
      </c>
      <c r="G122">
        <v>188757.69</v>
      </c>
      <c r="H122" s="2">
        <f>Table1[[#This Row],[marketing_spend]]/Table1[[#This Row],[customer buying]]</f>
        <v>1394.4123096289204</v>
      </c>
      <c r="I122">
        <v>31519.48</v>
      </c>
      <c r="J122">
        <v>12.29</v>
      </c>
      <c r="K122" s="1">
        <f t="shared" si="1"/>
        <v>27645.735907999999</v>
      </c>
      <c r="L122">
        <v>214.91</v>
      </c>
      <c r="M122">
        <v>1.03</v>
      </c>
      <c r="N122" s="1">
        <f>Table1[[#This Row],[final_price]]*Table1[[#This Row],[competitor_price_index]]</f>
        <v>28475.10798524</v>
      </c>
      <c r="O122" t="s">
        <v>45</v>
      </c>
      <c r="P122">
        <v>4753</v>
      </c>
      <c r="Q122">
        <v>103</v>
      </c>
      <c r="R122">
        <v>11.89</v>
      </c>
      <c r="S122" s="2">
        <f>Table1[[#This Row],[units_sold]]*(Table1[[#This Row],[return_rate]]/100)</f>
        <v>12.246700000000001</v>
      </c>
      <c r="T122" s="2">
        <f>Table1[[#This Row],[units_sold]]-Table1[[#This Row],[unit_return]]</f>
        <v>90.753299999999996</v>
      </c>
      <c r="U122">
        <f>Table1[[#This Row],[final_sold]]*Table1[[#This Row],[final_price]]</f>
        <v>2508941.7645794963</v>
      </c>
      <c r="V122">
        <v>3.81</v>
      </c>
      <c r="W122">
        <v>6.52</v>
      </c>
    </row>
    <row r="123" spans="1:23" x14ac:dyDescent="0.3">
      <c r="A123">
        <v>2022</v>
      </c>
      <c r="B123" t="s">
        <v>31</v>
      </c>
      <c r="C123" t="s">
        <v>22</v>
      </c>
      <c r="D123">
        <v>9348</v>
      </c>
      <c r="E123">
        <v>5.99</v>
      </c>
      <c r="F123" s="2">
        <f>Table1[[#This Row],[website_traffic]]*(Table1[[#This Row],[conversion_rate]]/100)</f>
        <v>559.9452</v>
      </c>
      <c r="G123">
        <v>94756.3</v>
      </c>
      <c r="H123" s="2">
        <f>Table1[[#This Row],[marketing_spend]]/Table1[[#This Row],[customer buying]]</f>
        <v>169.22423837189783</v>
      </c>
      <c r="I123">
        <v>10899.76</v>
      </c>
      <c r="J123">
        <v>6.96</v>
      </c>
      <c r="K123" s="1">
        <f t="shared" si="1"/>
        <v>10141.136704</v>
      </c>
      <c r="L123">
        <v>174.83</v>
      </c>
      <c r="M123">
        <v>0.96</v>
      </c>
      <c r="N123" s="1">
        <f>Table1[[#This Row],[final_price]]*Table1[[#This Row],[competitor_price_index]]</f>
        <v>9735.4912358399997</v>
      </c>
      <c r="O123" t="s">
        <v>45</v>
      </c>
      <c r="P123">
        <v>4917</v>
      </c>
      <c r="Q123">
        <v>388</v>
      </c>
      <c r="R123">
        <v>6.19</v>
      </c>
      <c r="S123" s="2">
        <f>Table1[[#This Row],[units_sold]]*(Table1[[#This Row],[return_rate]]/100)</f>
        <v>24.017200000000003</v>
      </c>
      <c r="T123" s="2">
        <f>Table1[[#This Row],[units_sold]]-Table1[[#This Row],[unit_return]]</f>
        <v>363.9828</v>
      </c>
      <c r="U123">
        <f>Table1[[#This Row],[final_sold]]*Table1[[#This Row],[final_price]]</f>
        <v>3691199.3327046912</v>
      </c>
      <c r="V123">
        <v>3.47</v>
      </c>
      <c r="W123">
        <v>6.67</v>
      </c>
    </row>
    <row r="124" spans="1:23" x14ac:dyDescent="0.3">
      <c r="A124">
        <v>2022</v>
      </c>
      <c r="B124" t="s">
        <v>31</v>
      </c>
      <c r="C124" t="s">
        <v>21</v>
      </c>
      <c r="D124">
        <v>159747</v>
      </c>
      <c r="E124">
        <v>6.84</v>
      </c>
      <c r="F124" s="2">
        <f>Table1[[#This Row],[website_traffic]]*(Table1[[#This Row],[conversion_rate]]/100)</f>
        <v>10926.694800000001</v>
      </c>
      <c r="G124">
        <v>51684.76</v>
      </c>
      <c r="H124" s="2">
        <f>Table1[[#This Row],[marketing_spend]]/Table1[[#This Row],[customer buying]]</f>
        <v>4.7301366923875277</v>
      </c>
      <c r="I124">
        <v>10026.24</v>
      </c>
      <c r="J124">
        <v>47.96</v>
      </c>
      <c r="K124" s="1">
        <f t="shared" si="1"/>
        <v>5217.6552959999999</v>
      </c>
      <c r="L124">
        <v>30.25</v>
      </c>
      <c r="M124">
        <v>0.97</v>
      </c>
      <c r="N124" s="1">
        <f>Table1[[#This Row],[final_price]]*Table1[[#This Row],[competitor_price_index]]</f>
        <v>5061.1256371199997</v>
      </c>
      <c r="O124" t="s">
        <v>45</v>
      </c>
      <c r="P124">
        <v>4736</v>
      </c>
      <c r="Q124">
        <v>7517</v>
      </c>
      <c r="R124">
        <v>22.73</v>
      </c>
      <c r="S124" s="2">
        <f>Table1[[#This Row],[units_sold]]*(Table1[[#This Row],[return_rate]]/100)</f>
        <v>1708.6141</v>
      </c>
      <c r="T124" s="2">
        <f>Table1[[#This Row],[units_sold]]-Table1[[#This Row],[unit_return]]</f>
        <v>5808.3859000000002</v>
      </c>
      <c r="U124">
        <f>Table1[[#This Row],[final_sold]]*Table1[[#This Row],[final_price]]</f>
        <v>30306155.452346727</v>
      </c>
      <c r="V124">
        <v>3.44</v>
      </c>
      <c r="W124">
        <v>14.88</v>
      </c>
    </row>
    <row r="125" spans="1:23" x14ac:dyDescent="0.3">
      <c r="A125">
        <v>2022</v>
      </c>
      <c r="B125" t="s">
        <v>31</v>
      </c>
      <c r="C125" t="s">
        <v>22</v>
      </c>
      <c r="D125">
        <v>132226</v>
      </c>
      <c r="E125">
        <v>1.6</v>
      </c>
      <c r="F125" s="2">
        <f>Table1[[#This Row],[website_traffic]]*(Table1[[#This Row],[conversion_rate]]/100)</f>
        <v>2115.616</v>
      </c>
      <c r="G125">
        <v>475789.89</v>
      </c>
      <c r="H125" s="2">
        <f>Table1[[#This Row],[marketing_spend]]/Table1[[#This Row],[customer buying]]</f>
        <v>224.89425774809797</v>
      </c>
      <c r="I125">
        <v>28677.07</v>
      </c>
      <c r="J125">
        <v>42.25</v>
      </c>
      <c r="K125" s="1">
        <f t="shared" si="1"/>
        <v>16561.007925000002</v>
      </c>
      <c r="L125">
        <v>459.36</v>
      </c>
      <c r="M125">
        <v>0.89</v>
      </c>
      <c r="N125" s="1">
        <f>Table1[[#This Row],[final_price]]*Table1[[#This Row],[competitor_price_index]]</f>
        <v>14739.297053250002</v>
      </c>
      <c r="O125" t="s">
        <v>45</v>
      </c>
      <c r="P125">
        <v>1665</v>
      </c>
      <c r="Q125">
        <v>1747</v>
      </c>
      <c r="R125">
        <v>3.44</v>
      </c>
      <c r="S125" s="2">
        <f>Table1[[#This Row],[units_sold]]*(Table1[[#This Row],[return_rate]]/100)</f>
        <v>60.096800000000002</v>
      </c>
      <c r="T125" s="2">
        <f>Table1[[#This Row],[units_sold]]-Table1[[#This Row],[unit_return]]</f>
        <v>1686.9032</v>
      </c>
      <c r="U125">
        <f>Table1[[#This Row],[final_sold]]*Table1[[#This Row],[final_price]]</f>
        <v>27936817.263907861</v>
      </c>
      <c r="V125">
        <v>4.13</v>
      </c>
      <c r="W125">
        <v>11.04</v>
      </c>
    </row>
    <row r="126" spans="1:23" x14ac:dyDescent="0.3">
      <c r="A126">
        <v>2022</v>
      </c>
      <c r="B126" t="s">
        <v>31</v>
      </c>
      <c r="C126" t="s">
        <v>20</v>
      </c>
      <c r="D126">
        <v>150710</v>
      </c>
      <c r="E126">
        <v>2.63</v>
      </c>
      <c r="F126" s="2">
        <f>Table1[[#This Row],[website_traffic]]*(Table1[[#This Row],[conversion_rate]]/100)</f>
        <v>3963.6730000000002</v>
      </c>
      <c r="G126">
        <v>497948.93</v>
      </c>
      <c r="H126" s="2">
        <f>Table1[[#This Row],[marketing_spend]]/Table1[[#This Row],[customer buying]]</f>
        <v>125.62815600580572</v>
      </c>
      <c r="I126">
        <v>10114.299999999999</v>
      </c>
      <c r="J126">
        <v>11.57</v>
      </c>
      <c r="K126" s="1">
        <f t="shared" si="1"/>
        <v>8944.0754899999993</v>
      </c>
      <c r="L126">
        <v>162.63</v>
      </c>
      <c r="M126">
        <v>0.97</v>
      </c>
      <c r="N126" s="1">
        <f>Table1[[#This Row],[final_price]]*Table1[[#This Row],[competitor_price_index]]</f>
        <v>8675.753225299999</v>
      </c>
      <c r="O126" t="s">
        <v>45</v>
      </c>
      <c r="P126">
        <v>618</v>
      </c>
      <c r="Q126">
        <v>3947</v>
      </c>
      <c r="R126">
        <v>11.73</v>
      </c>
      <c r="S126" s="2">
        <f>Table1[[#This Row],[units_sold]]*(Table1[[#This Row],[return_rate]]/100)</f>
        <v>462.98309999999998</v>
      </c>
      <c r="T126" s="2">
        <f>Table1[[#This Row],[units_sold]]-Table1[[#This Row],[unit_return]]</f>
        <v>3484.0169000000001</v>
      </c>
      <c r="U126">
        <f>Table1[[#This Row],[final_sold]]*Table1[[#This Row],[final_price]]</f>
        <v>31161310.162035778</v>
      </c>
      <c r="V126">
        <v>4.9800000000000004</v>
      </c>
      <c r="W126">
        <v>13.51</v>
      </c>
    </row>
    <row r="127" spans="1:23" x14ac:dyDescent="0.3">
      <c r="A127">
        <v>2022</v>
      </c>
      <c r="B127" t="s">
        <v>31</v>
      </c>
      <c r="C127" t="s">
        <v>21</v>
      </c>
      <c r="D127">
        <v>90299</v>
      </c>
      <c r="E127">
        <v>4.41</v>
      </c>
      <c r="F127" s="2">
        <f>Table1[[#This Row],[website_traffic]]*(Table1[[#This Row],[conversion_rate]]/100)</f>
        <v>3982.1858999999999</v>
      </c>
      <c r="G127">
        <v>387842.01</v>
      </c>
      <c r="H127" s="2">
        <f>Table1[[#This Row],[marketing_spend]]/Table1[[#This Row],[customer buying]]</f>
        <v>97.394250228247756</v>
      </c>
      <c r="I127">
        <v>45094</v>
      </c>
      <c r="J127">
        <v>4.87</v>
      </c>
      <c r="K127" s="1">
        <f t="shared" si="1"/>
        <v>42897.922200000001</v>
      </c>
      <c r="L127">
        <v>462.32</v>
      </c>
      <c r="M127">
        <v>1.08</v>
      </c>
      <c r="N127" s="1">
        <f>Table1[[#This Row],[final_price]]*Table1[[#This Row],[competitor_price_index]]</f>
        <v>46329.755976</v>
      </c>
      <c r="O127" t="s">
        <v>45</v>
      </c>
      <c r="P127">
        <v>4520</v>
      </c>
      <c r="Q127">
        <v>3376</v>
      </c>
      <c r="R127">
        <v>22.37</v>
      </c>
      <c r="S127" s="2">
        <f>Table1[[#This Row],[units_sold]]*(Table1[[#This Row],[return_rate]]/100)</f>
        <v>755.21120000000008</v>
      </c>
      <c r="T127" s="2">
        <f>Table1[[#This Row],[units_sold]]-Table1[[#This Row],[unit_return]]</f>
        <v>2620.7887999999998</v>
      </c>
      <c r="U127">
        <f>Table1[[#This Row],[final_sold]]*Table1[[#This Row],[final_price]]</f>
        <v>112426394.04503135</v>
      </c>
      <c r="V127">
        <v>4.24</v>
      </c>
      <c r="W127">
        <v>13.74</v>
      </c>
    </row>
    <row r="128" spans="1:23" x14ac:dyDescent="0.3">
      <c r="A128">
        <v>2022</v>
      </c>
      <c r="B128" t="s">
        <v>31</v>
      </c>
      <c r="C128" t="s">
        <v>19</v>
      </c>
      <c r="D128">
        <v>192136</v>
      </c>
      <c r="E128">
        <v>4.92</v>
      </c>
      <c r="F128" s="2">
        <f>Table1[[#This Row],[website_traffic]]*(Table1[[#This Row],[conversion_rate]]/100)</f>
        <v>9453.0912000000008</v>
      </c>
      <c r="G128">
        <v>275408.15999999997</v>
      </c>
      <c r="H128" s="2">
        <f>Table1[[#This Row],[marketing_spend]]/Table1[[#This Row],[customer buying]]</f>
        <v>29.134190517489131</v>
      </c>
      <c r="I128">
        <v>10844.09</v>
      </c>
      <c r="J128">
        <v>48.89</v>
      </c>
      <c r="K128" s="1">
        <f t="shared" si="1"/>
        <v>5542.4143990000002</v>
      </c>
      <c r="L128">
        <v>421.75</v>
      </c>
      <c r="M128">
        <v>1.19</v>
      </c>
      <c r="N128" s="1">
        <f>Table1[[#This Row],[final_price]]*Table1[[#This Row],[competitor_price_index]]</f>
        <v>6595.4731348100004</v>
      </c>
      <c r="O128" t="s">
        <v>44</v>
      </c>
      <c r="P128">
        <v>4159</v>
      </c>
      <c r="Q128">
        <v>8271</v>
      </c>
      <c r="R128">
        <v>24.76</v>
      </c>
      <c r="S128" s="2">
        <f>Table1[[#This Row],[units_sold]]*(Table1[[#This Row],[return_rate]]/100)</f>
        <v>2047.8996000000002</v>
      </c>
      <c r="T128" s="2">
        <f>Table1[[#This Row],[units_sold]]-Table1[[#This Row],[unit_return]]</f>
        <v>6223.1003999999994</v>
      </c>
      <c r="U128">
        <f>Table1[[#This Row],[final_sold]]*Table1[[#This Row],[final_price]]</f>
        <v>34491001.263382658</v>
      </c>
      <c r="V128">
        <v>3.5</v>
      </c>
      <c r="W128">
        <v>20.329999999999998</v>
      </c>
    </row>
    <row r="129" spans="1:23" x14ac:dyDescent="0.3">
      <c r="A129">
        <v>2022</v>
      </c>
      <c r="B129" t="s">
        <v>31</v>
      </c>
      <c r="C129" t="s">
        <v>22</v>
      </c>
      <c r="D129">
        <v>7829</v>
      </c>
      <c r="E129">
        <v>6.77</v>
      </c>
      <c r="F129" s="2">
        <f>Table1[[#This Row],[website_traffic]]*(Table1[[#This Row],[conversion_rate]]/100)</f>
        <v>530.02329999999995</v>
      </c>
      <c r="G129">
        <v>272755.31</v>
      </c>
      <c r="H129" s="2">
        <f>Table1[[#This Row],[marketing_spend]]/Table1[[#This Row],[customer buying]]</f>
        <v>514.61003695497925</v>
      </c>
      <c r="I129">
        <v>16284.34</v>
      </c>
      <c r="J129">
        <v>6.4</v>
      </c>
      <c r="K129" s="1">
        <f t="shared" si="1"/>
        <v>15242.142239999999</v>
      </c>
      <c r="L129">
        <v>232.78</v>
      </c>
      <c r="M129">
        <v>0.82</v>
      </c>
      <c r="N129" s="1">
        <f>Table1[[#This Row],[final_price]]*Table1[[#This Row],[competitor_price_index]]</f>
        <v>12498.556636799998</v>
      </c>
      <c r="O129" t="s">
        <v>45</v>
      </c>
      <c r="P129">
        <v>529</v>
      </c>
      <c r="Q129">
        <v>307</v>
      </c>
      <c r="R129">
        <v>5.67</v>
      </c>
      <c r="S129" s="2">
        <f>Table1[[#This Row],[units_sold]]*(Table1[[#This Row],[return_rate]]/100)</f>
        <v>17.4069</v>
      </c>
      <c r="T129" s="2">
        <f>Table1[[#This Row],[units_sold]]-Table1[[#This Row],[unit_return]]</f>
        <v>289.59309999999999</v>
      </c>
      <c r="U129">
        <f>Table1[[#This Row],[final_sold]]*Table1[[#This Row],[final_price]]</f>
        <v>4414019.2219225438</v>
      </c>
      <c r="V129">
        <v>2.9</v>
      </c>
      <c r="W129">
        <v>1.84</v>
      </c>
    </row>
    <row r="130" spans="1:23" x14ac:dyDescent="0.3">
      <c r="A130">
        <v>2022</v>
      </c>
      <c r="B130" t="s">
        <v>31</v>
      </c>
      <c r="C130" t="s">
        <v>19</v>
      </c>
      <c r="D130">
        <v>34464</v>
      </c>
      <c r="E130">
        <v>1.41</v>
      </c>
      <c r="F130" s="2">
        <f>Table1[[#This Row],[website_traffic]]*(Table1[[#This Row],[conversion_rate]]/100)</f>
        <v>485.94239999999996</v>
      </c>
      <c r="G130">
        <v>426992.76</v>
      </c>
      <c r="H130" s="2">
        <f>Table1[[#This Row],[marketing_spend]]/Table1[[#This Row],[customer buying]]</f>
        <v>878.69006697090038</v>
      </c>
      <c r="I130">
        <v>36276.230000000003</v>
      </c>
      <c r="J130">
        <v>24.63</v>
      </c>
      <c r="K130" s="1">
        <f t="shared" ref="K130:K193" si="2">I130*(1-J130/100)</f>
        <v>27341.394551000005</v>
      </c>
      <c r="L130">
        <v>125.46</v>
      </c>
      <c r="M130">
        <v>0.84</v>
      </c>
      <c r="N130" s="1">
        <f>Table1[[#This Row],[final_price]]*Table1[[#This Row],[competitor_price_index]]</f>
        <v>22966.771422840004</v>
      </c>
      <c r="O130" t="s">
        <v>44</v>
      </c>
      <c r="P130">
        <v>2316</v>
      </c>
      <c r="Q130">
        <v>470</v>
      </c>
      <c r="R130">
        <v>22.48</v>
      </c>
      <c r="S130" s="2">
        <f>Table1[[#This Row],[units_sold]]*(Table1[[#This Row],[return_rate]]/100)</f>
        <v>105.65600000000001</v>
      </c>
      <c r="T130" s="2">
        <f>Table1[[#This Row],[units_sold]]-Table1[[#This Row],[unit_return]]</f>
        <v>364.34399999999999</v>
      </c>
      <c r="U130">
        <f>Table1[[#This Row],[final_sold]]*Table1[[#This Row],[final_price]]</f>
        <v>9961673.0562895462</v>
      </c>
      <c r="V130">
        <v>3.87</v>
      </c>
      <c r="W130">
        <v>14.73</v>
      </c>
    </row>
    <row r="131" spans="1:23" x14ac:dyDescent="0.3">
      <c r="A131">
        <v>2022</v>
      </c>
      <c r="B131" t="s">
        <v>31</v>
      </c>
      <c r="C131" t="s">
        <v>21</v>
      </c>
      <c r="D131">
        <v>101965</v>
      </c>
      <c r="E131">
        <v>3.41</v>
      </c>
      <c r="F131" s="2">
        <f>Table1[[#This Row],[website_traffic]]*(Table1[[#This Row],[conversion_rate]]/100)</f>
        <v>3477.0065</v>
      </c>
      <c r="G131">
        <v>366287.64</v>
      </c>
      <c r="H131" s="2">
        <f>Table1[[#This Row],[marketing_spend]]/Table1[[#This Row],[customer buying]]</f>
        <v>105.3456874469461</v>
      </c>
      <c r="I131">
        <v>23620.75</v>
      </c>
      <c r="J131">
        <v>53.36</v>
      </c>
      <c r="K131" s="1">
        <f t="shared" si="2"/>
        <v>11016.7178</v>
      </c>
      <c r="L131">
        <v>408.52</v>
      </c>
      <c r="M131">
        <v>0.98</v>
      </c>
      <c r="N131" s="1">
        <f>Table1[[#This Row],[final_price]]*Table1[[#This Row],[competitor_price_index]]</f>
        <v>10796.383444000001</v>
      </c>
      <c r="O131" t="s">
        <v>44</v>
      </c>
      <c r="P131">
        <v>1826</v>
      </c>
      <c r="Q131">
        <v>2590</v>
      </c>
      <c r="R131">
        <v>22.15</v>
      </c>
      <c r="S131" s="2">
        <f>Table1[[#This Row],[units_sold]]*(Table1[[#This Row],[return_rate]]/100)</f>
        <v>573.68499999999995</v>
      </c>
      <c r="T131" s="2">
        <f>Table1[[#This Row],[units_sold]]-Table1[[#This Row],[unit_return]]</f>
        <v>2016.3150000000001</v>
      </c>
      <c r="U131">
        <f>Table1[[#This Row],[final_sold]]*Table1[[#This Row],[final_price]]</f>
        <v>22213173.350907002</v>
      </c>
      <c r="V131">
        <v>2.98</v>
      </c>
      <c r="W131">
        <v>22</v>
      </c>
    </row>
    <row r="132" spans="1:23" x14ac:dyDescent="0.3">
      <c r="A132">
        <v>2022</v>
      </c>
      <c r="B132" t="s">
        <v>31</v>
      </c>
      <c r="C132" t="s">
        <v>21</v>
      </c>
      <c r="D132">
        <v>182011</v>
      </c>
      <c r="E132">
        <v>6.88</v>
      </c>
      <c r="F132" s="2">
        <f>Table1[[#This Row],[website_traffic]]*(Table1[[#This Row],[conversion_rate]]/100)</f>
        <v>12522.3568</v>
      </c>
      <c r="G132">
        <v>106521.41</v>
      </c>
      <c r="H132" s="2">
        <f>Table1[[#This Row],[marketing_spend]]/Table1[[#This Row],[customer buying]]</f>
        <v>8.5064985530519301</v>
      </c>
      <c r="I132">
        <v>37820.78</v>
      </c>
      <c r="J132">
        <v>25.05</v>
      </c>
      <c r="K132" s="1">
        <f t="shared" si="2"/>
        <v>28346.674610000002</v>
      </c>
      <c r="L132">
        <v>114.54</v>
      </c>
      <c r="M132">
        <v>0.97</v>
      </c>
      <c r="N132" s="1">
        <f>Table1[[#This Row],[final_price]]*Table1[[#This Row],[competitor_price_index]]</f>
        <v>27496.274371700001</v>
      </c>
      <c r="O132" t="s">
        <v>45</v>
      </c>
      <c r="P132">
        <v>4036</v>
      </c>
      <c r="Q132">
        <v>10694</v>
      </c>
      <c r="R132">
        <v>12.54</v>
      </c>
      <c r="S132" s="2">
        <f>Table1[[#This Row],[units_sold]]*(Table1[[#This Row],[return_rate]]/100)</f>
        <v>1341.0275999999999</v>
      </c>
      <c r="T132" s="2">
        <f>Table1[[#This Row],[units_sold]]-Table1[[#This Row],[unit_return]]</f>
        <v>9352.9724000000006</v>
      </c>
      <c r="U132">
        <f>Table1[[#This Row],[final_sold]]*Table1[[#This Row],[final_price]]</f>
        <v>265125665.25911081</v>
      </c>
      <c r="V132">
        <v>4.2699999999999996</v>
      </c>
      <c r="W132">
        <v>5.62</v>
      </c>
    </row>
    <row r="133" spans="1:23" x14ac:dyDescent="0.3">
      <c r="A133">
        <v>2022</v>
      </c>
      <c r="B133" t="s">
        <v>31</v>
      </c>
      <c r="C133" t="s">
        <v>18</v>
      </c>
      <c r="D133">
        <v>172139</v>
      </c>
      <c r="E133">
        <v>6.16</v>
      </c>
      <c r="F133" s="2">
        <f>Table1[[#This Row],[website_traffic]]*(Table1[[#This Row],[conversion_rate]]/100)</f>
        <v>10603.7624</v>
      </c>
      <c r="G133">
        <v>499143.14</v>
      </c>
      <c r="H133" s="2">
        <f>Table1[[#This Row],[marketing_spend]]/Table1[[#This Row],[customer buying]]</f>
        <v>47.072267481210254</v>
      </c>
      <c r="I133">
        <v>43224</v>
      </c>
      <c r="J133">
        <v>49.58</v>
      </c>
      <c r="K133" s="1">
        <f t="shared" si="2"/>
        <v>21793.540799999999</v>
      </c>
      <c r="L133">
        <v>221.41</v>
      </c>
      <c r="M133">
        <v>0.95</v>
      </c>
      <c r="N133" s="1">
        <f>Table1[[#This Row],[final_price]]*Table1[[#This Row],[competitor_price_index]]</f>
        <v>20703.863759999997</v>
      </c>
      <c r="O133" t="s">
        <v>44</v>
      </c>
      <c r="P133">
        <v>3722</v>
      </c>
      <c r="Q133">
        <v>7078</v>
      </c>
      <c r="R133">
        <v>18.559999999999999</v>
      </c>
      <c r="S133" s="2">
        <f>Table1[[#This Row],[units_sold]]*(Table1[[#This Row],[return_rate]]/100)</f>
        <v>1313.6768</v>
      </c>
      <c r="T133" s="2">
        <f>Table1[[#This Row],[units_sold]]-Table1[[#This Row],[unit_return]]</f>
        <v>5764.3231999999998</v>
      </c>
      <c r="U133">
        <f>Table1[[#This Row],[final_sold]]*Table1[[#This Row],[final_price]]</f>
        <v>125625012.84358655</v>
      </c>
      <c r="V133">
        <v>2.67</v>
      </c>
      <c r="W133">
        <v>19.78</v>
      </c>
    </row>
    <row r="134" spans="1:23" x14ac:dyDescent="0.3">
      <c r="A134">
        <v>2022</v>
      </c>
      <c r="B134" t="s">
        <v>31</v>
      </c>
      <c r="C134" t="s">
        <v>21</v>
      </c>
      <c r="D134">
        <v>73076</v>
      </c>
      <c r="E134">
        <v>6.04</v>
      </c>
      <c r="F134" s="2">
        <f>Table1[[#This Row],[website_traffic]]*(Table1[[#This Row],[conversion_rate]]/100)</f>
        <v>4413.7903999999999</v>
      </c>
      <c r="G134">
        <v>133253.60999999999</v>
      </c>
      <c r="H134" s="2">
        <f>Table1[[#This Row],[marketing_spend]]/Table1[[#This Row],[customer buying]]</f>
        <v>30.190289507177322</v>
      </c>
      <c r="I134">
        <v>37792.65</v>
      </c>
      <c r="J134">
        <v>8.51</v>
      </c>
      <c r="K134" s="1">
        <f t="shared" si="2"/>
        <v>34576.495484999999</v>
      </c>
      <c r="L134">
        <v>317.36</v>
      </c>
      <c r="M134">
        <v>0.83</v>
      </c>
      <c r="N134" s="1">
        <f>Table1[[#This Row],[final_price]]*Table1[[#This Row],[competitor_price_index]]</f>
        <v>28698.491252549997</v>
      </c>
      <c r="O134" t="s">
        <v>44</v>
      </c>
      <c r="P134">
        <v>4585</v>
      </c>
      <c r="Q134">
        <v>5009</v>
      </c>
      <c r="R134">
        <v>18.68</v>
      </c>
      <c r="S134" s="2">
        <f>Table1[[#This Row],[units_sold]]*(Table1[[#This Row],[return_rate]]/100)</f>
        <v>935.68119999999999</v>
      </c>
      <c r="T134" s="2">
        <f>Table1[[#This Row],[units_sold]]-Table1[[#This Row],[unit_return]]</f>
        <v>4073.3188</v>
      </c>
      <c r="U134">
        <f>Table1[[#This Row],[final_sold]]*Table1[[#This Row],[final_price]]</f>
        <v>140841089.09716561</v>
      </c>
      <c r="V134">
        <v>4.54</v>
      </c>
      <c r="W134">
        <v>10.029999999999999</v>
      </c>
    </row>
    <row r="135" spans="1:23" x14ac:dyDescent="0.3">
      <c r="A135">
        <v>2022</v>
      </c>
      <c r="B135" t="s">
        <v>31</v>
      </c>
      <c r="C135" t="s">
        <v>19</v>
      </c>
      <c r="D135">
        <v>73031</v>
      </c>
      <c r="E135">
        <v>6.08</v>
      </c>
      <c r="F135" s="2">
        <f>Table1[[#This Row],[website_traffic]]*(Table1[[#This Row],[conversion_rate]]/100)</f>
        <v>4440.2848000000004</v>
      </c>
      <c r="G135">
        <v>74650.38</v>
      </c>
      <c r="H135" s="2">
        <f>Table1[[#This Row],[marketing_spend]]/Table1[[#This Row],[customer buying]]</f>
        <v>16.812070252790992</v>
      </c>
      <c r="I135">
        <v>1718.73</v>
      </c>
      <c r="J135">
        <v>51.81</v>
      </c>
      <c r="K135" s="1">
        <f t="shared" si="2"/>
        <v>828.255987</v>
      </c>
      <c r="L135">
        <v>403.28</v>
      </c>
      <c r="M135">
        <v>0.9</v>
      </c>
      <c r="N135" s="1">
        <f>Table1[[#This Row],[final_price]]*Table1[[#This Row],[competitor_price_index]]</f>
        <v>745.4303883</v>
      </c>
      <c r="O135" t="s">
        <v>45</v>
      </c>
      <c r="P135">
        <v>3201</v>
      </c>
      <c r="Q135">
        <v>2530</v>
      </c>
      <c r="R135">
        <v>11.43</v>
      </c>
      <c r="S135" s="2">
        <f>Table1[[#This Row],[units_sold]]*(Table1[[#This Row],[return_rate]]/100)</f>
        <v>289.17899999999997</v>
      </c>
      <c r="T135" s="2">
        <f>Table1[[#This Row],[units_sold]]-Table1[[#This Row],[unit_return]]</f>
        <v>2240.8209999999999</v>
      </c>
      <c r="U135">
        <f>Table1[[#This Row],[final_sold]]*Table1[[#This Row],[final_price]]</f>
        <v>1855973.409045327</v>
      </c>
      <c r="V135">
        <v>2.85</v>
      </c>
      <c r="W135">
        <v>6.51</v>
      </c>
    </row>
    <row r="136" spans="1:23" x14ac:dyDescent="0.3">
      <c r="A136">
        <v>2022</v>
      </c>
      <c r="B136" t="s">
        <v>31</v>
      </c>
      <c r="C136" t="s">
        <v>22</v>
      </c>
      <c r="D136">
        <v>60596</v>
      </c>
      <c r="E136">
        <v>1.58</v>
      </c>
      <c r="F136" s="2">
        <f>Table1[[#This Row],[website_traffic]]*(Table1[[#This Row],[conversion_rate]]/100)</f>
        <v>957.41680000000008</v>
      </c>
      <c r="G136">
        <v>116624.04</v>
      </c>
      <c r="H136" s="2">
        <f>Table1[[#This Row],[marketing_spend]]/Table1[[#This Row],[customer buying]]</f>
        <v>121.81114849875205</v>
      </c>
      <c r="I136">
        <v>37633.65</v>
      </c>
      <c r="J136">
        <v>24.9</v>
      </c>
      <c r="K136" s="1">
        <f t="shared" si="2"/>
        <v>28262.871150000003</v>
      </c>
      <c r="L136">
        <v>34.409999999999997</v>
      </c>
      <c r="M136">
        <v>0.94</v>
      </c>
      <c r="N136" s="1">
        <f>Table1[[#This Row],[final_price]]*Table1[[#This Row],[competitor_price_index]]</f>
        <v>26567.098881000002</v>
      </c>
      <c r="O136" t="s">
        <v>45</v>
      </c>
      <c r="P136">
        <v>1401</v>
      </c>
      <c r="Q136">
        <v>750</v>
      </c>
      <c r="R136">
        <v>15.12</v>
      </c>
      <c r="S136" s="2">
        <f>Table1[[#This Row],[units_sold]]*(Table1[[#This Row],[return_rate]]/100)</f>
        <v>113.4</v>
      </c>
      <c r="T136" s="2">
        <f>Table1[[#This Row],[units_sold]]-Table1[[#This Row],[unit_return]]</f>
        <v>636.6</v>
      </c>
      <c r="U136">
        <f>Table1[[#This Row],[final_sold]]*Table1[[#This Row],[final_price]]</f>
        <v>17992143.774090003</v>
      </c>
      <c r="V136">
        <v>3.92</v>
      </c>
      <c r="W136">
        <v>10.18</v>
      </c>
    </row>
    <row r="137" spans="1:23" x14ac:dyDescent="0.3">
      <c r="A137">
        <v>2022</v>
      </c>
      <c r="B137" t="s">
        <v>31</v>
      </c>
      <c r="C137" t="s">
        <v>18</v>
      </c>
      <c r="D137">
        <v>181161</v>
      </c>
      <c r="E137">
        <v>2.25</v>
      </c>
      <c r="F137" s="2">
        <f>Table1[[#This Row],[website_traffic]]*(Table1[[#This Row],[conversion_rate]]/100)</f>
        <v>4076.1224999999999</v>
      </c>
      <c r="G137">
        <v>28438.240000000002</v>
      </c>
      <c r="H137" s="2">
        <f>Table1[[#This Row],[marketing_spend]]/Table1[[#This Row],[customer buying]]</f>
        <v>6.976787375747417</v>
      </c>
      <c r="I137">
        <v>42726.63</v>
      </c>
      <c r="J137">
        <v>51.65</v>
      </c>
      <c r="K137" s="1">
        <f t="shared" si="2"/>
        <v>20658.325605000002</v>
      </c>
      <c r="L137">
        <v>220.97</v>
      </c>
      <c r="M137">
        <v>0.89</v>
      </c>
      <c r="N137" s="1">
        <f>Table1[[#This Row],[final_price]]*Table1[[#This Row],[competitor_price_index]]</f>
        <v>18385.909788450001</v>
      </c>
      <c r="O137" t="s">
        <v>44</v>
      </c>
      <c r="P137">
        <v>2336</v>
      </c>
      <c r="Q137">
        <v>3902</v>
      </c>
      <c r="R137">
        <v>21.53</v>
      </c>
      <c r="S137" s="2">
        <f>Table1[[#This Row],[units_sold]]*(Table1[[#This Row],[return_rate]]/100)</f>
        <v>840.1006000000001</v>
      </c>
      <c r="T137" s="2">
        <f>Table1[[#This Row],[units_sold]]-Table1[[#This Row],[unit_return]]</f>
        <v>3061.8993999999998</v>
      </c>
      <c r="U137">
        <f>Table1[[#This Row],[final_sold]]*Table1[[#This Row],[final_price]]</f>
        <v>63253714.77495414</v>
      </c>
      <c r="V137">
        <v>3.83</v>
      </c>
      <c r="W137">
        <v>13.44</v>
      </c>
    </row>
    <row r="138" spans="1:23" x14ac:dyDescent="0.3">
      <c r="A138">
        <v>2022</v>
      </c>
      <c r="B138" t="s">
        <v>31</v>
      </c>
      <c r="C138" t="s">
        <v>22</v>
      </c>
      <c r="D138">
        <v>181112</v>
      </c>
      <c r="E138">
        <v>3.4</v>
      </c>
      <c r="F138" s="2">
        <f>Table1[[#This Row],[website_traffic]]*(Table1[[#This Row],[conversion_rate]]/100)</f>
        <v>6157.808</v>
      </c>
      <c r="G138">
        <v>235671.74</v>
      </c>
      <c r="H138" s="2">
        <f>Table1[[#This Row],[marketing_spend]]/Table1[[#This Row],[customer buying]]</f>
        <v>38.272018224666958</v>
      </c>
      <c r="I138">
        <v>31737.52</v>
      </c>
      <c r="J138">
        <v>5.99</v>
      </c>
      <c r="K138" s="1">
        <f t="shared" si="2"/>
        <v>29836.442552</v>
      </c>
      <c r="L138">
        <v>323.47000000000003</v>
      </c>
      <c r="M138">
        <v>0.96</v>
      </c>
      <c r="N138" s="1">
        <f>Table1[[#This Row],[final_price]]*Table1[[#This Row],[competitor_price_index]]</f>
        <v>28642.984849919998</v>
      </c>
      <c r="O138" t="s">
        <v>45</v>
      </c>
      <c r="P138">
        <v>4150</v>
      </c>
      <c r="Q138">
        <v>4076</v>
      </c>
      <c r="R138">
        <v>8.58</v>
      </c>
      <c r="S138" s="2">
        <f>Table1[[#This Row],[units_sold]]*(Table1[[#This Row],[return_rate]]/100)</f>
        <v>349.7208</v>
      </c>
      <c r="T138" s="2">
        <f>Table1[[#This Row],[units_sold]]-Table1[[#This Row],[unit_return]]</f>
        <v>3726.2791999999999</v>
      </c>
      <c r="U138">
        <f>Table1[[#This Row],[final_sold]]*Table1[[#This Row],[final_price]]</f>
        <v>111178915.28351252</v>
      </c>
      <c r="V138">
        <v>3.31</v>
      </c>
      <c r="W138">
        <v>3.62</v>
      </c>
    </row>
    <row r="139" spans="1:23" x14ac:dyDescent="0.3">
      <c r="A139">
        <v>2022</v>
      </c>
      <c r="B139" t="s">
        <v>31</v>
      </c>
      <c r="C139" t="s">
        <v>19</v>
      </c>
      <c r="D139">
        <v>193535</v>
      </c>
      <c r="E139">
        <v>4.3099999999999996</v>
      </c>
      <c r="F139" s="2">
        <f>Table1[[#This Row],[website_traffic]]*(Table1[[#This Row],[conversion_rate]]/100)</f>
        <v>8341.3585000000003</v>
      </c>
      <c r="G139">
        <v>377393.93</v>
      </c>
      <c r="H139" s="2">
        <f>Table1[[#This Row],[marketing_spend]]/Table1[[#This Row],[customer buying]]</f>
        <v>45.243701011052337</v>
      </c>
      <c r="I139">
        <v>19178.810000000001</v>
      </c>
      <c r="J139">
        <v>42.43</v>
      </c>
      <c r="K139" s="1">
        <f t="shared" si="2"/>
        <v>11041.240917000001</v>
      </c>
      <c r="L139">
        <v>356.67</v>
      </c>
      <c r="M139">
        <v>0.96</v>
      </c>
      <c r="N139" s="1">
        <f>Table1[[#This Row],[final_price]]*Table1[[#This Row],[competitor_price_index]]</f>
        <v>10599.591280320001</v>
      </c>
      <c r="O139" t="s">
        <v>45</v>
      </c>
      <c r="P139">
        <v>755</v>
      </c>
      <c r="Q139">
        <v>6923</v>
      </c>
      <c r="R139">
        <v>16.32</v>
      </c>
      <c r="S139" s="2">
        <f>Table1[[#This Row],[units_sold]]*(Table1[[#This Row],[return_rate]]/100)</f>
        <v>1129.8336000000002</v>
      </c>
      <c r="T139" s="2">
        <f>Table1[[#This Row],[units_sold]]-Table1[[#This Row],[unit_return]]</f>
        <v>5793.1664000000001</v>
      </c>
      <c r="U139">
        <f>Table1[[#This Row],[final_sold]]*Table1[[#This Row],[final_price]]</f>
        <v>63963745.894669592</v>
      </c>
      <c r="V139">
        <v>4.1500000000000004</v>
      </c>
      <c r="W139">
        <v>16.05</v>
      </c>
    </row>
    <row r="140" spans="1:23" x14ac:dyDescent="0.3">
      <c r="A140">
        <v>2022</v>
      </c>
      <c r="B140" t="s">
        <v>31</v>
      </c>
      <c r="C140" t="s">
        <v>22</v>
      </c>
      <c r="D140">
        <v>191862</v>
      </c>
      <c r="E140">
        <v>2.14</v>
      </c>
      <c r="F140" s="2">
        <f>Table1[[#This Row],[website_traffic]]*(Table1[[#This Row],[conversion_rate]]/100)</f>
        <v>4105.8468000000003</v>
      </c>
      <c r="G140">
        <v>361316</v>
      </c>
      <c r="H140" s="2">
        <f>Table1[[#This Row],[marketing_spend]]/Table1[[#This Row],[customer buying]]</f>
        <v>88.000360851262144</v>
      </c>
      <c r="I140">
        <v>3103.2</v>
      </c>
      <c r="J140">
        <v>28.02</v>
      </c>
      <c r="K140" s="1">
        <f t="shared" si="2"/>
        <v>2233.68336</v>
      </c>
      <c r="L140">
        <v>337.51</v>
      </c>
      <c r="M140">
        <v>1.01</v>
      </c>
      <c r="N140" s="1">
        <f>Table1[[#This Row],[final_price]]*Table1[[#This Row],[competitor_price_index]]</f>
        <v>2256.0201935999999</v>
      </c>
      <c r="O140" t="s">
        <v>45</v>
      </c>
      <c r="P140">
        <v>2526</v>
      </c>
      <c r="Q140">
        <v>2865</v>
      </c>
      <c r="R140">
        <v>21.88</v>
      </c>
      <c r="S140" s="2">
        <f>Table1[[#This Row],[units_sold]]*(Table1[[#This Row],[return_rate]]/100)</f>
        <v>626.86199999999997</v>
      </c>
      <c r="T140" s="2">
        <f>Table1[[#This Row],[units_sold]]-Table1[[#This Row],[unit_return]]</f>
        <v>2238.1379999999999</v>
      </c>
      <c r="U140">
        <f>Table1[[#This Row],[final_sold]]*Table1[[#This Row],[final_price]]</f>
        <v>4999291.6079836795</v>
      </c>
      <c r="V140">
        <v>3.49</v>
      </c>
      <c r="W140">
        <v>11.77</v>
      </c>
    </row>
    <row r="141" spans="1:23" x14ac:dyDescent="0.3">
      <c r="A141">
        <v>2022</v>
      </c>
      <c r="B141" t="s">
        <v>31</v>
      </c>
      <c r="C141" t="s">
        <v>19</v>
      </c>
      <c r="D141">
        <v>193922</v>
      </c>
      <c r="E141">
        <v>0.98</v>
      </c>
      <c r="F141" s="2">
        <f>Table1[[#This Row],[website_traffic]]*(Table1[[#This Row],[conversion_rate]]/100)</f>
        <v>1900.4356</v>
      </c>
      <c r="G141">
        <v>33189.230000000003</v>
      </c>
      <c r="H141" s="2">
        <f>Table1[[#This Row],[marketing_spend]]/Table1[[#This Row],[customer buying]]</f>
        <v>17.464011934947969</v>
      </c>
      <c r="I141">
        <v>23577.86</v>
      </c>
      <c r="J141">
        <v>28.09</v>
      </c>
      <c r="K141" s="1">
        <f t="shared" si="2"/>
        <v>16954.839126000003</v>
      </c>
      <c r="L141">
        <v>250.88</v>
      </c>
      <c r="M141">
        <v>0.96</v>
      </c>
      <c r="N141" s="1">
        <f>Table1[[#This Row],[final_price]]*Table1[[#This Row],[competitor_price_index]]</f>
        <v>16276.645560960002</v>
      </c>
      <c r="O141" t="s">
        <v>44</v>
      </c>
      <c r="P141">
        <v>452</v>
      </c>
      <c r="Q141">
        <v>2057</v>
      </c>
      <c r="R141">
        <v>17.78</v>
      </c>
      <c r="S141" s="2">
        <f>Table1[[#This Row],[units_sold]]*(Table1[[#This Row],[return_rate]]/100)</f>
        <v>365.7346</v>
      </c>
      <c r="T141" s="2">
        <f>Table1[[#This Row],[units_sold]]-Table1[[#This Row],[unit_return]]</f>
        <v>1691.2654</v>
      </c>
      <c r="U141">
        <f>Table1[[#This Row],[final_sold]]*Table1[[#This Row],[final_price]]</f>
        <v>28675132.776370045</v>
      </c>
      <c r="V141">
        <v>4.33</v>
      </c>
      <c r="W141">
        <v>16.93</v>
      </c>
    </row>
    <row r="142" spans="1:23" x14ac:dyDescent="0.3">
      <c r="A142">
        <v>2022</v>
      </c>
      <c r="B142" t="s">
        <v>31</v>
      </c>
      <c r="C142" t="s">
        <v>22</v>
      </c>
      <c r="D142">
        <v>55104</v>
      </c>
      <c r="E142">
        <v>3</v>
      </c>
      <c r="F142" s="2">
        <f>Table1[[#This Row],[website_traffic]]*(Table1[[#This Row],[conversion_rate]]/100)</f>
        <v>1653.12</v>
      </c>
      <c r="G142">
        <v>156884.87</v>
      </c>
      <c r="H142" s="2">
        <f>Table1[[#This Row],[marketing_spend]]/Table1[[#This Row],[customer buying]]</f>
        <v>94.902287795199385</v>
      </c>
      <c r="I142">
        <v>47323.97</v>
      </c>
      <c r="J142">
        <v>8.07</v>
      </c>
      <c r="K142" s="1">
        <f t="shared" si="2"/>
        <v>43504.925621000002</v>
      </c>
      <c r="L142">
        <v>169.82</v>
      </c>
      <c r="M142">
        <v>1.17</v>
      </c>
      <c r="N142" s="1">
        <f>Table1[[#This Row],[final_price]]*Table1[[#This Row],[competitor_price_index]]</f>
        <v>50900.762976569997</v>
      </c>
      <c r="O142" t="s">
        <v>45</v>
      </c>
      <c r="P142">
        <v>146</v>
      </c>
      <c r="Q142">
        <v>1649</v>
      </c>
      <c r="R142">
        <v>2.0499999999999998</v>
      </c>
      <c r="S142" s="2">
        <f>Table1[[#This Row],[units_sold]]*(Table1[[#This Row],[return_rate]]/100)</f>
        <v>33.804499999999997</v>
      </c>
      <c r="T142" s="2">
        <f>Table1[[#This Row],[units_sold]]-Table1[[#This Row],[unit_return]]</f>
        <v>1615.1955</v>
      </c>
      <c r="U142">
        <f>Table1[[#This Row],[final_sold]]*Table1[[#This Row],[final_price]]</f>
        <v>70268960.090873912</v>
      </c>
      <c r="V142">
        <v>4.99</v>
      </c>
      <c r="W142">
        <v>12.65</v>
      </c>
    </row>
    <row r="143" spans="1:23" x14ac:dyDescent="0.3">
      <c r="A143">
        <v>2022</v>
      </c>
      <c r="B143" t="s">
        <v>31</v>
      </c>
      <c r="C143" t="s">
        <v>21</v>
      </c>
      <c r="D143">
        <v>15866</v>
      </c>
      <c r="E143">
        <v>5.55</v>
      </c>
      <c r="F143" s="2">
        <f>Table1[[#This Row],[website_traffic]]*(Table1[[#This Row],[conversion_rate]]/100)</f>
        <v>880.56299999999999</v>
      </c>
      <c r="G143">
        <v>307073.24</v>
      </c>
      <c r="H143" s="2">
        <f>Table1[[#This Row],[marketing_spend]]/Table1[[#This Row],[customer buying]]</f>
        <v>348.7237596855648</v>
      </c>
      <c r="I143">
        <v>6566.92</v>
      </c>
      <c r="J143">
        <v>38.32</v>
      </c>
      <c r="K143" s="1">
        <f t="shared" si="2"/>
        <v>4050.4762559999999</v>
      </c>
      <c r="L143">
        <v>302.58</v>
      </c>
      <c r="M143">
        <v>0.93</v>
      </c>
      <c r="N143" s="1">
        <f>Table1[[#This Row],[final_price]]*Table1[[#This Row],[competitor_price_index]]</f>
        <v>3766.9429180800003</v>
      </c>
      <c r="O143" t="s">
        <v>45</v>
      </c>
      <c r="P143">
        <v>2936</v>
      </c>
      <c r="Q143">
        <v>616</v>
      </c>
      <c r="R143">
        <v>12.85</v>
      </c>
      <c r="S143" s="2">
        <f>Table1[[#This Row],[units_sold]]*(Table1[[#This Row],[return_rate]]/100)</f>
        <v>79.156000000000006</v>
      </c>
      <c r="T143" s="2">
        <f>Table1[[#This Row],[units_sold]]-Table1[[#This Row],[unit_return]]</f>
        <v>536.84400000000005</v>
      </c>
      <c r="U143">
        <f>Table1[[#This Row],[final_sold]]*Table1[[#This Row],[final_price]]</f>
        <v>2174473.8751760642</v>
      </c>
      <c r="V143">
        <v>3.5</v>
      </c>
      <c r="W143">
        <v>12.2</v>
      </c>
    </row>
    <row r="144" spans="1:23" x14ac:dyDescent="0.3">
      <c r="A144">
        <v>2022</v>
      </c>
      <c r="B144" t="s">
        <v>31</v>
      </c>
      <c r="C144" t="s">
        <v>19</v>
      </c>
      <c r="D144">
        <v>131388</v>
      </c>
      <c r="E144">
        <v>4.5199999999999996</v>
      </c>
      <c r="F144" s="2">
        <f>Table1[[#This Row],[website_traffic]]*(Table1[[#This Row],[conversion_rate]]/100)</f>
        <v>5938.7375999999995</v>
      </c>
      <c r="G144">
        <v>135972.56</v>
      </c>
      <c r="H144" s="2">
        <f>Table1[[#This Row],[marketing_spend]]/Table1[[#This Row],[customer buying]]</f>
        <v>22.895869317411837</v>
      </c>
      <c r="I144">
        <v>32754.19</v>
      </c>
      <c r="J144">
        <v>49.24</v>
      </c>
      <c r="K144" s="1">
        <f t="shared" si="2"/>
        <v>16626.026844</v>
      </c>
      <c r="L144">
        <v>60.51</v>
      </c>
      <c r="M144">
        <v>1.1599999999999999</v>
      </c>
      <c r="N144" s="1">
        <f>Table1[[#This Row],[final_price]]*Table1[[#This Row],[competitor_price_index]]</f>
        <v>19286.191139039998</v>
      </c>
      <c r="O144" t="s">
        <v>45</v>
      </c>
      <c r="P144">
        <v>2890</v>
      </c>
      <c r="Q144">
        <v>4549</v>
      </c>
      <c r="R144">
        <v>13.08</v>
      </c>
      <c r="S144" s="2">
        <f>Table1[[#This Row],[units_sold]]*(Table1[[#This Row],[return_rate]]/100)</f>
        <v>595.00919999999996</v>
      </c>
      <c r="T144" s="2">
        <f>Table1[[#This Row],[units_sold]]-Table1[[#This Row],[unit_return]]</f>
        <v>3953.9908</v>
      </c>
      <c r="U144">
        <f>Table1[[#This Row],[final_sold]]*Table1[[#This Row],[final_price]]</f>
        <v>65739157.181729034</v>
      </c>
      <c r="V144">
        <v>3.83</v>
      </c>
      <c r="W144">
        <v>16.670000000000002</v>
      </c>
    </row>
    <row r="145" spans="1:23" x14ac:dyDescent="0.3">
      <c r="A145">
        <v>2022</v>
      </c>
      <c r="B145" t="s">
        <v>31</v>
      </c>
      <c r="C145" t="s">
        <v>18</v>
      </c>
      <c r="D145">
        <v>27620</v>
      </c>
      <c r="E145">
        <v>1.32</v>
      </c>
      <c r="F145" s="2">
        <f>Table1[[#This Row],[website_traffic]]*(Table1[[#This Row],[conversion_rate]]/100)</f>
        <v>364.584</v>
      </c>
      <c r="G145">
        <v>380750.03</v>
      </c>
      <c r="H145" s="2">
        <f>Table1[[#This Row],[marketing_spend]]/Table1[[#This Row],[customer buying]]</f>
        <v>1044.3410297764028</v>
      </c>
      <c r="I145">
        <v>7091.25</v>
      </c>
      <c r="J145">
        <v>13.07</v>
      </c>
      <c r="K145" s="1">
        <f t="shared" si="2"/>
        <v>6164.4236249999994</v>
      </c>
      <c r="L145">
        <v>55.94</v>
      </c>
      <c r="M145">
        <v>0.86</v>
      </c>
      <c r="N145" s="1">
        <f>Table1[[#This Row],[final_price]]*Table1[[#This Row],[competitor_price_index]]</f>
        <v>5301.4043174999997</v>
      </c>
      <c r="O145" t="s">
        <v>44</v>
      </c>
      <c r="P145">
        <v>3317</v>
      </c>
      <c r="Q145">
        <v>406</v>
      </c>
      <c r="R145">
        <v>2.92</v>
      </c>
      <c r="S145" s="2">
        <f>Table1[[#This Row],[units_sold]]*(Table1[[#This Row],[return_rate]]/100)</f>
        <v>11.8552</v>
      </c>
      <c r="T145" s="2">
        <f>Table1[[#This Row],[units_sold]]-Table1[[#This Row],[unit_return]]</f>
        <v>394.14479999999998</v>
      </c>
      <c r="U145">
        <f>Table1[[#This Row],[final_sold]]*Table1[[#This Row],[final_price]]</f>
        <v>2429675.5167908994</v>
      </c>
      <c r="V145">
        <v>4.46</v>
      </c>
      <c r="W145">
        <v>20.11</v>
      </c>
    </row>
    <row r="146" spans="1:23" x14ac:dyDescent="0.3">
      <c r="A146">
        <v>2023</v>
      </c>
      <c r="B146" t="s">
        <v>31</v>
      </c>
      <c r="C146" t="s">
        <v>22</v>
      </c>
      <c r="D146">
        <v>173777</v>
      </c>
      <c r="E146">
        <v>2.2599999999999998</v>
      </c>
      <c r="F146" s="2">
        <f>Table1[[#This Row],[website_traffic]]*(Table1[[#This Row],[conversion_rate]]/100)</f>
        <v>3927.3601999999996</v>
      </c>
      <c r="G146">
        <v>330027.86</v>
      </c>
      <c r="H146" s="2">
        <f>Table1[[#This Row],[marketing_spend]]/Table1[[#This Row],[customer buying]]</f>
        <v>84.033000079799152</v>
      </c>
      <c r="I146">
        <v>7995.15</v>
      </c>
      <c r="J146">
        <v>0.9</v>
      </c>
      <c r="K146" s="1">
        <f t="shared" si="2"/>
        <v>7923.1936499999993</v>
      </c>
      <c r="L146">
        <v>265.36</v>
      </c>
      <c r="M146">
        <v>1.1000000000000001</v>
      </c>
      <c r="N146" s="1">
        <f>Table1[[#This Row],[final_price]]*Table1[[#This Row],[competitor_price_index]]</f>
        <v>8715.5130150000005</v>
      </c>
      <c r="O146" t="s">
        <v>45</v>
      </c>
      <c r="P146">
        <v>2824</v>
      </c>
      <c r="Q146">
        <v>2065</v>
      </c>
      <c r="R146">
        <v>17.29</v>
      </c>
      <c r="S146" s="2">
        <f>Table1[[#This Row],[units_sold]]*(Table1[[#This Row],[return_rate]]/100)</f>
        <v>357.0385</v>
      </c>
      <c r="T146" s="2">
        <f>Table1[[#This Row],[units_sold]]-Table1[[#This Row],[unit_return]]</f>
        <v>1707.9614999999999</v>
      </c>
      <c r="U146">
        <f>Table1[[#This Row],[final_sold]]*Table1[[#This Row],[final_price]]</f>
        <v>13532509.711244473</v>
      </c>
      <c r="V146">
        <v>2.63</v>
      </c>
      <c r="W146">
        <v>1.67</v>
      </c>
    </row>
    <row r="147" spans="1:23" x14ac:dyDescent="0.3">
      <c r="A147">
        <v>2023</v>
      </c>
      <c r="B147" t="s">
        <v>31</v>
      </c>
      <c r="C147" t="s">
        <v>22</v>
      </c>
      <c r="D147">
        <v>83159</v>
      </c>
      <c r="E147">
        <v>3.73</v>
      </c>
      <c r="F147" s="2">
        <f>Table1[[#This Row],[website_traffic]]*(Table1[[#This Row],[conversion_rate]]/100)</f>
        <v>3101.8307</v>
      </c>
      <c r="G147">
        <v>203294.71</v>
      </c>
      <c r="H147" s="2">
        <f>Table1[[#This Row],[marketing_spend]]/Table1[[#This Row],[customer buying]]</f>
        <v>65.540234030180955</v>
      </c>
      <c r="I147">
        <v>31032.25</v>
      </c>
      <c r="J147">
        <v>14.7</v>
      </c>
      <c r="K147" s="1">
        <f t="shared" si="2"/>
        <v>26470.509249999999</v>
      </c>
      <c r="L147">
        <v>43.82</v>
      </c>
      <c r="M147">
        <v>1.1100000000000001</v>
      </c>
      <c r="N147" s="1">
        <f>Table1[[#This Row],[final_price]]*Table1[[#This Row],[competitor_price_index]]</f>
        <v>29382.265267500003</v>
      </c>
      <c r="O147" t="s">
        <v>45</v>
      </c>
      <c r="P147">
        <v>541</v>
      </c>
      <c r="Q147">
        <v>2344</v>
      </c>
      <c r="R147">
        <v>6.81</v>
      </c>
      <c r="S147" s="2">
        <f>Table1[[#This Row],[units_sold]]*(Table1[[#This Row],[return_rate]]/100)</f>
        <v>159.62639999999999</v>
      </c>
      <c r="T147" s="2">
        <f>Table1[[#This Row],[units_sold]]-Table1[[#This Row],[unit_return]]</f>
        <v>2184.3735999999999</v>
      </c>
      <c r="U147">
        <f>Table1[[#This Row],[final_sold]]*Table1[[#This Row],[final_price]]</f>
        <v>57821481.584255792</v>
      </c>
      <c r="V147">
        <v>3.78</v>
      </c>
      <c r="W147">
        <v>6.24</v>
      </c>
    </row>
    <row r="148" spans="1:23" x14ac:dyDescent="0.3">
      <c r="A148">
        <v>2023</v>
      </c>
      <c r="B148" t="s">
        <v>31</v>
      </c>
      <c r="C148" t="s">
        <v>22</v>
      </c>
      <c r="D148">
        <v>92856</v>
      </c>
      <c r="E148">
        <v>0.64</v>
      </c>
      <c r="F148" s="2">
        <f>Table1[[#This Row],[website_traffic]]*(Table1[[#This Row],[conversion_rate]]/100)</f>
        <v>594.27840000000003</v>
      </c>
      <c r="G148">
        <v>182391.98</v>
      </c>
      <c r="H148" s="2">
        <f>Table1[[#This Row],[marketing_spend]]/Table1[[#This Row],[customer buying]]</f>
        <v>306.91335912595849</v>
      </c>
      <c r="I148">
        <v>2169.96</v>
      </c>
      <c r="J148">
        <v>5.51</v>
      </c>
      <c r="K148" s="1">
        <f t="shared" si="2"/>
        <v>2050.3952039999999</v>
      </c>
      <c r="L148">
        <v>435.12</v>
      </c>
      <c r="M148">
        <v>1.1499999999999999</v>
      </c>
      <c r="N148" s="1">
        <f>Table1[[#This Row],[final_price]]*Table1[[#This Row],[competitor_price_index]]</f>
        <v>2357.9544845999999</v>
      </c>
      <c r="O148" t="s">
        <v>44</v>
      </c>
      <c r="P148">
        <v>2644</v>
      </c>
      <c r="Q148">
        <v>739</v>
      </c>
      <c r="R148">
        <v>5.34</v>
      </c>
      <c r="S148" s="2">
        <f>Table1[[#This Row],[units_sold]]*(Table1[[#This Row],[return_rate]]/100)</f>
        <v>39.462599999999995</v>
      </c>
      <c r="T148" s="2">
        <f>Table1[[#This Row],[units_sold]]-Table1[[#This Row],[unit_return]]</f>
        <v>699.53740000000005</v>
      </c>
      <c r="U148">
        <f>Table1[[#This Row],[final_sold]]*Table1[[#This Row],[final_price]]</f>
        <v>1434328.1299786295</v>
      </c>
      <c r="V148">
        <v>4.9800000000000004</v>
      </c>
      <c r="W148">
        <v>12.69</v>
      </c>
    </row>
    <row r="149" spans="1:23" x14ac:dyDescent="0.3">
      <c r="A149">
        <v>2023</v>
      </c>
      <c r="B149" t="s">
        <v>31</v>
      </c>
      <c r="C149" t="s">
        <v>21</v>
      </c>
      <c r="D149">
        <v>26649</v>
      </c>
      <c r="E149">
        <v>7.54</v>
      </c>
      <c r="F149" s="2">
        <f>Table1[[#This Row],[website_traffic]]*(Table1[[#This Row],[conversion_rate]]/100)</f>
        <v>2009.3345999999999</v>
      </c>
      <c r="G149">
        <v>463475.98</v>
      </c>
      <c r="H149" s="2">
        <f>Table1[[#This Row],[marketing_spend]]/Table1[[#This Row],[customer buying]]</f>
        <v>230.66142393606322</v>
      </c>
      <c r="I149">
        <v>30163.99</v>
      </c>
      <c r="J149">
        <v>58.56</v>
      </c>
      <c r="K149" s="1">
        <f t="shared" si="2"/>
        <v>12499.957456</v>
      </c>
      <c r="L149">
        <v>355.29</v>
      </c>
      <c r="M149">
        <v>0.87</v>
      </c>
      <c r="N149" s="1">
        <f>Table1[[#This Row],[final_price]]*Table1[[#This Row],[competitor_price_index]]</f>
        <v>10874.96298672</v>
      </c>
      <c r="O149" t="s">
        <v>45</v>
      </c>
      <c r="P149">
        <v>2704</v>
      </c>
      <c r="Q149">
        <v>1953</v>
      </c>
      <c r="R149">
        <v>22.86</v>
      </c>
      <c r="S149" s="2">
        <f>Table1[[#This Row],[units_sold]]*(Table1[[#This Row],[return_rate]]/100)</f>
        <v>446.45580000000001</v>
      </c>
      <c r="T149" s="2">
        <f>Table1[[#This Row],[units_sold]]-Table1[[#This Row],[unit_return]]</f>
        <v>1506.5442</v>
      </c>
      <c r="U149">
        <f>Table1[[#This Row],[final_sold]]*Table1[[#This Row],[final_price]]</f>
        <v>18831738.405583557</v>
      </c>
      <c r="V149">
        <v>4.8600000000000003</v>
      </c>
      <c r="W149">
        <v>16.2</v>
      </c>
    </row>
    <row r="150" spans="1:23" x14ac:dyDescent="0.3">
      <c r="A150">
        <v>2023</v>
      </c>
      <c r="B150" t="s">
        <v>31</v>
      </c>
      <c r="C150" t="s">
        <v>19</v>
      </c>
      <c r="D150">
        <v>115496</v>
      </c>
      <c r="E150">
        <v>6</v>
      </c>
      <c r="F150" s="2">
        <f>Table1[[#This Row],[website_traffic]]*(Table1[[#This Row],[conversion_rate]]/100)</f>
        <v>6929.7599999999993</v>
      </c>
      <c r="G150">
        <v>8033.68</v>
      </c>
      <c r="H150" s="2">
        <f>Table1[[#This Row],[marketing_spend]]/Table1[[#This Row],[customer buying]]</f>
        <v>1.15930133222507</v>
      </c>
      <c r="I150">
        <v>23641.16</v>
      </c>
      <c r="J150">
        <v>17.600000000000001</v>
      </c>
      <c r="K150" s="1">
        <f t="shared" si="2"/>
        <v>19480.315839999999</v>
      </c>
      <c r="L150">
        <v>355.9</v>
      </c>
      <c r="M150">
        <v>1.06</v>
      </c>
      <c r="N150" s="1">
        <f>Table1[[#This Row],[final_price]]*Table1[[#This Row],[competitor_price_index]]</f>
        <v>20649.134790399999</v>
      </c>
      <c r="O150" t="s">
        <v>45</v>
      </c>
      <c r="P150">
        <v>2369</v>
      </c>
      <c r="Q150">
        <v>6610</v>
      </c>
      <c r="R150">
        <v>24.93</v>
      </c>
      <c r="S150" s="2">
        <f>Table1[[#This Row],[units_sold]]*(Table1[[#This Row],[return_rate]]/100)</f>
        <v>1647.873</v>
      </c>
      <c r="T150" s="2">
        <f>Table1[[#This Row],[units_sold]]-Table1[[#This Row],[unit_return]]</f>
        <v>4962.1270000000004</v>
      </c>
      <c r="U150">
        <f>Table1[[#This Row],[final_sold]]*Table1[[#This Row],[final_price]]</f>
        <v>96663801.198191687</v>
      </c>
      <c r="V150">
        <v>4.7699999999999996</v>
      </c>
      <c r="W150">
        <v>5.27</v>
      </c>
    </row>
    <row r="151" spans="1:23" x14ac:dyDescent="0.3">
      <c r="A151">
        <v>2023</v>
      </c>
      <c r="B151" t="s">
        <v>31</v>
      </c>
      <c r="C151" t="s">
        <v>21</v>
      </c>
      <c r="D151">
        <v>143675</v>
      </c>
      <c r="E151">
        <v>4.04</v>
      </c>
      <c r="F151" s="2">
        <f>Table1[[#This Row],[website_traffic]]*(Table1[[#This Row],[conversion_rate]]/100)</f>
        <v>5804.4699999999993</v>
      </c>
      <c r="G151">
        <v>424288.22</v>
      </c>
      <c r="H151" s="2">
        <f>Table1[[#This Row],[marketing_spend]]/Table1[[#This Row],[customer buying]]</f>
        <v>73.096806426771096</v>
      </c>
      <c r="I151">
        <v>12219.22</v>
      </c>
      <c r="J151">
        <v>0.42</v>
      </c>
      <c r="K151" s="1">
        <f t="shared" si="2"/>
        <v>12167.899276</v>
      </c>
      <c r="L151">
        <v>457.28</v>
      </c>
      <c r="M151">
        <v>0.82</v>
      </c>
      <c r="N151" s="1">
        <f>Table1[[#This Row],[final_price]]*Table1[[#This Row],[competitor_price_index]]</f>
        <v>9977.6774063199991</v>
      </c>
      <c r="O151" t="s">
        <v>44</v>
      </c>
      <c r="P151">
        <v>4098</v>
      </c>
      <c r="Q151">
        <v>6486</v>
      </c>
      <c r="R151">
        <v>24.15</v>
      </c>
      <c r="S151" s="2">
        <f>Table1[[#This Row],[units_sold]]*(Table1[[#This Row],[return_rate]]/100)</f>
        <v>1566.3689999999999</v>
      </c>
      <c r="T151" s="2">
        <f>Table1[[#This Row],[units_sold]]-Table1[[#This Row],[unit_return]]</f>
        <v>4919.6310000000003</v>
      </c>
      <c r="U151">
        <f>Table1[[#This Row],[final_sold]]*Table1[[#This Row],[final_price]]</f>
        <v>59861574.48308716</v>
      </c>
      <c r="V151">
        <v>4.47</v>
      </c>
      <c r="W151">
        <v>16.54</v>
      </c>
    </row>
    <row r="152" spans="1:23" x14ac:dyDescent="0.3">
      <c r="A152">
        <v>2023</v>
      </c>
      <c r="B152" t="s">
        <v>31</v>
      </c>
      <c r="C152" t="s">
        <v>20</v>
      </c>
      <c r="D152">
        <v>144842</v>
      </c>
      <c r="E152">
        <v>7.93</v>
      </c>
      <c r="F152" s="2">
        <f>Table1[[#This Row],[website_traffic]]*(Table1[[#This Row],[conversion_rate]]/100)</f>
        <v>11485.970599999999</v>
      </c>
      <c r="G152">
        <v>6737.87</v>
      </c>
      <c r="H152" s="2">
        <f>Table1[[#This Row],[marketing_spend]]/Table1[[#This Row],[customer buying]]</f>
        <v>0.5866173817300212</v>
      </c>
      <c r="I152">
        <v>24768.41</v>
      </c>
      <c r="J152">
        <v>9.1300000000000008</v>
      </c>
      <c r="K152" s="1">
        <f t="shared" si="2"/>
        <v>22507.054166999998</v>
      </c>
      <c r="L152">
        <v>167.97</v>
      </c>
      <c r="M152">
        <v>1.1299999999999999</v>
      </c>
      <c r="N152" s="1">
        <f>Table1[[#This Row],[final_price]]*Table1[[#This Row],[competitor_price_index]]</f>
        <v>25432.971208709994</v>
      </c>
      <c r="O152" t="s">
        <v>44</v>
      </c>
      <c r="P152">
        <v>818</v>
      </c>
      <c r="Q152">
        <v>10050</v>
      </c>
      <c r="R152">
        <v>22.5</v>
      </c>
      <c r="S152" s="2">
        <f>Table1[[#This Row],[units_sold]]*(Table1[[#This Row],[return_rate]]/100)</f>
        <v>2261.25</v>
      </c>
      <c r="T152" s="2">
        <f>Table1[[#This Row],[units_sold]]-Table1[[#This Row],[unit_return]]</f>
        <v>7788.75</v>
      </c>
      <c r="U152">
        <f>Table1[[#This Row],[final_sold]]*Table1[[#This Row],[final_price]]</f>
        <v>175301818.14322123</v>
      </c>
      <c r="V152">
        <v>3.5</v>
      </c>
      <c r="W152">
        <v>9.77</v>
      </c>
    </row>
    <row r="153" spans="1:23" x14ac:dyDescent="0.3">
      <c r="A153">
        <v>2023</v>
      </c>
      <c r="B153" t="s">
        <v>31</v>
      </c>
      <c r="C153" t="s">
        <v>22</v>
      </c>
      <c r="D153">
        <v>99453</v>
      </c>
      <c r="E153">
        <v>7.98</v>
      </c>
      <c r="F153" s="2">
        <f>Table1[[#This Row],[website_traffic]]*(Table1[[#This Row],[conversion_rate]]/100)</f>
        <v>7936.349400000001</v>
      </c>
      <c r="G153">
        <v>328512.56</v>
      </c>
      <c r="H153" s="2">
        <f>Table1[[#This Row],[marketing_spend]]/Table1[[#This Row],[customer buying]]</f>
        <v>41.393409418189165</v>
      </c>
      <c r="I153">
        <v>31942.75</v>
      </c>
      <c r="J153">
        <v>26.53</v>
      </c>
      <c r="K153" s="1">
        <f t="shared" si="2"/>
        <v>23468.338424999998</v>
      </c>
      <c r="L153">
        <v>282.92</v>
      </c>
      <c r="M153">
        <v>1.0900000000000001</v>
      </c>
      <c r="N153" s="1">
        <f>Table1[[#This Row],[final_price]]*Table1[[#This Row],[competitor_price_index]]</f>
        <v>25580.48888325</v>
      </c>
      <c r="O153" t="s">
        <v>45</v>
      </c>
      <c r="P153">
        <v>1641</v>
      </c>
      <c r="Q153">
        <v>5476</v>
      </c>
      <c r="R153">
        <v>2.4500000000000002</v>
      </c>
      <c r="S153" s="2">
        <f>Table1[[#This Row],[units_sold]]*(Table1[[#This Row],[return_rate]]/100)</f>
        <v>134.16200000000001</v>
      </c>
      <c r="T153" s="2">
        <f>Table1[[#This Row],[units_sold]]-Table1[[#This Row],[unit_return]]</f>
        <v>5341.8379999999997</v>
      </c>
      <c r="U153">
        <f>Table1[[#This Row],[final_sold]]*Table1[[#This Row],[final_price]]</f>
        <v>125364061.99552514</v>
      </c>
      <c r="V153">
        <v>3.45</v>
      </c>
      <c r="W153">
        <v>10.039999999999999</v>
      </c>
    </row>
    <row r="154" spans="1:23" x14ac:dyDescent="0.3">
      <c r="A154">
        <v>2023</v>
      </c>
      <c r="B154" t="s">
        <v>31</v>
      </c>
      <c r="C154" t="s">
        <v>18</v>
      </c>
      <c r="D154">
        <v>158182</v>
      </c>
      <c r="E154">
        <v>5.65</v>
      </c>
      <c r="F154" s="2">
        <f>Table1[[#This Row],[website_traffic]]*(Table1[[#This Row],[conversion_rate]]/100)</f>
        <v>8937.2829999999994</v>
      </c>
      <c r="G154">
        <v>476758.06</v>
      </c>
      <c r="H154" s="2">
        <f>Table1[[#This Row],[marketing_spend]]/Table1[[#This Row],[customer buying]]</f>
        <v>53.344854358981365</v>
      </c>
      <c r="I154">
        <v>47299.67</v>
      </c>
      <c r="J154">
        <v>1.91</v>
      </c>
      <c r="K154" s="1">
        <f t="shared" si="2"/>
        <v>46396.246303</v>
      </c>
      <c r="L154">
        <v>291.39</v>
      </c>
      <c r="M154">
        <v>0.97</v>
      </c>
      <c r="N154" s="1">
        <f>Table1[[#This Row],[final_price]]*Table1[[#This Row],[competitor_price_index]]</f>
        <v>45004.35891391</v>
      </c>
      <c r="O154" t="s">
        <v>44</v>
      </c>
      <c r="P154">
        <v>684</v>
      </c>
      <c r="Q154">
        <v>7484</v>
      </c>
      <c r="R154">
        <v>19.38</v>
      </c>
      <c r="S154" s="2">
        <f>Table1[[#This Row],[units_sold]]*(Table1[[#This Row],[return_rate]]/100)</f>
        <v>1450.3992000000001</v>
      </c>
      <c r="T154" s="2">
        <f>Table1[[#This Row],[units_sold]]-Table1[[#This Row],[unit_return]]</f>
        <v>6033.6008000000002</v>
      </c>
      <c r="U154">
        <f>Table1[[#This Row],[final_sold]]*Table1[[#This Row],[final_price]]</f>
        <v>279936428.81077784</v>
      </c>
      <c r="V154">
        <v>3.35</v>
      </c>
      <c r="W154">
        <v>15.68</v>
      </c>
    </row>
    <row r="155" spans="1:23" x14ac:dyDescent="0.3">
      <c r="A155">
        <v>2023</v>
      </c>
      <c r="B155" t="s">
        <v>31</v>
      </c>
      <c r="C155" t="s">
        <v>21</v>
      </c>
      <c r="D155">
        <v>164555</v>
      </c>
      <c r="E155">
        <v>5.22</v>
      </c>
      <c r="F155" s="2">
        <f>Table1[[#This Row],[website_traffic]]*(Table1[[#This Row],[conversion_rate]]/100)</f>
        <v>8589.7709999999988</v>
      </c>
      <c r="G155">
        <v>274027.28000000003</v>
      </c>
      <c r="H155" s="2">
        <f>Table1[[#This Row],[marketing_spend]]/Table1[[#This Row],[customer buying]]</f>
        <v>31.901581543908453</v>
      </c>
      <c r="I155">
        <v>31535.119999999999</v>
      </c>
      <c r="J155">
        <v>28.46</v>
      </c>
      <c r="K155" s="1">
        <f t="shared" si="2"/>
        <v>22560.224848000002</v>
      </c>
      <c r="L155">
        <v>444.19</v>
      </c>
      <c r="M155">
        <v>0.85</v>
      </c>
      <c r="N155" s="1">
        <f>Table1[[#This Row],[final_price]]*Table1[[#This Row],[competitor_price_index]]</f>
        <v>19176.191120800002</v>
      </c>
      <c r="O155" t="s">
        <v>45</v>
      </c>
      <c r="P155">
        <v>259</v>
      </c>
      <c r="Q155">
        <v>8486</v>
      </c>
      <c r="R155">
        <v>13.56</v>
      </c>
      <c r="S155" s="2">
        <f>Table1[[#This Row],[units_sold]]*(Table1[[#This Row],[return_rate]]/100)</f>
        <v>1150.7016000000001</v>
      </c>
      <c r="T155" s="2">
        <f>Table1[[#This Row],[units_sold]]-Table1[[#This Row],[unit_return]]</f>
        <v>7335.2983999999997</v>
      </c>
      <c r="U155">
        <f>Table1[[#This Row],[final_sold]]*Table1[[#This Row],[final_price]]</f>
        <v>165485981.23117465</v>
      </c>
      <c r="V155">
        <v>4.9400000000000004</v>
      </c>
      <c r="W155">
        <v>14.47</v>
      </c>
    </row>
    <row r="156" spans="1:23" x14ac:dyDescent="0.3">
      <c r="A156">
        <v>2023</v>
      </c>
      <c r="B156" t="s">
        <v>31</v>
      </c>
      <c r="C156" t="s">
        <v>21</v>
      </c>
      <c r="D156">
        <v>19070</v>
      </c>
      <c r="E156">
        <v>7.18</v>
      </c>
      <c r="F156" s="2">
        <f>Table1[[#This Row],[website_traffic]]*(Table1[[#This Row],[conversion_rate]]/100)</f>
        <v>1369.2260000000001</v>
      </c>
      <c r="G156">
        <v>20946.599999999999</v>
      </c>
      <c r="H156" s="2">
        <f>Table1[[#This Row],[marketing_spend]]/Table1[[#This Row],[customer buying]]</f>
        <v>15.298131937313487</v>
      </c>
      <c r="I156">
        <v>7543.21</v>
      </c>
      <c r="J156">
        <v>54.38</v>
      </c>
      <c r="K156" s="1">
        <f t="shared" si="2"/>
        <v>3441.2124019999997</v>
      </c>
      <c r="L156">
        <v>215.37</v>
      </c>
      <c r="M156">
        <v>1.1200000000000001</v>
      </c>
      <c r="N156" s="1">
        <f>Table1[[#This Row],[final_price]]*Table1[[#This Row],[competitor_price_index]]</f>
        <v>3854.1578902400001</v>
      </c>
      <c r="O156" t="s">
        <v>45</v>
      </c>
      <c r="P156">
        <v>766</v>
      </c>
      <c r="Q156">
        <v>698</v>
      </c>
      <c r="R156">
        <v>22.84</v>
      </c>
      <c r="S156" s="2">
        <f>Table1[[#This Row],[units_sold]]*(Table1[[#This Row],[return_rate]]/100)</f>
        <v>159.42320000000001</v>
      </c>
      <c r="T156" s="2">
        <f>Table1[[#This Row],[units_sold]]-Table1[[#This Row],[unit_return]]</f>
        <v>538.57680000000005</v>
      </c>
      <c r="U156">
        <f>Table1[[#This Row],[final_sold]]*Table1[[#This Row],[final_price]]</f>
        <v>1853357.1635894736</v>
      </c>
      <c r="V156">
        <v>2.5499999999999998</v>
      </c>
      <c r="W156">
        <v>9.35</v>
      </c>
    </row>
    <row r="157" spans="1:23" x14ac:dyDescent="0.3">
      <c r="A157">
        <v>2023</v>
      </c>
      <c r="B157" t="s">
        <v>31</v>
      </c>
      <c r="C157" t="s">
        <v>18</v>
      </c>
      <c r="D157">
        <v>159721</v>
      </c>
      <c r="E157">
        <v>0.6</v>
      </c>
      <c r="F157" s="2">
        <f>Table1[[#This Row],[website_traffic]]*(Table1[[#This Row],[conversion_rate]]/100)</f>
        <v>958.32600000000002</v>
      </c>
      <c r="G157">
        <v>331123.18</v>
      </c>
      <c r="H157" s="2">
        <f>Table1[[#This Row],[marketing_spend]]/Table1[[#This Row],[customer buying]]</f>
        <v>345.5224839981384</v>
      </c>
      <c r="I157">
        <v>34592.639999999999</v>
      </c>
      <c r="J157">
        <v>16.72</v>
      </c>
      <c r="K157" s="1">
        <f t="shared" si="2"/>
        <v>28808.750592</v>
      </c>
      <c r="L157">
        <v>318.2</v>
      </c>
      <c r="M157">
        <v>1.18</v>
      </c>
      <c r="N157" s="1">
        <f>Table1[[#This Row],[final_price]]*Table1[[#This Row],[competitor_price_index]]</f>
        <v>33994.325698560002</v>
      </c>
      <c r="O157" t="s">
        <v>44</v>
      </c>
      <c r="P157">
        <v>394</v>
      </c>
      <c r="Q157">
        <v>601</v>
      </c>
      <c r="R157">
        <v>20.77</v>
      </c>
      <c r="S157" s="2">
        <f>Table1[[#This Row],[units_sold]]*(Table1[[#This Row],[return_rate]]/100)</f>
        <v>124.82769999999999</v>
      </c>
      <c r="T157" s="2">
        <f>Table1[[#This Row],[units_sold]]-Table1[[#This Row],[unit_return]]</f>
        <v>476.17230000000001</v>
      </c>
      <c r="U157">
        <f>Table1[[#This Row],[final_sold]]*Table1[[#This Row],[final_price]]</f>
        <v>13717929.029519003</v>
      </c>
      <c r="V157">
        <v>2.5099999999999998</v>
      </c>
      <c r="W157">
        <v>12.51</v>
      </c>
    </row>
    <row r="158" spans="1:23" x14ac:dyDescent="0.3">
      <c r="A158">
        <v>2023</v>
      </c>
      <c r="B158" t="s">
        <v>31</v>
      </c>
      <c r="C158" t="s">
        <v>22</v>
      </c>
      <c r="D158">
        <v>39079</v>
      </c>
      <c r="E158">
        <v>1.37</v>
      </c>
      <c r="F158" s="2">
        <f>Table1[[#This Row],[website_traffic]]*(Table1[[#This Row],[conversion_rate]]/100)</f>
        <v>535.38229999999999</v>
      </c>
      <c r="G158">
        <v>473140.29</v>
      </c>
      <c r="H158" s="2">
        <f>Table1[[#This Row],[marketing_spend]]/Table1[[#This Row],[customer buying]]</f>
        <v>883.74286934775387</v>
      </c>
      <c r="I158">
        <v>49775.08</v>
      </c>
      <c r="J158">
        <v>33.36</v>
      </c>
      <c r="K158" s="1">
        <f t="shared" si="2"/>
        <v>33170.113312000001</v>
      </c>
      <c r="L158">
        <v>186.99</v>
      </c>
      <c r="M158">
        <v>1.19</v>
      </c>
      <c r="N158" s="1">
        <f>Table1[[#This Row],[final_price]]*Table1[[#This Row],[competitor_price_index]]</f>
        <v>39472.434841280003</v>
      </c>
      <c r="O158" t="s">
        <v>45</v>
      </c>
      <c r="P158">
        <v>4568</v>
      </c>
      <c r="Q158">
        <v>515</v>
      </c>
      <c r="R158">
        <v>11.62</v>
      </c>
      <c r="S158" s="2">
        <f>Table1[[#This Row],[units_sold]]*(Table1[[#This Row],[return_rate]]/100)</f>
        <v>59.842999999999996</v>
      </c>
      <c r="T158" s="2">
        <f>Table1[[#This Row],[units_sold]]-Table1[[#This Row],[unit_return]]</f>
        <v>455.15699999999998</v>
      </c>
      <c r="U158">
        <f>Table1[[#This Row],[final_sold]]*Table1[[#This Row],[final_price]]</f>
        <v>15097609.264749983</v>
      </c>
      <c r="V158">
        <v>4.8099999999999996</v>
      </c>
      <c r="W158">
        <v>13.2</v>
      </c>
    </row>
    <row r="159" spans="1:23" x14ac:dyDescent="0.3">
      <c r="A159">
        <v>2023</v>
      </c>
      <c r="B159" t="s">
        <v>31</v>
      </c>
      <c r="C159" t="s">
        <v>21</v>
      </c>
      <c r="D159">
        <v>67224</v>
      </c>
      <c r="E159">
        <v>5.0599999999999996</v>
      </c>
      <c r="F159" s="2">
        <f>Table1[[#This Row],[website_traffic]]*(Table1[[#This Row],[conversion_rate]]/100)</f>
        <v>3401.5344</v>
      </c>
      <c r="G159">
        <v>332413.21999999997</v>
      </c>
      <c r="H159" s="2">
        <f>Table1[[#This Row],[marketing_spend]]/Table1[[#This Row],[customer buying]]</f>
        <v>97.724491629424648</v>
      </c>
      <c r="I159">
        <v>33434.089999999997</v>
      </c>
      <c r="J159">
        <v>21.84</v>
      </c>
      <c r="K159" s="1">
        <f t="shared" si="2"/>
        <v>26132.084743999996</v>
      </c>
      <c r="L159">
        <v>333.07</v>
      </c>
      <c r="M159">
        <v>0.82</v>
      </c>
      <c r="N159" s="1">
        <f>Table1[[#This Row],[final_price]]*Table1[[#This Row],[competitor_price_index]]</f>
        <v>21428.309490079995</v>
      </c>
      <c r="O159" t="s">
        <v>45</v>
      </c>
      <c r="P159">
        <v>3448</v>
      </c>
      <c r="Q159">
        <v>1864</v>
      </c>
      <c r="R159">
        <v>15.03</v>
      </c>
      <c r="S159" s="2">
        <f>Table1[[#This Row],[units_sold]]*(Table1[[#This Row],[return_rate]]/100)</f>
        <v>280.1592</v>
      </c>
      <c r="T159" s="2">
        <f>Table1[[#This Row],[units_sold]]-Table1[[#This Row],[unit_return]]</f>
        <v>1583.8407999999999</v>
      </c>
      <c r="U159">
        <f>Table1[[#This Row],[final_sold]]*Table1[[#This Row],[final_price]]</f>
        <v>41389062.006604746</v>
      </c>
      <c r="V159">
        <v>2.74</v>
      </c>
      <c r="W159">
        <v>7.42</v>
      </c>
    </row>
    <row r="160" spans="1:23" x14ac:dyDescent="0.3">
      <c r="A160">
        <v>2023</v>
      </c>
      <c r="B160" t="s">
        <v>31</v>
      </c>
      <c r="C160" t="s">
        <v>21</v>
      </c>
      <c r="D160">
        <v>180795</v>
      </c>
      <c r="E160">
        <v>6.4</v>
      </c>
      <c r="F160" s="2">
        <f>Table1[[#This Row],[website_traffic]]*(Table1[[#This Row],[conversion_rate]]/100)</f>
        <v>11570.880000000001</v>
      </c>
      <c r="G160">
        <v>448527.68</v>
      </c>
      <c r="H160" s="2">
        <f>Table1[[#This Row],[marketing_spend]]/Table1[[#This Row],[customer buying]]</f>
        <v>38.763489034541884</v>
      </c>
      <c r="I160">
        <v>43574.19</v>
      </c>
      <c r="J160">
        <v>42.28</v>
      </c>
      <c r="K160" s="1">
        <f t="shared" si="2"/>
        <v>25151.022467999999</v>
      </c>
      <c r="L160">
        <v>47.89</v>
      </c>
      <c r="M160">
        <v>1.03</v>
      </c>
      <c r="N160" s="1">
        <f>Table1[[#This Row],[final_price]]*Table1[[#This Row],[competitor_price_index]]</f>
        <v>25905.55314204</v>
      </c>
      <c r="O160" t="s">
        <v>45</v>
      </c>
      <c r="P160">
        <v>963</v>
      </c>
      <c r="Q160">
        <v>10182</v>
      </c>
      <c r="R160">
        <v>8.58</v>
      </c>
      <c r="S160" s="2">
        <f>Table1[[#This Row],[units_sold]]*(Table1[[#This Row],[return_rate]]/100)</f>
        <v>873.61559999999997</v>
      </c>
      <c r="T160" s="2">
        <f>Table1[[#This Row],[units_sold]]-Table1[[#This Row],[unit_return]]</f>
        <v>9308.3844000000008</v>
      </c>
      <c r="U160">
        <f>Table1[[#This Row],[final_sold]]*Table1[[#This Row],[final_price]]</f>
        <v>234115385.18518072</v>
      </c>
      <c r="V160">
        <v>4.4000000000000004</v>
      </c>
      <c r="W160">
        <v>10.95</v>
      </c>
    </row>
    <row r="161" spans="1:23" x14ac:dyDescent="0.3">
      <c r="A161">
        <v>2023</v>
      </c>
      <c r="B161" t="s">
        <v>31</v>
      </c>
      <c r="C161" t="s">
        <v>21</v>
      </c>
      <c r="D161">
        <v>143145</v>
      </c>
      <c r="E161">
        <v>4.29</v>
      </c>
      <c r="F161" s="2">
        <f>Table1[[#This Row],[website_traffic]]*(Table1[[#This Row],[conversion_rate]]/100)</f>
        <v>6140.9205000000002</v>
      </c>
      <c r="G161">
        <v>398204.4</v>
      </c>
      <c r="H161" s="2">
        <f>Table1[[#This Row],[marketing_spend]]/Table1[[#This Row],[customer buying]]</f>
        <v>64.844415425993546</v>
      </c>
      <c r="I161">
        <v>41924.5</v>
      </c>
      <c r="J161">
        <v>14.6</v>
      </c>
      <c r="K161" s="1">
        <f t="shared" si="2"/>
        <v>35803.523000000001</v>
      </c>
      <c r="L161">
        <v>48.03</v>
      </c>
      <c r="M161">
        <v>0.97</v>
      </c>
      <c r="N161" s="1">
        <f>Table1[[#This Row],[final_price]]*Table1[[#This Row],[competitor_price_index]]</f>
        <v>34729.417309999997</v>
      </c>
      <c r="O161" t="s">
        <v>44</v>
      </c>
      <c r="P161">
        <v>2785</v>
      </c>
      <c r="Q161">
        <v>7261</v>
      </c>
      <c r="R161">
        <v>15.56</v>
      </c>
      <c r="S161" s="2">
        <f>Table1[[#This Row],[units_sold]]*(Table1[[#This Row],[return_rate]]/100)</f>
        <v>1129.8116000000002</v>
      </c>
      <c r="T161" s="2">
        <f>Table1[[#This Row],[units_sold]]-Table1[[#This Row],[unit_return]]</f>
        <v>6131.1884</v>
      </c>
      <c r="U161">
        <f>Table1[[#This Row],[final_sold]]*Table1[[#This Row],[final_price]]</f>
        <v>219518144.89673319</v>
      </c>
      <c r="V161">
        <v>4.7300000000000004</v>
      </c>
      <c r="W161">
        <v>11.44</v>
      </c>
    </row>
    <row r="162" spans="1:23" x14ac:dyDescent="0.3">
      <c r="A162">
        <v>2023</v>
      </c>
      <c r="B162" t="s">
        <v>31</v>
      </c>
      <c r="C162" t="s">
        <v>19</v>
      </c>
      <c r="D162">
        <v>91888</v>
      </c>
      <c r="E162">
        <v>3.23</v>
      </c>
      <c r="F162" s="2">
        <f>Table1[[#This Row],[website_traffic]]*(Table1[[#This Row],[conversion_rate]]/100)</f>
        <v>2967.9824000000003</v>
      </c>
      <c r="G162">
        <v>243432.75</v>
      </c>
      <c r="H162" s="2">
        <f>Table1[[#This Row],[marketing_spend]]/Table1[[#This Row],[customer buying]]</f>
        <v>82.019606989583224</v>
      </c>
      <c r="I162">
        <v>4568.34</v>
      </c>
      <c r="J162">
        <v>24.47</v>
      </c>
      <c r="K162" s="1">
        <f t="shared" si="2"/>
        <v>3450.4672019999998</v>
      </c>
      <c r="L162">
        <v>418.77</v>
      </c>
      <c r="M162">
        <v>1.1100000000000001</v>
      </c>
      <c r="N162" s="1">
        <f>Table1[[#This Row],[final_price]]*Table1[[#This Row],[competitor_price_index]]</f>
        <v>3830.0185942200001</v>
      </c>
      <c r="O162" t="s">
        <v>45</v>
      </c>
      <c r="P162">
        <v>1537</v>
      </c>
      <c r="Q162">
        <v>2136</v>
      </c>
      <c r="R162">
        <v>3.62</v>
      </c>
      <c r="S162" s="2">
        <f>Table1[[#This Row],[units_sold]]*(Table1[[#This Row],[return_rate]]/100)</f>
        <v>77.3232</v>
      </c>
      <c r="T162" s="2">
        <f>Table1[[#This Row],[units_sold]]-Table1[[#This Row],[unit_return]]</f>
        <v>2058.6768000000002</v>
      </c>
      <c r="U162">
        <f>Table1[[#This Row],[final_sold]]*Table1[[#This Row],[final_price]]</f>
        <v>7103396.7779183136</v>
      </c>
      <c r="V162">
        <v>3.6</v>
      </c>
      <c r="W162">
        <v>10.199999999999999</v>
      </c>
    </row>
    <row r="163" spans="1:23" x14ac:dyDescent="0.3">
      <c r="A163">
        <v>2023</v>
      </c>
      <c r="B163" t="s">
        <v>31</v>
      </c>
      <c r="C163" t="s">
        <v>19</v>
      </c>
      <c r="D163">
        <v>99053</v>
      </c>
      <c r="E163">
        <v>6.41</v>
      </c>
      <c r="F163" s="2">
        <f>Table1[[#This Row],[website_traffic]]*(Table1[[#This Row],[conversion_rate]]/100)</f>
        <v>6349.2973000000002</v>
      </c>
      <c r="G163">
        <v>350084.21</v>
      </c>
      <c r="H163" s="2">
        <f>Table1[[#This Row],[marketing_spend]]/Table1[[#This Row],[customer buying]]</f>
        <v>55.137473244480141</v>
      </c>
      <c r="I163">
        <v>26007.27</v>
      </c>
      <c r="J163">
        <v>12.15</v>
      </c>
      <c r="K163" s="1">
        <f t="shared" si="2"/>
        <v>22847.386695000001</v>
      </c>
      <c r="L163">
        <v>353.86</v>
      </c>
      <c r="M163">
        <v>1.1499999999999999</v>
      </c>
      <c r="N163" s="1">
        <f>Table1[[#This Row],[final_price]]*Table1[[#This Row],[competitor_price_index]]</f>
        <v>26274.494699250001</v>
      </c>
      <c r="O163" t="s">
        <v>45</v>
      </c>
      <c r="P163">
        <v>2651</v>
      </c>
      <c r="Q163">
        <v>6285</v>
      </c>
      <c r="R163">
        <v>23.51</v>
      </c>
      <c r="S163" s="2">
        <f>Table1[[#This Row],[units_sold]]*(Table1[[#This Row],[return_rate]]/100)</f>
        <v>1477.6034999999999</v>
      </c>
      <c r="T163" s="2">
        <f>Table1[[#This Row],[units_sold]]-Table1[[#This Row],[unit_return]]</f>
        <v>4807.3964999999998</v>
      </c>
      <c r="U163">
        <f>Table1[[#This Row],[final_sold]]*Table1[[#This Row],[final_price]]</f>
        <v>109836446.83168957</v>
      </c>
      <c r="V163">
        <v>4.95</v>
      </c>
      <c r="W163">
        <v>10.14</v>
      </c>
    </row>
    <row r="164" spans="1:23" x14ac:dyDescent="0.3">
      <c r="A164">
        <v>2023</v>
      </c>
      <c r="B164" t="s">
        <v>31</v>
      </c>
      <c r="C164" t="s">
        <v>20</v>
      </c>
      <c r="D164">
        <v>129383</v>
      </c>
      <c r="E164">
        <v>1.62</v>
      </c>
      <c r="F164" s="2">
        <f>Table1[[#This Row],[website_traffic]]*(Table1[[#This Row],[conversion_rate]]/100)</f>
        <v>2096.0046000000002</v>
      </c>
      <c r="G164">
        <v>176256.38</v>
      </c>
      <c r="H164" s="2">
        <f>Table1[[#This Row],[marketing_spend]]/Table1[[#This Row],[customer buying]]</f>
        <v>84.091599798969895</v>
      </c>
      <c r="I164">
        <v>19475.09</v>
      </c>
      <c r="J164">
        <v>32.630000000000003</v>
      </c>
      <c r="K164" s="1">
        <f t="shared" si="2"/>
        <v>13120.368133</v>
      </c>
      <c r="L164">
        <v>314.94</v>
      </c>
      <c r="M164">
        <v>1.1000000000000001</v>
      </c>
      <c r="N164" s="1">
        <f>Table1[[#This Row],[final_price]]*Table1[[#This Row],[competitor_price_index]]</f>
        <v>14432.404946300001</v>
      </c>
      <c r="O164" t="s">
        <v>44</v>
      </c>
      <c r="P164">
        <v>3971</v>
      </c>
      <c r="Q164">
        <v>2525</v>
      </c>
      <c r="R164">
        <v>2.59</v>
      </c>
      <c r="S164" s="2">
        <f>Table1[[#This Row],[units_sold]]*(Table1[[#This Row],[return_rate]]/100)</f>
        <v>65.397499999999994</v>
      </c>
      <c r="T164" s="2">
        <f>Table1[[#This Row],[units_sold]]-Table1[[#This Row],[unit_return]]</f>
        <v>2459.6025</v>
      </c>
      <c r="U164">
        <f>Table1[[#This Row],[final_sold]]*Table1[[#This Row],[final_price]]</f>
        <v>32270890.260847133</v>
      </c>
      <c r="V164">
        <v>4.82</v>
      </c>
      <c r="W164">
        <v>16.98</v>
      </c>
    </row>
    <row r="165" spans="1:23" x14ac:dyDescent="0.3">
      <c r="A165">
        <v>2023</v>
      </c>
      <c r="B165" t="s">
        <v>31</v>
      </c>
      <c r="C165" t="s">
        <v>22</v>
      </c>
      <c r="D165">
        <v>23098</v>
      </c>
      <c r="E165">
        <v>3.99</v>
      </c>
      <c r="F165" s="2">
        <f>Table1[[#This Row],[website_traffic]]*(Table1[[#This Row],[conversion_rate]]/100)</f>
        <v>921.61020000000008</v>
      </c>
      <c r="G165">
        <v>281184.63</v>
      </c>
      <c r="H165" s="2">
        <f>Table1[[#This Row],[marketing_spend]]/Table1[[#This Row],[customer buying]]</f>
        <v>305.10147348629602</v>
      </c>
      <c r="I165">
        <v>47031.77</v>
      </c>
      <c r="J165">
        <v>45.01</v>
      </c>
      <c r="K165" s="1">
        <f t="shared" si="2"/>
        <v>25862.770323000001</v>
      </c>
      <c r="L165">
        <v>400.82</v>
      </c>
      <c r="M165">
        <v>1.05</v>
      </c>
      <c r="N165" s="1">
        <f>Table1[[#This Row],[final_price]]*Table1[[#This Row],[competitor_price_index]]</f>
        <v>27155.908839150001</v>
      </c>
      <c r="O165" t="s">
        <v>44</v>
      </c>
      <c r="P165">
        <v>2447</v>
      </c>
      <c r="Q165">
        <v>914</v>
      </c>
      <c r="R165">
        <v>4.58</v>
      </c>
      <c r="S165" s="2">
        <f>Table1[[#This Row],[units_sold]]*(Table1[[#This Row],[return_rate]]/100)</f>
        <v>41.861200000000004</v>
      </c>
      <c r="T165" s="2">
        <f>Table1[[#This Row],[units_sold]]-Table1[[#This Row],[unit_return]]</f>
        <v>872.13879999999995</v>
      </c>
      <c r="U165">
        <f>Table1[[#This Row],[final_sold]]*Table1[[#This Row],[final_price]]</f>
        <v>22555925.474176832</v>
      </c>
      <c r="V165">
        <v>3.97</v>
      </c>
      <c r="W165">
        <v>17.100000000000001</v>
      </c>
    </row>
    <row r="166" spans="1:23" x14ac:dyDescent="0.3">
      <c r="A166">
        <v>2023</v>
      </c>
      <c r="B166" t="s">
        <v>31</v>
      </c>
      <c r="C166" t="s">
        <v>22</v>
      </c>
      <c r="D166">
        <v>46765</v>
      </c>
      <c r="E166">
        <v>6.95</v>
      </c>
      <c r="F166" s="2">
        <f>Table1[[#This Row],[website_traffic]]*(Table1[[#This Row],[conversion_rate]]/100)</f>
        <v>3250.1675000000005</v>
      </c>
      <c r="G166">
        <v>41221.67</v>
      </c>
      <c r="H166" s="2">
        <f>Table1[[#This Row],[marketing_spend]]/Table1[[#This Row],[customer buying]]</f>
        <v>12.682937110164319</v>
      </c>
      <c r="I166">
        <v>36069.339999999997</v>
      </c>
      <c r="J166">
        <v>31.98</v>
      </c>
      <c r="K166" s="1">
        <f t="shared" si="2"/>
        <v>24534.365067999996</v>
      </c>
      <c r="L166">
        <v>291.77999999999997</v>
      </c>
      <c r="M166">
        <v>1.0900000000000001</v>
      </c>
      <c r="N166" s="1">
        <f>Table1[[#This Row],[final_price]]*Table1[[#This Row],[competitor_price_index]]</f>
        <v>26742.457924119997</v>
      </c>
      <c r="O166" t="s">
        <v>45</v>
      </c>
      <c r="P166">
        <v>2390</v>
      </c>
      <c r="Q166">
        <v>3113</v>
      </c>
      <c r="R166">
        <v>5.07</v>
      </c>
      <c r="S166" s="2">
        <f>Table1[[#This Row],[units_sold]]*(Table1[[#This Row],[return_rate]]/100)</f>
        <v>157.82910000000001</v>
      </c>
      <c r="T166" s="2">
        <f>Table1[[#This Row],[units_sold]]-Table1[[#This Row],[unit_return]]</f>
        <v>2955.1709000000001</v>
      </c>
      <c r="U166">
        <f>Table1[[#This Row],[final_sold]]*Table1[[#This Row],[final_price]]</f>
        <v>72503241.698930115</v>
      </c>
      <c r="V166">
        <v>4.79</v>
      </c>
      <c r="W166">
        <v>9.2200000000000006</v>
      </c>
    </row>
    <row r="167" spans="1:23" x14ac:dyDescent="0.3">
      <c r="A167">
        <v>2023</v>
      </c>
      <c r="B167" t="s">
        <v>31</v>
      </c>
      <c r="C167" t="s">
        <v>20</v>
      </c>
      <c r="D167">
        <v>178695</v>
      </c>
      <c r="E167">
        <v>1.65</v>
      </c>
      <c r="F167" s="2">
        <f>Table1[[#This Row],[website_traffic]]*(Table1[[#This Row],[conversion_rate]]/100)</f>
        <v>2948.4675000000002</v>
      </c>
      <c r="G167">
        <v>353887.96</v>
      </c>
      <c r="H167" s="2">
        <f>Table1[[#This Row],[marketing_spend]]/Table1[[#This Row],[customer buying]]</f>
        <v>120.02437198307256</v>
      </c>
      <c r="I167">
        <v>34136.74</v>
      </c>
      <c r="J167">
        <v>33.79</v>
      </c>
      <c r="K167" s="1">
        <f t="shared" si="2"/>
        <v>22601.935554</v>
      </c>
      <c r="L167">
        <v>224.56</v>
      </c>
      <c r="M167">
        <v>0.92</v>
      </c>
      <c r="N167" s="1">
        <f>Table1[[#This Row],[final_price]]*Table1[[#This Row],[competitor_price_index]]</f>
        <v>20793.780709679999</v>
      </c>
      <c r="O167" t="s">
        <v>45</v>
      </c>
      <c r="P167">
        <v>899</v>
      </c>
      <c r="Q167">
        <v>2706</v>
      </c>
      <c r="R167">
        <v>23.87</v>
      </c>
      <c r="S167" s="2">
        <f>Table1[[#This Row],[units_sold]]*(Table1[[#This Row],[return_rate]]/100)</f>
        <v>645.92220000000009</v>
      </c>
      <c r="T167" s="2">
        <f>Table1[[#This Row],[units_sold]]-Table1[[#This Row],[unit_return]]</f>
        <v>2060.0778</v>
      </c>
      <c r="U167">
        <f>Table1[[#This Row],[final_sold]]*Table1[[#This Row],[final_price]]</f>
        <v>46561745.671826102</v>
      </c>
      <c r="V167">
        <v>4.59</v>
      </c>
      <c r="W167">
        <v>14.56</v>
      </c>
    </row>
    <row r="168" spans="1:23" x14ac:dyDescent="0.3">
      <c r="A168">
        <v>2023</v>
      </c>
      <c r="B168" t="s">
        <v>31</v>
      </c>
      <c r="C168" t="s">
        <v>19</v>
      </c>
      <c r="D168">
        <v>175504</v>
      </c>
      <c r="E168">
        <v>1.44</v>
      </c>
      <c r="F168" s="2">
        <f>Table1[[#This Row],[website_traffic]]*(Table1[[#This Row],[conversion_rate]]/100)</f>
        <v>2527.2575999999999</v>
      </c>
      <c r="G168">
        <v>182282.7</v>
      </c>
      <c r="H168" s="2">
        <f>Table1[[#This Row],[marketing_spend]]/Table1[[#This Row],[customer buying]]</f>
        <v>72.126679923724438</v>
      </c>
      <c r="I168">
        <v>29529.01</v>
      </c>
      <c r="J168">
        <v>6.83</v>
      </c>
      <c r="K168" s="1">
        <f t="shared" si="2"/>
        <v>27512.178616999998</v>
      </c>
      <c r="L168">
        <v>99.92</v>
      </c>
      <c r="M168">
        <v>1.04</v>
      </c>
      <c r="N168" s="1">
        <f>Table1[[#This Row],[final_price]]*Table1[[#This Row],[competitor_price_index]]</f>
        <v>28612.66576168</v>
      </c>
      <c r="O168" t="s">
        <v>44</v>
      </c>
      <c r="P168">
        <v>782</v>
      </c>
      <c r="Q168">
        <v>2786</v>
      </c>
      <c r="R168">
        <v>2.73</v>
      </c>
      <c r="S168" s="2">
        <f>Table1[[#This Row],[units_sold]]*(Table1[[#This Row],[return_rate]]/100)</f>
        <v>76.0578</v>
      </c>
      <c r="T168" s="2">
        <f>Table1[[#This Row],[units_sold]]-Table1[[#This Row],[unit_return]]</f>
        <v>2709.9422</v>
      </c>
      <c r="U168">
        <f>Table1[[#This Row],[final_sold]]*Table1[[#This Row],[final_price]]</f>
        <v>74556413.848145932</v>
      </c>
      <c r="V168">
        <v>4.41</v>
      </c>
      <c r="W168">
        <v>12.92</v>
      </c>
    </row>
    <row r="169" spans="1:23" x14ac:dyDescent="0.3">
      <c r="A169">
        <v>2023</v>
      </c>
      <c r="B169" t="s">
        <v>31</v>
      </c>
      <c r="C169" t="s">
        <v>21</v>
      </c>
      <c r="D169">
        <v>78027</v>
      </c>
      <c r="E169">
        <v>7.12</v>
      </c>
      <c r="F169" s="2">
        <f>Table1[[#This Row],[website_traffic]]*(Table1[[#This Row],[conversion_rate]]/100)</f>
        <v>5555.5223999999998</v>
      </c>
      <c r="G169">
        <v>286640.17</v>
      </c>
      <c r="H169" s="2">
        <f>Table1[[#This Row],[marketing_spend]]/Table1[[#This Row],[customer buying]]</f>
        <v>51.595538522173896</v>
      </c>
      <c r="I169">
        <v>1517.06</v>
      </c>
      <c r="J169">
        <v>45.68</v>
      </c>
      <c r="K169" s="1">
        <f t="shared" si="2"/>
        <v>824.06699200000003</v>
      </c>
      <c r="L169">
        <v>187.78</v>
      </c>
      <c r="M169">
        <v>0.81</v>
      </c>
      <c r="N169" s="1">
        <f>Table1[[#This Row],[final_price]]*Table1[[#This Row],[competitor_price_index]]</f>
        <v>667.49426352000012</v>
      </c>
      <c r="O169" t="s">
        <v>45</v>
      </c>
      <c r="P169">
        <v>2088</v>
      </c>
      <c r="Q169">
        <v>4311</v>
      </c>
      <c r="R169">
        <v>23.86</v>
      </c>
      <c r="S169" s="2">
        <f>Table1[[#This Row],[units_sold]]*(Table1[[#This Row],[return_rate]]/100)</f>
        <v>1028.6046000000001</v>
      </c>
      <c r="T169" s="2">
        <f>Table1[[#This Row],[units_sold]]-Table1[[#This Row],[unit_return]]</f>
        <v>3282.3953999999999</v>
      </c>
      <c r="U169">
        <f>Table1[[#This Row],[final_sold]]*Table1[[#This Row],[final_price]]</f>
        <v>2704913.7038326366</v>
      </c>
      <c r="V169">
        <v>3.88</v>
      </c>
      <c r="W169">
        <v>12.85</v>
      </c>
    </row>
    <row r="170" spans="1:23" x14ac:dyDescent="0.3">
      <c r="A170">
        <v>2023</v>
      </c>
      <c r="B170" t="s">
        <v>31</v>
      </c>
      <c r="C170" t="s">
        <v>20</v>
      </c>
      <c r="D170">
        <v>88738</v>
      </c>
      <c r="E170">
        <v>2.15</v>
      </c>
      <c r="F170" s="2">
        <f>Table1[[#This Row],[website_traffic]]*(Table1[[#This Row],[conversion_rate]]/100)</f>
        <v>1907.8669999999997</v>
      </c>
      <c r="G170">
        <v>208367.37</v>
      </c>
      <c r="H170" s="2">
        <f>Table1[[#This Row],[marketing_spend]]/Table1[[#This Row],[customer buying]]</f>
        <v>109.21482996456253</v>
      </c>
      <c r="I170">
        <v>6471.84</v>
      </c>
      <c r="J170">
        <v>26.56</v>
      </c>
      <c r="K170" s="1">
        <f t="shared" si="2"/>
        <v>4752.919296</v>
      </c>
      <c r="L170">
        <v>302.42</v>
      </c>
      <c r="M170">
        <v>1.08</v>
      </c>
      <c r="N170" s="1">
        <f>Table1[[#This Row],[final_price]]*Table1[[#This Row],[competitor_price_index]]</f>
        <v>5133.1528396800004</v>
      </c>
      <c r="O170" t="s">
        <v>45</v>
      </c>
      <c r="P170">
        <v>2614</v>
      </c>
      <c r="Q170">
        <v>1072</v>
      </c>
      <c r="R170">
        <v>12.27</v>
      </c>
      <c r="S170" s="2">
        <f>Table1[[#This Row],[units_sold]]*(Table1[[#This Row],[return_rate]]/100)</f>
        <v>131.53439999999998</v>
      </c>
      <c r="T170" s="2">
        <f>Table1[[#This Row],[units_sold]]-Table1[[#This Row],[unit_return]]</f>
        <v>940.46559999999999</v>
      </c>
      <c r="U170">
        <f>Table1[[#This Row],[final_sold]]*Table1[[#This Row],[final_price]]</f>
        <v>4469957.0974642178</v>
      </c>
      <c r="V170">
        <v>2.81</v>
      </c>
      <c r="W170">
        <v>11.39</v>
      </c>
    </row>
    <row r="171" spans="1:23" x14ac:dyDescent="0.3">
      <c r="A171">
        <v>2023</v>
      </c>
      <c r="B171" t="s">
        <v>31</v>
      </c>
      <c r="C171" t="s">
        <v>19</v>
      </c>
      <c r="D171">
        <v>10574</v>
      </c>
      <c r="E171">
        <v>4.32</v>
      </c>
      <c r="F171" s="2">
        <f>Table1[[#This Row],[website_traffic]]*(Table1[[#This Row],[conversion_rate]]/100)</f>
        <v>456.79680000000002</v>
      </c>
      <c r="G171">
        <v>354920.95</v>
      </c>
      <c r="H171" s="2">
        <f>Table1[[#This Row],[marketing_spend]]/Table1[[#This Row],[customer buying]]</f>
        <v>776.97775028196349</v>
      </c>
      <c r="I171">
        <v>6020.56</v>
      </c>
      <c r="J171">
        <v>6.01</v>
      </c>
      <c r="K171" s="1">
        <f t="shared" si="2"/>
        <v>5658.7243440000002</v>
      </c>
      <c r="L171">
        <v>487.41</v>
      </c>
      <c r="M171">
        <v>1.1299999999999999</v>
      </c>
      <c r="N171" s="1">
        <f>Table1[[#This Row],[final_price]]*Table1[[#This Row],[competitor_price_index]]</f>
        <v>6394.3585087199999</v>
      </c>
      <c r="O171" t="s">
        <v>45</v>
      </c>
      <c r="P171">
        <v>4719</v>
      </c>
      <c r="Q171">
        <v>431</v>
      </c>
      <c r="R171">
        <v>10.45</v>
      </c>
      <c r="S171" s="2">
        <f>Table1[[#This Row],[units_sold]]*(Table1[[#This Row],[return_rate]]/100)</f>
        <v>45.039499999999997</v>
      </c>
      <c r="T171" s="2">
        <f>Table1[[#This Row],[units_sold]]-Table1[[#This Row],[unit_return]]</f>
        <v>385.96050000000002</v>
      </c>
      <c r="U171">
        <f>Table1[[#This Row],[final_sold]]*Table1[[#This Row],[final_price]]</f>
        <v>2184044.0771724121</v>
      </c>
      <c r="V171">
        <v>4.72</v>
      </c>
      <c r="W171">
        <v>8.08</v>
      </c>
    </row>
    <row r="172" spans="1:23" x14ac:dyDescent="0.3">
      <c r="A172">
        <v>2023</v>
      </c>
      <c r="B172" t="s">
        <v>31</v>
      </c>
      <c r="C172" t="s">
        <v>22</v>
      </c>
      <c r="D172">
        <v>105748</v>
      </c>
      <c r="E172">
        <v>2.62</v>
      </c>
      <c r="F172" s="2">
        <f>Table1[[#This Row],[website_traffic]]*(Table1[[#This Row],[conversion_rate]]/100)</f>
        <v>2770.5976000000001</v>
      </c>
      <c r="G172">
        <v>110361.13</v>
      </c>
      <c r="H172" s="2">
        <f>Table1[[#This Row],[marketing_spend]]/Table1[[#This Row],[customer buying]]</f>
        <v>39.832969609155803</v>
      </c>
      <c r="I172">
        <v>47819.81</v>
      </c>
      <c r="J172">
        <v>49.73</v>
      </c>
      <c r="K172" s="1">
        <f t="shared" si="2"/>
        <v>24039.018487000001</v>
      </c>
      <c r="L172">
        <v>124.54</v>
      </c>
      <c r="M172">
        <v>1.1399999999999999</v>
      </c>
      <c r="N172" s="1">
        <f>Table1[[#This Row],[final_price]]*Table1[[#This Row],[competitor_price_index]]</f>
        <v>27404.48107518</v>
      </c>
      <c r="O172" t="s">
        <v>44</v>
      </c>
      <c r="P172">
        <v>630</v>
      </c>
      <c r="Q172">
        <v>1766</v>
      </c>
      <c r="R172">
        <v>14.34</v>
      </c>
      <c r="S172" s="2">
        <f>Table1[[#This Row],[units_sold]]*(Table1[[#This Row],[return_rate]]/100)</f>
        <v>253.24440000000001</v>
      </c>
      <c r="T172" s="2">
        <f>Table1[[#This Row],[units_sold]]-Table1[[#This Row],[unit_return]]</f>
        <v>1512.7556</v>
      </c>
      <c r="U172">
        <f>Table1[[#This Row],[final_sold]]*Table1[[#This Row],[final_price]]</f>
        <v>36365159.834712781</v>
      </c>
      <c r="V172">
        <v>2.5499999999999998</v>
      </c>
      <c r="W172">
        <v>13.53</v>
      </c>
    </row>
    <row r="173" spans="1:23" x14ac:dyDescent="0.3">
      <c r="A173">
        <v>2023</v>
      </c>
      <c r="B173" t="s">
        <v>31</v>
      </c>
      <c r="C173" t="s">
        <v>21</v>
      </c>
      <c r="D173">
        <v>167746</v>
      </c>
      <c r="E173">
        <v>1.64</v>
      </c>
      <c r="F173" s="2">
        <f>Table1[[#This Row],[website_traffic]]*(Table1[[#This Row],[conversion_rate]]/100)</f>
        <v>2751.0343999999996</v>
      </c>
      <c r="G173">
        <v>435673.76</v>
      </c>
      <c r="H173" s="2">
        <f>Table1[[#This Row],[marketing_spend]]/Table1[[#This Row],[customer buying]]</f>
        <v>158.36725269593143</v>
      </c>
      <c r="I173">
        <v>40553.1</v>
      </c>
      <c r="J173">
        <v>56.42</v>
      </c>
      <c r="K173" s="1">
        <f t="shared" si="2"/>
        <v>17673.040979999998</v>
      </c>
      <c r="L173">
        <v>243.14</v>
      </c>
      <c r="M173">
        <v>0.84</v>
      </c>
      <c r="N173" s="1">
        <f>Table1[[#This Row],[final_price]]*Table1[[#This Row],[competitor_price_index]]</f>
        <v>14845.354423199999</v>
      </c>
      <c r="O173" t="s">
        <v>45</v>
      </c>
      <c r="P173">
        <v>3042</v>
      </c>
      <c r="Q173">
        <v>1689</v>
      </c>
      <c r="R173">
        <v>17.47</v>
      </c>
      <c r="S173" s="2">
        <f>Table1[[#This Row],[units_sold]]*(Table1[[#This Row],[return_rate]]/100)</f>
        <v>295.06829999999997</v>
      </c>
      <c r="T173" s="2">
        <f>Table1[[#This Row],[units_sold]]-Table1[[#This Row],[unit_return]]</f>
        <v>1393.9317000000001</v>
      </c>
      <c r="U173">
        <f>Table1[[#This Row],[final_sold]]*Table1[[#This Row],[final_price]]</f>
        <v>24635012.057421066</v>
      </c>
      <c r="V173">
        <v>3.07</v>
      </c>
      <c r="W173">
        <v>15.98</v>
      </c>
    </row>
    <row r="174" spans="1:23" x14ac:dyDescent="0.3">
      <c r="A174">
        <v>2023</v>
      </c>
      <c r="B174" t="s">
        <v>31</v>
      </c>
      <c r="C174" t="s">
        <v>18</v>
      </c>
      <c r="D174">
        <v>111164</v>
      </c>
      <c r="E174">
        <v>7.45</v>
      </c>
      <c r="F174" s="2">
        <f>Table1[[#This Row],[website_traffic]]*(Table1[[#This Row],[conversion_rate]]/100)</f>
        <v>8281.7179999999989</v>
      </c>
      <c r="G174">
        <v>132218.07999999999</v>
      </c>
      <c r="H174" s="2">
        <f>Table1[[#This Row],[marketing_spend]]/Table1[[#This Row],[customer buying]]</f>
        <v>15.965054593744922</v>
      </c>
      <c r="I174">
        <v>20399.849999999999</v>
      </c>
      <c r="J174">
        <v>36.42</v>
      </c>
      <c r="K174" s="1">
        <f t="shared" si="2"/>
        <v>12970.224629999997</v>
      </c>
      <c r="L174">
        <v>196.61</v>
      </c>
      <c r="M174">
        <v>1.05</v>
      </c>
      <c r="N174" s="1">
        <f>Table1[[#This Row],[final_price]]*Table1[[#This Row],[competitor_price_index]]</f>
        <v>13618.735861499998</v>
      </c>
      <c r="O174" t="s">
        <v>45</v>
      </c>
      <c r="P174">
        <v>1493</v>
      </c>
      <c r="Q174">
        <v>7751</v>
      </c>
      <c r="R174">
        <v>10.74</v>
      </c>
      <c r="S174" s="2">
        <f>Table1[[#This Row],[units_sold]]*(Table1[[#This Row],[return_rate]]/100)</f>
        <v>832.45740000000001</v>
      </c>
      <c r="T174" s="2">
        <f>Table1[[#This Row],[units_sold]]-Table1[[#This Row],[unit_return]]</f>
        <v>6918.5425999999998</v>
      </c>
      <c r="U174">
        <f>Table1[[#This Row],[final_sold]]*Table1[[#This Row],[final_price]]</f>
        <v>89735051.634224221</v>
      </c>
      <c r="V174">
        <v>4.68</v>
      </c>
      <c r="W174">
        <v>15.25</v>
      </c>
    </row>
    <row r="175" spans="1:23" x14ac:dyDescent="0.3">
      <c r="A175">
        <v>2023</v>
      </c>
      <c r="B175" t="s">
        <v>31</v>
      </c>
      <c r="C175" t="s">
        <v>18</v>
      </c>
      <c r="D175">
        <v>90422</v>
      </c>
      <c r="E175">
        <v>4.4800000000000004</v>
      </c>
      <c r="F175" s="2">
        <f>Table1[[#This Row],[website_traffic]]*(Table1[[#This Row],[conversion_rate]]/100)</f>
        <v>4050.9056000000005</v>
      </c>
      <c r="G175">
        <v>340645.89</v>
      </c>
      <c r="H175" s="2">
        <f>Table1[[#This Row],[marketing_spend]]/Table1[[#This Row],[customer buying]]</f>
        <v>84.091293067900665</v>
      </c>
      <c r="I175">
        <v>26951.03</v>
      </c>
      <c r="J175">
        <v>57.02</v>
      </c>
      <c r="K175" s="1">
        <f t="shared" si="2"/>
        <v>11583.552693999998</v>
      </c>
      <c r="L175">
        <v>422.65</v>
      </c>
      <c r="M175">
        <v>0.98</v>
      </c>
      <c r="N175" s="1">
        <f>Table1[[#This Row],[final_price]]*Table1[[#This Row],[competitor_price_index]]</f>
        <v>11351.881640119998</v>
      </c>
      <c r="O175" t="s">
        <v>45</v>
      </c>
      <c r="P175">
        <v>904</v>
      </c>
      <c r="Q175">
        <v>2454</v>
      </c>
      <c r="R175">
        <v>8.84</v>
      </c>
      <c r="S175" s="2">
        <f>Table1[[#This Row],[units_sold]]*(Table1[[#This Row],[return_rate]]/100)</f>
        <v>216.93359999999998</v>
      </c>
      <c r="T175" s="2">
        <f>Table1[[#This Row],[units_sold]]-Table1[[#This Row],[unit_return]]</f>
        <v>2237.0664000000002</v>
      </c>
      <c r="U175">
        <f>Table1[[#This Row],[final_sold]]*Table1[[#This Row],[final_price]]</f>
        <v>25913176.52437688</v>
      </c>
      <c r="V175">
        <v>3.03</v>
      </c>
      <c r="W175">
        <v>16.940000000000001</v>
      </c>
    </row>
    <row r="176" spans="1:23" x14ac:dyDescent="0.3">
      <c r="A176">
        <v>2023</v>
      </c>
      <c r="B176" t="s">
        <v>31</v>
      </c>
      <c r="C176" t="s">
        <v>18</v>
      </c>
      <c r="D176">
        <v>184847</v>
      </c>
      <c r="E176">
        <v>5.01</v>
      </c>
      <c r="F176" s="2">
        <f>Table1[[#This Row],[website_traffic]]*(Table1[[#This Row],[conversion_rate]]/100)</f>
        <v>9260.8346999999994</v>
      </c>
      <c r="G176">
        <v>205537.41</v>
      </c>
      <c r="H176" s="2">
        <f>Table1[[#This Row],[marketing_spend]]/Table1[[#This Row],[customer buying]]</f>
        <v>22.194263979250167</v>
      </c>
      <c r="I176">
        <v>26779.53</v>
      </c>
      <c r="J176">
        <v>32.049999999999997</v>
      </c>
      <c r="K176" s="1">
        <f t="shared" si="2"/>
        <v>18196.690634999999</v>
      </c>
      <c r="L176">
        <v>261.81</v>
      </c>
      <c r="M176">
        <v>1.19</v>
      </c>
      <c r="N176" s="1">
        <f>Table1[[#This Row],[final_price]]*Table1[[#This Row],[competitor_price_index]]</f>
        <v>21654.061855649998</v>
      </c>
      <c r="O176" t="s">
        <v>45</v>
      </c>
      <c r="P176">
        <v>296</v>
      </c>
      <c r="Q176">
        <v>8557</v>
      </c>
      <c r="R176">
        <v>21.92</v>
      </c>
      <c r="S176" s="2">
        <f>Table1[[#This Row],[units_sold]]*(Table1[[#This Row],[return_rate]]/100)</f>
        <v>1875.6944000000001</v>
      </c>
      <c r="T176" s="2">
        <f>Table1[[#This Row],[units_sold]]-Table1[[#This Row],[unit_return]]</f>
        <v>6681.3055999999997</v>
      </c>
      <c r="U176">
        <f>Table1[[#This Row],[final_sold]]*Table1[[#This Row],[final_price]]</f>
        <v>121577651.04109304</v>
      </c>
      <c r="V176">
        <v>4.62</v>
      </c>
      <c r="W176">
        <v>17.850000000000001</v>
      </c>
    </row>
    <row r="177" spans="1:23" x14ac:dyDescent="0.3">
      <c r="A177">
        <v>2023</v>
      </c>
      <c r="B177" t="s">
        <v>31</v>
      </c>
      <c r="C177" t="s">
        <v>21</v>
      </c>
      <c r="D177">
        <v>112539</v>
      </c>
      <c r="E177">
        <v>2.0299999999999998</v>
      </c>
      <c r="F177" s="2">
        <f>Table1[[#This Row],[website_traffic]]*(Table1[[#This Row],[conversion_rate]]/100)</f>
        <v>2284.5416999999998</v>
      </c>
      <c r="G177">
        <v>32734.42</v>
      </c>
      <c r="H177" s="2">
        <f>Table1[[#This Row],[marketing_spend]]/Table1[[#This Row],[customer buying]]</f>
        <v>14.32865944184779</v>
      </c>
      <c r="I177">
        <v>36234.32</v>
      </c>
      <c r="J177">
        <v>35.94</v>
      </c>
      <c r="K177" s="1">
        <f t="shared" si="2"/>
        <v>23211.705392000003</v>
      </c>
      <c r="L177">
        <v>54.92</v>
      </c>
      <c r="M177">
        <v>0.88</v>
      </c>
      <c r="N177" s="1">
        <f>Table1[[#This Row],[final_price]]*Table1[[#This Row],[competitor_price_index]]</f>
        <v>20426.300744960005</v>
      </c>
      <c r="O177" t="s">
        <v>45</v>
      </c>
      <c r="P177">
        <v>1771</v>
      </c>
      <c r="Q177">
        <v>2165</v>
      </c>
      <c r="R177">
        <v>12.47</v>
      </c>
      <c r="S177" s="2">
        <f>Table1[[#This Row],[units_sold]]*(Table1[[#This Row],[return_rate]]/100)</f>
        <v>269.97550000000001</v>
      </c>
      <c r="T177" s="2">
        <f>Table1[[#This Row],[units_sold]]-Table1[[#This Row],[unit_return]]</f>
        <v>1895.0245</v>
      </c>
      <c r="U177">
        <f>Table1[[#This Row],[final_sold]]*Table1[[#This Row],[final_price]]</f>
        <v>43986750.404622108</v>
      </c>
      <c r="V177">
        <v>4.74</v>
      </c>
      <c r="W177">
        <v>11.99</v>
      </c>
    </row>
    <row r="178" spans="1:23" x14ac:dyDescent="0.3">
      <c r="A178">
        <v>2023</v>
      </c>
      <c r="B178" t="s">
        <v>31</v>
      </c>
      <c r="C178" t="s">
        <v>19</v>
      </c>
      <c r="D178">
        <v>164073</v>
      </c>
      <c r="E178">
        <v>1.1399999999999999</v>
      </c>
      <c r="F178" s="2">
        <f>Table1[[#This Row],[website_traffic]]*(Table1[[#This Row],[conversion_rate]]/100)</f>
        <v>1870.4321999999997</v>
      </c>
      <c r="G178">
        <v>68157.66</v>
      </c>
      <c r="H178" s="2">
        <f>Table1[[#This Row],[marketing_spend]]/Table1[[#This Row],[customer buying]]</f>
        <v>36.439524512035248</v>
      </c>
      <c r="I178">
        <v>6348.49</v>
      </c>
      <c r="J178">
        <v>27.95</v>
      </c>
      <c r="K178" s="1">
        <f t="shared" si="2"/>
        <v>4574.0870450000002</v>
      </c>
      <c r="L178">
        <v>204.33</v>
      </c>
      <c r="M178">
        <v>1.2</v>
      </c>
      <c r="N178" s="1">
        <f>Table1[[#This Row],[final_price]]*Table1[[#This Row],[competitor_price_index]]</f>
        <v>5488.9044540000004</v>
      </c>
      <c r="O178" t="s">
        <v>45</v>
      </c>
      <c r="P178">
        <v>4496</v>
      </c>
      <c r="Q178">
        <v>1574</v>
      </c>
      <c r="R178">
        <v>11.72</v>
      </c>
      <c r="S178" s="2">
        <f>Table1[[#This Row],[units_sold]]*(Table1[[#This Row],[return_rate]]/100)</f>
        <v>184.47280000000001</v>
      </c>
      <c r="T178" s="2">
        <f>Table1[[#This Row],[units_sold]]-Table1[[#This Row],[unit_return]]</f>
        <v>1389.5272</v>
      </c>
      <c r="U178">
        <f>Table1[[#This Row],[final_sold]]*Table1[[#This Row],[final_price]]</f>
        <v>6355818.3641951242</v>
      </c>
      <c r="V178">
        <v>4.21</v>
      </c>
      <c r="W178">
        <v>9.8000000000000007</v>
      </c>
    </row>
    <row r="179" spans="1:23" x14ac:dyDescent="0.3">
      <c r="A179">
        <v>2023</v>
      </c>
      <c r="B179" t="s">
        <v>31</v>
      </c>
      <c r="C179" t="s">
        <v>18</v>
      </c>
      <c r="D179">
        <v>64436</v>
      </c>
      <c r="E179">
        <v>7.27</v>
      </c>
      <c r="F179" s="2">
        <f>Table1[[#This Row],[website_traffic]]*(Table1[[#This Row],[conversion_rate]]/100)</f>
        <v>4684.4971999999998</v>
      </c>
      <c r="G179">
        <v>172189.1</v>
      </c>
      <c r="H179" s="2">
        <f>Table1[[#This Row],[marketing_spend]]/Table1[[#This Row],[customer buying]]</f>
        <v>36.757221244576691</v>
      </c>
      <c r="I179">
        <v>33446.57</v>
      </c>
      <c r="J179">
        <v>9.76</v>
      </c>
      <c r="K179" s="1">
        <f t="shared" si="2"/>
        <v>30182.184767999999</v>
      </c>
      <c r="L179">
        <v>314.63</v>
      </c>
      <c r="M179">
        <v>1.02</v>
      </c>
      <c r="N179" s="1">
        <f>Table1[[#This Row],[final_price]]*Table1[[#This Row],[competitor_price_index]]</f>
        <v>30785.828463360001</v>
      </c>
      <c r="O179" t="s">
        <v>44</v>
      </c>
      <c r="P179">
        <v>1838</v>
      </c>
      <c r="Q179">
        <v>5047</v>
      </c>
      <c r="R179">
        <v>23.98</v>
      </c>
      <c r="S179" s="2">
        <f>Table1[[#This Row],[units_sold]]*(Table1[[#This Row],[return_rate]]/100)</f>
        <v>1210.2706000000001</v>
      </c>
      <c r="T179" s="2">
        <f>Table1[[#This Row],[units_sold]]-Table1[[#This Row],[unit_return]]</f>
        <v>3836.7294000000002</v>
      </c>
      <c r="U179">
        <f>Table1[[#This Row],[final_sold]]*Table1[[#This Row],[final_price]]</f>
        <v>115800875.65561779</v>
      </c>
      <c r="V179">
        <v>4.3099999999999996</v>
      </c>
      <c r="W179">
        <v>10.68</v>
      </c>
    </row>
    <row r="180" spans="1:23" x14ac:dyDescent="0.3">
      <c r="A180">
        <v>2023</v>
      </c>
      <c r="B180" t="s">
        <v>31</v>
      </c>
      <c r="C180" t="s">
        <v>19</v>
      </c>
      <c r="D180">
        <v>129379</v>
      </c>
      <c r="E180">
        <v>3.04</v>
      </c>
      <c r="F180" s="2">
        <f>Table1[[#This Row],[website_traffic]]*(Table1[[#This Row],[conversion_rate]]/100)</f>
        <v>3933.1215999999999</v>
      </c>
      <c r="G180">
        <v>40467.050000000003</v>
      </c>
      <c r="H180" s="2">
        <f>Table1[[#This Row],[marketing_spend]]/Table1[[#This Row],[customer buying]]</f>
        <v>10.288786901477952</v>
      </c>
      <c r="I180">
        <v>30550.38</v>
      </c>
      <c r="J180">
        <v>23.28</v>
      </c>
      <c r="K180" s="1">
        <f t="shared" si="2"/>
        <v>23438.251536</v>
      </c>
      <c r="L180">
        <v>235.07</v>
      </c>
      <c r="M180">
        <v>0.97</v>
      </c>
      <c r="N180" s="1">
        <f>Table1[[#This Row],[final_price]]*Table1[[#This Row],[competitor_price_index]]</f>
        <v>22735.10398992</v>
      </c>
      <c r="O180" t="s">
        <v>45</v>
      </c>
      <c r="P180">
        <v>4650</v>
      </c>
      <c r="Q180">
        <v>3594</v>
      </c>
      <c r="R180">
        <v>2.14</v>
      </c>
      <c r="S180" s="2">
        <f>Table1[[#This Row],[units_sold]]*(Table1[[#This Row],[return_rate]]/100)</f>
        <v>76.911600000000007</v>
      </c>
      <c r="T180" s="2">
        <f>Table1[[#This Row],[units_sold]]-Table1[[#This Row],[unit_return]]</f>
        <v>3517.0884000000001</v>
      </c>
      <c r="U180">
        <f>Table1[[#This Row],[final_sold]]*Table1[[#This Row],[final_price]]</f>
        <v>82434402.593547776</v>
      </c>
      <c r="V180">
        <v>4.57</v>
      </c>
      <c r="W180">
        <v>8.32</v>
      </c>
    </row>
    <row r="181" spans="1:23" x14ac:dyDescent="0.3">
      <c r="A181">
        <v>2023</v>
      </c>
      <c r="B181" t="s">
        <v>31</v>
      </c>
      <c r="C181" t="s">
        <v>22</v>
      </c>
      <c r="D181">
        <v>23849</v>
      </c>
      <c r="E181">
        <v>5.03</v>
      </c>
      <c r="F181" s="2">
        <f>Table1[[#This Row],[website_traffic]]*(Table1[[#This Row],[conversion_rate]]/100)</f>
        <v>1199.6047000000001</v>
      </c>
      <c r="G181">
        <v>218667.62</v>
      </c>
      <c r="H181" s="2">
        <f>Table1[[#This Row],[marketing_spend]]/Table1[[#This Row],[customer buying]]</f>
        <v>182.28306374591563</v>
      </c>
      <c r="I181">
        <v>29677.34</v>
      </c>
      <c r="J181">
        <v>52.67</v>
      </c>
      <c r="K181" s="1">
        <f t="shared" si="2"/>
        <v>14046.285021999998</v>
      </c>
      <c r="L181">
        <v>242.72</v>
      </c>
      <c r="M181">
        <v>0.87</v>
      </c>
      <c r="N181" s="1">
        <f>Table1[[#This Row],[final_price]]*Table1[[#This Row],[competitor_price_index]]</f>
        <v>12220.267969139999</v>
      </c>
      <c r="O181" t="s">
        <v>45</v>
      </c>
      <c r="P181">
        <v>1419</v>
      </c>
      <c r="Q181">
        <v>988</v>
      </c>
      <c r="R181">
        <v>11.56</v>
      </c>
      <c r="S181" s="2">
        <f>Table1[[#This Row],[units_sold]]*(Table1[[#This Row],[return_rate]]/100)</f>
        <v>114.2128</v>
      </c>
      <c r="T181" s="2">
        <f>Table1[[#This Row],[units_sold]]-Table1[[#This Row],[unit_return]]</f>
        <v>873.78719999999998</v>
      </c>
      <c r="U181">
        <f>Table1[[#This Row],[final_sold]]*Table1[[#This Row],[final_price]]</f>
        <v>12273464.059775317</v>
      </c>
      <c r="V181">
        <v>4.12</v>
      </c>
      <c r="W181">
        <v>13.17</v>
      </c>
    </row>
    <row r="182" spans="1:23" x14ac:dyDescent="0.3">
      <c r="A182">
        <v>2023</v>
      </c>
      <c r="B182" t="s">
        <v>31</v>
      </c>
      <c r="C182" t="s">
        <v>20</v>
      </c>
      <c r="D182">
        <v>19934</v>
      </c>
      <c r="E182">
        <v>7.62</v>
      </c>
      <c r="F182" s="2">
        <f>Table1[[#This Row],[website_traffic]]*(Table1[[#This Row],[conversion_rate]]/100)</f>
        <v>1518.9708000000001</v>
      </c>
      <c r="G182">
        <v>46234.78</v>
      </c>
      <c r="H182" s="2">
        <f>Table1[[#This Row],[marketing_spend]]/Table1[[#This Row],[customer buying]]</f>
        <v>30.43822830563958</v>
      </c>
      <c r="I182">
        <v>21915.21</v>
      </c>
      <c r="J182">
        <v>46.42</v>
      </c>
      <c r="K182" s="1">
        <f t="shared" si="2"/>
        <v>11742.169518000001</v>
      </c>
      <c r="L182">
        <v>132.66999999999999</v>
      </c>
      <c r="M182">
        <v>0.83</v>
      </c>
      <c r="N182" s="1">
        <f>Table1[[#This Row],[final_price]]*Table1[[#This Row],[competitor_price_index]]</f>
        <v>9746.0006999399993</v>
      </c>
      <c r="O182" t="s">
        <v>45</v>
      </c>
      <c r="P182">
        <v>605</v>
      </c>
      <c r="Q182">
        <v>1382</v>
      </c>
      <c r="R182">
        <v>9.81</v>
      </c>
      <c r="S182" s="2">
        <f>Table1[[#This Row],[units_sold]]*(Table1[[#This Row],[return_rate]]/100)</f>
        <v>135.57420000000002</v>
      </c>
      <c r="T182" s="2">
        <f>Table1[[#This Row],[units_sold]]-Table1[[#This Row],[unit_return]]</f>
        <v>1246.4258</v>
      </c>
      <c r="U182">
        <f>Table1[[#This Row],[final_sold]]*Table1[[#This Row],[final_price]]</f>
        <v>14635743.035208765</v>
      </c>
      <c r="V182">
        <v>4.55</v>
      </c>
      <c r="W182">
        <v>11.77</v>
      </c>
    </row>
    <row r="183" spans="1:23" x14ac:dyDescent="0.3">
      <c r="A183">
        <v>2023</v>
      </c>
      <c r="B183" t="s">
        <v>31</v>
      </c>
      <c r="C183" t="s">
        <v>22</v>
      </c>
      <c r="D183">
        <v>114084</v>
      </c>
      <c r="E183">
        <v>2.42</v>
      </c>
      <c r="F183" s="2">
        <f>Table1[[#This Row],[website_traffic]]*(Table1[[#This Row],[conversion_rate]]/100)</f>
        <v>2760.8328000000001</v>
      </c>
      <c r="G183">
        <v>242022.24</v>
      </c>
      <c r="H183" s="2">
        <f>Table1[[#This Row],[marketing_spend]]/Table1[[#This Row],[customer buying]]</f>
        <v>87.662766104488469</v>
      </c>
      <c r="I183">
        <v>24853.79</v>
      </c>
      <c r="J183">
        <v>35.369999999999997</v>
      </c>
      <c r="K183" s="1">
        <f t="shared" si="2"/>
        <v>16063.004477000002</v>
      </c>
      <c r="L183">
        <v>192.01</v>
      </c>
      <c r="M183">
        <v>1.03</v>
      </c>
      <c r="N183" s="1">
        <f>Table1[[#This Row],[final_price]]*Table1[[#This Row],[competitor_price_index]]</f>
        <v>16544.894611310003</v>
      </c>
      <c r="O183" t="s">
        <v>45</v>
      </c>
      <c r="P183">
        <v>4686</v>
      </c>
      <c r="Q183">
        <v>2026</v>
      </c>
      <c r="R183">
        <v>18.16</v>
      </c>
      <c r="S183" s="2">
        <f>Table1[[#This Row],[units_sold]]*(Table1[[#This Row],[return_rate]]/100)</f>
        <v>367.92160000000001</v>
      </c>
      <c r="T183" s="2">
        <f>Table1[[#This Row],[units_sold]]-Table1[[#This Row],[unit_return]]</f>
        <v>1658.0783999999999</v>
      </c>
      <c r="U183">
        <f>Table1[[#This Row],[final_sold]]*Table1[[#This Row],[final_price]]</f>
        <v>26633720.762417</v>
      </c>
      <c r="V183">
        <v>3.67</v>
      </c>
      <c r="W183">
        <v>17.57</v>
      </c>
    </row>
    <row r="184" spans="1:23" x14ac:dyDescent="0.3">
      <c r="A184">
        <v>2023</v>
      </c>
      <c r="B184" t="s">
        <v>31</v>
      </c>
      <c r="C184" t="s">
        <v>19</v>
      </c>
      <c r="D184">
        <v>104507</v>
      </c>
      <c r="E184">
        <v>1.38</v>
      </c>
      <c r="F184" s="2">
        <f>Table1[[#This Row],[website_traffic]]*(Table1[[#This Row],[conversion_rate]]/100)</f>
        <v>1442.1966</v>
      </c>
      <c r="G184">
        <v>375206.67</v>
      </c>
      <c r="H184" s="2">
        <f>Table1[[#This Row],[marketing_spend]]/Table1[[#This Row],[customer buying]]</f>
        <v>260.1633300203315</v>
      </c>
      <c r="I184">
        <v>8037.45</v>
      </c>
      <c r="J184">
        <v>39.299999999999997</v>
      </c>
      <c r="K184" s="1">
        <f t="shared" si="2"/>
        <v>4878.7321499999998</v>
      </c>
      <c r="L184">
        <v>225.24</v>
      </c>
      <c r="M184">
        <v>0.94</v>
      </c>
      <c r="N184" s="1">
        <f>Table1[[#This Row],[final_price]]*Table1[[#This Row],[competitor_price_index]]</f>
        <v>4586.0082209999991</v>
      </c>
      <c r="O184" t="s">
        <v>45</v>
      </c>
      <c r="P184">
        <v>401</v>
      </c>
      <c r="Q184">
        <v>1009</v>
      </c>
      <c r="R184">
        <v>20.74</v>
      </c>
      <c r="S184" s="2">
        <f>Table1[[#This Row],[units_sold]]*(Table1[[#This Row],[return_rate]]/100)</f>
        <v>209.26659999999998</v>
      </c>
      <c r="T184" s="2">
        <f>Table1[[#This Row],[units_sold]]-Table1[[#This Row],[unit_return]]</f>
        <v>799.73340000000007</v>
      </c>
      <c r="U184">
        <f>Table1[[#This Row],[final_sold]]*Table1[[#This Row],[final_price]]</f>
        <v>3901685.0500088101</v>
      </c>
      <c r="V184">
        <v>3.5</v>
      </c>
      <c r="W184">
        <v>10.29</v>
      </c>
    </row>
    <row r="185" spans="1:23" x14ac:dyDescent="0.3">
      <c r="A185">
        <v>2023</v>
      </c>
      <c r="B185" t="s">
        <v>31</v>
      </c>
      <c r="C185" t="s">
        <v>19</v>
      </c>
      <c r="D185">
        <v>61690</v>
      </c>
      <c r="E185">
        <v>3.55</v>
      </c>
      <c r="F185" s="2">
        <f>Table1[[#This Row],[website_traffic]]*(Table1[[#This Row],[conversion_rate]]/100)</f>
        <v>2189.9949999999999</v>
      </c>
      <c r="G185">
        <v>225433.21</v>
      </c>
      <c r="H185" s="2">
        <f>Table1[[#This Row],[marketing_spend]]/Table1[[#This Row],[customer buying]]</f>
        <v>102.93777383053386</v>
      </c>
      <c r="I185">
        <v>15015.13</v>
      </c>
      <c r="J185">
        <v>15.13</v>
      </c>
      <c r="K185" s="1">
        <f t="shared" si="2"/>
        <v>12743.340831</v>
      </c>
      <c r="L185">
        <v>336.56</v>
      </c>
      <c r="M185">
        <v>0.91</v>
      </c>
      <c r="N185" s="1">
        <f>Table1[[#This Row],[final_price]]*Table1[[#This Row],[competitor_price_index]]</f>
        <v>11596.440156209999</v>
      </c>
      <c r="O185" t="s">
        <v>44</v>
      </c>
      <c r="P185">
        <v>57</v>
      </c>
      <c r="Q185">
        <v>1938</v>
      </c>
      <c r="R185">
        <v>16.73</v>
      </c>
      <c r="S185" s="2">
        <f>Table1[[#This Row],[units_sold]]*(Table1[[#This Row],[return_rate]]/100)</f>
        <v>324.22739999999999</v>
      </c>
      <c r="T185" s="2">
        <f>Table1[[#This Row],[units_sold]]-Table1[[#This Row],[unit_return]]</f>
        <v>1613.7726</v>
      </c>
      <c r="U185">
        <f>Table1[[#This Row],[final_sold]]*Table1[[#This Row],[final_price]]</f>
        <v>20564854.265529029</v>
      </c>
      <c r="V185">
        <v>3.54</v>
      </c>
      <c r="W185">
        <v>12.48</v>
      </c>
    </row>
    <row r="186" spans="1:23" x14ac:dyDescent="0.3">
      <c r="A186">
        <v>2023</v>
      </c>
      <c r="B186" t="s">
        <v>31</v>
      </c>
      <c r="C186" t="s">
        <v>19</v>
      </c>
      <c r="D186">
        <v>52588</v>
      </c>
      <c r="E186">
        <v>1.74</v>
      </c>
      <c r="F186" s="2">
        <f>Table1[[#This Row],[website_traffic]]*(Table1[[#This Row],[conversion_rate]]/100)</f>
        <v>915.0311999999999</v>
      </c>
      <c r="G186">
        <v>494384.99</v>
      </c>
      <c r="H186" s="2">
        <f>Table1[[#This Row],[marketing_spend]]/Table1[[#This Row],[customer buying]]</f>
        <v>540.29304137388976</v>
      </c>
      <c r="I186">
        <v>7489.38</v>
      </c>
      <c r="J186">
        <v>0.92</v>
      </c>
      <c r="K186" s="1">
        <f t="shared" si="2"/>
        <v>7420.4777039999999</v>
      </c>
      <c r="L186">
        <v>299.32</v>
      </c>
      <c r="M186">
        <v>1.04</v>
      </c>
      <c r="N186" s="1">
        <f>Table1[[#This Row],[final_price]]*Table1[[#This Row],[competitor_price_index]]</f>
        <v>7717.2968121599997</v>
      </c>
      <c r="O186" t="s">
        <v>44</v>
      </c>
      <c r="P186">
        <v>1064</v>
      </c>
      <c r="Q186">
        <v>608</v>
      </c>
      <c r="R186">
        <v>23.9</v>
      </c>
      <c r="S186" s="2">
        <f>Table1[[#This Row],[units_sold]]*(Table1[[#This Row],[return_rate]]/100)</f>
        <v>145.31199999999998</v>
      </c>
      <c r="T186" s="2">
        <f>Table1[[#This Row],[units_sold]]-Table1[[#This Row],[unit_return]]</f>
        <v>462.68799999999999</v>
      </c>
      <c r="U186">
        <f>Table1[[#This Row],[final_sold]]*Table1[[#This Row],[final_price]]</f>
        <v>3433365.9879083517</v>
      </c>
      <c r="V186">
        <v>2.66</v>
      </c>
      <c r="W186">
        <v>16.72</v>
      </c>
    </row>
    <row r="187" spans="1:23" x14ac:dyDescent="0.3">
      <c r="A187">
        <v>2023</v>
      </c>
      <c r="B187" t="s">
        <v>31</v>
      </c>
      <c r="C187" t="s">
        <v>21</v>
      </c>
      <c r="D187">
        <v>91404</v>
      </c>
      <c r="E187">
        <v>5.89</v>
      </c>
      <c r="F187" s="2">
        <f>Table1[[#This Row],[website_traffic]]*(Table1[[#This Row],[conversion_rate]]/100)</f>
        <v>5383.6955999999991</v>
      </c>
      <c r="G187">
        <v>331891.28999999998</v>
      </c>
      <c r="H187" s="2">
        <f>Table1[[#This Row],[marketing_spend]]/Table1[[#This Row],[customer buying]]</f>
        <v>61.647484304276048</v>
      </c>
      <c r="I187">
        <v>19965.02</v>
      </c>
      <c r="J187">
        <v>25.55</v>
      </c>
      <c r="K187" s="1">
        <f t="shared" si="2"/>
        <v>14863.95739</v>
      </c>
      <c r="L187">
        <v>256.58999999999997</v>
      </c>
      <c r="M187">
        <v>0.98</v>
      </c>
      <c r="N187" s="1">
        <f>Table1[[#This Row],[final_price]]*Table1[[#This Row],[competitor_price_index]]</f>
        <v>14566.6782422</v>
      </c>
      <c r="O187" t="s">
        <v>45</v>
      </c>
      <c r="P187">
        <v>505</v>
      </c>
      <c r="Q187">
        <v>4091</v>
      </c>
      <c r="R187">
        <v>15.05</v>
      </c>
      <c r="S187" s="2">
        <f>Table1[[#This Row],[units_sold]]*(Table1[[#This Row],[return_rate]]/100)</f>
        <v>615.69549999999992</v>
      </c>
      <c r="T187" s="2">
        <f>Table1[[#This Row],[units_sold]]-Table1[[#This Row],[unit_return]]</f>
        <v>3475.3045000000002</v>
      </c>
      <c r="U187">
        <f>Table1[[#This Row],[final_sold]]*Table1[[#This Row],[final_price]]</f>
        <v>51656778.005275257</v>
      </c>
      <c r="V187">
        <v>3.8</v>
      </c>
      <c r="W187">
        <v>13.73</v>
      </c>
    </row>
    <row r="188" spans="1:23" x14ac:dyDescent="0.3">
      <c r="A188">
        <v>2023</v>
      </c>
      <c r="B188" t="s">
        <v>31</v>
      </c>
      <c r="C188" t="s">
        <v>22</v>
      </c>
      <c r="D188">
        <v>80258</v>
      </c>
      <c r="E188">
        <v>4.37</v>
      </c>
      <c r="F188" s="2">
        <f>Table1[[#This Row],[website_traffic]]*(Table1[[#This Row],[conversion_rate]]/100)</f>
        <v>3507.2746000000002</v>
      </c>
      <c r="G188">
        <v>401572.02</v>
      </c>
      <c r="H188" s="2">
        <f>Table1[[#This Row],[marketing_spend]]/Table1[[#This Row],[customer buying]]</f>
        <v>114.49688598662905</v>
      </c>
      <c r="I188">
        <v>2386.4499999999998</v>
      </c>
      <c r="J188">
        <v>23.31</v>
      </c>
      <c r="K188" s="1">
        <f t="shared" si="2"/>
        <v>1830.1685049999999</v>
      </c>
      <c r="L188">
        <v>483.91</v>
      </c>
      <c r="M188">
        <v>0.84</v>
      </c>
      <c r="N188" s="1">
        <f>Table1[[#This Row],[final_price]]*Table1[[#This Row],[competitor_price_index]]</f>
        <v>1537.3415441999998</v>
      </c>
      <c r="O188" t="s">
        <v>45</v>
      </c>
      <c r="P188">
        <v>2062</v>
      </c>
      <c r="Q188">
        <v>2342</v>
      </c>
      <c r="R188">
        <v>4.3</v>
      </c>
      <c r="S188" s="2">
        <f>Table1[[#This Row],[units_sold]]*(Table1[[#This Row],[return_rate]]/100)</f>
        <v>100.70599999999999</v>
      </c>
      <c r="T188" s="2">
        <f>Table1[[#This Row],[units_sold]]-Table1[[#This Row],[unit_return]]</f>
        <v>2241.2939999999999</v>
      </c>
      <c r="U188">
        <f>Table1[[#This Row],[final_sold]]*Table1[[#This Row],[final_price]]</f>
        <v>4101945.6892454694</v>
      </c>
      <c r="V188">
        <v>3.34</v>
      </c>
      <c r="W188">
        <v>14.4</v>
      </c>
    </row>
    <row r="189" spans="1:23" x14ac:dyDescent="0.3">
      <c r="A189">
        <v>2023</v>
      </c>
      <c r="B189" t="s">
        <v>31</v>
      </c>
      <c r="C189" t="s">
        <v>21</v>
      </c>
      <c r="D189">
        <v>164616</v>
      </c>
      <c r="E189">
        <v>3.53</v>
      </c>
      <c r="F189" s="2">
        <f>Table1[[#This Row],[website_traffic]]*(Table1[[#This Row],[conversion_rate]]/100)</f>
        <v>5810.9447999999993</v>
      </c>
      <c r="G189">
        <v>283971.28000000003</v>
      </c>
      <c r="H189" s="2">
        <f>Table1[[#This Row],[marketing_spend]]/Table1[[#This Row],[customer buying]]</f>
        <v>48.868349257077796</v>
      </c>
      <c r="I189">
        <v>35045.71</v>
      </c>
      <c r="J189">
        <v>16.2</v>
      </c>
      <c r="K189" s="1">
        <f t="shared" si="2"/>
        <v>29368.304979999997</v>
      </c>
      <c r="L189">
        <v>82.09</v>
      </c>
      <c r="M189">
        <v>1</v>
      </c>
      <c r="N189" s="1">
        <f>Table1[[#This Row],[final_price]]*Table1[[#This Row],[competitor_price_index]]</f>
        <v>29368.304979999997</v>
      </c>
      <c r="O189" t="s">
        <v>45</v>
      </c>
      <c r="P189">
        <v>2103</v>
      </c>
      <c r="Q189">
        <v>2917</v>
      </c>
      <c r="R189">
        <v>24.23</v>
      </c>
      <c r="S189" s="2">
        <f>Table1[[#This Row],[units_sold]]*(Table1[[#This Row],[return_rate]]/100)</f>
        <v>706.78910000000008</v>
      </c>
      <c r="T189" s="2">
        <f>Table1[[#This Row],[units_sold]]-Table1[[#This Row],[unit_return]]</f>
        <v>2210.2109</v>
      </c>
      <c r="U189">
        <f>Table1[[#This Row],[final_sold]]*Table1[[#This Row],[final_price]]</f>
        <v>64910147.781320274</v>
      </c>
      <c r="V189">
        <v>2.5099999999999998</v>
      </c>
      <c r="W189">
        <v>5.89</v>
      </c>
    </row>
    <row r="190" spans="1:23" x14ac:dyDescent="0.3">
      <c r="A190">
        <v>2023</v>
      </c>
      <c r="B190" t="s">
        <v>31</v>
      </c>
      <c r="C190" t="s">
        <v>19</v>
      </c>
      <c r="D190">
        <v>93916</v>
      </c>
      <c r="E190">
        <v>0.72</v>
      </c>
      <c r="F190" s="2">
        <f>Table1[[#This Row],[website_traffic]]*(Table1[[#This Row],[conversion_rate]]/100)</f>
        <v>676.1952</v>
      </c>
      <c r="G190">
        <v>377496.74</v>
      </c>
      <c r="H190" s="2">
        <f>Table1[[#This Row],[marketing_spend]]/Table1[[#This Row],[customer buying]]</f>
        <v>558.2659267619764</v>
      </c>
      <c r="I190">
        <v>1277.02</v>
      </c>
      <c r="J190">
        <v>44.79</v>
      </c>
      <c r="K190" s="1">
        <f t="shared" si="2"/>
        <v>705.04274200000009</v>
      </c>
      <c r="L190">
        <v>204.18</v>
      </c>
      <c r="M190">
        <v>0.88</v>
      </c>
      <c r="N190" s="1">
        <f>Table1[[#This Row],[final_price]]*Table1[[#This Row],[competitor_price_index]]</f>
        <v>620.43761296000014</v>
      </c>
      <c r="O190" t="s">
        <v>44</v>
      </c>
      <c r="P190">
        <v>484</v>
      </c>
      <c r="Q190">
        <v>710</v>
      </c>
      <c r="R190">
        <v>2.04</v>
      </c>
      <c r="S190" s="2">
        <f>Table1[[#This Row],[units_sold]]*(Table1[[#This Row],[return_rate]]/100)</f>
        <v>14.484000000000002</v>
      </c>
      <c r="T190" s="2">
        <f>Table1[[#This Row],[units_sold]]-Table1[[#This Row],[unit_return]]</f>
        <v>695.51599999999996</v>
      </c>
      <c r="U190">
        <f>Table1[[#This Row],[final_sold]]*Table1[[#This Row],[final_price]]</f>
        <v>490368.50774487201</v>
      </c>
      <c r="V190">
        <v>4.2</v>
      </c>
      <c r="W190">
        <v>22.1</v>
      </c>
    </row>
    <row r="191" spans="1:23" x14ac:dyDescent="0.3">
      <c r="A191">
        <v>2024</v>
      </c>
      <c r="B191" t="s">
        <v>31</v>
      </c>
      <c r="C191" t="s">
        <v>18</v>
      </c>
      <c r="D191">
        <v>162341</v>
      </c>
      <c r="E191">
        <v>7.79</v>
      </c>
      <c r="F191" s="2">
        <f>Table1[[#This Row],[website_traffic]]*(Table1[[#This Row],[conversion_rate]]/100)</f>
        <v>12646.3639</v>
      </c>
      <c r="G191">
        <v>6251.14</v>
      </c>
      <c r="H191" s="2">
        <f>Table1[[#This Row],[marketing_spend]]/Table1[[#This Row],[customer buying]]</f>
        <v>0.49430334675091869</v>
      </c>
      <c r="I191">
        <v>23961.89</v>
      </c>
      <c r="J191">
        <v>57.43</v>
      </c>
      <c r="K191" s="1">
        <f t="shared" si="2"/>
        <v>10200.576572999998</v>
      </c>
      <c r="L191">
        <v>395.03</v>
      </c>
      <c r="M191">
        <v>0.92</v>
      </c>
      <c r="N191" s="1">
        <f>Table1[[#This Row],[final_price]]*Table1[[#This Row],[competitor_price_index]]</f>
        <v>9384.5304471599993</v>
      </c>
      <c r="O191" t="s">
        <v>45</v>
      </c>
      <c r="P191">
        <v>2873</v>
      </c>
      <c r="Q191">
        <v>9636</v>
      </c>
      <c r="R191">
        <v>18.82</v>
      </c>
      <c r="S191" s="2">
        <f>Table1[[#This Row],[units_sold]]*(Table1[[#This Row],[return_rate]]/100)</f>
        <v>1813.4952000000001</v>
      </c>
      <c r="T191" s="2">
        <f>Table1[[#This Row],[units_sold]]-Table1[[#This Row],[unit_return]]</f>
        <v>7822.5047999999997</v>
      </c>
      <c r="U191">
        <f>Table1[[#This Row],[final_sold]]*Table1[[#This Row],[final_price]]</f>
        <v>79794059.205060035</v>
      </c>
      <c r="V191">
        <v>3.81</v>
      </c>
      <c r="W191">
        <v>9.2200000000000006</v>
      </c>
    </row>
    <row r="192" spans="1:23" x14ac:dyDescent="0.3">
      <c r="A192">
        <v>2024</v>
      </c>
      <c r="B192" t="s">
        <v>31</v>
      </c>
      <c r="C192" t="s">
        <v>21</v>
      </c>
      <c r="D192">
        <v>48404</v>
      </c>
      <c r="E192">
        <v>0.98</v>
      </c>
      <c r="F192" s="2">
        <f>Table1[[#This Row],[website_traffic]]*(Table1[[#This Row],[conversion_rate]]/100)</f>
        <v>474.35919999999999</v>
      </c>
      <c r="G192">
        <v>383459.04</v>
      </c>
      <c r="H192" s="2">
        <f>Table1[[#This Row],[marketing_spend]]/Table1[[#This Row],[customer buying]]</f>
        <v>808.37272682810828</v>
      </c>
      <c r="I192">
        <v>10022.68</v>
      </c>
      <c r="J192">
        <v>28.54</v>
      </c>
      <c r="K192" s="1">
        <f t="shared" si="2"/>
        <v>7162.207128</v>
      </c>
      <c r="L192">
        <v>402.99</v>
      </c>
      <c r="M192">
        <v>1</v>
      </c>
      <c r="N192" s="1">
        <f>Table1[[#This Row],[final_price]]*Table1[[#This Row],[competitor_price_index]]</f>
        <v>7162.207128</v>
      </c>
      <c r="O192" t="s">
        <v>45</v>
      </c>
      <c r="P192">
        <v>4394</v>
      </c>
      <c r="Q192">
        <v>238</v>
      </c>
      <c r="R192">
        <v>21.65</v>
      </c>
      <c r="S192" s="2">
        <f>Table1[[#This Row],[units_sold]]*(Table1[[#This Row],[return_rate]]/100)</f>
        <v>51.527000000000001</v>
      </c>
      <c r="T192" s="2">
        <f>Table1[[#This Row],[units_sold]]-Table1[[#This Row],[unit_return]]</f>
        <v>186.47300000000001</v>
      </c>
      <c r="U192">
        <f>Table1[[#This Row],[final_sold]]*Table1[[#This Row],[final_price]]</f>
        <v>1335558.2497795441</v>
      </c>
      <c r="V192">
        <v>2.5099999999999998</v>
      </c>
      <c r="W192">
        <v>6.83</v>
      </c>
    </row>
    <row r="193" spans="1:23" x14ac:dyDescent="0.3">
      <c r="A193">
        <v>2024</v>
      </c>
      <c r="B193" t="s">
        <v>31</v>
      </c>
      <c r="C193" t="s">
        <v>18</v>
      </c>
      <c r="D193">
        <v>6635</v>
      </c>
      <c r="E193">
        <v>4.45</v>
      </c>
      <c r="F193" s="2">
        <f>Table1[[#This Row],[website_traffic]]*(Table1[[#This Row],[conversion_rate]]/100)</f>
        <v>295.25750000000005</v>
      </c>
      <c r="G193">
        <v>139384.69</v>
      </c>
      <c r="H193" s="2">
        <f>Table1[[#This Row],[marketing_spend]]/Table1[[#This Row],[customer buying]]</f>
        <v>472.07840613701592</v>
      </c>
      <c r="I193">
        <v>10138.67</v>
      </c>
      <c r="J193">
        <v>22.38</v>
      </c>
      <c r="K193" s="1">
        <f t="shared" si="2"/>
        <v>7869.6356539999997</v>
      </c>
      <c r="L193">
        <v>307.10000000000002</v>
      </c>
      <c r="M193">
        <v>0.85</v>
      </c>
      <c r="N193" s="1">
        <f>Table1[[#This Row],[final_price]]*Table1[[#This Row],[competitor_price_index]]</f>
        <v>6689.1903058999997</v>
      </c>
      <c r="O193" t="s">
        <v>45</v>
      </c>
      <c r="P193">
        <v>4331</v>
      </c>
      <c r="Q193">
        <v>176</v>
      </c>
      <c r="R193">
        <v>12.4</v>
      </c>
      <c r="S193" s="2">
        <f>Table1[[#This Row],[units_sold]]*(Table1[[#This Row],[return_rate]]/100)</f>
        <v>21.823999999999998</v>
      </c>
      <c r="T193" s="2">
        <f>Table1[[#This Row],[units_sold]]-Table1[[#This Row],[unit_return]]</f>
        <v>154.17599999999999</v>
      </c>
      <c r="U193">
        <f>Table1[[#This Row],[final_sold]]*Table1[[#This Row],[final_price]]</f>
        <v>1213308.9465911039</v>
      </c>
      <c r="V193">
        <v>2.99</v>
      </c>
      <c r="W193">
        <v>7.3</v>
      </c>
    </row>
    <row r="194" spans="1:23" x14ac:dyDescent="0.3">
      <c r="A194">
        <v>2024</v>
      </c>
      <c r="B194" t="s">
        <v>31</v>
      </c>
      <c r="C194" t="s">
        <v>20</v>
      </c>
      <c r="D194">
        <v>170020</v>
      </c>
      <c r="E194">
        <v>5.31</v>
      </c>
      <c r="F194" s="2">
        <f>Table1[[#This Row],[website_traffic]]*(Table1[[#This Row],[conversion_rate]]/100)</f>
        <v>9028.0619999999999</v>
      </c>
      <c r="G194">
        <v>454525.37</v>
      </c>
      <c r="H194" s="2">
        <f>Table1[[#This Row],[marketing_spend]]/Table1[[#This Row],[customer buying]]</f>
        <v>50.345840558028954</v>
      </c>
      <c r="I194">
        <v>15299.77</v>
      </c>
      <c r="J194">
        <v>33.49</v>
      </c>
      <c r="K194" s="1">
        <f t="shared" ref="K194:K257" si="3">I194*(1-J194/100)</f>
        <v>10175.877027</v>
      </c>
      <c r="L194">
        <v>120.08</v>
      </c>
      <c r="M194">
        <v>1.01</v>
      </c>
      <c r="N194" s="1">
        <f>Table1[[#This Row],[final_price]]*Table1[[#This Row],[competitor_price_index]]</f>
        <v>10277.635797270001</v>
      </c>
      <c r="O194" t="s">
        <v>45</v>
      </c>
      <c r="P194">
        <v>4156</v>
      </c>
      <c r="Q194">
        <v>7637</v>
      </c>
      <c r="R194">
        <v>21.21</v>
      </c>
      <c r="S194" s="2">
        <f>Table1[[#This Row],[units_sold]]*(Table1[[#This Row],[return_rate]]/100)</f>
        <v>1619.8077000000001</v>
      </c>
      <c r="T194" s="2">
        <f>Table1[[#This Row],[units_sold]]-Table1[[#This Row],[unit_return]]</f>
        <v>6017.1922999999997</v>
      </c>
      <c r="U194">
        <f>Table1[[#This Row],[final_sold]]*Table1[[#This Row],[final_price]]</f>
        <v>61230208.892611295</v>
      </c>
      <c r="V194">
        <v>4.2300000000000004</v>
      </c>
      <c r="W194">
        <v>14.11</v>
      </c>
    </row>
    <row r="195" spans="1:23" x14ac:dyDescent="0.3">
      <c r="A195">
        <v>2024</v>
      </c>
      <c r="B195" t="s">
        <v>31</v>
      </c>
      <c r="C195" t="s">
        <v>20</v>
      </c>
      <c r="D195">
        <v>107911</v>
      </c>
      <c r="E195">
        <v>0.98</v>
      </c>
      <c r="F195" s="2">
        <f>Table1[[#This Row],[website_traffic]]*(Table1[[#This Row],[conversion_rate]]/100)</f>
        <v>1057.5278000000001</v>
      </c>
      <c r="G195">
        <v>349008.89</v>
      </c>
      <c r="H195" s="2">
        <f>Table1[[#This Row],[marketing_spend]]/Table1[[#This Row],[customer buying]]</f>
        <v>330.02337148961948</v>
      </c>
      <c r="I195">
        <v>15630.39</v>
      </c>
      <c r="J195">
        <v>45.44</v>
      </c>
      <c r="K195" s="1">
        <f t="shared" si="3"/>
        <v>8527.9407840000003</v>
      </c>
      <c r="L195">
        <v>126.2</v>
      </c>
      <c r="M195">
        <v>1.05</v>
      </c>
      <c r="N195" s="1">
        <f>Table1[[#This Row],[final_price]]*Table1[[#This Row],[competitor_price_index]]</f>
        <v>8954.3378232000014</v>
      </c>
      <c r="O195" t="s">
        <v>45</v>
      </c>
      <c r="P195">
        <v>1525</v>
      </c>
      <c r="Q195">
        <v>657</v>
      </c>
      <c r="R195">
        <v>12.21</v>
      </c>
      <c r="S195" s="2">
        <f>Table1[[#This Row],[units_sold]]*(Table1[[#This Row],[return_rate]]/100)</f>
        <v>80.219700000000003</v>
      </c>
      <c r="T195" s="2">
        <f>Table1[[#This Row],[units_sold]]-Table1[[#This Row],[unit_return]]</f>
        <v>576.78030000000001</v>
      </c>
      <c r="U195">
        <f>Table1[[#This Row],[final_sold]]*Table1[[#This Row],[final_price]]</f>
        <v>4918748.2437777556</v>
      </c>
      <c r="V195">
        <v>3.11</v>
      </c>
      <c r="W195">
        <v>21.29</v>
      </c>
    </row>
    <row r="196" spans="1:23" x14ac:dyDescent="0.3">
      <c r="A196">
        <v>2024</v>
      </c>
      <c r="B196" t="s">
        <v>31</v>
      </c>
      <c r="C196" t="s">
        <v>19</v>
      </c>
      <c r="D196">
        <v>194313</v>
      </c>
      <c r="E196">
        <v>0.9</v>
      </c>
      <c r="F196" s="2">
        <f>Table1[[#This Row],[website_traffic]]*(Table1[[#This Row],[conversion_rate]]/100)</f>
        <v>1748.8170000000002</v>
      </c>
      <c r="G196">
        <v>457864.8</v>
      </c>
      <c r="H196" s="2">
        <f>Table1[[#This Row],[marketing_spend]]/Table1[[#This Row],[customer buying]]</f>
        <v>261.81401484546404</v>
      </c>
      <c r="I196">
        <v>15858.82</v>
      </c>
      <c r="J196">
        <v>54.08</v>
      </c>
      <c r="K196" s="1">
        <f t="shared" si="3"/>
        <v>7282.3701440000004</v>
      </c>
      <c r="L196">
        <v>278.39999999999998</v>
      </c>
      <c r="M196">
        <v>0.86</v>
      </c>
      <c r="N196" s="1">
        <f>Table1[[#This Row],[final_price]]*Table1[[#This Row],[competitor_price_index]]</f>
        <v>6262.8383238400002</v>
      </c>
      <c r="O196" t="s">
        <v>45</v>
      </c>
      <c r="P196">
        <v>4964</v>
      </c>
      <c r="Q196">
        <v>1402</v>
      </c>
      <c r="R196">
        <v>18.260000000000002</v>
      </c>
      <c r="S196" s="2">
        <f>Table1[[#This Row],[units_sold]]*(Table1[[#This Row],[return_rate]]/100)</f>
        <v>256.0052</v>
      </c>
      <c r="T196" s="2">
        <f>Table1[[#This Row],[units_sold]]-Table1[[#This Row],[unit_return]]</f>
        <v>1145.9947999999999</v>
      </c>
      <c r="U196">
        <f>Table1[[#This Row],[final_sold]]*Table1[[#This Row],[final_price]]</f>
        <v>8345558.3166992515</v>
      </c>
      <c r="V196">
        <v>4.01</v>
      </c>
      <c r="W196">
        <v>16.2</v>
      </c>
    </row>
    <row r="197" spans="1:23" x14ac:dyDescent="0.3">
      <c r="A197">
        <v>2024</v>
      </c>
      <c r="B197" t="s">
        <v>31</v>
      </c>
      <c r="C197" t="s">
        <v>19</v>
      </c>
      <c r="D197">
        <v>163884</v>
      </c>
      <c r="E197">
        <v>5.53</v>
      </c>
      <c r="F197" s="2">
        <f>Table1[[#This Row],[website_traffic]]*(Table1[[#This Row],[conversion_rate]]/100)</f>
        <v>9062.7852000000003</v>
      </c>
      <c r="G197">
        <v>113587.19</v>
      </c>
      <c r="H197" s="2">
        <f>Table1[[#This Row],[marketing_spend]]/Table1[[#This Row],[customer buying]]</f>
        <v>12.53336446725009</v>
      </c>
      <c r="I197">
        <v>5021.57</v>
      </c>
      <c r="J197">
        <v>11.06</v>
      </c>
      <c r="K197" s="1">
        <f t="shared" si="3"/>
        <v>4466.1843579999995</v>
      </c>
      <c r="L197">
        <v>209.52</v>
      </c>
      <c r="M197">
        <v>1.2</v>
      </c>
      <c r="N197" s="1">
        <f>Table1[[#This Row],[final_price]]*Table1[[#This Row],[competitor_price_index]]</f>
        <v>5359.4212295999996</v>
      </c>
      <c r="O197" t="s">
        <v>45</v>
      </c>
      <c r="P197">
        <v>4505</v>
      </c>
      <c r="Q197">
        <v>4821</v>
      </c>
      <c r="R197">
        <v>1.21</v>
      </c>
      <c r="S197" s="2">
        <f>Table1[[#This Row],[units_sold]]*(Table1[[#This Row],[return_rate]]/100)</f>
        <v>58.334099999999999</v>
      </c>
      <c r="T197" s="2">
        <f>Table1[[#This Row],[units_sold]]-Table1[[#This Row],[unit_return]]</f>
        <v>4762.6659</v>
      </c>
      <c r="U197">
        <f>Table1[[#This Row],[final_sold]]*Table1[[#This Row],[final_price]]</f>
        <v>21270943.944959991</v>
      </c>
      <c r="V197">
        <v>2.66</v>
      </c>
      <c r="W197">
        <v>7.97</v>
      </c>
    </row>
    <row r="198" spans="1:23" x14ac:dyDescent="0.3">
      <c r="A198">
        <v>2024</v>
      </c>
      <c r="B198" t="s">
        <v>31</v>
      </c>
      <c r="C198" t="s">
        <v>18</v>
      </c>
      <c r="D198">
        <v>96516</v>
      </c>
      <c r="E198">
        <v>6.3</v>
      </c>
      <c r="F198" s="2">
        <f>Table1[[#This Row],[website_traffic]]*(Table1[[#This Row],[conversion_rate]]/100)</f>
        <v>6080.5079999999998</v>
      </c>
      <c r="G198">
        <v>54663.87</v>
      </c>
      <c r="H198" s="2">
        <f>Table1[[#This Row],[marketing_spend]]/Table1[[#This Row],[customer buying]]</f>
        <v>8.9900169525309401</v>
      </c>
      <c r="I198">
        <v>45297.99</v>
      </c>
      <c r="J198">
        <v>12.84</v>
      </c>
      <c r="K198" s="1">
        <f t="shared" si="3"/>
        <v>39481.728084000002</v>
      </c>
      <c r="L198">
        <v>55.49</v>
      </c>
      <c r="M198">
        <v>1.07</v>
      </c>
      <c r="N198" s="1">
        <f>Table1[[#This Row],[final_price]]*Table1[[#This Row],[competitor_price_index]]</f>
        <v>42245.449049880008</v>
      </c>
      <c r="O198" t="s">
        <v>44</v>
      </c>
      <c r="P198">
        <v>276</v>
      </c>
      <c r="Q198">
        <v>4286</v>
      </c>
      <c r="R198">
        <v>17.989999999999998</v>
      </c>
      <c r="S198" s="2">
        <f>Table1[[#This Row],[units_sold]]*(Table1[[#This Row],[return_rate]]/100)</f>
        <v>771.05139999999994</v>
      </c>
      <c r="T198" s="2">
        <f>Table1[[#This Row],[units_sold]]-Table1[[#This Row],[unit_return]]</f>
        <v>3514.9486000000002</v>
      </c>
      <c r="U198">
        <f>Table1[[#This Row],[final_sold]]*Table1[[#This Row],[final_price]]</f>
        <v>138776244.85443649</v>
      </c>
      <c r="V198">
        <v>2.82</v>
      </c>
      <c r="W198">
        <v>10.53</v>
      </c>
    </row>
    <row r="199" spans="1:23" x14ac:dyDescent="0.3">
      <c r="A199">
        <v>2024</v>
      </c>
      <c r="B199" t="s">
        <v>31</v>
      </c>
      <c r="C199" t="s">
        <v>20</v>
      </c>
      <c r="D199">
        <v>36547</v>
      </c>
      <c r="E199">
        <v>4.95</v>
      </c>
      <c r="F199" s="2">
        <f>Table1[[#This Row],[website_traffic]]*(Table1[[#This Row],[conversion_rate]]/100)</f>
        <v>1809.0765000000001</v>
      </c>
      <c r="G199">
        <v>109677.81</v>
      </c>
      <c r="H199" s="2">
        <f>Table1[[#This Row],[marketing_spend]]/Table1[[#This Row],[customer buying]]</f>
        <v>60.626408004304956</v>
      </c>
      <c r="I199">
        <v>16169.01</v>
      </c>
      <c r="J199">
        <v>56.11</v>
      </c>
      <c r="K199" s="1">
        <f t="shared" si="3"/>
        <v>7096.5784889999995</v>
      </c>
      <c r="L199">
        <v>20.059999999999999</v>
      </c>
      <c r="M199">
        <v>0.98</v>
      </c>
      <c r="N199" s="1">
        <f>Table1[[#This Row],[final_price]]*Table1[[#This Row],[competitor_price_index]]</f>
        <v>6954.6469192199993</v>
      </c>
      <c r="O199" t="s">
        <v>44</v>
      </c>
      <c r="P199">
        <v>3756</v>
      </c>
      <c r="Q199">
        <v>2075</v>
      </c>
      <c r="R199">
        <v>23.97</v>
      </c>
      <c r="S199" s="2">
        <f>Table1[[#This Row],[units_sold]]*(Table1[[#This Row],[return_rate]]/100)</f>
        <v>497.3775</v>
      </c>
      <c r="T199" s="2">
        <f>Table1[[#This Row],[units_sold]]-Table1[[#This Row],[unit_return]]</f>
        <v>1577.6224999999999</v>
      </c>
      <c r="U199">
        <f>Table1[[#This Row],[final_sold]]*Table1[[#This Row],[final_price]]</f>
        <v>11195721.897262402</v>
      </c>
      <c r="V199">
        <v>4.59</v>
      </c>
      <c r="W199">
        <v>16.77</v>
      </c>
    </row>
    <row r="200" spans="1:23" x14ac:dyDescent="0.3">
      <c r="A200">
        <v>2024</v>
      </c>
      <c r="B200" t="s">
        <v>31</v>
      </c>
      <c r="C200" t="s">
        <v>21</v>
      </c>
      <c r="D200">
        <v>8197</v>
      </c>
      <c r="E200">
        <v>2.79</v>
      </c>
      <c r="F200" s="2">
        <f>Table1[[#This Row],[website_traffic]]*(Table1[[#This Row],[conversion_rate]]/100)</f>
        <v>228.69630000000001</v>
      </c>
      <c r="G200">
        <v>302647.64</v>
      </c>
      <c r="H200" s="2">
        <f>Table1[[#This Row],[marketing_spend]]/Table1[[#This Row],[customer buying]]</f>
        <v>1323.3604566405315</v>
      </c>
      <c r="I200">
        <v>1366.96</v>
      </c>
      <c r="J200">
        <v>5.32</v>
      </c>
      <c r="K200" s="1">
        <f t="shared" si="3"/>
        <v>1294.2377280000001</v>
      </c>
      <c r="L200">
        <v>186.17</v>
      </c>
      <c r="M200">
        <v>0.84</v>
      </c>
      <c r="N200" s="1">
        <f>Table1[[#This Row],[final_price]]*Table1[[#This Row],[competitor_price_index]]</f>
        <v>1087.15969152</v>
      </c>
      <c r="O200" t="s">
        <v>45</v>
      </c>
      <c r="P200">
        <v>963</v>
      </c>
      <c r="Q200">
        <v>226</v>
      </c>
      <c r="R200">
        <v>23.91</v>
      </c>
      <c r="S200" s="2">
        <f>Table1[[#This Row],[units_sold]]*(Table1[[#This Row],[return_rate]]/100)</f>
        <v>54.0366</v>
      </c>
      <c r="T200" s="2">
        <f>Table1[[#This Row],[units_sold]]-Table1[[#This Row],[unit_return]]</f>
        <v>171.96340000000001</v>
      </c>
      <c r="U200">
        <f>Table1[[#This Row],[final_sold]]*Table1[[#This Row],[final_price]]</f>
        <v>222561.52011515523</v>
      </c>
      <c r="V200">
        <v>4.95</v>
      </c>
      <c r="W200">
        <v>7.57</v>
      </c>
    </row>
    <row r="201" spans="1:23" x14ac:dyDescent="0.3">
      <c r="A201">
        <v>2024</v>
      </c>
      <c r="B201" t="s">
        <v>31</v>
      </c>
      <c r="C201" t="s">
        <v>22</v>
      </c>
      <c r="D201">
        <v>75453</v>
      </c>
      <c r="E201">
        <v>1.79</v>
      </c>
      <c r="F201" s="2">
        <f>Table1[[#This Row],[website_traffic]]*(Table1[[#This Row],[conversion_rate]]/100)</f>
        <v>1350.6087</v>
      </c>
      <c r="G201">
        <v>26951.7</v>
      </c>
      <c r="H201" s="2">
        <f>Table1[[#This Row],[marketing_spend]]/Table1[[#This Row],[customer buying]]</f>
        <v>19.955224633159848</v>
      </c>
      <c r="I201">
        <v>19934.61</v>
      </c>
      <c r="J201">
        <v>33.94</v>
      </c>
      <c r="K201" s="1">
        <f t="shared" si="3"/>
        <v>13168.803366000002</v>
      </c>
      <c r="L201">
        <v>411.8</v>
      </c>
      <c r="M201">
        <v>0.82</v>
      </c>
      <c r="N201" s="1">
        <f>Table1[[#This Row],[final_price]]*Table1[[#This Row],[competitor_price_index]]</f>
        <v>10798.418760120001</v>
      </c>
      <c r="O201" t="s">
        <v>45</v>
      </c>
      <c r="P201">
        <v>865</v>
      </c>
      <c r="Q201">
        <v>1285</v>
      </c>
      <c r="R201">
        <v>24.56</v>
      </c>
      <c r="S201" s="2">
        <f>Table1[[#This Row],[units_sold]]*(Table1[[#This Row],[return_rate]]/100)</f>
        <v>315.596</v>
      </c>
      <c r="T201" s="2">
        <f>Table1[[#This Row],[units_sold]]-Table1[[#This Row],[unit_return]]</f>
        <v>969.404</v>
      </c>
      <c r="U201">
        <f>Table1[[#This Row],[final_sold]]*Table1[[#This Row],[final_price]]</f>
        <v>12765890.658213865</v>
      </c>
      <c r="V201">
        <v>4.76</v>
      </c>
      <c r="W201">
        <v>8.07</v>
      </c>
    </row>
    <row r="202" spans="1:23" x14ac:dyDescent="0.3">
      <c r="A202">
        <v>2024</v>
      </c>
      <c r="B202" t="s">
        <v>31</v>
      </c>
      <c r="C202" t="s">
        <v>21</v>
      </c>
      <c r="D202">
        <v>41533</v>
      </c>
      <c r="E202">
        <v>2.9</v>
      </c>
      <c r="F202" s="2">
        <f>Table1[[#This Row],[website_traffic]]*(Table1[[#This Row],[conversion_rate]]/100)</f>
        <v>1204.4569999999999</v>
      </c>
      <c r="G202">
        <v>84554.21</v>
      </c>
      <c r="H202" s="2">
        <f>Table1[[#This Row],[marketing_spend]]/Table1[[#This Row],[customer buying]]</f>
        <v>70.201103069682034</v>
      </c>
      <c r="I202">
        <v>8904.3799999999992</v>
      </c>
      <c r="J202">
        <v>42.48</v>
      </c>
      <c r="K202" s="1">
        <f t="shared" si="3"/>
        <v>5121.7993759999999</v>
      </c>
      <c r="L202">
        <v>471.94</v>
      </c>
      <c r="M202">
        <v>1.0900000000000001</v>
      </c>
      <c r="N202" s="1">
        <f>Table1[[#This Row],[final_price]]*Table1[[#This Row],[competitor_price_index]]</f>
        <v>5582.7613198400004</v>
      </c>
      <c r="O202" t="s">
        <v>44</v>
      </c>
      <c r="P202">
        <v>2481</v>
      </c>
      <c r="Q202">
        <v>1333</v>
      </c>
      <c r="R202">
        <v>19.350000000000001</v>
      </c>
      <c r="S202" s="2">
        <f>Table1[[#This Row],[units_sold]]*(Table1[[#This Row],[return_rate]]/100)</f>
        <v>257.93549999999999</v>
      </c>
      <c r="T202" s="2">
        <f>Table1[[#This Row],[units_sold]]-Table1[[#This Row],[unit_return]]</f>
        <v>1075.0645</v>
      </c>
      <c r="U202">
        <f>Table1[[#This Row],[final_sold]]*Table1[[#This Row],[final_price]]</f>
        <v>5506264.685259752</v>
      </c>
      <c r="V202">
        <v>4.43</v>
      </c>
      <c r="W202">
        <v>20.260000000000002</v>
      </c>
    </row>
    <row r="203" spans="1:23" x14ac:dyDescent="0.3">
      <c r="A203">
        <v>2024</v>
      </c>
      <c r="B203" t="s">
        <v>31</v>
      </c>
      <c r="C203" t="s">
        <v>22</v>
      </c>
      <c r="D203">
        <v>150720</v>
      </c>
      <c r="E203">
        <v>6.13</v>
      </c>
      <c r="F203" s="2">
        <f>Table1[[#This Row],[website_traffic]]*(Table1[[#This Row],[conversion_rate]]/100)</f>
        <v>9239.1360000000004</v>
      </c>
      <c r="G203">
        <v>444712.33</v>
      </c>
      <c r="H203" s="2">
        <f>Table1[[#This Row],[marketing_spend]]/Table1[[#This Row],[customer buying]]</f>
        <v>48.133540841914218</v>
      </c>
      <c r="I203">
        <v>35455.800000000003</v>
      </c>
      <c r="J203">
        <v>42.97</v>
      </c>
      <c r="K203" s="1">
        <f t="shared" si="3"/>
        <v>20220.442740000002</v>
      </c>
      <c r="L203">
        <v>332.05</v>
      </c>
      <c r="M203">
        <v>0.98</v>
      </c>
      <c r="N203" s="1">
        <f>Table1[[#This Row],[final_price]]*Table1[[#This Row],[competitor_price_index]]</f>
        <v>19816.033885200002</v>
      </c>
      <c r="O203" t="s">
        <v>44</v>
      </c>
      <c r="P203">
        <v>3718</v>
      </c>
      <c r="Q203">
        <v>10855</v>
      </c>
      <c r="R203">
        <v>19.84</v>
      </c>
      <c r="S203" s="2">
        <f>Table1[[#This Row],[units_sold]]*(Table1[[#This Row],[return_rate]]/100)</f>
        <v>2153.6320000000001</v>
      </c>
      <c r="T203" s="2">
        <f>Table1[[#This Row],[units_sold]]-Table1[[#This Row],[unit_return]]</f>
        <v>8701.3680000000004</v>
      </c>
      <c r="U203">
        <f>Table1[[#This Row],[final_sold]]*Table1[[#This Row],[final_price]]</f>
        <v>175945513.40366834</v>
      </c>
      <c r="V203">
        <v>4.7</v>
      </c>
      <c r="W203">
        <v>15.36</v>
      </c>
    </row>
    <row r="204" spans="1:23" x14ac:dyDescent="0.3">
      <c r="A204">
        <v>2024</v>
      </c>
      <c r="B204" t="s">
        <v>31</v>
      </c>
      <c r="C204" t="s">
        <v>20</v>
      </c>
      <c r="D204">
        <v>188028</v>
      </c>
      <c r="E204">
        <v>4.82</v>
      </c>
      <c r="F204" s="2">
        <f>Table1[[#This Row],[website_traffic]]*(Table1[[#This Row],[conversion_rate]]/100)</f>
        <v>9062.9495999999999</v>
      </c>
      <c r="G204">
        <v>221610.88</v>
      </c>
      <c r="H204" s="2">
        <f>Table1[[#This Row],[marketing_spend]]/Table1[[#This Row],[customer buying]]</f>
        <v>24.452401235906684</v>
      </c>
      <c r="I204">
        <v>40412.400000000001</v>
      </c>
      <c r="J204">
        <v>19.309999999999999</v>
      </c>
      <c r="K204" s="1">
        <f t="shared" si="3"/>
        <v>32608.76556</v>
      </c>
      <c r="L204">
        <v>362.27</v>
      </c>
      <c r="M204">
        <v>0.98</v>
      </c>
      <c r="N204" s="1">
        <f>Table1[[#This Row],[final_price]]*Table1[[#This Row],[competitor_price_index]]</f>
        <v>31956.590248799999</v>
      </c>
      <c r="O204" t="s">
        <v>44</v>
      </c>
      <c r="P204">
        <v>2124</v>
      </c>
      <c r="Q204">
        <v>8541</v>
      </c>
      <c r="R204">
        <v>19.989999999999998</v>
      </c>
      <c r="S204" s="2">
        <f>Table1[[#This Row],[units_sold]]*(Table1[[#This Row],[return_rate]]/100)</f>
        <v>1707.3459</v>
      </c>
      <c r="T204" s="2">
        <f>Table1[[#This Row],[units_sold]]-Table1[[#This Row],[unit_return]]</f>
        <v>6833.6540999999997</v>
      </c>
      <c r="U204">
        <f>Table1[[#This Row],[final_sold]]*Table1[[#This Row],[final_price]]</f>
        <v>222837024.46503279</v>
      </c>
      <c r="V204">
        <v>3.77</v>
      </c>
      <c r="W204">
        <v>14.26</v>
      </c>
    </row>
    <row r="205" spans="1:23" x14ac:dyDescent="0.3">
      <c r="A205">
        <v>2024</v>
      </c>
      <c r="B205" t="s">
        <v>31</v>
      </c>
      <c r="C205" t="s">
        <v>21</v>
      </c>
      <c r="D205">
        <v>69466</v>
      </c>
      <c r="E205">
        <v>5.39</v>
      </c>
      <c r="F205" s="2">
        <f>Table1[[#This Row],[website_traffic]]*(Table1[[#This Row],[conversion_rate]]/100)</f>
        <v>3744.2173999999995</v>
      </c>
      <c r="G205">
        <v>106111.06</v>
      </c>
      <c r="H205" s="2">
        <f>Table1[[#This Row],[marketing_spend]]/Table1[[#This Row],[customer buying]]</f>
        <v>28.339983677229856</v>
      </c>
      <c r="I205">
        <v>263.95999999999998</v>
      </c>
      <c r="J205">
        <v>28.34</v>
      </c>
      <c r="K205" s="1">
        <f t="shared" si="3"/>
        <v>189.15373599999998</v>
      </c>
      <c r="L205">
        <v>221.65</v>
      </c>
      <c r="M205">
        <v>1.19</v>
      </c>
      <c r="N205" s="1">
        <f>Table1[[#This Row],[final_price]]*Table1[[#This Row],[competitor_price_index]]</f>
        <v>225.09294583999997</v>
      </c>
      <c r="O205" t="s">
        <v>44</v>
      </c>
      <c r="P205">
        <v>2523</v>
      </c>
      <c r="Q205">
        <v>3454</v>
      </c>
      <c r="R205">
        <v>15.2</v>
      </c>
      <c r="S205" s="2">
        <f>Table1[[#This Row],[units_sold]]*(Table1[[#This Row],[return_rate]]/100)</f>
        <v>525.00800000000004</v>
      </c>
      <c r="T205" s="2">
        <f>Table1[[#This Row],[units_sold]]-Table1[[#This Row],[unit_return]]</f>
        <v>2928.9920000000002</v>
      </c>
      <c r="U205">
        <f>Table1[[#This Row],[final_sold]]*Table1[[#This Row],[final_price]]</f>
        <v>554029.77951411193</v>
      </c>
      <c r="V205">
        <v>3.69</v>
      </c>
      <c r="W205">
        <v>12.22</v>
      </c>
    </row>
    <row r="206" spans="1:23" x14ac:dyDescent="0.3">
      <c r="A206">
        <v>2024</v>
      </c>
      <c r="B206" t="s">
        <v>31</v>
      </c>
      <c r="C206" t="s">
        <v>20</v>
      </c>
      <c r="D206">
        <v>182600</v>
      </c>
      <c r="E206">
        <v>2.35</v>
      </c>
      <c r="F206" s="2">
        <f>Table1[[#This Row],[website_traffic]]*(Table1[[#This Row],[conversion_rate]]/100)</f>
        <v>4291.1000000000004</v>
      </c>
      <c r="G206">
        <v>387538.22</v>
      </c>
      <c r="H206" s="2">
        <f>Table1[[#This Row],[marketing_spend]]/Table1[[#This Row],[customer buying]]</f>
        <v>90.312092470462105</v>
      </c>
      <c r="I206">
        <v>2110.41</v>
      </c>
      <c r="J206">
        <v>28.23</v>
      </c>
      <c r="K206" s="1">
        <f t="shared" si="3"/>
        <v>1514.641257</v>
      </c>
      <c r="L206">
        <v>205.93</v>
      </c>
      <c r="M206">
        <v>1.0900000000000001</v>
      </c>
      <c r="N206" s="1">
        <f>Table1[[#This Row],[final_price]]*Table1[[#This Row],[competitor_price_index]]</f>
        <v>1650.9589701300001</v>
      </c>
      <c r="O206" t="s">
        <v>45</v>
      </c>
      <c r="P206">
        <v>333</v>
      </c>
      <c r="Q206">
        <v>3964</v>
      </c>
      <c r="R206">
        <v>6.44</v>
      </c>
      <c r="S206" s="2">
        <f>Table1[[#This Row],[units_sold]]*(Table1[[#This Row],[return_rate]]/100)</f>
        <v>255.2816</v>
      </c>
      <c r="T206" s="2">
        <f>Table1[[#This Row],[units_sold]]-Table1[[#This Row],[unit_return]]</f>
        <v>3708.7184000000002</v>
      </c>
      <c r="U206">
        <f>Table1[[#This Row],[final_sold]]*Table1[[#This Row],[final_price]]</f>
        <v>5617377.8992350288</v>
      </c>
      <c r="V206">
        <v>4.62</v>
      </c>
      <c r="W206">
        <v>8.27</v>
      </c>
    </row>
    <row r="207" spans="1:23" x14ac:dyDescent="0.3">
      <c r="A207">
        <v>2024</v>
      </c>
      <c r="B207" t="s">
        <v>31</v>
      </c>
      <c r="C207" t="s">
        <v>18</v>
      </c>
      <c r="D207">
        <v>40821</v>
      </c>
      <c r="E207">
        <v>7.93</v>
      </c>
      <c r="F207" s="2">
        <f>Table1[[#This Row],[website_traffic]]*(Table1[[#This Row],[conversion_rate]]/100)</f>
        <v>3237.1052999999997</v>
      </c>
      <c r="G207">
        <v>93779.91</v>
      </c>
      <c r="H207" s="2">
        <f>Table1[[#This Row],[marketing_spend]]/Table1[[#This Row],[customer buying]]</f>
        <v>28.970299483306896</v>
      </c>
      <c r="I207">
        <v>38450.85</v>
      </c>
      <c r="J207">
        <v>17.87</v>
      </c>
      <c r="K207" s="1">
        <f t="shared" si="3"/>
        <v>31579.683105</v>
      </c>
      <c r="L207">
        <v>416.39</v>
      </c>
      <c r="M207">
        <v>0.98</v>
      </c>
      <c r="N207" s="1">
        <f>Table1[[#This Row],[final_price]]*Table1[[#This Row],[competitor_price_index]]</f>
        <v>30948.0894429</v>
      </c>
      <c r="O207" t="s">
        <v>45</v>
      </c>
      <c r="P207">
        <v>3370</v>
      </c>
      <c r="Q207">
        <v>2596</v>
      </c>
      <c r="R207">
        <v>14.82</v>
      </c>
      <c r="S207" s="2">
        <f>Table1[[#This Row],[units_sold]]*(Table1[[#This Row],[return_rate]]/100)</f>
        <v>384.72719999999998</v>
      </c>
      <c r="T207" s="2">
        <f>Table1[[#This Row],[units_sold]]-Table1[[#This Row],[unit_return]]</f>
        <v>2211.2728000000002</v>
      </c>
      <c r="U207">
        <f>Table1[[#This Row],[final_sold]]*Table1[[#This Row],[final_price]]</f>
        <v>69831294.282706052</v>
      </c>
      <c r="V207">
        <v>4.01</v>
      </c>
      <c r="W207">
        <v>7.54</v>
      </c>
    </row>
    <row r="208" spans="1:23" x14ac:dyDescent="0.3">
      <c r="A208">
        <v>2024</v>
      </c>
      <c r="B208" t="s">
        <v>31</v>
      </c>
      <c r="C208" t="s">
        <v>20</v>
      </c>
      <c r="D208">
        <v>130797</v>
      </c>
      <c r="E208">
        <v>4.01</v>
      </c>
      <c r="F208" s="2">
        <f>Table1[[#This Row],[website_traffic]]*(Table1[[#This Row],[conversion_rate]]/100)</f>
        <v>5244.9596999999994</v>
      </c>
      <c r="G208">
        <v>372122.14</v>
      </c>
      <c r="H208" s="2">
        <f>Table1[[#This Row],[marketing_spend]]/Table1[[#This Row],[customer buying]]</f>
        <v>70.948522254613323</v>
      </c>
      <c r="I208">
        <v>32307.05</v>
      </c>
      <c r="J208">
        <v>9.94</v>
      </c>
      <c r="K208" s="1">
        <f t="shared" si="3"/>
        <v>29095.729230000001</v>
      </c>
      <c r="L208">
        <v>137.65</v>
      </c>
      <c r="M208">
        <v>1.1100000000000001</v>
      </c>
      <c r="N208" s="1">
        <f>Table1[[#This Row],[final_price]]*Table1[[#This Row],[competitor_price_index]]</f>
        <v>32296.259445300002</v>
      </c>
      <c r="O208" t="s">
        <v>44</v>
      </c>
      <c r="P208">
        <v>860</v>
      </c>
      <c r="Q208">
        <v>5415</v>
      </c>
      <c r="R208">
        <v>1.44</v>
      </c>
      <c r="S208" s="2">
        <f>Table1[[#This Row],[units_sold]]*(Table1[[#This Row],[return_rate]]/100)</f>
        <v>77.975999999999999</v>
      </c>
      <c r="T208" s="2">
        <f>Table1[[#This Row],[units_sold]]-Table1[[#This Row],[unit_return]]</f>
        <v>5337.0240000000003</v>
      </c>
      <c r="U208">
        <f>Table1[[#This Row],[final_sold]]*Table1[[#This Row],[final_price]]</f>
        <v>155284605.19801155</v>
      </c>
      <c r="V208">
        <v>4.13</v>
      </c>
      <c r="W208">
        <v>19.38</v>
      </c>
    </row>
    <row r="209" spans="1:23" x14ac:dyDescent="0.3">
      <c r="A209">
        <v>2024</v>
      </c>
      <c r="B209" t="s">
        <v>31</v>
      </c>
      <c r="C209" t="s">
        <v>21</v>
      </c>
      <c r="D209">
        <v>157259</v>
      </c>
      <c r="E209">
        <v>2.58</v>
      </c>
      <c r="F209" s="2">
        <f>Table1[[#This Row],[website_traffic]]*(Table1[[#This Row],[conversion_rate]]/100)</f>
        <v>4057.2822000000001</v>
      </c>
      <c r="G209">
        <v>142066.34</v>
      </c>
      <c r="H209" s="2">
        <f>Table1[[#This Row],[marketing_spend]]/Table1[[#This Row],[customer buying]]</f>
        <v>35.015148810698946</v>
      </c>
      <c r="I209">
        <v>34468.26</v>
      </c>
      <c r="J209">
        <v>36.369999999999997</v>
      </c>
      <c r="K209" s="1">
        <f t="shared" si="3"/>
        <v>21932.153838000006</v>
      </c>
      <c r="L209">
        <v>282.35000000000002</v>
      </c>
      <c r="M209">
        <v>1.01</v>
      </c>
      <c r="N209" s="1">
        <f>Table1[[#This Row],[final_price]]*Table1[[#This Row],[competitor_price_index]]</f>
        <v>22151.475376380007</v>
      </c>
      <c r="O209" t="s">
        <v>45</v>
      </c>
      <c r="P209">
        <v>2958</v>
      </c>
      <c r="Q209">
        <v>3359</v>
      </c>
      <c r="R209">
        <v>8.3800000000000008</v>
      </c>
      <c r="S209" s="2">
        <f>Table1[[#This Row],[units_sold]]*(Table1[[#This Row],[return_rate]]/100)</f>
        <v>281.48420000000004</v>
      </c>
      <c r="T209" s="2">
        <f>Table1[[#This Row],[units_sold]]-Table1[[#This Row],[unit_return]]</f>
        <v>3077.5158000000001</v>
      </c>
      <c r="U209">
        <f>Table1[[#This Row],[final_sold]]*Table1[[#This Row],[final_price]]</f>
        <v>67496549.964475662</v>
      </c>
      <c r="V209">
        <v>4.1399999999999997</v>
      </c>
      <c r="W209">
        <v>9.83</v>
      </c>
    </row>
    <row r="210" spans="1:23" x14ac:dyDescent="0.3">
      <c r="A210">
        <v>2024</v>
      </c>
      <c r="B210" t="s">
        <v>31</v>
      </c>
      <c r="C210" t="s">
        <v>19</v>
      </c>
      <c r="D210">
        <v>152853</v>
      </c>
      <c r="E210">
        <v>7.37</v>
      </c>
      <c r="F210" s="2">
        <f>Table1[[#This Row],[website_traffic]]*(Table1[[#This Row],[conversion_rate]]/100)</f>
        <v>11265.266100000001</v>
      </c>
      <c r="G210">
        <v>128204.7</v>
      </c>
      <c r="H210" s="2">
        <f>Table1[[#This Row],[marketing_spend]]/Table1[[#This Row],[customer buying]]</f>
        <v>11.380530105720272</v>
      </c>
      <c r="I210">
        <v>6583.77</v>
      </c>
      <c r="J210">
        <v>33.47</v>
      </c>
      <c r="K210" s="1">
        <f t="shared" si="3"/>
        <v>4380.1821810000001</v>
      </c>
      <c r="L210">
        <v>233.33</v>
      </c>
      <c r="M210">
        <v>1.19</v>
      </c>
      <c r="N210" s="1">
        <f>Table1[[#This Row],[final_price]]*Table1[[#This Row],[competitor_price_index]]</f>
        <v>5212.4167953899996</v>
      </c>
      <c r="O210" t="s">
        <v>45</v>
      </c>
      <c r="P210">
        <v>655</v>
      </c>
      <c r="Q210">
        <v>6916</v>
      </c>
      <c r="R210">
        <v>7.32</v>
      </c>
      <c r="S210" s="2">
        <f>Table1[[#This Row],[units_sold]]*(Table1[[#This Row],[return_rate]]/100)</f>
        <v>506.25119999999998</v>
      </c>
      <c r="T210" s="2">
        <f>Table1[[#This Row],[units_sold]]-Table1[[#This Row],[unit_return]]</f>
        <v>6409.7488000000003</v>
      </c>
      <c r="U210">
        <f>Table1[[#This Row],[final_sold]]*Table1[[#This Row],[final_price]]</f>
        <v>28075867.478446133</v>
      </c>
      <c r="V210">
        <v>3.07</v>
      </c>
      <c r="W210">
        <v>15.91</v>
      </c>
    </row>
    <row r="211" spans="1:23" x14ac:dyDescent="0.3">
      <c r="A211">
        <v>2024</v>
      </c>
      <c r="B211" t="s">
        <v>31</v>
      </c>
      <c r="C211" t="s">
        <v>21</v>
      </c>
      <c r="D211">
        <v>194766</v>
      </c>
      <c r="E211">
        <v>4.8600000000000003</v>
      </c>
      <c r="F211" s="2">
        <f>Table1[[#This Row],[website_traffic]]*(Table1[[#This Row],[conversion_rate]]/100)</f>
        <v>9465.6276000000016</v>
      </c>
      <c r="G211">
        <v>66011.53</v>
      </c>
      <c r="H211" s="2">
        <f>Table1[[#This Row],[marketing_spend]]/Table1[[#This Row],[customer buying]]</f>
        <v>6.9738143934587065</v>
      </c>
      <c r="I211">
        <v>1241.29</v>
      </c>
      <c r="J211">
        <v>35.76</v>
      </c>
      <c r="K211" s="1">
        <f t="shared" si="3"/>
        <v>797.40469600000006</v>
      </c>
      <c r="L211">
        <v>414.97</v>
      </c>
      <c r="M211">
        <v>0.97</v>
      </c>
      <c r="N211" s="1">
        <f>Table1[[#This Row],[final_price]]*Table1[[#This Row],[competitor_price_index]]</f>
        <v>773.48255512000003</v>
      </c>
      <c r="O211" t="s">
        <v>44</v>
      </c>
      <c r="P211">
        <v>3364</v>
      </c>
      <c r="Q211">
        <v>9110</v>
      </c>
      <c r="R211">
        <v>22.41</v>
      </c>
      <c r="S211" s="2">
        <f>Table1[[#This Row],[units_sold]]*(Table1[[#This Row],[return_rate]]/100)</f>
        <v>2041.5509999999999</v>
      </c>
      <c r="T211" s="2">
        <f>Table1[[#This Row],[units_sold]]-Table1[[#This Row],[unit_return]]</f>
        <v>7068.4490000000005</v>
      </c>
      <c r="U211">
        <f>Table1[[#This Row],[final_sold]]*Table1[[#This Row],[final_price]]</f>
        <v>5636414.426036505</v>
      </c>
      <c r="V211">
        <v>3.85</v>
      </c>
      <c r="W211">
        <v>16.98</v>
      </c>
    </row>
    <row r="212" spans="1:23" x14ac:dyDescent="0.3">
      <c r="A212">
        <v>2024</v>
      </c>
      <c r="B212" t="s">
        <v>31</v>
      </c>
      <c r="C212" t="s">
        <v>18</v>
      </c>
      <c r="D212">
        <v>199759</v>
      </c>
      <c r="E212">
        <v>0.67</v>
      </c>
      <c r="F212" s="2">
        <f>Table1[[#This Row],[website_traffic]]*(Table1[[#This Row],[conversion_rate]]/100)</f>
        <v>1338.3853000000001</v>
      </c>
      <c r="G212">
        <v>130485.56</v>
      </c>
      <c r="H212" s="2">
        <f>Table1[[#This Row],[marketing_spend]]/Table1[[#This Row],[customer buying]]</f>
        <v>97.494764773641776</v>
      </c>
      <c r="I212">
        <v>5412.1</v>
      </c>
      <c r="J212">
        <v>30.82</v>
      </c>
      <c r="K212" s="1">
        <f t="shared" si="3"/>
        <v>3744.09078</v>
      </c>
      <c r="L212">
        <v>72.180000000000007</v>
      </c>
      <c r="M212">
        <v>1.0900000000000001</v>
      </c>
      <c r="N212" s="1">
        <f>Table1[[#This Row],[final_price]]*Table1[[#This Row],[competitor_price_index]]</f>
        <v>4081.0589502000003</v>
      </c>
      <c r="O212" t="s">
        <v>45</v>
      </c>
      <c r="P212">
        <v>4567</v>
      </c>
      <c r="Q212">
        <v>1068</v>
      </c>
      <c r="R212">
        <v>14.81</v>
      </c>
      <c r="S212" s="2">
        <f>Table1[[#This Row],[units_sold]]*(Table1[[#This Row],[return_rate]]/100)</f>
        <v>158.17080000000001</v>
      </c>
      <c r="T212" s="2">
        <f>Table1[[#This Row],[units_sold]]-Table1[[#This Row],[unit_return]]</f>
        <v>909.82920000000001</v>
      </c>
      <c r="U212">
        <f>Table1[[#This Row],[final_sold]]*Table1[[#This Row],[final_price]]</f>
        <v>3406483.119094776</v>
      </c>
      <c r="V212">
        <v>3.99</v>
      </c>
      <c r="W212">
        <v>3.88</v>
      </c>
    </row>
    <row r="213" spans="1:23" x14ac:dyDescent="0.3">
      <c r="A213">
        <v>2024</v>
      </c>
      <c r="B213" t="s">
        <v>31</v>
      </c>
      <c r="C213" t="s">
        <v>18</v>
      </c>
      <c r="D213">
        <v>42444</v>
      </c>
      <c r="E213">
        <v>4.83</v>
      </c>
      <c r="F213" s="2">
        <f>Table1[[#This Row],[website_traffic]]*(Table1[[#This Row],[conversion_rate]]/100)</f>
        <v>2050.0452</v>
      </c>
      <c r="G213">
        <v>73902.320000000007</v>
      </c>
      <c r="H213" s="2">
        <f>Table1[[#This Row],[marketing_spend]]/Table1[[#This Row],[customer buying]]</f>
        <v>36.049117356046594</v>
      </c>
      <c r="I213">
        <v>20762.98</v>
      </c>
      <c r="J213">
        <v>39.08</v>
      </c>
      <c r="K213" s="1">
        <f t="shared" si="3"/>
        <v>12648.807416</v>
      </c>
      <c r="L213">
        <v>163.66999999999999</v>
      </c>
      <c r="M213">
        <v>1.02</v>
      </c>
      <c r="N213" s="1">
        <f>Table1[[#This Row],[final_price]]*Table1[[#This Row],[competitor_price_index]]</f>
        <v>12901.78356432</v>
      </c>
      <c r="O213" t="s">
        <v>44</v>
      </c>
      <c r="P213">
        <v>1737</v>
      </c>
      <c r="Q213">
        <v>1332</v>
      </c>
      <c r="R213">
        <v>1.54</v>
      </c>
      <c r="S213" s="2">
        <f>Table1[[#This Row],[units_sold]]*(Table1[[#This Row],[return_rate]]/100)</f>
        <v>20.512800000000002</v>
      </c>
      <c r="T213" s="2">
        <f>Table1[[#This Row],[units_sold]]-Table1[[#This Row],[unit_return]]</f>
        <v>1311.4872</v>
      </c>
      <c r="U213">
        <f>Table1[[#This Row],[final_sold]]*Table1[[#This Row],[final_price]]</f>
        <v>16588749.021349074</v>
      </c>
      <c r="V213">
        <v>2.6</v>
      </c>
      <c r="W213">
        <v>13.73</v>
      </c>
    </row>
    <row r="214" spans="1:23" x14ac:dyDescent="0.3">
      <c r="A214">
        <v>2024</v>
      </c>
      <c r="B214" t="s">
        <v>31</v>
      </c>
      <c r="C214" t="s">
        <v>21</v>
      </c>
      <c r="D214">
        <v>184595</v>
      </c>
      <c r="E214">
        <v>6.65</v>
      </c>
      <c r="F214" s="2">
        <f>Table1[[#This Row],[website_traffic]]*(Table1[[#This Row],[conversion_rate]]/100)</f>
        <v>12275.567500000001</v>
      </c>
      <c r="G214">
        <v>90697.09</v>
      </c>
      <c r="H214" s="2">
        <f>Table1[[#This Row],[marketing_spend]]/Table1[[#This Row],[customer buying]]</f>
        <v>7.3884233865358961</v>
      </c>
      <c r="I214">
        <v>32462.28</v>
      </c>
      <c r="J214">
        <v>43.01</v>
      </c>
      <c r="K214" s="1">
        <f t="shared" si="3"/>
        <v>18500.253372000003</v>
      </c>
      <c r="L214">
        <v>71.099999999999994</v>
      </c>
      <c r="M214">
        <v>1.2</v>
      </c>
      <c r="N214" s="1">
        <f>Table1[[#This Row],[final_price]]*Table1[[#This Row],[competitor_price_index]]</f>
        <v>22200.304046400004</v>
      </c>
      <c r="O214" t="s">
        <v>45</v>
      </c>
      <c r="P214">
        <v>998</v>
      </c>
      <c r="Q214">
        <v>8101</v>
      </c>
      <c r="R214">
        <v>6.03</v>
      </c>
      <c r="S214" s="2">
        <f>Table1[[#This Row],[units_sold]]*(Table1[[#This Row],[return_rate]]/100)</f>
        <v>488.49029999999999</v>
      </c>
      <c r="T214" s="2">
        <f>Table1[[#This Row],[units_sold]]-Table1[[#This Row],[unit_return]]</f>
        <v>7612.5096999999996</v>
      </c>
      <c r="U214">
        <f>Table1[[#This Row],[final_sold]]*Table1[[#This Row],[final_price]]</f>
        <v>140833358.24680772</v>
      </c>
      <c r="V214">
        <v>3.3</v>
      </c>
      <c r="W214">
        <v>10.61</v>
      </c>
    </row>
    <row r="215" spans="1:23" x14ac:dyDescent="0.3">
      <c r="A215">
        <v>2024</v>
      </c>
      <c r="B215" t="s">
        <v>31</v>
      </c>
      <c r="C215" t="s">
        <v>19</v>
      </c>
      <c r="D215">
        <v>122449</v>
      </c>
      <c r="E215">
        <v>2.14</v>
      </c>
      <c r="F215" s="2">
        <f>Table1[[#This Row],[website_traffic]]*(Table1[[#This Row],[conversion_rate]]/100)</f>
        <v>2620.4086000000002</v>
      </c>
      <c r="G215">
        <v>268537.34999999998</v>
      </c>
      <c r="H215" s="2">
        <f>Table1[[#This Row],[marketing_spend]]/Table1[[#This Row],[customer buying]]</f>
        <v>102.47918969583597</v>
      </c>
      <c r="I215">
        <v>46609.25</v>
      </c>
      <c r="J215">
        <v>13.35</v>
      </c>
      <c r="K215" s="1">
        <f t="shared" si="3"/>
        <v>40386.915125</v>
      </c>
      <c r="L215">
        <v>165.94</v>
      </c>
      <c r="M215">
        <v>0.91</v>
      </c>
      <c r="N215" s="1">
        <f>Table1[[#This Row],[final_price]]*Table1[[#This Row],[competitor_price_index]]</f>
        <v>36752.092763749999</v>
      </c>
      <c r="O215" t="s">
        <v>45</v>
      </c>
      <c r="P215">
        <v>321</v>
      </c>
      <c r="Q215">
        <v>2316</v>
      </c>
      <c r="R215">
        <v>9.0500000000000007</v>
      </c>
      <c r="S215" s="2">
        <f>Table1[[#This Row],[units_sold]]*(Table1[[#This Row],[return_rate]]/100)</f>
        <v>209.59800000000001</v>
      </c>
      <c r="T215" s="2">
        <f>Table1[[#This Row],[units_sold]]-Table1[[#This Row],[unit_return]]</f>
        <v>2106.402</v>
      </c>
      <c r="U215">
        <f>Table1[[#This Row],[final_sold]]*Table1[[#This Row],[final_price]]</f>
        <v>85071078.793130249</v>
      </c>
      <c r="V215">
        <v>4.42</v>
      </c>
      <c r="W215">
        <v>6.16</v>
      </c>
    </row>
    <row r="216" spans="1:23" x14ac:dyDescent="0.3">
      <c r="A216">
        <v>2024</v>
      </c>
      <c r="B216" t="s">
        <v>31</v>
      </c>
      <c r="C216" t="s">
        <v>19</v>
      </c>
      <c r="D216">
        <v>78818</v>
      </c>
      <c r="E216">
        <v>5.88</v>
      </c>
      <c r="F216" s="2">
        <f>Table1[[#This Row],[website_traffic]]*(Table1[[#This Row],[conversion_rate]]/100)</f>
        <v>4634.4983999999995</v>
      </c>
      <c r="G216">
        <v>290812.64</v>
      </c>
      <c r="H216" s="2">
        <f>Table1[[#This Row],[marketing_spend]]/Table1[[#This Row],[customer buying]]</f>
        <v>62.749539410780692</v>
      </c>
      <c r="I216">
        <v>15883.67</v>
      </c>
      <c r="J216">
        <v>31.42</v>
      </c>
      <c r="K216" s="1">
        <f t="shared" si="3"/>
        <v>10893.020886</v>
      </c>
      <c r="L216">
        <v>150.4</v>
      </c>
      <c r="M216">
        <v>1.17</v>
      </c>
      <c r="N216" s="1">
        <f>Table1[[#This Row],[final_price]]*Table1[[#This Row],[competitor_price_index]]</f>
        <v>12744.83443662</v>
      </c>
      <c r="O216" t="s">
        <v>45</v>
      </c>
      <c r="P216">
        <v>2223</v>
      </c>
      <c r="Q216">
        <v>3596</v>
      </c>
      <c r="R216">
        <v>2.92</v>
      </c>
      <c r="S216" s="2">
        <f>Table1[[#This Row],[units_sold]]*(Table1[[#This Row],[return_rate]]/100)</f>
        <v>105.00320000000001</v>
      </c>
      <c r="T216" s="2">
        <f>Table1[[#This Row],[units_sold]]-Table1[[#This Row],[unit_return]]</f>
        <v>3490.9967999999999</v>
      </c>
      <c r="U216">
        <f>Table1[[#This Row],[final_sold]]*Table1[[#This Row],[final_price]]</f>
        <v>38027501.055359162</v>
      </c>
      <c r="V216">
        <v>3.88</v>
      </c>
      <c r="W216">
        <v>6.92</v>
      </c>
    </row>
    <row r="217" spans="1:23" x14ac:dyDescent="0.3">
      <c r="A217">
        <v>2024</v>
      </c>
      <c r="B217" t="s">
        <v>31</v>
      </c>
      <c r="C217" t="s">
        <v>20</v>
      </c>
      <c r="D217">
        <v>12955</v>
      </c>
      <c r="E217">
        <v>7.45</v>
      </c>
      <c r="F217" s="2">
        <f>Table1[[#This Row],[website_traffic]]*(Table1[[#This Row],[conversion_rate]]/100)</f>
        <v>965.14749999999992</v>
      </c>
      <c r="G217">
        <v>43545.68</v>
      </c>
      <c r="H217" s="2">
        <f>Table1[[#This Row],[marketing_spend]]/Table1[[#This Row],[customer buying]]</f>
        <v>45.118160695644967</v>
      </c>
      <c r="I217">
        <v>35434.639999999999</v>
      </c>
      <c r="J217">
        <v>2.42</v>
      </c>
      <c r="K217" s="1">
        <f t="shared" si="3"/>
        <v>34577.121712</v>
      </c>
      <c r="L217">
        <v>252.48</v>
      </c>
      <c r="M217">
        <v>1.05</v>
      </c>
      <c r="N217" s="1">
        <f>Table1[[#This Row],[final_price]]*Table1[[#This Row],[competitor_price_index]]</f>
        <v>36305.977797600004</v>
      </c>
      <c r="O217" t="s">
        <v>45</v>
      </c>
      <c r="P217">
        <v>4415</v>
      </c>
      <c r="Q217">
        <v>810</v>
      </c>
      <c r="R217">
        <v>10.66</v>
      </c>
      <c r="S217" s="2">
        <f>Table1[[#This Row],[units_sold]]*(Table1[[#This Row],[return_rate]]/100)</f>
        <v>86.346000000000004</v>
      </c>
      <c r="T217" s="2">
        <f>Table1[[#This Row],[units_sold]]-Table1[[#This Row],[unit_return]]</f>
        <v>723.654</v>
      </c>
      <c r="U217">
        <f>Table1[[#This Row],[final_sold]]*Table1[[#This Row],[final_price]]</f>
        <v>25021872.435375649</v>
      </c>
      <c r="V217">
        <v>4.2</v>
      </c>
      <c r="W217">
        <v>1.55</v>
      </c>
    </row>
    <row r="218" spans="1:23" x14ac:dyDescent="0.3">
      <c r="A218">
        <v>2024</v>
      </c>
      <c r="B218" t="s">
        <v>31</v>
      </c>
      <c r="C218" t="s">
        <v>22</v>
      </c>
      <c r="D218">
        <v>7714</v>
      </c>
      <c r="E218">
        <v>3.58</v>
      </c>
      <c r="F218" s="2">
        <f>Table1[[#This Row],[website_traffic]]*(Table1[[#This Row],[conversion_rate]]/100)</f>
        <v>276.16120000000001</v>
      </c>
      <c r="G218">
        <v>486217.47</v>
      </c>
      <c r="H218" s="2">
        <f>Table1[[#This Row],[marketing_spend]]/Table1[[#This Row],[customer buying]]</f>
        <v>1760.6291904872949</v>
      </c>
      <c r="I218">
        <v>10847.3</v>
      </c>
      <c r="J218">
        <v>22.9</v>
      </c>
      <c r="K218" s="1">
        <f t="shared" si="3"/>
        <v>8363.2682999999997</v>
      </c>
      <c r="L218">
        <v>302.69</v>
      </c>
      <c r="M218">
        <v>1.1399999999999999</v>
      </c>
      <c r="N218" s="1">
        <f>Table1[[#This Row],[final_price]]*Table1[[#This Row],[competitor_price_index]]</f>
        <v>9534.125861999999</v>
      </c>
      <c r="O218" t="s">
        <v>45</v>
      </c>
      <c r="P218">
        <v>2910</v>
      </c>
      <c r="Q218">
        <v>265</v>
      </c>
      <c r="R218">
        <v>10.17</v>
      </c>
      <c r="S218" s="2">
        <f>Table1[[#This Row],[units_sold]]*(Table1[[#This Row],[return_rate]]/100)</f>
        <v>26.950499999999998</v>
      </c>
      <c r="T218" s="2">
        <f>Table1[[#This Row],[units_sold]]-Table1[[#This Row],[unit_return]]</f>
        <v>238.04949999999999</v>
      </c>
      <c r="U218">
        <f>Table1[[#This Row],[final_sold]]*Table1[[#This Row],[final_price]]</f>
        <v>1990871.8371808499</v>
      </c>
      <c r="V218">
        <v>4.8</v>
      </c>
      <c r="W218">
        <v>13.1</v>
      </c>
    </row>
    <row r="219" spans="1:23" x14ac:dyDescent="0.3">
      <c r="A219">
        <v>2024</v>
      </c>
      <c r="B219" t="s">
        <v>31</v>
      </c>
      <c r="C219" t="s">
        <v>22</v>
      </c>
      <c r="D219">
        <v>99474</v>
      </c>
      <c r="E219">
        <v>2.17</v>
      </c>
      <c r="F219" s="2">
        <f>Table1[[#This Row],[website_traffic]]*(Table1[[#This Row],[conversion_rate]]/100)</f>
        <v>2158.5857999999998</v>
      </c>
      <c r="G219">
        <v>128429.39</v>
      </c>
      <c r="H219" s="2">
        <f>Table1[[#This Row],[marketing_spend]]/Table1[[#This Row],[customer buying]]</f>
        <v>59.497004937213987</v>
      </c>
      <c r="I219">
        <v>24842.46</v>
      </c>
      <c r="J219">
        <v>31.94</v>
      </c>
      <c r="K219" s="1">
        <f t="shared" si="3"/>
        <v>16907.778275999997</v>
      </c>
      <c r="L219">
        <v>78.55</v>
      </c>
      <c r="M219">
        <v>0.88</v>
      </c>
      <c r="N219" s="1">
        <f>Table1[[#This Row],[final_price]]*Table1[[#This Row],[competitor_price_index]]</f>
        <v>14878.844882879997</v>
      </c>
      <c r="O219" t="s">
        <v>45</v>
      </c>
      <c r="P219">
        <v>4024</v>
      </c>
      <c r="Q219">
        <v>1368</v>
      </c>
      <c r="R219">
        <v>2.54</v>
      </c>
      <c r="S219" s="2">
        <f>Table1[[#This Row],[units_sold]]*(Table1[[#This Row],[return_rate]]/100)</f>
        <v>34.747199999999999</v>
      </c>
      <c r="T219" s="2">
        <f>Table1[[#This Row],[units_sold]]-Table1[[#This Row],[unit_return]]</f>
        <v>1333.2528</v>
      </c>
      <c r="U219">
        <f>Table1[[#This Row],[final_sold]]*Table1[[#This Row],[final_price]]</f>
        <v>22542342.72825617</v>
      </c>
      <c r="V219">
        <v>3.17</v>
      </c>
      <c r="W219">
        <v>12.5</v>
      </c>
    </row>
    <row r="220" spans="1:23" x14ac:dyDescent="0.3">
      <c r="A220">
        <v>2024</v>
      </c>
      <c r="B220" t="s">
        <v>31</v>
      </c>
      <c r="C220" t="s">
        <v>20</v>
      </c>
      <c r="D220">
        <v>182631</v>
      </c>
      <c r="E220">
        <v>4.55</v>
      </c>
      <c r="F220" s="2">
        <f>Table1[[#This Row],[website_traffic]]*(Table1[[#This Row],[conversion_rate]]/100)</f>
        <v>8309.7104999999992</v>
      </c>
      <c r="G220">
        <v>346823.56</v>
      </c>
      <c r="H220" s="2">
        <f>Table1[[#This Row],[marketing_spend]]/Table1[[#This Row],[customer buying]]</f>
        <v>41.73714114348509</v>
      </c>
      <c r="I220">
        <v>6521.42</v>
      </c>
      <c r="J220">
        <v>50.13</v>
      </c>
      <c r="K220" s="1">
        <f t="shared" si="3"/>
        <v>3252.2321539999994</v>
      </c>
      <c r="L220">
        <v>346.92</v>
      </c>
      <c r="M220">
        <v>0.94</v>
      </c>
      <c r="N220" s="1">
        <f>Table1[[#This Row],[final_price]]*Table1[[#This Row],[competitor_price_index]]</f>
        <v>3057.0982247599991</v>
      </c>
      <c r="O220" t="s">
        <v>44</v>
      </c>
      <c r="P220">
        <v>1330</v>
      </c>
      <c r="Q220">
        <v>7499</v>
      </c>
      <c r="R220">
        <v>15.21</v>
      </c>
      <c r="S220" s="2">
        <f>Table1[[#This Row],[units_sold]]*(Table1[[#This Row],[return_rate]]/100)</f>
        <v>1140.5979000000002</v>
      </c>
      <c r="T220" s="2">
        <f>Table1[[#This Row],[units_sold]]-Table1[[#This Row],[unit_return]]</f>
        <v>6358.4020999999993</v>
      </c>
      <c r="U220">
        <f>Table1[[#This Row],[final_sold]]*Table1[[#This Row],[final_price]]</f>
        <v>20678999.757681116</v>
      </c>
      <c r="V220">
        <v>3.61</v>
      </c>
      <c r="W220">
        <v>17.88</v>
      </c>
    </row>
    <row r="221" spans="1:23" x14ac:dyDescent="0.3">
      <c r="A221">
        <v>2024</v>
      </c>
      <c r="B221" t="s">
        <v>31</v>
      </c>
      <c r="C221" t="s">
        <v>20</v>
      </c>
      <c r="D221">
        <v>10825</v>
      </c>
      <c r="E221">
        <v>7.85</v>
      </c>
      <c r="F221" s="2">
        <f>Table1[[#This Row],[website_traffic]]*(Table1[[#This Row],[conversion_rate]]/100)</f>
        <v>849.76250000000005</v>
      </c>
      <c r="G221">
        <v>34973.370000000003</v>
      </c>
      <c r="H221" s="2">
        <f>Table1[[#This Row],[marketing_spend]]/Table1[[#This Row],[customer buying]]</f>
        <v>41.156640826113183</v>
      </c>
      <c r="I221">
        <v>48198.12</v>
      </c>
      <c r="J221">
        <v>54</v>
      </c>
      <c r="K221" s="1">
        <f t="shared" si="3"/>
        <v>22171.135200000001</v>
      </c>
      <c r="L221">
        <v>155.93</v>
      </c>
      <c r="M221">
        <v>1.1499999999999999</v>
      </c>
      <c r="N221" s="1">
        <f>Table1[[#This Row],[final_price]]*Table1[[#This Row],[competitor_price_index]]</f>
        <v>25496.805479999999</v>
      </c>
      <c r="O221" t="s">
        <v>45</v>
      </c>
      <c r="P221">
        <v>4220</v>
      </c>
      <c r="Q221">
        <v>756</v>
      </c>
      <c r="R221">
        <v>9.75</v>
      </c>
      <c r="S221" s="2">
        <f>Table1[[#This Row],[units_sold]]*(Table1[[#This Row],[return_rate]]/100)</f>
        <v>73.710000000000008</v>
      </c>
      <c r="T221" s="2">
        <f>Table1[[#This Row],[units_sold]]-Table1[[#This Row],[unit_return]]</f>
        <v>682.29</v>
      </c>
      <c r="U221">
        <f>Table1[[#This Row],[final_sold]]*Table1[[#This Row],[final_price]]</f>
        <v>15127143.835608</v>
      </c>
      <c r="V221">
        <v>4.45</v>
      </c>
      <c r="W221">
        <v>4.93</v>
      </c>
    </row>
    <row r="222" spans="1:23" x14ac:dyDescent="0.3">
      <c r="A222">
        <v>2024</v>
      </c>
      <c r="B222" t="s">
        <v>31</v>
      </c>
      <c r="C222" t="s">
        <v>22</v>
      </c>
      <c r="D222">
        <v>35173</v>
      </c>
      <c r="E222">
        <v>6.72</v>
      </c>
      <c r="F222" s="2">
        <f>Table1[[#This Row],[website_traffic]]*(Table1[[#This Row],[conversion_rate]]/100)</f>
        <v>2363.6255999999998</v>
      </c>
      <c r="G222">
        <v>344976.5</v>
      </c>
      <c r="H222" s="2">
        <f>Table1[[#This Row],[marketing_spend]]/Table1[[#This Row],[customer buying]]</f>
        <v>145.95226079798763</v>
      </c>
      <c r="I222">
        <v>27041.25</v>
      </c>
      <c r="J222">
        <v>41.29</v>
      </c>
      <c r="K222" s="1">
        <f t="shared" si="3"/>
        <v>15875.917874999999</v>
      </c>
      <c r="L222">
        <v>307.8</v>
      </c>
      <c r="M222">
        <v>1.01</v>
      </c>
      <c r="N222" s="1">
        <f>Table1[[#This Row],[final_price]]*Table1[[#This Row],[competitor_price_index]]</f>
        <v>16034.67705375</v>
      </c>
      <c r="O222" t="s">
        <v>45</v>
      </c>
      <c r="P222">
        <v>2834</v>
      </c>
      <c r="Q222">
        <v>2089</v>
      </c>
      <c r="R222">
        <v>16.579999999999998</v>
      </c>
      <c r="S222" s="2">
        <f>Table1[[#This Row],[units_sold]]*(Table1[[#This Row],[return_rate]]/100)</f>
        <v>346.35619999999994</v>
      </c>
      <c r="T222" s="2">
        <f>Table1[[#This Row],[units_sold]]-Table1[[#This Row],[unit_return]]</f>
        <v>1742.6438000000001</v>
      </c>
      <c r="U222">
        <f>Table1[[#This Row],[final_sold]]*Table1[[#This Row],[final_price]]</f>
        <v>27666069.854177926</v>
      </c>
      <c r="V222">
        <v>4.42</v>
      </c>
      <c r="W222">
        <v>9.91</v>
      </c>
    </row>
    <row r="223" spans="1:23" x14ac:dyDescent="0.3">
      <c r="A223">
        <v>2024</v>
      </c>
      <c r="B223" t="s">
        <v>31</v>
      </c>
      <c r="C223" t="s">
        <v>22</v>
      </c>
      <c r="D223">
        <v>56619</v>
      </c>
      <c r="E223">
        <v>4.97</v>
      </c>
      <c r="F223" s="2">
        <f>Table1[[#This Row],[website_traffic]]*(Table1[[#This Row],[conversion_rate]]/100)</f>
        <v>2813.9642999999996</v>
      </c>
      <c r="G223">
        <v>286073.92</v>
      </c>
      <c r="H223" s="2">
        <f>Table1[[#This Row],[marketing_spend]]/Table1[[#This Row],[customer buying]]</f>
        <v>101.66224212581518</v>
      </c>
      <c r="I223">
        <v>14536.4</v>
      </c>
      <c r="J223">
        <v>59.16</v>
      </c>
      <c r="K223" s="1">
        <f t="shared" si="3"/>
        <v>5936.6657599999999</v>
      </c>
      <c r="L223">
        <v>226.49</v>
      </c>
      <c r="M223">
        <v>1.1499999999999999</v>
      </c>
      <c r="N223" s="1">
        <f>Table1[[#This Row],[final_price]]*Table1[[#This Row],[competitor_price_index]]</f>
        <v>6827.1656239999993</v>
      </c>
      <c r="O223" t="s">
        <v>45</v>
      </c>
      <c r="P223">
        <v>385</v>
      </c>
      <c r="Q223">
        <v>1519</v>
      </c>
      <c r="R223">
        <v>15.68</v>
      </c>
      <c r="S223" s="2">
        <f>Table1[[#This Row],[units_sold]]*(Table1[[#This Row],[return_rate]]/100)</f>
        <v>238.17919999999998</v>
      </c>
      <c r="T223" s="2">
        <f>Table1[[#This Row],[units_sold]]-Table1[[#This Row],[unit_return]]</f>
        <v>1280.8208</v>
      </c>
      <c r="U223">
        <f>Table1[[#This Row],[final_sold]]*Table1[[#This Row],[final_price]]</f>
        <v>7603804.9880558075</v>
      </c>
      <c r="V223">
        <v>2.7</v>
      </c>
      <c r="W223">
        <v>15.04</v>
      </c>
    </row>
    <row r="224" spans="1:23" x14ac:dyDescent="0.3">
      <c r="A224">
        <v>2024</v>
      </c>
      <c r="B224" t="s">
        <v>31</v>
      </c>
      <c r="C224" t="s">
        <v>21</v>
      </c>
      <c r="D224">
        <v>37232</v>
      </c>
      <c r="E224">
        <v>1.83</v>
      </c>
      <c r="F224" s="2">
        <f>Table1[[#This Row],[website_traffic]]*(Table1[[#This Row],[conversion_rate]]/100)</f>
        <v>681.34559999999999</v>
      </c>
      <c r="G224">
        <v>30519.66</v>
      </c>
      <c r="H224" s="2">
        <f>Table1[[#This Row],[marketing_spend]]/Table1[[#This Row],[customer buying]]</f>
        <v>44.793215073231558</v>
      </c>
      <c r="I224">
        <v>8865.7199999999993</v>
      </c>
      <c r="J224">
        <v>8.49</v>
      </c>
      <c r="K224" s="1">
        <f t="shared" si="3"/>
        <v>8113.020372</v>
      </c>
      <c r="L224">
        <v>279.16000000000003</v>
      </c>
      <c r="M224">
        <v>0.81</v>
      </c>
      <c r="N224" s="1">
        <f>Table1[[#This Row],[final_price]]*Table1[[#This Row],[competitor_price_index]]</f>
        <v>6571.5465013200001</v>
      </c>
      <c r="O224" t="s">
        <v>45</v>
      </c>
      <c r="P224">
        <v>168</v>
      </c>
      <c r="Q224">
        <v>380</v>
      </c>
      <c r="R224">
        <v>20.2</v>
      </c>
      <c r="S224" s="2">
        <f>Table1[[#This Row],[units_sold]]*(Table1[[#This Row],[return_rate]]/100)</f>
        <v>76.759999999999991</v>
      </c>
      <c r="T224" s="2">
        <f>Table1[[#This Row],[units_sold]]-Table1[[#This Row],[unit_return]]</f>
        <v>303.24</v>
      </c>
      <c r="U224">
        <f>Table1[[#This Row],[final_sold]]*Table1[[#This Row],[final_price]]</f>
        <v>2460192.2976052798</v>
      </c>
      <c r="V224">
        <v>2.79</v>
      </c>
      <c r="W224">
        <v>5.25</v>
      </c>
    </row>
    <row r="225" spans="1:23" x14ac:dyDescent="0.3">
      <c r="A225">
        <v>2024</v>
      </c>
      <c r="B225" t="s">
        <v>31</v>
      </c>
      <c r="C225" t="s">
        <v>21</v>
      </c>
      <c r="D225">
        <v>93099</v>
      </c>
      <c r="E225">
        <v>5.32</v>
      </c>
      <c r="F225" s="2">
        <f>Table1[[#This Row],[website_traffic]]*(Table1[[#This Row],[conversion_rate]]/100)</f>
        <v>4952.8668000000007</v>
      </c>
      <c r="G225">
        <v>261281.63</v>
      </c>
      <c r="H225" s="2">
        <f>Table1[[#This Row],[marketing_spend]]/Table1[[#This Row],[customer buying]]</f>
        <v>52.753615340513491</v>
      </c>
      <c r="I225">
        <v>18105.25</v>
      </c>
      <c r="J225">
        <v>42.16</v>
      </c>
      <c r="K225" s="1">
        <f t="shared" si="3"/>
        <v>10472.0766</v>
      </c>
      <c r="L225">
        <v>77</v>
      </c>
      <c r="M225">
        <v>0.9</v>
      </c>
      <c r="N225" s="1">
        <f>Table1[[#This Row],[final_price]]*Table1[[#This Row],[competitor_price_index]]</f>
        <v>9424.8689400000003</v>
      </c>
      <c r="O225" t="s">
        <v>44</v>
      </c>
      <c r="P225">
        <v>1085</v>
      </c>
      <c r="Q225">
        <v>3516</v>
      </c>
      <c r="R225">
        <v>17.149999999999999</v>
      </c>
      <c r="S225" s="2">
        <f>Table1[[#This Row],[units_sold]]*(Table1[[#This Row],[return_rate]]/100)</f>
        <v>602.99399999999991</v>
      </c>
      <c r="T225" s="2">
        <f>Table1[[#This Row],[units_sold]]-Table1[[#This Row],[unit_return]]</f>
        <v>2913.0060000000003</v>
      </c>
      <c r="U225">
        <f>Table1[[#This Row],[final_sold]]*Table1[[#This Row],[final_price]]</f>
        <v>30505221.968259603</v>
      </c>
      <c r="V225">
        <v>2.84</v>
      </c>
      <c r="W225">
        <v>14.57</v>
      </c>
    </row>
    <row r="226" spans="1:23" x14ac:dyDescent="0.3">
      <c r="A226">
        <v>2024</v>
      </c>
      <c r="B226" t="s">
        <v>31</v>
      </c>
      <c r="C226" t="s">
        <v>19</v>
      </c>
      <c r="D226">
        <v>58061</v>
      </c>
      <c r="E226">
        <v>2.72</v>
      </c>
      <c r="F226" s="2">
        <f>Table1[[#This Row],[website_traffic]]*(Table1[[#This Row],[conversion_rate]]/100)</f>
        <v>1579.2592000000002</v>
      </c>
      <c r="G226">
        <v>257339.54</v>
      </c>
      <c r="H226" s="2">
        <f>Table1[[#This Row],[marketing_spend]]/Table1[[#This Row],[customer buying]]</f>
        <v>162.9495272213706</v>
      </c>
      <c r="I226">
        <v>31530.06</v>
      </c>
      <c r="J226">
        <v>27.75</v>
      </c>
      <c r="K226" s="1">
        <f t="shared" si="3"/>
        <v>22780.468349999999</v>
      </c>
      <c r="L226">
        <v>135.37</v>
      </c>
      <c r="M226">
        <v>1.04</v>
      </c>
      <c r="N226" s="1">
        <f>Table1[[#This Row],[final_price]]*Table1[[#This Row],[competitor_price_index]]</f>
        <v>23691.687084000001</v>
      </c>
      <c r="O226" t="s">
        <v>44</v>
      </c>
      <c r="P226">
        <v>4249</v>
      </c>
      <c r="Q226">
        <v>1334</v>
      </c>
      <c r="R226">
        <v>17.43</v>
      </c>
      <c r="S226" s="2">
        <f>Table1[[#This Row],[units_sold]]*(Table1[[#This Row],[return_rate]]/100)</f>
        <v>232.51620000000003</v>
      </c>
      <c r="T226" s="2">
        <f>Table1[[#This Row],[units_sold]]-Table1[[#This Row],[unit_return]]</f>
        <v>1101.4838</v>
      </c>
      <c r="U226">
        <f>Table1[[#This Row],[final_sold]]*Table1[[#This Row],[final_price]]</f>
        <v>25092316.843937729</v>
      </c>
      <c r="V226">
        <v>3.38</v>
      </c>
      <c r="W226">
        <v>16.899999999999999</v>
      </c>
    </row>
    <row r="227" spans="1:23" x14ac:dyDescent="0.3">
      <c r="A227">
        <v>2024</v>
      </c>
      <c r="B227" t="s">
        <v>31</v>
      </c>
      <c r="C227" t="s">
        <v>22</v>
      </c>
      <c r="D227">
        <v>192289</v>
      </c>
      <c r="E227">
        <v>5.26</v>
      </c>
      <c r="F227" s="2">
        <f>Table1[[#This Row],[website_traffic]]*(Table1[[#This Row],[conversion_rate]]/100)</f>
        <v>10114.401400000001</v>
      </c>
      <c r="G227">
        <v>81923.56</v>
      </c>
      <c r="H227" s="2">
        <f>Table1[[#This Row],[marketing_spend]]/Table1[[#This Row],[customer buying]]</f>
        <v>8.0996943625353843</v>
      </c>
      <c r="I227">
        <v>39456.11</v>
      </c>
      <c r="J227">
        <v>25.97</v>
      </c>
      <c r="K227" s="1">
        <f t="shared" si="3"/>
        <v>29209.358232999999</v>
      </c>
      <c r="L227">
        <v>339.47</v>
      </c>
      <c r="M227">
        <v>1.08</v>
      </c>
      <c r="N227" s="1">
        <f>Table1[[#This Row],[final_price]]*Table1[[#This Row],[competitor_price_index]]</f>
        <v>31546.10689164</v>
      </c>
      <c r="O227" t="s">
        <v>45</v>
      </c>
      <c r="P227">
        <v>2637</v>
      </c>
      <c r="Q227">
        <v>9224</v>
      </c>
      <c r="R227">
        <v>5.97</v>
      </c>
      <c r="S227" s="2">
        <f>Table1[[#This Row],[units_sold]]*(Table1[[#This Row],[return_rate]]/100)</f>
        <v>550.67279999999994</v>
      </c>
      <c r="T227" s="2">
        <f>Table1[[#This Row],[units_sold]]-Table1[[#This Row],[unit_return]]</f>
        <v>8673.3271999999997</v>
      </c>
      <c r="U227">
        <f>Table1[[#This Row],[final_sold]]*Table1[[#This Row],[final_price]]</f>
        <v>253342321.25682282</v>
      </c>
      <c r="V227">
        <v>4.5599999999999996</v>
      </c>
      <c r="W227">
        <v>8.83</v>
      </c>
    </row>
    <row r="228" spans="1:23" x14ac:dyDescent="0.3">
      <c r="A228">
        <v>2024</v>
      </c>
      <c r="B228" t="s">
        <v>31</v>
      </c>
      <c r="C228" t="s">
        <v>22</v>
      </c>
      <c r="D228">
        <v>47969</v>
      </c>
      <c r="E228">
        <v>4.92</v>
      </c>
      <c r="F228" s="2">
        <f>Table1[[#This Row],[website_traffic]]*(Table1[[#This Row],[conversion_rate]]/100)</f>
        <v>2360.0747999999999</v>
      </c>
      <c r="G228">
        <v>183599.38</v>
      </c>
      <c r="H228" s="2">
        <f>Table1[[#This Row],[marketing_spend]]/Table1[[#This Row],[customer buying]]</f>
        <v>77.793881787136584</v>
      </c>
      <c r="I228">
        <v>39111.54</v>
      </c>
      <c r="J228">
        <v>50.3</v>
      </c>
      <c r="K228" s="1">
        <f t="shared" si="3"/>
        <v>19438.435379999999</v>
      </c>
      <c r="L228">
        <v>198.08</v>
      </c>
      <c r="M228">
        <v>1.08</v>
      </c>
      <c r="N228" s="1">
        <f>Table1[[#This Row],[final_price]]*Table1[[#This Row],[competitor_price_index]]</f>
        <v>20993.5102104</v>
      </c>
      <c r="O228" t="s">
        <v>45</v>
      </c>
      <c r="P228">
        <v>3555</v>
      </c>
      <c r="Q228">
        <v>2166</v>
      </c>
      <c r="R228">
        <v>16.350000000000001</v>
      </c>
      <c r="S228" s="2">
        <f>Table1[[#This Row],[units_sold]]*(Table1[[#This Row],[return_rate]]/100)</f>
        <v>354.14100000000002</v>
      </c>
      <c r="T228" s="2">
        <f>Table1[[#This Row],[units_sold]]-Table1[[#This Row],[unit_return]]</f>
        <v>1811.8589999999999</v>
      </c>
      <c r="U228">
        <f>Table1[[#This Row],[final_sold]]*Table1[[#This Row],[final_price]]</f>
        <v>35219704.089171417</v>
      </c>
      <c r="V228">
        <v>4.59</v>
      </c>
      <c r="W228">
        <v>7.62</v>
      </c>
    </row>
    <row r="229" spans="1:23" x14ac:dyDescent="0.3">
      <c r="A229">
        <v>2024</v>
      </c>
      <c r="B229" t="s">
        <v>31</v>
      </c>
      <c r="C229" t="s">
        <v>21</v>
      </c>
      <c r="D229">
        <v>79563</v>
      </c>
      <c r="E229">
        <v>2.14</v>
      </c>
      <c r="F229" s="2">
        <f>Table1[[#This Row],[website_traffic]]*(Table1[[#This Row],[conversion_rate]]/100)</f>
        <v>1702.6482000000001</v>
      </c>
      <c r="G229">
        <v>426136.29</v>
      </c>
      <c r="H229" s="2">
        <f>Table1[[#This Row],[marketing_spend]]/Table1[[#This Row],[customer buying]]</f>
        <v>250.27853082040082</v>
      </c>
      <c r="I229">
        <v>20777.09</v>
      </c>
      <c r="J229">
        <v>40.75</v>
      </c>
      <c r="K229" s="1">
        <f t="shared" si="3"/>
        <v>12310.425825</v>
      </c>
      <c r="L229">
        <v>252.05</v>
      </c>
      <c r="M229">
        <v>1.01</v>
      </c>
      <c r="N229" s="1">
        <f>Table1[[#This Row],[final_price]]*Table1[[#This Row],[competitor_price_index]]</f>
        <v>12433.53008325</v>
      </c>
      <c r="O229" t="s">
        <v>44</v>
      </c>
      <c r="P229">
        <v>3919</v>
      </c>
      <c r="Q229">
        <v>1076</v>
      </c>
      <c r="R229">
        <v>13.57</v>
      </c>
      <c r="S229" s="2">
        <f>Table1[[#This Row],[units_sold]]*(Table1[[#This Row],[return_rate]]/100)</f>
        <v>146.01320000000001</v>
      </c>
      <c r="T229" s="2">
        <f>Table1[[#This Row],[units_sold]]-Table1[[#This Row],[unit_return]]</f>
        <v>929.98680000000002</v>
      </c>
      <c r="U229">
        <f>Table1[[#This Row],[final_sold]]*Table1[[#This Row],[final_price]]</f>
        <v>11448533.51962911</v>
      </c>
      <c r="V229">
        <v>2.5299999999999998</v>
      </c>
      <c r="W229">
        <v>16.73</v>
      </c>
    </row>
    <row r="230" spans="1:23" x14ac:dyDescent="0.3">
      <c r="A230">
        <v>2024</v>
      </c>
      <c r="B230" t="s">
        <v>31</v>
      </c>
      <c r="C230" t="s">
        <v>19</v>
      </c>
      <c r="D230">
        <v>9806</v>
      </c>
      <c r="E230">
        <v>5.71</v>
      </c>
      <c r="F230" s="2">
        <f>Table1[[#This Row],[website_traffic]]*(Table1[[#This Row],[conversion_rate]]/100)</f>
        <v>559.92259999999999</v>
      </c>
      <c r="G230">
        <v>96003.63</v>
      </c>
      <c r="H230" s="2">
        <f>Table1[[#This Row],[marketing_spend]]/Table1[[#This Row],[customer buying]]</f>
        <v>171.45875162031325</v>
      </c>
      <c r="I230">
        <v>19779.89</v>
      </c>
      <c r="J230">
        <v>16.559999999999999</v>
      </c>
      <c r="K230" s="1">
        <f t="shared" si="3"/>
        <v>16504.340216000001</v>
      </c>
      <c r="L230">
        <v>287.86</v>
      </c>
      <c r="M230">
        <v>0.98</v>
      </c>
      <c r="N230" s="1">
        <f>Table1[[#This Row],[final_price]]*Table1[[#This Row],[competitor_price_index]]</f>
        <v>16174.25341168</v>
      </c>
      <c r="O230" t="s">
        <v>45</v>
      </c>
      <c r="P230">
        <v>3421</v>
      </c>
      <c r="Q230">
        <v>285</v>
      </c>
      <c r="R230">
        <v>16.66</v>
      </c>
      <c r="S230" s="2">
        <f>Table1[[#This Row],[units_sold]]*(Table1[[#This Row],[return_rate]]/100)</f>
        <v>47.481000000000002</v>
      </c>
      <c r="T230" s="2">
        <f>Table1[[#This Row],[units_sold]]-Table1[[#This Row],[unit_return]]</f>
        <v>237.51900000000001</v>
      </c>
      <c r="U230">
        <f>Table1[[#This Row],[final_sold]]*Table1[[#This Row],[final_price]]</f>
        <v>3920094.383764104</v>
      </c>
      <c r="V230">
        <v>2.5499999999999998</v>
      </c>
      <c r="W230">
        <v>14.18</v>
      </c>
    </row>
    <row r="231" spans="1:23" x14ac:dyDescent="0.3">
      <c r="A231">
        <v>2024</v>
      </c>
      <c r="B231" t="s">
        <v>31</v>
      </c>
      <c r="C231" t="s">
        <v>21</v>
      </c>
      <c r="D231">
        <v>28702</v>
      </c>
      <c r="E231">
        <v>3.14</v>
      </c>
      <c r="F231" s="2">
        <f>Table1[[#This Row],[website_traffic]]*(Table1[[#This Row],[conversion_rate]]/100)</f>
        <v>901.2428000000001</v>
      </c>
      <c r="G231">
        <v>174337.03</v>
      </c>
      <c r="H231" s="2">
        <f>Table1[[#This Row],[marketing_spend]]/Table1[[#This Row],[customer buying]]</f>
        <v>193.44069101023607</v>
      </c>
      <c r="I231">
        <v>43080.93</v>
      </c>
      <c r="J231">
        <v>46.89</v>
      </c>
      <c r="K231" s="1">
        <f t="shared" si="3"/>
        <v>22880.281923000002</v>
      </c>
      <c r="L231">
        <v>35.76</v>
      </c>
      <c r="M231">
        <v>1.1100000000000001</v>
      </c>
      <c r="N231" s="1">
        <f>Table1[[#This Row],[final_price]]*Table1[[#This Row],[competitor_price_index]]</f>
        <v>25397.112934530003</v>
      </c>
      <c r="O231" t="s">
        <v>44</v>
      </c>
      <c r="P231">
        <v>4616</v>
      </c>
      <c r="Q231">
        <v>1025</v>
      </c>
      <c r="R231">
        <v>7.4</v>
      </c>
      <c r="S231" s="2">
        <f>Table1[[#This Row],[units_sold]]*(Table1[[#This Row],[return_rate]]/100)</f>
        <v>75.850000000000009</v>
      </c>
      <c r="T231" s="2">
        <f>Table1[[#This Row],[units_sold]]-Table1[[#This Row],[unit_return]]</f>
        <v>949.15</v>
      </c>
      <c r="U231">
        <f>Table1[[#This Row],[final_sold]]*Table1[[#This Row],[final_price]]</f>
        <v>21716819.587215453</v>
      </c>
      <c r="V231">
        <v>4.55</v>
      </c>
      <c r="W231">
        <v>18.8</v>
      </c>
    </row>
    <row r="232" spans="1:23" x14ac:dyDescent="0.3">
      <c r="A232">
        <v>2024</v>
      </c>
      <c r="B232" t="s">
        <v>31</v>
      </c>
      <c r="C232" t="s">
        <v>18</v>
      </c>
      <c r="D232">
        <v>88893</v>
      </c>
      <c r="E232">
        <v>5.48</v>
      </c>
      <c r="F232" s="2">
        <f>Table1[[#This Row],[website_traffic]]*(Table1[[#This Row],[conversion_rate]]/100)</f>
        <v>4871.3364000000001</v>
      </c>
      <c r="G232">
        <v>175995.96</v>
      </c>
      <c r="H232" s="2">
        <f>Table1[[#This Row],[marketing_spend]]/Table1[[#This Row],[customer buying]]</f>
        <v>36.128886520750235</v>
      </c>
      <c r="I232">
        <v>15919.55</v>
      </c>
      <c r="J232">
        <v>3.53</v>
      </c>
      <c r="K232" s="1">
        <f t="shared" si="3"/>
        <v>15357.589884999999</v>
      </c>
      <c r="L232">
        <v>386.39</v>
      </c>
      <c r="M232">
        <v>1.07</v>
      </c>
      <c r="N232" s="1">
        <f>Table1[[#This Row],[final_price]]*Table1[[#This Row],[competitor_price_index]]</f>
        <v>16432.621176950001</v>
      </c>
      <c r="O232" t="s">
        <v>45</v>
      </c>
      <c r="P232">
        <v>1600</v>
      </c>
      <c r="Q232">
        <v>3127</v>
      </c>
      <c r="R232">
        <v>12.93</v>
      </c>
      <c r="S232" s="2">
        <f>Table1[[#This Row],[units_sold]]*(Table1[[#This Row],[return_rate]]/100)</f>
        <v>404.3211</v>
      </c>
      <c r="T232" s="2">
        <f>Table1[[#This Row],[units_sold]]-Table1[[#This Row],[unit_return]]</f>
        <v>2722.6788999999999</v>
      </c>
      <c r="U232">
        <f>Table1[[#This Row],[final_sold]]*Table1[[#This Row],[final_price]]</f>
        <v>41813785.93474292</v>
      </c>
      <c r="V232">
        <v>3.21</v>
      </c>
      <c r="W232">
        <v>5.28</v>
      </c>
    </row>
    <row r="233" spans="1:23" x14ac:dyDescent="0.3">
      <c r="A233">
        <v>2024</v>
      </c>
      <c r="B233" t="s">
        <v>31</v>
      </c>
      <c r="C233" t="s">
        <v>19</v>
      </c>
      <c r="D233">
        <v>65372</v>
      </c>
      <c r="E233">
        <v>7.42</v>
      </c>
      <c r="F233" s="2">
        <f>Table1[[#This Row],[website_traffic]]*(Table1[[#This Row],[conversion_rate]]/100)</f>
        <v>4850.6023999999998</v>
      </c>
      <c r="G233">
        <v>194568.67</v>
      </c>
      <c r="H233" s="2">
        <f>Table1[[#This Row],[marketing_spend]]/Table1[[#This Row],[customer buying]]</f>
        <v>40.11226935442081</v>
      </c>
      <c r="I233">
        <v>29555.65</v>
      </c>
      <c r="J233">
        <v>55.63</v>
      </c>
      <c r="K233" s="1">
        <f t="shared" si="3"/>
        <v>13113.841904999999</v>
      </c>
      <c r="L233">
        <v>328.78</v>
      </c>
      <c r="M233">
        <v>0.91</v>
      </c>
      <c r="N233" s="1">
        <f>Table1[[#This Row],[final_price]]*Table1[[#This Row],[competitor_price_index]]</f>
        <v>11933.59613355</v>
      </c>
      <c r="O233" t="s">
        <v>45</v>
      </c>
      <c r="P233">
        <v>4818</v>
      </c>
      <c r="Q233">
        <v>3046</v>
      </c>
      <c r="R233">
        <v>10.06</v>
      </c>
      <c r="S233" s="2">
        <f>Table1[[#This Row],[units_sold]]*(Table1[[#This Row],[return_rate]]/100)</f>
        <v>306.42760000000004</v>
      </c>
      <c r="T233" s="2">
        <f>Table1[[#This Row],[units_sold]]-Table1[[#This Row],[unit_return]]</f>
        <v>2739.5724</v>
      </c>
      <c r="U233">
        <f>Table1[[#This Row],[final_sold]]*Table1[[#This Row],[final_price]]</f>
        <v>35926319.34090142</v>
      </c>
      <c r="V233">
        <v>3.14</v>
      </c>
      <c r="W233">
        <v>15.17</v>
      </c>
    </row>
    <row r="234" spans="1:23" x14ac:dyDescent="0.3">
      <c r="A234">
        <v>2024</v>
      </c>
      <c r="B234" t="s">
        <v>31</v>
      </c>
      <c r="C234" t="s">
        <v>18</v>
      </c>
      <c r="D234">
        <v>34756</v>
      </c>
      <c r="E234">
        <v>0.9</v>
      </c>
      <c r="F234" s="2">
        <f>Table1[[#This Row],[website_traffic]]*(Table1[[#This Row],[conversion_rate]]/100)</f>
        <v>312.80400000000003</v>
      </c>
      <c r="G234">
        <v>298869.15999999997</v>
      </c>
      <c r="H234" s="2">
        <f>Table1[[#This Row],[marketing_spend]]/Table1[[#This Row],[customer buying]]</f>
        <v>955.45184844183564</v>
      </c>
      <c r="I234">
        <v>21054.2</v>
      </c>
      <c r="J234">
        <v>26.28</v>
      </c>
      <c r="K234" s="1">
        <f t="shared" si="3"/>
        <v>15521.15624</v>
      </c>
      <c r="L234">
        <v>193.75</v>
      </c>
      <c r="M234">
        <v>0.87</v>
      </c>
      <c r="N234" s="1">
        <f>Table1[[#This Row],[final_price]]*Table1[[#This Row],[competitor_price_index]]</f>
        <v>13503.405928800001</v>
      </c>
      <c r="O234" t="s">
        <v>45</v>
      </c>
      <c r="P234">
        <v>672</v>
      </c>
      <c r="Q234">
        <v>169</v>
      </c>
      <c r="R234">
        <v>5.12</v>
      </c>
      <c r="S234" s="2">
        <f>Table1[[#This Row],[units_sold]]*(Table1[[#This Row],[return_rate]]/100)</f>
        <v>8.6528000000000009</v>
      </c>
      <c r="T234" s="2">
        <f>Table1[[#This Row],[units_sold]]-Table1[[#This Row],[unit_return]]</f>
        <v>160.34719999999999</v>
      </c>
      <c r="U234">
        <f>Table1[[#This Row],[final_sold]]*Table1[[#This Row],[final_price]]</f>
        <v>2488773.943846528</v>
      </c>
      <c r="V234">
        <v>2.71</v>
      </c>
      <c r="W234">
        <v>12.42</v>
      </c>
    </row>
    <row r="235" spans="1:23" x14ac:dyDescent="0.3">
      <c r="A235">
        <v>2024</v>
      </c>
      <c r="B235" t="s">
        <v>31</v>
      </c>
      <c r="C235" t="s">
        <v>21</v>
      </c>
      <c r="D235">
        <v>17220</v>
      </c>
      <c r="E235">
        <v>3.3</v>
      </c>
      <c r="F235" s="2">
        <f>Table1[[#This Row],[website_traffic]]*(Table1[[#This Row],[conversion_rate]]/100)</f>
        <v>568.26</v>
      </c>
      <c r="G235">
        <v>387086.61</v>
      </c>
      <c r="H235" s="2">
        <f>Table1[[#This Row],[marketing_spend]]/Table1[[#This Row],[customer buying]]</f>
        <v>681.17870341041066</v>
      </c>
      <c r="I235">
        <v>42759.95</v>
      </c>
      <c r="J235">
        <v>30.47</v>
      </c>
      <c r="K235" s="1">
        <f t="shared" si="3"/>
        <v>29730.993234999998</v>
      </c>
      <c r="L235">
        <v>262.77</v>
      </c>
      <c r="M235">
        <v>1.1599999999999999</v>
      </c>
      <c r="N235" s="1">
        <f>Table1[[#This Row],[final_price]]*Table1[[#This Row],[competitor_price_index]]</f>
        <v>34487.952152599995</v>
      </c>
      <c r="O235" t="s">
        <v>44</v>
      </c>
      <c r="P235">
        <v>3640</v>
      </c>
      <c r="Q235">
        <v>390</v>
      </c>
      <c r="R235">
        <v>5.57</v>
      </c>
      <c r="S235" s="2">
        <f>Table1[[#This Row],[units_sold]]*(Table1[[#This Row],[return_rate]]/100)</f>
        <v>21.722999999999999</v>
      </c>
      <c r="T235" s="2">
        <f>Table1[[#This Row],[units_sold]]-Table1[[#This Row],[unit_return]]</f>
        <v>368.27699999999999</v>
      </c>
      <c r="U235">
        <f>Table1[[#This Row],[final_sold]]*Table1[[#This Row],[final_price]]</f>
        <v>10949240.995606095</v>
      </c>
      <c r="V235">
        <v>2.75</v>
      </c>
      <c r="W235">
        <v>12.95</v>
      </c>
    </row>
    <row r="236" spans="1:23" x14ac:dyDescent="0.3">
      <c r="A236">
        <v>2024</v>
      </c>
      <c r="B236" t="s">
        <v>31</v>
      </c>
      <c r="C236" t="s">
        <v>20</v>
      </c>
      <c r="D236">
        <v>21914</v>
      </c>
      <c r="E236">
        <v>4.4000000000000004</v>
      </c>
      <c r="F236" s="2">
        <f>Table1[[#This Row],[website_traffic]]*(Table1[[#This Row],[conversion_rate]]/100)</f>
        <v>964.21600000000012</v>
      </c>
      <c r="G236">
        <v>463410.27</v>
      </c>
      <c r="H236" s="2">
        <f>Table1[[#This Row],[marketing_spend]]/Table1[[#This Row],[customer buying]]</f>
        <v>480.60835953769691</v>
      </c>
      <c r="I236">
        <v>33475.4</v>
      </c>
      <c r="J236">
        <v>38.49</v>
      </c>
      <c r="K236" s="1">
        <f t="shared" si="3"/>
        <v>20590.718540000002</v>
      </c>
      <c r="L236">
        <v>422.08</v>
      </c>
      <c r="M236">
        <v>0.81</v>
      </c>
      <c r="N236" s="1">
        <f>Table1[[#This Row],[final_price]]*Table1[[#This Row],[competitor_price_index]]</f>
        <v>16678.482017400001</v>
      </c>
      <c r="O236" t="s">
        <v>44</v>
      </c>
      <c r="P236">
        <v>4219</v>
      </c>
      <c r="Q236">
        <v>1147</v>
      </c>
      <c r="R236">
        <v>17.2</v>
      </c>
      <c r="S236" s="2">
        <f>Table1[[#This Row],[units_sold]]*(Table1[[#This Row],[return_rate]]/100)</f>
        <v>197.28399999999999</v>
      </c>
      <c r="T236" s="2">
        <f>Table1[[#This Row],[units_sold]]-Table1[[#This Row],[unit_return]]</f>
        <v>949.71600000000001</v>
      </c>
      <c r="U236">
        <f>Table1[[#This Row],[final_sold]]*Table1[[#This Row],[final_price]]</f>
        <v>19555334.848934643</v>
      </c>
      <c r="V236">
        <v>4.76</v>
      </c>
      <c r="W236">
        <v>16.78</v>
      </c>
    </row>
    <row r="237" spans="1:23" x14ac:dyDescent="0.3">
      <c r="A237">
        <v>2024</v>
      </c>
      <c r="B237" t="s">
        <v>31</v>
      </c>
      <c r="C237" t="s">
        <v>18</v>
      </c>
      <c r="D237">
        <v>89589</v>
      </c>
      <c r="E237">
        <v>5.17</v>
      </c>
      <c r="F237" s="2">
        <f>Table1[[#This Row],[website_traffic]]*(Table1[[#This Row],[conversion_rate]]/100)</f>
        <v>4631.7512999999999</v>
      </c>
      <c r="G237">
        <v>338549.79</v>
      </c>
      <c r="H237" s="2">
        <f>Table1[[#This Row],[marketing_spend]]/Table1[[#This Row],[customer buying]]</f>
        <v>73.0932574035225</v>
      </c>
      <c r="I237">
        <v>35888.269999999997</v>
      </c>
      <c r="J237">
        <v>10.97</v>
      </c>
      <c r="K237" s="1">
        <f t="shared" si="3"/>
        <v>31951.326780999996</v>
      </c>
      <c r="L237">
        <v>404.34</v>
      </c>
      <c r="M237">
        <v>0.95</v>
      </c>
      <c r="N237" s="1">
        <f>Table1[[#This Row],[final_price]]*Table1[[#This Row],[competitor_price_index]]</f>
        <v>30353.760441949995</v>
      </c>
      <c r="O237" t="s">
        <v>44</v>
      </c>
      <c r="P237">
        <v>4520</v>
      </c>
      <c r="Q237">
        <v>4944</v>
      </c>
      <c r="R237">
        <v>12.44</v>
      </c>
      <c r="S237" s="2">
        <f>Table1[[#This Row],[units_sold]]*(Table1[[#This Row],[return_rate]]/100)</f>
        <v>615.03359999999998</v>
      </c>
      <c r="T237" s="2">
        <f>Table1[[#This Row],[units_sold]]-Table1[[#This Row],[unit_return]]</f>
        <v>4328.9664000000002</v>
      </c>
      <c r="U237">
        <f>Table1[[#This Row],[final_sold]]*Table1[[#This Row],[final_price]]</f>
        <v>138316220.07036915</v>
      </c>
      <c r="V237">
        <v>4.2699999999999996</v>
      </c>
      <c r="W237">
        <v>14</v>
      </c>
    </row>
    <row r="238" spans="1:23" x14ac:dyDescent="0.3">
      <c r="A238">
        <v>2024</v>
      </c>
      <c r="B238" t="s">
        <v>31</v>
      </c>
      <c r="C238" t="s">
        <v>21</v>
      </c>
      <c r="D238">
        <v>123794</v>
      </c>
      <c r="E238">
        <v>3.76</v>
      </c>
      <c r="F238" s="2">
        <f>Table1[[#This Row],[website_traffic]]*(Table1[[#This Row],[conversion_rate]]/100)</f>
        <v>4654.6543999999994</v>
      </c>
      <c r="G238">
        <v>42295.34</v>
      </c>
      <c r="H238" s="2">
        <f>Table1[[#This Row],[marketing_spend]]/Table1[[#This Row],[customer buying]]</f>
        <v>9.086676768096897</v>
      </c>
      <c r="I238">
        <v>34966.22</v>
      </c>
      <c r="J238">
        <v>17.87</v>
      </c>
      <c r="K238" s="1">
        <f t="shared" si="3"/>
        <v>28717.756486000002</v>
      </c>
      <c r="L238">
        <v>82.17</v>
      </c>
      <c r="M238">
        <v>1.1299999999999999</v>
      </c>
      <c r="N238" s="1">
        <f>Table1[[#This Row],[final_price]]*Table1[[#This Row],[competitor_price_index]]</f>
        <v>32451.064829179999</v>
      </c>
      <c r="O238" t="s">
        <v>44</v>
      </c>
      <c r="P238">
        <v>1955</v>
      </c>
      <c r="Q238">
        <v>4933</v>
      </c>
      <c r="R238">
        <v>8.61</v>
      </c>
      <c r="S238" s="2">
        <f>Table1[[#This Row],[units_sold]]*(Table1[[#This Row],[return_rate]]/100)</f>
        <v>424.73129999999998</v>
      </c>
      <c r="T238" s="2">
        <f>Table1[[#This Row],[units_sold]]-Table1[[#This Row],[unit_return]]</f>
        <v>4508.2686999999996</v>
      </c>
      <c r="U238">
        <f>Table1[[#This Row],[final_sold]]*Table1[[#This Row],[final_price]]</f>
        <v>129467362.70005579</v>
      </c>
      <c r="V238">
        <v>4.24</v>
      </c>
      <c r="W238">
        <v>14.21</v>
      </c>
    </row>
    <row r="239" spans="1:23" x14ac:dyDescent="0.3">
      <c r="A239">
        <v>2024</v>
      </c>
      <c r="B239" t="s">
        <v>31</v>
      </c>
      <c r="C239" t="s">
        <v>21</v>
      </c>
      <c r="D239">
        <v>126056</v>
      </c>
      <c r="E239">
        <v>7.65</v>
      </c>
      <c r="F239" s="2">
        <f>Table1[[#This Row],[website_traffic]]*(Table1[[#This Row],[conversion_rate]]/100)</f>
        <v>9643.2839999999997</v>
      </c>
      <c r="G239">
        <v>245259.58</v>
      </c>
      <c r="H239" s="2">
        <f>Table1[[#This Row],[marketing_spend]]/Table1[[#This Row],[customer buying]]</f>
        <v>25.43320097178513</v>
      </c>
      <c r="I239">
        <v>23225.599999999999</v>
      </c>
      <c r="J239">
        <v>5.45</v>
      </c>
      <c r="K239" s="1">
        <f t="shared" si="3"/>
        <v>21959.804799999998</v>
      </c>
      <c r="L239">
        <v>259.63</v>
      </c>
      <c r="M239">
        <v>0.95</v>
      </c>
      <c r="N239" s="1">
        <f>Table1[[#This Row],[final_price]]*Table1[[#This Row],[competitor_price_index]]</f>
        <v>20861.814559999999</v>
      </c>
      <c r="O239" t="s">
        <v>45</v>
      </c>
      <c r="P239">
        <v>2592</v>
      </c>
      <c r="Q239">
        <v>5631</v>
      </c>
      <c r="R239">
        <v>19.55</v>
      </c>
      <c r="S239" s="2">
        <f>Table1[[#This Row],[units_sold]]*(Table1[[#This Row],[return_rate]]/100)</f>
        <v>1100.8605</v>
      </c>
      <c r="T239" s="2">
        <f>Table1[[#This Row],[units_sold]]-Table1[[#This Row],[unit_return]]</f>
        <v>4530.1395000000002</v>
      </c>
      <c r="U239">
        <f>Table1[[#This Row],[final_sold]]*Table1[[#This Row],[final_price]]</f>
        <v>99480979.136769593</v>
      </c>
      <c r="V239">
        <v>2.92</v>
      </c>
      <c r="W239">
        <v>3.67</v>
      </c>
    </row>
    <row r="240" spans="1:23" x14ac:dyDescent="0.3">
      <c r="A240">
        <v>2024</v>
      </c>
      <c r="B240" t="s">
        <v>31</v>
      </c>
      <c r="C240" t="s">
        <v>20</v>
      </c>
      <c r="D240">
        <v>12231</v>
      </c>
      <c r="E240">
        <v>2.29</v>
      </c>
      <c r="F240" s="2">
        <f>Table1[[#This Row],[website_traffic]]*(Table1[[#This Row],[conversion_rate]]/100)</f>
        <v>280.0899</v>
      </c>
      <c r="G240">
        <v>29348.55</v>
      </c>
      <c r="H240" s="2">
        <f>Table1[[#This Row],[marketing_spend]]/Table1[[#This Row],[customer buying]]</f>
        <v>104.78260729858521</v>
      </c>
      <c r="I240">
        <v>39119.85</v>
      </c>
      <c r="J240">
        <v>20.04</v>
      </c>
      <c r="K240" s="1">
        <f t="shared" si="3"/>
        <v>31280.232059999998</v>
      </c>
      <c r="L240">
        <v>314.7</v>
      </c>
      <c r="M240">
        <v>0.85</v>
      </c>
      <c r="N240" s="1">
        <f>Table1[[#This Row],[final_price]]*Table1[[#This Row],[competitor_price_index]]</f>
        <v>26588.197250999998</v>
      </c>
      <c r="O240" t="s">
        <v>45</v>
      </c>
      <c r="P240">
        <v>2952</v>
      </c>
      <c r="Q240">
        <v>262</v>
      </c>
      <c r="R240">
        <v>6.17</v>
      </c>
      <c r="S240" s="2">
        <f>Table1[[#This Row],[units_sold]]*(Table1[[#This Row],[return_rate]]/100)</f>
        <v>16.165399999999998</v>
      </c>
      <c r="T240" s="2">
        <f>Table1[[#This Row],[units_sold]]-Table1[[#This Row],[unit_return]]</f>
        <v>245.83459999999999</v>
      </c>
      <c r="U240">
        <f>Table1[[#This Row],[final_sold]]*Table1[[#This Row],[final_price]]</f>
        <v>7689763.3363772752</v>
      </c>
      <c r="V240">
        <v>4.6900000000000004</v>
      </c>
      <c r="W240">
        <v>10.25</v>
      </c>
    </row>
    <row r="241" spans="1:23" x14ac:dyDescent="0.3">
      <c r="A241">
        <v>2024</v>
      </c>
      <c r="B241" t="s">
        <v>31</v>
      </c>
      <c r="C241" t="s">
        <v>18</v>
      </c>
      <c r="D241">
        <v>1093</v>
      </c>
      <c r="E241">
        <v>7.22</v>
      </c>
      <c r="F241" s="2">
        <f>Table1[[#This Row],[website_traffic]]*(Table1[[#This Row],[conversion_rate]]/100)</f>
        <v>78.914600000000007</v>
      </c>
      <c r="G241">
        <v>129284.12</v>
      </c>
      <c r="H241" s="2">
        <f>Table1[[#This Row],[marketing_spend]]/Table1[[#This Row],[customer buying]]</f>
        <v>1638.2788482739568</v>
      </c>
      <c r="I241">
        <v>46610.82</v>
      </c>
      <c r="J241">
        <v>19.02</v>
      </c>
      <c r="K241" s="1">
        <f t="shared" si="3"/>
        <v>37745.442036</v>
      </c>
      <c r="L241">
        <v>411.49</v>
      </c>
      <c r="M241">
        <v>1.1000000000000001</v>
      </c>
      <c r="N241" s="1">
        <f>Table1[[#This Row],[final_price]]*Table1[[#This Row],[competitor_price_index]]</f>
        <v>41519.986239600003</v>
      </c>
      <c r="O241" t="s">
        <v>45</v>
      </c>
      <c r="P241">
        <v>3378</v>
      </c>
      <c r="Q241">
        <v>70</v>
      </c>
      <c r="R241">
        <v>17.07</v>
      </c>
      <c r="S241" s="2">
        <f>Table1[[#This Row],[units_sold]]*(Table1[[#This Row],[return_rate]]/100)</f>
        <v>11.949</v>
      </c>
      <c r="T241" s="2">
        <f>Table1[[#This Row],[units_sold]]-Table1[[#This Row],[unit_return]]</f>
        <v>58.051000000000002</v>
      </c>
      <c r="U241">
        <f>Table1[[#This Row],[final_sold]]*Table1[[#This Row],[final_price]]</f>
        <v>2191160.655631836</v>
      </c>
      <c r="V241">
        <v>4.49</v>
      </c>
      <c r="W241">
        <v>5.53</v>
      </c>
    </row>
    <row r="242" spans="1:23" x14ac:dyDescent="0.3">
      <c r="A242">
        <v>2024</v>
      </c>
      <c r="B242" t="s">
        <v>31</v>
      </c>
      <c r="C242" t="s">
        <v>22</v>
      </c>
      <c r="D242">
        <v>131904</v>
      </c>
      <c r="E242">
        <v>4.75</v>
      </c>
      <c r="F242" s="2">
        <f>Table1[[#This Row],[website_traffic]]*(Table1[[#This Row],[conversion_rate]]/100)</f>
        <v>6265.4400000000005</v>
      </c>
      <c r="G242">
        <v>429716.76</v>
      </c>
      <c r="H242" s="2">
        <f>Table1[[#This Row],[marketing_spend]]/Table1[[#This Row],[customer buying]]</f>
        <v>68.585248601853976</v>
      </c>
      <c r="I242">
        <v>35548.269999999997</v>
      </c>
      <c r="J242">
        <v>40.22</v>
      </c>
      <c r="K242" s="1">
        <f t="shared" si="3"/>
        <v>21250.755805999997</v>
      </c>
      <c r="L242">
        <v>160.68</v>
      </c>
      <c r="M242">
        <v>0.83</v>
      </c>
      <c r="N242" s="1">
        <f>Table1[[#This Row],[final_price]]*Table1[[#This Row],[competitor_price_index]]</f>
        <v>17638.127318979998</v>
      </c>
      <c r="O242" t="s">
        <v>45</v>
      </c>
      <c r="P242">
        <v>1636</v>
      </c>
      <c r="Q242">
        <v>6115</v>
      </c>
      <c r="R242">
        <v>23.06</v>
      </c>
      <c r="S242" s="2">
        <f>Table1[[#This Row],[units_sold]]*(Table1[[#This Row],[return_rate]]/100)</f>
        <v>1410.1189999999999</v>
      </c>
      <c r="T242" s="2">
        <f>Table1[[#This Row],[units_sold]]-Table1[[#This Row],[unit_return]]</f>
        <v>4704.8810000000003</v>
      </c>
      <c r="U242">
        <f>Table1[[#This Row],[final_sold]]*Table1[[#This Row],[final_price]]</f>
        <v>99982277.227289081</v>
      </c>
      <c r="V242">
        <v>4.88</v>
      </c>
      <c r="W242">
        <v>15.59</v>
      </c>
    </row>
    <row r="243" spans="1:23" x14ac:dyDescent="0.3">
      <c r="A243">
        <v>2024</v>
      </c>
      <c r="B243" t="s">
        <v>31</v>
      </c>
      <c r="C243" t="s">
        <v>19</v>
      </c>
      <c r="D243">
        <v>147504</v>
      </c>
      <c r="E243">
        <v>4.67</v>
      </c>
      <c r="F243" s="2">
        <f>Table1[[#This Row],[website_traffic]]*(Table1[[#This Row],[conversion_rate]]/100)</f>
        <v>6888.4367999999995</v>
      </c>
      <c r="G243">
        <v>140479.28</v>
      </c>
      <c r="H243" s="2">
        <f>Table1[[#This Row],[marketing_spend]]/Table1[[#This Row],[customer buying]]</f>
        <v>20.393491887738595</v>
      </c>
      <c r="I243">
        <v>16280.47</v>
      </c>
      <c r="J243">
        <v>36.479999999999997</v>
      </c>
      <c r="K243" s="1">
        <f t="shared" si="3"/>
        <v>10341.354544</v>
      </c>
      <c r="L243">
        <v>473.71</v>
      </c>
      <c r="M243">
        <v>0.96</v>
      </c>
      <c r="N243" s="1">
        <f>Table1[[#This Row],[final_price]]*Table1[[#This Row],[competitor_price_index]]</f>
        <v>9927.7003622399989</v>
      </c>
      <c r="O243" t="s">
        <v>45</v>
      </c>
      <c r="P243">
        <v>1943</v>
      </c>
      <c r="Q243">
        <v>4146</v>
      </c>
      <c r="R243">
        <v>11.27</v>
      </c>
      <c r="S243" s="2">
        <f>Table1[[#This Row],[units_sold]]*(Table1[[#This Row],[return_rate]]/100)</f>
        <v>467.25419999999997</v>
      </c>
      <c r="T243" s="2">
        <f>Table1[[#This Row],[units_sold]]-Table1[[#This Row],[unit_return]]</f>
        <v>3678.7458000000001</v>
      </c>
      <c r="U243">
        <f>Table1[[#This Row],[final_sold]]*Table1[[#This Row],[final_price]]</f>
        <v>38043214.595050916</v>
      </c>
      <c r="V243">
        <v>3.01</v>
      </c>
      <c r="W243">
        <v>11.47</v>
      </c>
    </row>
    <row r="244" spans="1:23" x14ac:dyDescent="0.3">
      <c r="A244">
        <v>2024</v>
      </c>
      <c r="B244" t="s">
        <v>31</v>
      </c>
      <c r="C244" t="s">
        <v>19</v>
      </c>
      <c r="D244">
        <v>92282</v>
      </c>
      <c r="E244">
        <v>4.8</v>
      </c>
      <c r="F244" s="2">
        <f>Table1[[#This Row],[website_traffic]]*(Table1[[#This Row],[conversion_rate]]/100)</f>
        <v>4429.5360000000001</v>
      </c>
      <c r="G244">
        <v>184263.65</v>
      </c>
      <c r="H244" s="2">
        <f>Table1[[#This Row],[marketing_spend]]/Table1[[#This Row],[customer buying]]</f>
        <v>41.598860467552356</v>
      </c>
      <c r="I244">
        <v>33252.480000000003</v>
      </c>
      <c r="J244">
        <v>55.8</v>
      </c>
      <c r="K244" s="1">
        <f t="shared" si="3"/>
        <v>14697.596160000003</v>
      </c>
      <c r="L244">
        <v>126.32</v>
      </c>
      <c r="M244">
        <v>1.02</v>
      </c>
      <c r="N244" s="1">
        <f>Table1[[#This Row],[final_price]]*Table1[[#This Row],[competitor_price_index]]</f>
        <v>14991.548083200003</v>
      </c>
      <c r="O244" t="s">
        <v>45</v>
      </c>
      <c r="P244">
        <v>572</v>
      </c>
      <c r="Q244">
        <v>2515</v>
      </c>
      <c r="R244">
        <v>9.34</v>
      </c>
      <c r="S244" s="2">
        <f>Table1[[#This Row],[units_sold]]*(Table1[[#This Row],[return_rate]]/100)</f>
        <v>234.90099999999998</v>
      </c>
      <c r="T244" s="2">
        <f>Table1[[#This Row],[units_sold]]-Table1[[#This Row],[unit_return]]</f>
        <v>2280.0990000000002</v>
      </c>
      <c r="U244">
        <f>Table1[[#This Row],[final_sold]]*Table1[[#This Row],[final_price]]</f>
        <v>33511974.306819849</v>
      </c>
      <c r="V244">
        <v>2.84</v>
      </c>
      <c r="W244">
        <v>12.87</v>
      </c>
    </row>
    <row r="245" spans="1:23" x14ac:dyDescent="0.3">
      <c r="A245">
        <v>2024</v>
      </c>
      <c r="B245" t="s">
        <v>31</v>
      </c>
      <c r="C245" t="s">
        <v>21</v>
      </c>
      <c r="D245">
        <v>6391</v>
      </c>
      <c r="E245">
        <v>4.74</v>
      </c>
      <c r="F245" s="2">
        <f>Table1[[#This Row],[website_traffic]]*(Table1[[#This Row],[conversion_rate]]/100)</f>
        <v>302.93340000000001</v>
      </c>
      <c r="G245">
        <v>460534.24</v>
      </c>
      <c r="H245" s="2">
        <f>Table1[[#This Row],[marketing_spend]]/Table1[[#This Row],[customer buying]]</f>
        <v>1520.2491372691159</v>
      </c>
      <c r="I245">
        <v>19025.95</v>
      </c>
      <c r="J245">
        <v>49.65</v>
      </c>
      <c r="K245" s="1">
        <f t="shared" si="3"/>
        <v>9579.5658250000015</v>
      </c>
      <c r="L245">
        <v>339.12</v>
      </c>
      <c r="M245">
        <v>0.89</v>
      </c>
      <c r="N245" s="1">
        <f>Table1[[#This Row],[final_price]]*Table1[[#This Row],[competitor_price_index]]</f>
        <v>8525.8135842500014</v>
      </c>
      <c r="O245" t="s">
        <v>44</v>
      </c>
      <c r="P245">
        <v>2249</v>
      </c>
      <c r="Q245">
        <v>349</v>
      </c>
      <c r="R245">
        <v>17.79</v>
      </c>
      <c r="S245" s="2">
        <f>Table1[[#This Row],[units_sold]]*(Table1[[#This Row],[return_rate]]/100)</f>
        <v>62.0871</v>
      </c>
      <c r="T245" s="2">
        <f>Table1[[#This Row],[units_sold]]-Table1[[#This Row],[unit_return]]</f>
        <v>286.91289999999998</v>
      </c>
      <c r="U245">
        <f>Table1[[#This Row],[final_sold]]*Table1[[#This Row],[final_price]]</f>
        <v>2748501.0115916426</v>
      </c>
      <c r="V245">
        <v>4.62</v>
      </c>
      <c r="W245">
        <v>18.88</v>
      </c>
    </row>
    <row r="246" spans="1:23" x14ac:dyDescent="0.3">
      <c r="A246">
        <v>2024</v>
      </c>
      <c r="B246" t="s">
        <v>31</v>
      </c>
      <c r="C246" t="s">
        <v>21</v>
      </c>
      <c r="D246">
        <v>114268</v>
      </c>
      <c r="E246">
        <v>5.17</v>
      </c>
      <c r="F246" s="2">
        <f>Table1[[#This Row],[website_traffic]]*(Table1[[#This Row],[conversion_rate]]/100)</f>
        <v>5907.6555999999991</v>
      </c>
      <c r="G246">
        <v>267094.03000000003</v>
      </c>
      <c r="H246" s="2">
        <f>Table1[[#This Row],[marketing_spend]]/Table1[[#This Row],[customer buying]]</f>
        <v>45.211509960059296</v>
      </c>
      <c r="I246">
        <v>24519.08</v>
      </c>
      <c r="J246">
        <v>32.130000000000003</v>
      </c>
      <c r="K246" s="1">
        <f t="shared" si="3"/>
        <v>16641.099596</v>
      </c>
      <c r="L246">
        <v>284.79000000000002</v>
      </c>
      <c r="M246">
        <v>0.88</v>
      </c>
      <c r="N246" s="1">
        <f>Table1[[#This Row],[final_price]]*Table1[[#This Row],[competitor_price_index]]</f>
        <v>14644.16764448</v>
      </c>
      <c r="O246" t="s">
        <v>44</v>
      </c>
      <c r="P246">
        <v>3086</v>
      </c>
      <c r="Q246">
        <v>7089</v>
      </c>
      <c r="R246">
        <v>17.54</v>
      </c>
      <c r="S246" s="2">
        <f>Table1[[#This Row],[units_sold]]*(Table1[[#This Row],[return_rate]]/100)</f>
        <v>1243.4105999999999</v>
      </c>
      <c r="T246" s="2">
        <f>Table1[[#This Row],[units_sold]]-Table1[[#This Row],[unit_return]]</f>
        <v>5845.5893999999998</v>
      </c>
      <c r="U246">
        <f>Table1[[#This Row],[final_sold]]*Table1[[#This Row],[final_price]]</f>
        <v>97277035.402721882</v>
      </c>
      <c r="V246">
        <v>4.8</v>
      </c>
      <c r="W246">
        <v>15.36</v>
      </c>
    </row>
    <row r="247" spans="1:23" x14ac:dyDescent="0.3">
      <c r="A247">
        <v>2024</v>
      </c>
      <c r="B247" t="s">
        <v>31</v>
      </c>
      <c r="C247" t="s">
        <v>19</v>
      </c>
      <c r="D247">
        <v>63233</v>
      </c>
      <c r="E247">
        <v>5.07</v>
      </c>
      <c r="F247" s="2">
        <f>Table1[[#This Row],[website_traffic]]*(Table1[[#This Row],[conversion_rate]]/100)</f>
        <v>3205.9131000000002</v>
      </c>
      <c r="G247">
        <v>221870.56</v>
      </c>
      <c r="H247" s="2">
        <f>Table1[[#This Row],[marketing_spend]]/Table1[[#This Row],[customer buying]]</f>
        <v>69.206666893123199</v>
      </c>
      <c r="I247">
        <v>16295.06</v>
      </c>
      <c r="J247">
        <v>41.7</v>
      </c>
      <c r="K247" s="1">
        <f t="shared" si="3"/>
        <v>9500.0199799999991</v>
      </c>
      <c r="L247">
        <v>118.52</v>
      </c>
      <c r="M247">
        <v>1.1499999999999999</v>
      </c>
      <c r="N247" s="1">
        <f>Table1[[#This Row],[final_price]]*Table1[[#This Row],[competitor_price_index]]</f>
        <v>10925.022976999999</v>
      </c>
      <c r="O247" t="s">
        <v>45</v>
      </c>
      <c r="P247">
        <v>4247</v>
      </c>
      <c r="Q247">
        <v>2269</v>
      </c>
      <c r="R247">
        <v>7.65</v>
      </c>
      <c r="S247" s="2">
        <f>Table1[[#This Row],[units_sold]]*(Table1[[#This Row],[return_rate]]/100)</f>
        <v>173.57849999999999</v>
      </c>
      <c r="T247" s="2">
        <f>Table1[[#This Row],[units_sold]]-Table1[[#This Row],[unit_return]]</f>
        <v>2095.4214999999999</v>
      </c>
      <c r="U247">
        <f>Table1[[#This Row],[final_sold]]*Table1[[#This Row],[final_price]]</f>
        <v>19906546.116521567</v>
      </c>
      <c r="V247">
        <v>3.54</v>
      </c>
      <c r="W247">
        <v>11.53</v>
      </c>
    </row>
    <row r="248" spans="1:23" x14ac:dyDescent="0.3">
      <c r="A248">
        <v>2024</v>
      </c>
      <c r="B248" t="s">
        <v>31</v>
      </c>
      <c r="C248" t="s">
        <v>21</v>
      </c>
      <c r="D248">
        <v>181357</v>
      </c>
      <c r="E248">
        <v>2.13</v>
      </c>
      <c r="F248" s="2">
        <f>Table1[[#This Row],[website_traffic]]*(Table1[[#This Row],[conversion_rate]]/100)</f>
        <v>3862.9040999999997</v>
      </c>
      <c r="G248">
        <v>341379.29</v>
      </c>
      <c r="H248" s="2">
        <f>Table1[[#This Row],[marketing_spend]]/Table1[[#This Row],[customer buying]]</f>
        <v>88.373741921265918</v>
      </c>
      <c r="I248">
        <v>33224.76</v>
      </c>
      <c r="J248">
        <v>25.49</v>
      </c>
      <c r="K248" s="1">
        <f t="shared" si="3"/>
        <v>24755.768676000003</v>
      </c>
      <c r="L248">
        <v>388.82</v>
      </c>
      <c r="M248">
        <v>1.18</v>
      </c>
      <c r="N248" s="1">
        <f>Table1[[#This Row],[final_price]]*Table1[[#This Row],[competitor_price_index]]</f>
        <v>29211.807037680002</v>
      </c>
      <c r="O248" t="s">
        <v>44</v>
      </c>
      <c r="P248">
        <v>1605</v>
      </c>
      <c r="Q248">
        <v>4480</v>
      </c>
      <c r="R248">
        <v>22.98</v>
      </c>
      <c r="S248" s="2">
        <f>Table1[[#This Row],[units_sold]]*(Table1[[#This Row],[return_rate]]/100)</f>
        <v>1029.5039999999999</v>
      </c>
      <c r="T248" s="2">
        <f>Table1[[#This Row],[units_sold]]-Table1[[#This Row],[unit_return]]</f>
        <v>3450.4960000000001</v>
      </c>
      <c r="U248">
        <f>Table1[[#This Row],[final_sold]]*Table1[[#This Row],[final_price]]</f>
        <v>85419680.793463305</v>
      </c>
      <c r="V248">
        <v>4.6399999999999997</v>
      </c>
      <c r="W248">
        <v>17.670000000000002</v>
      </c>
    </row>
    <row r="249" spans="1:23" x14ac:dyDescent="0.3">
      <c r="A249">
        <v>2024</v>
      </c>
      <c r="B249" t="s">
        <v>31</v>
      </c>
      <c r="C249" t="s">
        <v>20</v>
      </c>
      <c r="D249">
        <v>182772</v>
      </c>
      <c r="E249">
        <v>5.84</v>
      </c>
      <c r="F249" s="2">
        <f>Table1[[#This Row],[website_traffic]]*(Table1[[#This Row],[conversion_rate]]/100)</f>
        <v>10673.8848</v>
      </c>
      <c r="G249">
        <v>306514.71000000002</v>
      </c>
      <c r="H249" s="2">
        <f>Table1[[#This Row],[marketing_spend]]/Table1[[#This Row],[customer buying]]</f>
        <v>28.716321727586944</v>
      </c>
      <c r="I249">
        <v>19895.36</v>
      </c>
      <c r="J249">
        <v>36.24</v>
      </c>
      <c r="K249" s="1">
        <f t="shared" si="3"/>
        <v>12685.281535999999</v>
      </c>
      <c r="L249">
        <v>193.29</v>
      </c>
      <c r="M249">
        <v>0.83</v>
      </c>
      <c r="N249" s="1">
        <f>Table1[[#This Row],[final_price]]*Table1[[#This Row],[competitor_price_index]]</f>
        <v>10528.783674879998</v>
      </c>
      <c r="O249" t="s">
        <v>45</v>
      </c>
      <c r="P249">
        <v>4221</v>
      </c>
      <c r="Q249">
        <v>6425</v>
      </c>
      <c r="R249">
        <v>8.4700000000000006</v>
      </c>
      <c r="S249" s="2">
        <f>Table1[[#This Row],[units_sold]]*(Table1[[#This Row],[return_rate]]/100)</f>
        <v>544.1975000000001</v>
      </c>
      <c r="T249" s="2">
        <f>Table1[[#This Row],[units_sold]]-Table1[[#This Row],[unit_return]]</f>
        <v>5880.8024999999998</v>
      </c>
      <c r="U249">
        <f>Table1[[#This Row],[final_sold]]*Table1[[#This Row],[final_price]]</f>
        <v>74599635.370112628</v>
      </c>
      <c r="V249">
        <v>3.01</v>
      </c>
      <c r="W249">
        <v>13.35</v>
      </c>
    </row>
    <row r="250" spans="1:23" x14ac:dyDescent="0.3">
      <c r="A250">
        <v>2024</v>
      </c>
      <c r="B250" t="s">
        <v>31</v>
      </c>
      <c r="C250" t="s">
        <v>20</v>
      </c>
      <c r="D250">
        <v>87891</v>
      </c>
      <c r="E250">
        <v>7.73</v>
      </c>
      <c r="F250" s="2">
        <f>Table1[[#This Row],[website_traffic]]*(Table1[[#This Row],[conversion_rate]]/100)</f>
        <v>6793.9743000000008</v>
      </c>
      <c r="G250">
        <v>275423.24</v>
      </c>
      <c r="H250" s="2">
        <f>Table1[[#This Row],[marketing_spend]]/Table1[[#This Row],[customer buying]]</f>
        <v>40.539340868569369</v>
      </c>
      <c r="I250">
        <v>34457.35</v>
      </c>
      <c r="J250">
        <v>4.9000000000000004</v>
      </c>
      <c r="K250" s="1">
        <f t="shared" si="3"/>
        <v>32768.939849999995</v>
      </c>
      <c r="L250">
        <v>190.73</v>
      </c>
      <c r="M250">
        <v>1.19</v>
      </c>
      <c r="N250" s="1">
        <f>Table1[[#This Row],[final_price]]*Table1[[#This Row],[competitor_price_index]]</f>
        <v>38995.038421499994</v>
      </c>
      <c r="O250" t="s">
        <v>45</v>
      </c>
      <c r="P250">
        <v>1377</v>
      </c>
      <c r="Q250">
        <v>4334</v>
      </c>
      <c r="R250">
        <v>4.18</v>
      </c>
      <c r="S250" s="2">
        <f>Table1[[#This Row],[units_sold]]*(Table1[[#This Row],[return_rate]]/100)</f>
        <v>181.16119999999998</v>
      </c>
      <c r="T250" s="2">
        <f>Table1[[#This Row],[units_sold]]-Table1[[#This Row],[unit_return]]</f>
        <v>4152.8388000000004</v>
      </c>
      <c r="U250">
        <f>Table1[[#This Row],[final_sold]]*Table1[[#This Row],[final_price]]</f>
        <v>136084124.84394619</v>
      </c>
      <c r="V250">
        <v>3.19</v>
      </c>
      <c r="W250">
        <v>10.97</v>
      </c>
    </row>
    <row r="251" spans="1:23" x14ac:dyDescent="0.3">
      <c r="A251">
        <v>2024</v>
      </c>
      <c r="B251" t="s">
        <v>31</v>
      </c>
      <c r="C251" t="s">
        <v>21</v>
      </c>
      <c r="D251">
        <v>29063</v>
      </c>
      <c r="E251">
        <v>3.13</v>
      </c>
      <c r="F251" s="2">
        <f>Table1[[#This Row],[website_traffic]]*(Table1[[#This Row],[conversion_rate]]/100)</f>
        <v>909.67190000000005</v>
      </c>
      <c r="G251">
        <v>129694.59</v>
      </c>
      <c r="H251" s="2">
        <f>Table1[[#This Row],[marketing_spend]]/Table1[[#This Row],[customer buying]]</f>
        <v>142.57293206484667</v>
      </c>
      <c r="I251">
        <v>28221.9</v>
      </c>
      <c r="J251">
        <v>14.01</v>
      </c>
      <c r="K251" s="1">
        <f t="shared" si="3"/>
        <v>24268.01181</v>
      </c>
      <c r="L251">
        <v>456.23</v>
      </c>
      <c r="M251">
        <v>1.04</v>
      </c>
      <c r="N251" s="1">
        <f>Table1[[#This Row],[final_price]]*Table1[[#This Row],[competitor_price_index]]</f>
        <v>25238.7322824</v>
      </c>
      <c r="O251" t="s">
        <v>44</v>
      </c>
      <c r="P251">
        <v>562</v>
      </c>
      <c r="Q251">
        <v>825</v>
      </c>
      <c r="R251">
        <v>1.2</v>
      </c>
      <c r="S251" s="2">
        <f>Table1[[#This Row],[units_sold]]*(Table1[[#This Row],[return_rate]]/100)</f>
        <v>9.9</v>
      </c>
      <c r="T251" s="2">
        <f>Table1[[#This Row],[units_sold]]-Table1[[#This Row],[unit_return]]</f>
        <v>815.1</v>
      </c>
      <c r="U251">
        <f>Table1[[#This Row],[final_sold]]*Table1[[#This Row],[final_price]]</f>
        <v>19780856.426331002</v>
      </c>
      <c r="V251">
        <v>3.63</v>
      </c>
      <c r="W251">
        <v>19.91</v>
      </c>
    </row>
    <row r="252" spans="1:23" x14ac:dyDescent="0.3">
      <c r="A252">
        <v>2024</v>
      </c>
      <c r="B252" t="s">
        <v>31</v>
      </c>
      <c r="C252" t="s">
        <v>21</v>
      </c>
      <c r="D252">
        <v>19405</v>
      </c>
      <c r="E252">
        <v>2.37</v>
      </c>
      <c r="F252" s="2">
        <f>Table1[[#This Row],[website_traffic]]*(Table1[[#This Row],[conversion_rate]]/100)</f>
        <v>459.89850000000007</v>
      </c>
      <c r="G252">
        <v>102894.98</v>
      </c>
      <c r="H252" s="2">
        <f>Table1[[#This Row],[marketing_spend]]/Table1[[#This Row],[customer buying]]</f>
        <v>223.73410654742293</v>
      </c>
      <c r="I252">
        <v>19520.02</v>
      </c>
      <c r="J252">
        <v>34.97</v>
      </c>
      <c r="K252" s="1">
        <f t="shared" si="3"/>
        <v>12693.869006000001</v>
      </c>
      <c r="L252">
        <v>201.75</v>
      </c>
      <c r="M252">
        <v>1.1499999999999999</v>
      </c>
      <c r="N252" s="1">
        <f>Table1[[#This Row],[final_price]]*Table1[[#This Row],[competitor_price_index]]</f>
        <v>14597.949356900001</v>
      </c>
      <c r="O252" t="s">
        <v>45</v>
      </c>
      <c r="P252">
        <v>3059</v>
      </c>
      <c r="Q252">
        <v>412</v>
      </c>
      <c r="R252">
        <v>5.59</v>
      </c>
      <c r="S252" s="2">
        <f>Table1[[#This Row],[units_sold]]*(Table1[[#This Row],[return_rate]]/100)</f>
        <v>23.030799999999999</v>
      </c>
      <c r="T252" s="2">
        <f>Table1[[#This Row],[units_sold]]-Table1[[#This Row],[unit_return]]</f>
        <v>388.9692</v>
      </c>
      <c r="U252">
        <f>Table1[[#This Row],[final_sold]]*Table1[[#This Row],[final_price]]</f>
        <v>4937524.0721686156</v>
      </c>
      <c r="V252">
        <v>4.4800000000000004</v>
      </c>
      <c r="W252">
        <v>9.4499999999999993</v>
      </c>
    </row>
    <row r="253" spans="1:23" x14ac:dyDescent="0.3">
      <c r="A253">
        <v>2020</v>
      </c>
      <c r="B253" t="s">
        <v>32</v>
      </c>
      <c r="C253" t="s">
        <v>20</v>
      </c>
      <c r="D253">
        <v>66316</v>
      </c>
      <c r="E253">
        <v>4.84</v>
      </c>
      <c r="F253" s="2">
        <f>Table1[[#This Row],[website_traffic]]*(Table1[[#This Row],[conversion_rate]]/100)</f>
        <v>3209.6943999999999</v>
      </c>
      <c r="G253">
        <v>392893.26</v>
      </c>
      <c r="H253" s="2">
        <f>Table1[[#This Row],[marketing_spend]]/Table1[[#This Row],[customer buying]]</f>
        <v>122.40830778157573</v>
      </c>
      <c r="I253">
        <v>25597.26</v>
      </c>
      <c r="J253">
        <v>17.760000000000002</v>
      </c>
      <c r="K253" s="1">
        <f t="shared" si="3"/>
        <v>21051.186623999998</v>
      </c>
      <c r="L253">
        <v>306.54000000000002</v>
      </c>
      <c r="M253">
        <v>1.03</v>
      </c>
      <c r="N253" s="1">
        <f>Table1[[#This Row],[final_price]]*Table1[[#This Row],[competitor_price_index]]</f>
        <v>21682.72222272</v>
      </c>
      <c r="O253" t="s">
        <v>45</v>
      </c>
      <c r="P253">
        <v>3539</v>
      </c>
      <c r="Q253">
        <v>2124</v>
      </c>
      <c r="R253">
        <v>24.46</v>
      </c>
      <c r="S253" s="2">
        <f>Table1[[#This Row],[units_sold]]*(Table1[[#This Row],[return_rate]]/100)</f>
        <v>519.53039999999999</v>
      </c>
      <c r="T253" s="2">
        <f>Table1[[#This Row],[units_sold]]-Table1[[#This Row],[unit_return]]</f>
        <v>1604.4695999999999</v>
      </c>
      <c r="U253">
        <f>Table1[[#This Row],[final_sold]]*Table1[[#This Row],[final_price]]</f>
        <v>33775988.982134625</v>
      </c>
      <c r="V253">
        <v>3.31</v>
      </c>
      <c r="W253">
        <v>9.14</v>
      </c>
    </row>
    <row r="254" spans="1:23" x14ac:dyDescent="0.3">
      <c r="A254">
        <v>2020</v>
      </c>
      <c r="B254" t="s">
        <v>32</v>
      </c>
      <c r="C254" t="s">
        <v>20</v>
      </c>
      <c r="D254">
        <v>99972</v>
      </c>
      <c r="E254">
        <v>2.52</v>
      </c>
      <c r="F254" s="2">
        <f>Table1[[#This Row],[website_traffic]]*(Table1[[#This Row],[conversion_rate]]/100)</f>
        <v>2519.2944000000002</v>
      </c>
      <c r="G254">
        <v>269191.73</v>
      </c>
      <c r="H254" s="2">
        <f>Table1[[#This Row],[marketing_spend]]/Table1[[#This Row],[customer buying]]</f>
        <v>106.85203364878673</v>
      </c>
      <c r="I254">
        <v>21470.2</v>
      </c>
      <c r="J254">
        <v>13.65</v>
      </c>
      <c r="K254" s="1">
        <f t="shared" si="3"/>
        <v>18539.5177</v>
      </c>
      <c r="L254">
        <v>408.6</v>
      </c>
      <c r="M254">
        <v>0.89</v>
      </c>
      <c r="N254" s="1">
        <f>Table1[[#This Row],[final_price]]*Table1[[#This Row],[competitor_price_index]]</f>
        <v>16500.170753000002</v>
      </c>
      <c r="O254" t="s">
        <v>45</v>
      </c>
      <c r="P254">
        <v>1903</v>
      </c>
      <c r="Q254">
        <v>1965</v>
      </c>
      <c r="R254">
        <v>14.71</v>
      </c>
      <c r="S254" s="2">
        <f>Table1[[#This Row],[units_sold]]*(Table1[[#This Row],[return_rate]]/100)</f>
        <v>289.05150000000003</v>
      </c>
      <c r="T254" s="2">
        <f>Table1[[#This Row],[units_sold]]-Table1[[#This Row],[unit_return]]</f>
        <v>1675.9485</v>
      </c>
      <c r="U254">
        <f>Table1[[#This Row],[final_sold]]*Table1[[#This Row],[final_price]]</f>
        <v>31071276.880038451</v>
      </c>
      <c r="V254">
        <v>3.9</v>
      </c>
      <c r="W254">
        <v>6.03</v>
      </c>
    </row>
    <row r="255" spans="1:23" x14ac:dyDescent="0.3">
      <c r="A255">
        <v>2020</v>
      </c>
      <c r="B255" t="s">
        <v>32</v>
      </c>
      <c r="C255" t="s">
        <v>20</v>
      </c>
      <c r="D255">
        <v>113092</v>
      </c>
      <c r="E255">
        <v>6.66</v>
      </c>
      <c r="F255" s="2">
        <f>Table1[[#This Row],[website_traffic]]*(Table1[[#This Row],[conversion_rate]]/100)</f>
        <v>7531.927200000001</v>
      </c>
      <c r="G255">
        <v>94619.93</v>
      </c>
      <c r="H255" s="2">
        <f>Table1[[#This Row],[marketing_spend]]/Table1[[#This Row],[customer buying]]</f>
        <v>12.562512553228075</v>
      </c>
      <c r="I255">
        <v>9737.76</v>
      </c>
      <c r="J255">
        <v>19.96</v>
      </c>
      <c r="K255" s="1">
        <f t="shared" si="3"/>
        <v>7794.1031039999998</v>
      </c>
      <c r="L255">
        <v>68.459999999999994</v>
      </c>
      <c r="M255">
        <v>1.05</v>
      </c>
      <c r="N255" s="1">
        <f>Table1[[#This Row],[final_price]]*Table1[[#This Row],[competitor_price_index]]</f>
        <v>8183.8082592000001</v>
      </c>
      <c r="O255" t="s">
        <v>45</v>
      </c>
      <c r="P255">
        <v>524</v>
      </c>
      <c r="Q255">
        <v>5377</v>
      </c>
      <c r="R255">
        <v>7.18</v>
      </c>
      <c r="S255" s="2">
        <f>Table1[[#This Row],[units_sold]]*(Table1[[#This Row],[return_rate]]/100)</f>
        <v>386.0686</v>
      </c>
      <c r="T255" s="2">
        <f>Table1[[#This Row],[units_sold]]-Table1[[#This Row],[unit_return]]</f>
        <v>4990.9314000000004</v>
      </c>
      <c r="U255">
        <f>Table1[[#This Row],[final_sold]]*Table1[[#This Row],[final_price]]</f>
        <v>38899833.916591071</v>
      </c>
      <c r="V255">
        <v>3.57</v>
      </c>
      <c r="W255">
        <v>9</v>
      </c>
    </row>
    <row r="256" spans="1:23" x14ac:dyDescent="0.3">
      <c r="A256">
        <v>2020</v>
      </c>
      <c r="B256" t="s">
        <v>32</v>
      </c>
      <c r="C256" t="s">
        <v>22</v>
      </c>
      <c r="D256">
        <v>9436</v>
      </c>
      <c r="E256">
        <v>2.52</v>
      </c>
      <c r="F256" s="2">
        <f>Table1[[#This Row],[website_traffic]]*(Table1[[#This Row],[conversion_rate]]/100)</f>
        <v>237.78720000000001</v>
      </c>
      <c r="G256">
        <v>338602.5</v>
      </c>
      <c r="H256" s="2">
        <f>Table1[[#This Row],[marketing_spend]]/Table1[[#This Row],[customer buying]]</f>
        <v>1423.9727790225882</v>
      </c>
      <c r="I256">
        <v>41838.71</v>
      </c>
      <c r="J256">
        <v>20.69</v>
      </c>
      <c r="K256" s="1">
        <f t="shared" si="3"/>
        <v>33182.280900999998</v>
      </c>
      <c r="L256">
        <v>371.56</v>
      </c>
      <c r="M256">
        <v>0.96</v>
      </c>
      <c r="N256" s="1">
        <f>Table1[[#This Row],[final_price]]*Table1[[#This Row],[competitor_price_index]]</f>
        <v>31854.989664959998</v>
      </c>
      <c r="O256" t="s">
        <v>45</v>
      </c>
      <c r="P256">
        <v>683</v>
      </c>
      <c r="Q256">
        <v>203</v>
      </c>
      <c r="R256">
        <v>11.47</v>
      </c>
      <c r="S256" s="2">
        <f>Table1[[#This Row],[units_sold]]*(Table1[[#This Row],[return_rate]]/100)</f>
        <v>23.284100000000002</v>
      </c>
      <c r="T256" s="2">
        <f>Table1[[#This Row],[units_sold]]-Table1[[#This Row],[unit_return]]</f>
        <v>179.7159</v>
      </c>
      <c r="U256">
        <f>Table1[[#This Row],[final_sold]]*Table1[[#This Row],[final_price]]</f>
        <v>5963383.4761760253</v>
      </c>
      <c r="V256">
        <v>4.28</v>
      </c>
      <c r="W256">
        <v>7.68</v>
      </c>
    </row>
    <row r="257" spans="1:23" x14ac:dyDescent="0.3">
      <c r="A257">
        <v>2020</v>
      </c>
      <c r="B257" t="s">
        <v>32</v>
      </c>
      <c r="C257" t="s">
        <v>18</v>
      </c>
      <c r="D257">
        <v>77524</v>
      </c>
      <c r="E257">
        <v>5.76</v>
      </c>
      <c r="F257" s="2">
        <f>Table1[[#This Row],[website_traffic]]*(Table1[[#This Row],[conversion_rate]]/100)</f>
        <v>4465.3823999999995</v>
      </c>
      <c r="G257">
        <v>206630.79</v>
      </c>
      <c r="H257" s="2">
        <f>Table1[[#This Row],[marketing_spend]]/Table1[[#This Row],[customer buying]]</f>
        <v>46.273929417556722</v>
      </c>
      <c r="I257">
        <v>26457.31</v>
      </c>
      <c r="J257">
        <v>27.61</v>
      </c>
      <c r="K257" s="1">
        <f t="shared" si="3"/>
        <v>19152.446709</v>
      </c>
      <c r="L257">
        <v>123.7</v>
      </c>
      <c r="M257">
        <v>0.82</v>
      </c>
      <c r="N257" s="1">
        <f>Table1[[#This Row],[final_price]]*Table1[[#This Row],[competitor_price_index]]</f>
        <v>15705.006301379999</v>
      </c>
      <c r="O257" t="s">
        <v>45</v>
      </c>
      <c r="P257">
        <v>3826</v>
      </c>
      <c r="Q257">
        <v>2688</v>
      </c>
      <c r="R257">
        <v>4.49</v>
      </c>
      <c r="S257" s="2">
        <f>Table1[[#This Row],[units_sold]]*(Table1[[#This Row],[return_rate]]/100)</f>
        <v>120.69120000000001</v>
      </c>
      <c r="T257" s="2">
        <f>Table1[[#This Row],[units_sold]]-Table1[[#This Row],[unit_return]]</f>
        <v>2567.3087999999998</v>
      </c>
      <c r="U257">
        <f>Table1[[#This Row],[final_sold]]*Table1[[#This Row],[final_price]]</f>
        <v>49170244.977546737</v>
      </c>
      <c r="V257">
        <v>3.01</v>
      </c>
      <c r="W257">
        <v>8.61</v>
      </c>
    </row>
    <row r="258" spans="1:23" x14ac:dyDescent="0.3">
      <c r="A258">
        <v>2020</v>
      </c>
      <c r="B258" t="s">
        <v>32</v>
      </c>
      <c r="C258" t="s">
        <v>22</v>
      </c>
      <c r="D258">
        <v>4841</v>
      </c>
      <c r="E258">
        <v>1.54</v>
      </c>
      <c r="F258" s="2">
        <f>Table1[[#This Row],[website_traffic]]*(Table1[[#This Row],[conversion_rate]]/100)</f>
        <v>74.551400000000001</v>
      </c>
      <c r="G258">
        <v>147667.70000000001</v>
      </c>
      <c r="H258" s="2">
        <f>Table1[[#This Row],[marketing_spend]]/Table1[[#This Row],[customer buying]]</f>
        <v>1980.7501938260048</v>
      </c>
      <c r="I258">
        <v>26107.48</v>
      </c>
      <c r="J258">
        <v>2.2599999999999998</v>
      </c>
      <c r="K258" s="1">
        <f t="shared" ref="K258:K321" si="4">I258*(1-J258/100)</f>
        <v>25517.450951999999</v>
      </c>
      <c r="L258">
        <v>209</v>
      </c>
      <c r="M258">
        <v>1</v>
      </c>
      <c r="N258" s="1">
        <f>Table1[[#This Row],[final_price]]*Table1[[#This Row],[competitor_price_index]]</f>
        <v>25517.450951999999</v>
      </c>
      <c r="O258" t="s">
        <v>45</v>
      </c>
      <c r="P258">
        <v>4453</v>
      </c>
      <c r="Q258">
        <v>65</v>
      </c>
      <c r="R258">
        <v>19.399999999999999</v>
      </c>
      <c r="S258" s="2">
        <f>Table1[[#This Row],[units_sold]]*(Table1[[#This Row],[return_rate]]/100)</f>
        <v>12.61</v>
      </c>
      <c r="T258" s="2">
        <f>Table1[[#This Row],[units_sold]]-Table1[[#This Row],[unit_return]]</f>
        <v>52.39</v>
      </c>
      <c r="U258">
        <f>Table1[[#This Row],[final_sold]]*Table1[[#This Row],[final_price]]</f>
        <v>1336859.25537528</v>
      </c>
      <c r="V258">
        <v>4.38</v>
      </c>
      <c r="W258">
        <v>10.1</v>
      </c>
    </row>
    <row r="259" spans="1:23" x14ac:dyDescent="0.3">
      <c r="A259">
        <v>2020</v>
      </c>
      <c r="B259" t="s">
        <v>32</v>
      </c>
      <c r="C259" t="s">
        <v>22</v>
      </c>
      <c r="D259">
        <v>11270</v>
      </c>
      <c r="E259">
        <v>4.8499999999999996</v>
      </c>
      <c r="F259" s="2">
        <f>Table1[[#This Row],[website_traffic]]*(Table1[[#This Row],[conversion_rate]]/100)</f>
        <v>546.59499999999991</v>
      </c>
      <c r="G259">
        <v>263426.42</v>
      </c>
      <c r="H259" s="2">
        <f>Table1[[#This Row],[marketing_spend]]/Table1[[#This Row],[customer buying]]</f>
        <v>481.94077882161383</v>
      </c>
      <c r="I259">
        <v>45422.57</v>
      </c>
      <c r="J259">
        <v>10.3</v>
      </c>
      <c r="K259" s="1">
        <f t="shared" si="4"/>
        <v>40744.045290000002</v>
      </c>
      <c r="L259">
        <v>151.97999999999999</v>
      </c>
      <c r="M259">
        <v>1.05</v>
      </c>
      <c r="N259" s="1">
        <f>Table1[[#This Row],[final_price]]*Table1[[#This Row],[competitor_price_index]]</f>
        <v>42781.247554500005</v>
      </c>
      <c r="O259" t="s">
        <v>45</v>
      </c>
      <c r="P259">
        <v>3749</v>
      </c>
      <c r="Q259">
        <v>289</v>
      </c>
      <c r="R259">
        <v>5.49</v>
      </c>
      <c r="S259" s="2">
        <f>Table1[[#This Row],[units_sold]]*(Table1[[#This Row],[return_rate]]/100)</f>
        <v>15.866100000000001</v>
      </c>
      <c r="T259" s="2">
        <f>Table1[[#This Row],[units_sold]]-Table1[[#This Row],[unit_return]]</f>
        <v>273.13389999999998</v>
      </c>
      <c r="U259">
        <f>Table1[[#This Row],[final_sold]]*Table1[[#This Row],[final_price]]</f>
        <v>11128579.991834331</v>
      </c>
      <c r="V259">
        <v>2.65</v>
      </c>
      <c r="W259">
        <v>11.01</v>
      </c>
    </row>
    <row r="260" spans="1:23" x14ac:dyDescent="0.3">
      <c r="A260">
        <v>2020</v>
      </c>
      <c r="B260" t="s">
        <v>32</v>
      </c>
      <c r="C260" t="s">
        <v>20</v>
      </c>
      <c r="D260">
        <v>14859</v>
      </c>
      <c r="E260">
        <v>5.64</v>
      </c>
      <c r="F260" s="2">
        <f>Table1[[#This Row],[website_traffic]]*(Table1[[#This Row],[conversion_rate]]/100)</f>
        <v>838.04759999999999</v>
      </c>
      <c r="G260">
        <v>149299.35999999999</v>
      </c>
      <c r="H260" s="2">
        <f>Table1[[#This Row],[marketing_spend]]/Table1[[#This Row],[customer buying]]</f>
        <v>178.15140810617439</v>
      </c>
      <c r="I260">
        <v>47431.57</v>
      </c>
      <c r="J260">
        <v>37.15</v>
      </c>
      <c r="K260" s="1">
        <f t="shared" si="4"/>
        <v>29810.741745000003</v>
      </c>
      <c r="L260">
        <v>166.95</v>
      </c>
      <c r="M260">
        <v>0.97</v>
      </c>
      <c r="N260" s="1">
        <f>Table1[[#This Row],[final_price]]*Table1[[#This Row],[competitor_price_index]]</f>
        <v>28916.419492650002</v>
      </c>
      <c r="O260" t="s">
        <v>44</v>
      </c>
      <c r="P260">
        <v>1100</v>
      </c>
      <c r="Q260">
        <v>865</v>
      </c>
      <c r="R260">
        <v>10.8</v>
      </c>
      <c r="S260" s="2">
        <f>Table1[[#This Row],[units_sold]]*(Table1[[#This Row],[return_rate]]/100)</f>
        <v>93.420000000000016</v>
      </c>
      <c r="T260" s="2">
        <f>Table1[[#This Row],[units_sold]]-Table1[[#This Row],[unit_return]]</f>
        <v>771.57999999999993</v>
      </c>
      <c r="U260">
        <f>Table1[[#This Row],[final_sold]]*Table1[[#This Row],[final_price]]</f>
        <v>23001372.115607101</v>
      </c>
      <c r="V260">
        <v>4.13</v>
      </c>
      <c r="W260">
        <v>13.63</v>
      </c>
    </row>
    <row r="261" spans="1:23" x14ac:dyDescent="0.3">
      <c r="A261">
        <v>2020</v>
      </c>
      <c r="B261" t="s">
        <v>32</v>
      </c>
      <c r="C261" t="s">
        <v>20</v>
      </c>
      <c r="D261">
        <v>102733</v>
      </c>
      <c r="E261">
        <v>1.58</v>
      </c>
      <c r="F261" s="2">
        <f>Table1[[#This Row],[website_traffic]]*(Table1[[#This Row],[conversion_rate]]/100)</f>
        <v>1623.1814000000002</v>
      </c>
      <c r="G261">
        <v>427101.33</v>
      </c>
      <c r="H261" s="2">
        <f>Table1[[#This Row],[marketing_spend]]/Table1[[#This Row],[customer buying]]</f>
        <v>263.12606218873623</v>
      </c>
      <c r="I261">
        <v>33774.51</v>
      </c>
      <c r="J261">
        <v>21.9</v>
      </c>
      <c r="K261" s="1">
        <f t="shared" si="4"/>
        <v>26377.892310000003</v>
      </c>
      <c r="L261">
        <v>342.89</v>
      </c>
      <c r="M261">
        <v>1.0900000000000001</v>
      </c>
      <c r="N261" s="1">
        <f>Table1[[#This Row],[final_price]]*Table1[[#This Row],[competitor_price_index]]</f>
        <v>28751.902617900007</v>
      </c>
      <c r="O261" t="s">
        <v>45</v>
      </c>
      <c r="P261">
        <v>2311</v>
      </c>
      <c r="Q261">
        <v>1408</v>
      </c>
      <c r="R261">
        <v>10.72</v>
      </c>
      <c r="S261" s="2">
        <f>Table1[[#This Row],[units_sold]]*(Table1[[#This Row],[return_rate]]/100)</f>
        <v>150.9376</v>
      </c>
      <c r="T261" s="2">
        <f>Table1[[#This Row],[units_sold]]-Table1[[#This Row],[unit_return]]</f>
        <v>1257.0624</v>
      </c>
      <c r="U261">
        <f>Table1[[#This Row],[final_sold]]*Table1[[#This Row],[final_price]]</f>
        <v>33158656.614150148</v>
      </c>
      <c r="V261">
        <v>4.34</v>
      </c>
      <c r="W261">
        <v>6.95</v>
      </c>
    </row>
    <row r="262" spans="1:23" x14ac:dyDescent="0.3">
      <c r="A262">
        <v>2020</v>
      </c>
      <c r="B262" t="s">
        <v>32</v>
      </c>
      <c r="C262" t="s">
        <v>22</v>
      </c>
      <c r="D262">
        <v>10402</v>
      </c>
      <c r="E262">
        <v>3.75</v>
      </c>
      <c r="F262" s="2">
        <f>Table1[[#This Row],[website_traffic]]*(Table1[[#This Row],[conversion_rate]]/100)</f>
        <v>390.07499999999999</v>
      </c>
      <c r="G262">
        <v>342975.85</v>
      </c>
      <c r="H262" s="2">
        <f>Table1[[#This Row],[marketing_spend]]/Table1[[#This Row],[customer buying]]</f>
        <v>879.25616868550912</v>
      </c>
      <c r="I262">
        <v>48078.6</v>
      </c>
      <c r="J262">
        <v>56.23</v>
      </c>
      <c r="K262" s="1">
        <f t="shared" si="4"/>
        <v>21044.003219999999</v>
      </c>
      <c r="L262">
        <v>296.99</v>
      </c>
      <c r="M262">
        <v>0.87</v>
      </c>
      <c r="N262" s="1">
        <f>Table1[[#This Row],[final_price]]*Table1[[#This Row],[competitor_price_index]]</f>
        <v>18308.282801399997</v>
      </c>
      <c r="O262" t="s">
        <v>45</v>
      </c>
      <c r="P262">
        <v>4630</v>
      </c>
      <c r="Q262">
        <v>383</v>
      </c>
      <c r="R262">
        <v>4.17</v>
      </c>
      <c r="S262" s="2">
        <f>Table1[[#This Row],[units_sold]]*(Table1[[#This Row],[return_rate]]/100)</f>
        <v>15.9711</v>
      </c>
      <c r="T262" s="2">
        <f>Table1[[#This Row],[units_sold]]-Table1[[#This Row],[unit_return]]</f>
        <v>367.02890000000002</v>
      </c>
      <c r="U262">
        <f>Table1[[#This Row],[final_sold]]*Table1[[#This Row],[final_price]]</f>
        <v>7723757.3534330577</v>
      </c>
      <c r="V262">
        <v>4.91</v>
      </c>
      <c r="W262">
        <v>12.7</v>
      </c>
    </row>
    <row r="263" spans="1:23" x14ac:dyDescent="0.3">
      <c r="A263">
        <v>2020</v>
      </c>
      <c r="B263" t="s">
        <v>32</v>
      </c>
      <c r="C263" t="s">
        <v>18</v>
      </c>
      <c r="D263">
        <v>169862</v>
      </c>
      <c r="E263">
        <v>7.12</v>
      </c>
      <c r="F263" s="2">
        <f>Table1[[#This Row],[website_traffic]]*(Table1[[#This Row],[conversion_rate]]/100)</f>
        <v>12094.1744</v>
      </c>
      <c r="G263">
        <v>64902.78</v>
      </c>
      <c r="H263" s="2">
        <f>Table1[[#This Row],[marketing_spend]]/Table1[[#This Row],[customer buying]]</f>
        <v>5.3664498173600013</v>
      </c>
      <c r="I263">
        <v>27929.55</v>
      </c>
      <c r="J263">
        <v>47.78</v>
      </c>
      <c r="K263" s="1">
        <f t="shared" si="4"/>
        <v>14584.811009999999</v>
      </c>
      <c r="L263">
        <v>267.77999999999997</v>
      </c>
      <c r="M263">
        <v>1.04</v>
      </c>
      <c r="N263" s="1">
        <f>Table1[[#This Row],[final_price]]*Table1[[#This Row],[competitor_price_index]]</f>
        <v>15168.2034504</v>
      </c>
      <c r="O263" t="s">
        <v>45</v>
      </c>
      <c r="P263">
        <v>4502</v>
      </c>
      <c r="Q263">
        <v>10086</v>
      </c>
      <c r="R263">
        <v>4.9000000000000004</v>
      </c>
      <c r="S263" s="2">
        <f>Table1[[#This Row],[units_sold]]*(Table1[[#This Row],[return_rate]]/100)</f>
        <v>494.214</v>
      </c>
      <c r="T263" s="2">
        <f>Table1[[#This Row],[units_sold]]-Table1[[#This Row],[unit_return]]</f>
        <v>9591.7860000000001</v>
      </c>
      <c r="U263">
        <f>Table1[[#This Row],[final_sold]]*Table1[[#This Row],[final_price]]</f>
        <v>139894386.05836385</v>
      </c>
      <c r="V263">
        <v>4.17</v>
      </c>
      <c r="W263">
        <v>14.07</v>
      </c>
    </row>
    <row r="264" spans="1:23" x14ac:dyDescent="0.3">
      <c r="A264">
        <v>2020</v>
      </c>
      <c r="B264" t="s">
        <v>32</v>
      </c>
      <c r="C264" t="s">
        <v>20</v>
      </c>
      <c r="D264">
        <v>188471</v>
      </c>
      <c r="E264">
        <v>5.69</v>
      </c>
      <c r="F264" s="2">
        <f>Table1[[#This Row],[website_traffic]]*(Table1[[#This Row],[conversion_rate]]/100)</f>
        <v>10723.999900000001</v>
      </c>
      <c r="G264">
        <v>345447.65</v>
      </c>
      <c r="H264" s="2">
        <f>Table1[[#This Row],[marketing_spend]]/Table1[[#This Row],[customer buying]]</f>
        <v>32.212574899408565</v>
      </c>
      <c r="I264">
        <v>25117.85</v>
      </c>
      <c r="J264">
        <v>26.66</v>
      </c>
      <c r="K264" s="1">
        <f t="shared" si="4"/>
        <v>18421.431189999999</v>
      </c>
      <c r="L264">
        <v>375.2</v>
      </c>
      <c r="M264">
        <v>0.85</v>
      </c>
      <c r="N264" s="1">
        <f>Table1[[#This Row],[final_price]]*Table1[[#This Row],[competitor_price_index]]</f>
        <v>15658.216511499999</v>
      </c>
      <c r="O264" t="s">
        <v>45</v>
      </c>
      <c r="P264">
        <v>3922</v>
      </c>
      <c r="Q264">
        <v>9222</v>
      </c>
      <c r="R264">
        <v>2.79</v>
      </c>
      <c r="S264" s="2">
        <f>Table1[[#This Row],[units_sold]]*(Table1[[#This Row],[return_rate]]/100)</f>
        <v>257.29380000000003</v>
      </c>
      <c r="T264" s="2">
        <f>Table1[[#This Row],[units_sold]]-Table1[[#This Row],[unit_return]]</f>
        <v>8964.7062000000005</v>
      </c>
      <c r="U264">
        <f>Table1[[#This Row],[final_sold]]*Table1[[#This Row],[final_price]]</f>
        <v>165142718.40186638</v>
      </c>
      <c r="V264">
        <v>4.3</v>
      </c>
      <c r="W264">
        <v>12.08</v>
      </c>
    </row>
    <row r="265" spans="1:23" x14ac:dyDescent="0.3">
      <c r="A265">
        <v>2020</v>
      </c>
      <c r="B265" t="s">
        <v>32</v>
      </c>
      <c r="C265" t="s">
        <v>21</v>
      </c>
      <c r="D265">
        <v>15772</v>
      </c>
      <c r="E265">
        <v>3.73</v>
      </c>
      <c r="F265" s="2">
        <f>Table1[[#This Row],[website_traffic]]*(Table1[[#This Row],[conversion_rate]]/100)</f>
        <v>588.29560000000004</v>
      </c>
      <c r="G265">
        <v>205732.97</v>
      </c>
      <c r="H265" s="2">
        <f>Table1[[#This Row],[marketing_spend]]/Table1[[#This Row],[customer buying]]</f>
        <v>349.71019671063323</v>
      </c>
      <c r="I265">
        <v>17184.18</v>
      </c>
      <c r="J265">
        <v>18.059999999999999</v>
      </c>
      <c r="K265" s="1">
        <f t="shared" si="4"/>
        <v>14080.717092000001</v>
      </c>
      <c r="L265">
        <v>185.84</v>
      </c>
      <c r="M265">
        <v>0.91</v>
      </c>
      <c r="N265" s="1">
        <f>Table1[[#This Row],[final_price]]*Table1[[#This Row],[competitor_price_index]]</f>
        <v>12813.452553720001</v>
      </c>
      <c r="O265" t="s">
        <v>45</v>
      </c>
      <c r="P265">
        <v>2340</v>
      </c>
      <c r="Q265">
        <v>449</v>
      </c>
      <c r="R265">
        <v>19.63</v>
      </c>
      <c r="S265" s="2">
        <f>Table1[[#This Row],[units_sold]]*(Table1[[#This Row],[return_rate]]/100)</f>
        <v>88.1387</v>
      </c>
      <c r="T265" s="2">
        <f>Table1[[#This Row],[units_sold]]-Table1[[#This Row],[unit_return]]</f>
        <v>360.86130000000003</v>
      </c>
      <c r="U265">
        <f>Table1[[#This Row],[final_sold]]*Table1[[#This Row],[final_price]]</f>
        <v>5081185.8747513406</v>
      </c>
      <c r="V265">
        <v>3.82</v>
      </c>
      <c r="W265">
        <v>6.67</v>
      </c>
    </row>
    <row r="266" spans="1:23" x14ac:dyDescent="0.3">
      <c r="A266">
        <v>2020</v>
      </c>
      <c r="B266" t="s">
        <v>32</v>
      </c>
      <c r="C266" t="s">
        <v>18</v>
      </c>
      <c r="D266">
        <v>32748</v>
      </c>
      <c r="E266">
        <v>6.33</v>
      </c>
      <c r="F266" s="2">
        <f>Table1[[#This Row],[website_traffic]]*(Table1[[#This Row],[conversion_rate]]/100)</f>
        <v>2072.9483999999998</v>
      </c>
      <c r="G266">
        <v>67966.039999999994</v>
      </c>
      <c r="H266" s="2">
        <f>Table1[[#This Row],[marketing_spend]]/Table1[[#This Row],[customer buying]]</f>
        <v>32.787135463670971</v>
      </c>
      <c r="I266">
        <v>5528.16</v>
      </c>
      <c r="J266">
        <v>5.31</v>
      </c>
      <c r="K266" s="1">
        <f t="shared" si="4"/>
        <v>5234.6147039999996</v>
      </c>
      <c r="L266">
        <v>451.5</v>
      </c>
      <c r="M266">
        <v>0.89</v>
      </c>
      <c r="N266" s="1">
        <f>Table1[[#This Row],[final_price]]*Table1[[#This Row],[competitor_price_index]]</f>
        <v>4658.8070865599993</v>
      </c>
      <c r="O266" t="s">
        <v>45</v>
      </c>
      <c r="P266">
        <v>595</v>
      </c>
      <c r="Q266">
        <v>1160</v>
      </c>
      <c r="R266">
        <v>20.66</v>
      </c>
      <c r="S266" s="2">
        <f>Table1[[#This Row],[units_sold]]*(Table1[[#This Row],[return_rate]]/100)</f>
        <v>239.65600000000001</v>
      </c>
      <c r="T266" s="2">
        <f>Table1[[#This Row],[units_sold]]-Table1[[#This Row],[unit_return]]</f>
        <v>920.34400000000005</v>
      </c>
      <c r="U266">
        <f>Table1[[#This Row],[final_sold]]*Table1[[#This Row],[final_price]]</f>
        <v>4817646.235138176</v>
      </c>
      <c r="V266">
        <v>2.8</v>
      </c>
      <c r="W266">
        <v>4.8499999999999996</v>
      </c>
    </row>
    <row r="267" spans="1:23" x14ac:dyDescent="0.3">
      <c r="A267">
        <v>2020</v>
      </c>
      <c r="B267" t="s">
        <v>32</v>
      </c>
      <c r="C267" t="s">
        <v>22</v>
      </c>
      <c r="D267">
        <v>195900</v>
      </c>
      <c r="E267">
        <v>5.32</v>
      </c>
      <c r="F267" s="2">
        <f>Table1[[#This Row],[website_traffic]]*(Table1[[#This Row],[conversion_rate]]/100)</f>
        <v>10421.880000000001</v>
      </c>
      <c r="G267">
        <v>84776.03</v>
      </c>
      <c r="H267" s="2">
        <f>Table1[[#This Row],[marketing_spend]]/Table1[[#This Row],[customer buying]]</f>
        <v>8.1344277615938765</v>
      </c>
      <c r="I267">
        <v>23341.54</v>
      </c>
      <c r="J267">
        <v>17.489999999999998</v>
      </c>
      <c r="K267" s="1">
        <f t="shared" si="4"/>
        <v>19259.104654000002</v>
      </c>
      <c r="L267">
        <v>104.72</v>
      </c>
      <c r="M267">
        <v>1</v>
      </c>
      <c r="N267" s="1">
        <f>Table1[[#This Row],[final_price]]*Table1[[#This Row],[competitor_price_index]]</f>
        <v>19259.104654000002</v>
      </c>
      <c r="O267" t="s">
        <v>45</v>
      </c>
      <c r="P267">
        <v>4867</v>
      </c>
      <c r="Q267">
        <v>6482</v>
      </c>
      <c r="R267">
        <v>14.47</v>
      </c>
      <c r="S267" s="2">
        <f>Table1[[#This Row],[units_sold]]*(Table1[[#This Row],[return_rate]]/100)</f>
        <v>937.94539999999995</v>
      </c>
      <c r="T267" s="2">
        <f>Table1[[#This Row],[units_sold]]-Table1[[#This Row],[unit_return]]</f>
        <v>5544.0546000000004</v>
      </c>
      <c r="U267">
        <f>Table1[[#This Row],[final_sold]]*Table1[[#This Row],[final_price]]</f>
        <v>106773527.74889013</v>
      </c>
      <c r="V267">
        <v>3.11</v>
      </c>
      <c r="W267">
        <v>10.8</v>
      </c>
    </row>
    <row r="268" spans="1:23" x14ac:dyDescent="0.3">
      <c r="A268">
        <v>2020</v>
      </c>
      <c r="B268" t="s">
        <v>32</v>
      </c>
      <c r="C268" t="s">
        <v>22</v>
      </c>
      <c r="D268">
        <v>99902</v>
      </c>
      <c r="E268">
        <v>5.62</v>
      </c>
      <c r="F268" s="2">
        <f>Table1[[#This Row],[website_traffic]]*(Table1[[#This Row],[conversion_rate]]/100)</f>
        <v>5614.4924000000001</v>
      </c>
      <c r="G268">
        <v>341139.20000000001</v>
      </c>
      <c r="H268" s="2">
        <f>Table1[[#This Row],[marketing_spend]]/Table1[[#This Row],[customer buying]]</f>
        <v>60.760470528021379</v>
      </c>
      <c r="I268">
        <v>25585.9</v>
      </c>
      <c r="J268">
        <v>54.27</v>
      </c>
      <c r="K268" s="1">
        <f t="shared" si="4"/>
        <v>11700.432069999999</v>
      </c>
      <c r="L268">
        <v>428.2</v>
      </c>
      <c r="M268">
        <v>0.84</v>
      </c>
      <c r="N268" s="1">
        <f>Table1[[#This Row],[final_price]]*Table1[[#This Row],[competitor_price_index]]</f>
        <v>9828.362938799999</v>
      </c>
      <c r="O268" t="s">
        <v>45</v>
      </c>
      <c r="P268">
        <v>4510</v>
      </c>
      <c r="Q268">
        <v>4098</v>
      </c>
      <c r="R268">
        <v>13.63</v>
      </c>
      <c r="S268" s="2">
        <f>Table1[[#This Row],[units_sold]]*(Table1[[#This Row],[return_rate]]/100)</f>
        <v>558.55740000000003</v>
      </c>
      <c r="T268" s="2">
        <f>Table1[[#This Row],[units_sold]]-Table1[[#This Row],[unit_return]]</f>
        <v>3539.4425999999999</v>
      </c>
      <c r="U268">
        <f>Table1[[#This Row],[final_sold]]*Table1[[#This Row],[final_price]]</f>
        <v>41413007.70696418</v>
      </c>
      <c r="V268">
        <v>3.65</v>
      </c>
      <c r="W268">
        <v>16.7</v>
      </c>
    </row>
    <row r="269" spans="1:23" x14ac:dyDescent="0.3">
      <c r="A269">
        <v>2020</v>
      </c>
      <c r="B269" t="s">
        <v>32</v>
      </c>
      <c r="C269" t="s">
        <v>19</v>
      </c>
      <c r="D269">
        <v>50830</v>
      </c>
      <c r="E269">
        <v>3.15</v>
      </c>
      <c r="F269" s="2">
        <f>Table1[[#This Row],[website_traffic]]*(Table1[[#This Row],[conversion_rate]]/100)</f>
        <v>1601.145</v>
      </c>
      <c r="G269">
        <v>431508.14</v>
      </c>
      <c r="H269" s="2">
        <f>Table1[[#This Row],[marketing_spend]]/Table1[[#This Row],[customer buying]]</f>
        <v>269.49972675803878</v>
      </c>
      <c r="I269">
        <v>23872.880000000001</v>
      </c>
      <c r="J269">
        <v>1.22</v>
      </c>
      <c r="K269" s="1">
        <f t="shared" si="4"/>
        <v>23581.630864000002</v>
      </c>
      <c r="L269">
        <v>123.71</v>
      </c>
      <c r="M269">
        <v>1.02</v>
      </c>
      <c r="N269" s="1">
        <f>Table1[[#This Row],[final_price]]*Table1[[#This Row],[competitor_price_index]]</f>
        <v>24053.263481280002</v>
      </c>
      <c r="O269" t="s">
        <v>45</v>
      </c>
      <c r="P269">
        <v>1974</v>
      </c>
      <c r="Q269">
        <v>1034</v>
      </c>
      <c r="R269">
        <v>16.77</v>
      </c>
      <c r="S269" s="2">
        <f>Table1[[#This Row],[units_sold]]*(Table1[[#This Row],[return_rate]]/100)</f>
        <v>173.40179999999998</v>
      </c>
      <c r="T269" s="2">
        <f>Table1[[#This Row],[units_sold]]-Table1[[#This Row],[unit_return]]</f>
        <v>860.59820000000002</v>
      </c>
      <c r="U269">
        <f>Table1[[#This Row],[final_sold]]*Table1[[#This Row],[final_price]]</f>
        <v>20294309.074622847</v>
      </c>
      <c r="V269">
        <v>3.23</v>
      </c>
      <c r="W269">
        <v>9.36</v>
      </c>
    </row>
    <row r="270" spans="1:23" x14ac:dyDescent="0.3">
      <c r="A270">
        <v>2020</v>
      </c>
      <c r="B270" t="s">
        <v>32</v>
      </c>
      <c r="C270" t="s">
        <v>18</v>
      </c>
      <c r="D270">
        <v>117128</v>
      </c>
      <c r="E270">
        <v>2.0299999999999998</v>
      </c>
      <c r="F270" s="2">
        <f>Table1[[#This Row],[website_traffic]]*(Table1[[#This Row],[conversion_rate]]/100)</f>
        <v>2377.6983999999998</v>
      </c>
      <c r="G270">
        <v>108327.55</v>
      </c>
      <c r="H270" s="2">
        <f>Table1[[#This Row],[marketing_spend]]/Table1[[#This Row],[customer buying]]</f>
        <v>45.55983635266778</v>
      </c>
      <c r="I270">
        <v>38657.57</v>
      </c>
      <c r="J270">
        <v>55.44</v>
      </c>
      <c r="K270" s="1">
        <f t="shared" si="4"/>
        <v>17225.813192000001</v>
      </c>
      <c r="L270">
        <v>145.79</v>
      </c>
      <c r="M270">
        <v>0.82</v>
      </c>
      <c r="N270" s="1">
        <f>Table1[[#This Row],[final_price]]*Table1[[#This Row],[competitor_price_index]]</f>
        <v>14125.16681744</v>
      </c>
      <c r="O270" t="s">
        <v>45</v>
      </c>
      <c r="P270">
        <v>2004</v>
      </c>
      <c r="Q270">
        <v>1198</v>
      </c>
      <c r="R270">
        <v>2.0099999999999998</v>
      </c>
      <c r="S270" s="2">
        <f>Table1[[#This Row],[units_sold]]*(Table1[[#This Row],[return_rate]]/100)</f>
        <v>24.079799999999995</v>
      </c>
      <c r="T270" s="2">
        <f>Table1[[#This Row],[units_sold]]-Table1[[#This Row],[unit_return]]</f>
        <v>1173.9202</v>
      </c>
      <c r="U270">
        <f>Table1[[#This Row],[final_sold]]*Table1[[#This Row],[final_price]]</f>
        <v>20221730.06751528</v>
      </c>
      <c r="V270">
        <v>2.52</v>
      </c>
      <c r="W270">
        <v>6.86</v>
      </c>
    </row>
    <row r="271" spans="1:23" x14ac:dyDescent="0.3">
      <c r="A271">
        <v>2020</v>
      </c>
      <c r="B271" t="s">
        <v>32</v>
      </c>
      <c r="C271" t="s">
        <v>22</v>
      </c>
      <c r="D271">
        <v>105302</v>
      </c>
      <c r="E271">
        <v>6.82</v>
      </c>
      <c r="F271" s="2">
        <f>Table1[[#This Row],[website_traffic]]*(Table1[[#This Row],[conversion_rate]]/100)</f>
        <v>7181.5963999999994</v>
      </c>
      <c r="G271">
        <v>318038.44</v>
      </c>
      <c r="H271" s="2">
        <f>Table1[[#This Row],[marketing_spend]]/Table1[[#This Row],[customer buying]]</f>
        <v>44.285200989573852</v>
      </c>
      <c r="I271">
        <v>12647.96</v>
      </c>
      <c r="J271">
        <v>31.87</v>
      </c>
      <c r="K271" s="1">
        <f t="shared" si="4"/>
        <v>8617.0551479999995</v>
      </c>
      <c r="L271">
        <v>78.87</v>
      </c>
      <c r="M271">
        <v>0.97</v>
      </c>
      <c r="N271" s="1">
        <f>Table1[[#This Row],[final_price]]*Table1[[#This Row],[competitor_price_index]]</f>
        <v>8358.5434935599988</v>
      </c>
      <c r="O271" t="s">
        <v>44</v>
      </c>
      <c r="P271">
        <v>2845</v>
      </c>
      <c r="Q271">
        <v>6194</v>
      </c>
      <c r="R271">
        <v>24.08</v>
      </c>
      <c r="S271" s="2">
        <f>Table1[[#This Row],[units_sold]]*(Table1[[#This Row],[return_rate]]/100)</f>
        <v>1491.5151999999998</v>
      </c>
      <c r="T271" s="2">
        <f>Table1[[#This Row],[units_sold]]-Table1[[#This Row],[unit_return]]</f>
        <v>4702.4848000000002</v>
      </c>
      <c r="U271">
        <f>Table1[[#This Row],[final_sold]]*Table1[[#This Row],[final_price]]</f>
        <v>40521570.854231752</v>
      </c>
      <c r="V271">
        <v>3.45</v>
      </c>
      <c r="W271">
        <v>17.489999999999998</v>
      </c>
    </row>
    <row r="272" spans="1:23" x14ac:dyDescent="0.3">
      <c r="A272">
        <v>2020</v>
      </c>
      <c r="B272" t="s">
        <v>32</v>
      </c>
      <c r="C272" t="s">
        <v>22</v>
      </c>
      <c r="D272">
        <v>115742</v>
      </c>
      <c r="E272">
        <v>1.24</v>
      </c>
      <c r="F272" s="2">
        <f>Table1[[#This Row],[website_traffic]]*(Table1[[#This Row],[conversion_rate]]/100)</f>
        <v>1435.2007999999998</v>
      </c>
      <c r="G272">
        <v>212966.6</v>
      </c>
      <c r="H272" s="2">
        <f>Table1[[#This Row],[marketing_spend]]/Table1[[#This Row],[customer buying]]</f>
        <v>148.38801650612237</v>
      </c>
      <c r="I272">
        <v>29375.98</v>
      </c>
      <c r="J272">
        <v>2.4</v>
      </c>
      <c r="K272" s="1">
        <f t="shared" si="4"/>
        <v>28670.956480000001</v>
      </c>
      <c r="L272">
        <v>61.99</v>
      </c>
      <c r="M272">
        <v>0.94</v>
      </c>
      <c r="N272" s="1">
        <f>Table1[[#This Row],[final_price]]*Table1[[#This Row],[competitor_price_index]]</f>
        <v>26950.6990912</v>
      </c>
      <c r="O272" t="s">
        <v>45</v>
      </c>
      <c r="P272">
        <v>4592</v>
      </c>
      <c r="Q272">
        <v>1326</v>
      </c>
      <c r="R272">
        <v>18.149999999999999</v>
      </c>
      <c r="S272" s="2">
        <f>Table1[[#This Row],[units_sold]]*(Table1[[#This Row],[return_rate]]/100)</f>
        <v>240.66899999999998</v>
      </c>
      <c r="T272" s="2">
        <f>Table1[[#This Row],[units_sold]]-Table1[[#This Row],[unit_return]]</f>
        <v>1085.3310000000001</v>
      </c>
      <c r="U272">
        <f>Table1[[#This Row],[final_sold]]*Table1[[#This Row],[final_price]]</f>
        <v>31117477.867394883</v>
      </c>
      <c r="V272">
        <v>4.62</v>
      </c>
      <c r="W272">
        <v>6.8</v>
      </c>
    </row>
    <row r="273" spans="1:23" x14ac:dyDescent="0.3">
      <c r="A273">
        <v>2020</v>
      </c>
      <c r="B273" t="s">
        <v>32</v>
      </c>
      <c r="C273" t="s">
        <v>18</v>
      </c>
      <c r="D273">
        <v>24519</v>
      </c>
      <c r="E273">
        <v>4.9800000000000004</v>
      </c>
      <c r="F273" s="2">
        <f>Table1[[#This Row],[website_traffic]]*(Table1[[#This Row],[conversion_rate]]/100)</f>
        <v>1221.0462</v>
      </c>
      <c r="G273">
        <v>179006.38</v>
      </c>
      <c r="H273" s="2">
        <f>Table1[[#This Row],[marketing_spend]]/Table1[[#This Row],[customer buying]]</f>
        <v>146.60082476813736</v>
      </c>
      <c r="I273">
        <v>36608.93</v>
      </c>
      <c r="J273">
        <v>55.69</v>
      </c>
      <c r="K273" s="1">
        <f t="shared" si="4"/>
        <v>16221.416883000002</v>
      </c>
      <c r="L273">
        <v>205.77</v>
      </c>
      <c r="M273">
        <v>1.04</v>
      </c>
      <c r="N273" s="1">
        <f>Table1[[#This Row],[final_price]]*Table1[[#This Row],[competitor_price_index]]</f>
        <v>16870.273558320001</v>
      </c>
      <c r="O273" t="s">
        <v>44</v>
      </c>
      <c r="P273">
        <v>3160</v>
      </c>
      <c r="Q273">
        <v>860</v>
      </c>
      <c r="R273">
        <v>12.45</v>
      </c>
      <c r="S273" s="2">
        <f>Table1[[#This Row],[units_sold]]*(Table1[[#This Row],[return_rate]]/100)</f>
        <v>107.07</v>
      </c>
      <c r="T273" s="2">
        <f>Table1[[#This Row],[units_sold]]-Table1[[#This Row],[unit_return]]</f>
        <v>752.93000000000006</v>
      </c>
      <c r="U273">
        <f>Table1[[#This Row],[final_sold]]*Table1[[#This Row],[final_price]]</f>
        <v>12213591.413717192</v>
      </c>
      <c r="V273">
        <v>2.82</v>
      </c>
      <c r="W273">
        <v>23.78</v>
      </c>
    </row>
    <row r="274" spans="1:23" x14ac:dyDescent="0.3">
      <c r="A274">
        <v>2020</v>
      </c>
      <c r="B274" t="s">
        <v>32</v>
      </c>
      <c r="C274" t="s">
        <v>18</v>
      </c>
      <c r="D274">
        <v>83049</v>
      </c>
      <c r="E274">
        <v>3.16</v>
      </c>
      <c r="F274" s="2">
        <f>Table1[[#This Row],[website_traffic]]*(Table1[[#This Row],[conversion_rate]]/100)</f>
        <v>2624.3484000000003</v>
      </c>
      <c r="G274">
        <v>332935.95</v>
      </c>
      <c r="H274" s="2">
        <f>Table1[[#This Row],[marketing_spend]]/Table1[[#This Row],[customer buying]]</f>
        <v>126.86423418475991</v>
      </c>
      <c r="I274">
        <v>14641.37</v>
      </c>
      <c r="J274">
        <v>44.76</v>
      </c>
      <c r="K274" s="1">
        <f t="shared" si="4"/>
        <v>8087.8927880000001</v>
      </c>
      <c r="L274">
        <v>229.52</v>
      </c>
      <c r="M274">
        <v>0.83</v>
      </c>
      <c r="N274" s="1">
        <f>Table1[[#This Row],[final_price]]*Table1[[#This Row],[competitor_price_index]]</f>
        <v>6712.9510140399998</v>
      </c>
      <c r="O274" t="s">
        <v>44</v>
      </c>
      <c r="P274">
        <v>237</v>
      </c>
      <c r="Q274">
        <v>1745</v>
      </c>
      <c r="R274">
        <v>24.58</v>
      </c>
      <c r="S274" s="2">
        <f>Table1[[#This Row],[units_sold]]*(Table1[[#This Row],[return_rate]]/100)</f>
        <v>428.92099999999999</v>
      </c>
      <c r="T274" s="2">
        <f>Table1[[#This Row],[units_sold]]-Table1[[#This Row],[unit_return]]</f>
        <v>1316.079</v>
      </c>
      <c r="U274">
        <f>Table1[[#This Row],[final_sold]]*Table1[[#This Row],[final_price]]</f>
        <v>10644305.852538252</v>
      </c>
      <c r="V274">
        <v>2.66</v>
      </c>
      <c r="W274">
        <v>20.5</v>
      </c>
    </row>
    <row r="275" spans="1:23" x14ac:dyDescent="0.3">
      <c r="A275">
        <v>2020</v>
      </c>
      <c r="B275" t="s">
        <v>32</v>
      </c>
      <c r="C275" t="s">
        <v>21</v>
      </c>
      <c r="D275">
        <v>104488</v>
      </c>
      <c r="E275">
        <v>1.33</v>
      </c>
      <c r="F275" s="2">
        <f>Table1[[#This Row],[website_traffic]]*(Table1[[#This Row],[conversion_rate]]/100)</f>
        <v>1389.6904000000002</v>
      </c>
      <c r="G275">
        <v>158798.24</v>
      </c>
      <c r="H275" s="2">
        <f>Table1[[#This Row],[marketing_spend]]/Table1[[#This Row],[customer buying]]</f>
        <v>114.26878965271688</v>
      </c>
      <c r="I275">
        <v>2802.98</v>
      </c>
      <c r="J275">
        <v>3.7</v>
      </c>
      <c r="K275" s="1">
        <f t="shared" si="4"/>
        <v>2699.2697399999997</v>
      </c>
      <c r="L275">
        <v>156.44999999999999</v>
      </c>
      <c r="M275">
        <v>1.1399999999999999</v>
      </c>
      <c r="N275" s="1">
        <f>Table1[[#This Row],[final_price]]*Table1[[#This Row],[competitor_price_index]]</f>
        <v>3077.1675035999992</v>
      </c>
      <c r="O275" t="s">
        <v>44</v>
      </c>
      <c r="P275">
        <v>681</v>
      </c>
      <c r="Q275">
        <v>1702</v>
      </c>
      <c r="R275">
        <v>12.58</v>
      </c>
      <c r="S275" s="2">
        <f>Table1[[#This Row],[units_sold]]*(Table1[[#This Row],[return_rate]]/100)</f>
        <v>214.11159999999998</v>
      </c>
      <c r="T275" s="2">
        <f>Table1[[#This Row],[units_sold]]-Table1[[#This Row],[unit_return]]</f>
        <v>1487.8884</v>
      </c>
      <c r="U275">
        <f>Table1[[#This Row],[final_sold]]*Table1[[#This Row],[final_price]]</f>
        <v>4016212.1346170157</v>
      </c>
      <c r="V275">
        <v>4.9000000000000004</v>
      </c>
      <c r="W275">
        <v>4.78</v>
      </c>
    </row>
    <row r="276" spans="1:23" x14ac:dyDescent="0.3">
      <c r="A276">
        <v>2020</v>
      </c>
      <c r="B276" t="s">
        <v>32</v>
      </c>
      <c r="C276" t="s">
        <v>20</v>
      </c>
      <c r="D276">
        <v>156154</v>
      </c>
      <c r="E276">
        <v>1.88</v>
      </c>
      <c r="F276" s="2">
        <f>Table1[[#This Row],[website_traffic]]*(Table1[[#This Row],[conversion_rate]]/100)</f>
        <v>2935.6951999999997</v>
      </c>
      <c r="G276">
        <v>151596.46</v>
      </c>
      <c r="H276" s="2">
        <f>Table1[[#This Row],[marketing_spend]]/Table1[[#This Row],[customer buying]]</f>
        <v>51.639032553515776</v>
      </c>
      <c r="I276">
        <v>26103.98</v>
      </c>
      <c r="J276">
        <v>17</v>
      </c>
      <c r="K276" s="1">
        <f t="shared" si="4"/>
        <v>21666.303399999997</v>
      </c>
      <c r="L276">
        <v>132.80000000000001</v>
      </c>
      <c r="M276">
        <v>1.05</v>
      </c>
      <c r="N276" s="1">
        <f>Table1[[#This Row],[final_price]]*Table1[[#This Row],[competitor_price_index]]</f>
        <v>22749.618569999999</v>
      </c>
      <c r="O276" t="s">
        <v>45</v>
      </c>
      <c r="P276">
        <v>2562</v>
      </c>
      <c r="Q276">
        <v>2612</v>
      </c>
      <c r="R276">
        <v>3.33</v>
      </c>
      <c r="S276" s="2">
        <f>Table1[[#This Row],[units_sold]]*(Table1[[#This Row],[return_rate]]/100)</f>
        <v>86.979600000000005</v>
      </c>
      <c r="T276" s="2">
        <f>Table1[[#This Row],[units_sold]]-Table1[[#This Row],[unit_return]]</f>
        <v>2525.0203999999999</v>
      </c>
      <c r="U276">
        <f>Table1[[#This Row],[final_sold]]*Table1[[#This Row],[final_price]]</f>
        <v>54707858.077589348</v>
      </c>
      <c r="V276">
        <v>4.45</v>
      </c>
      <c r="W276">
        <v>7.94</v>
      </c>
    </row>
    <row r="277" spans="1:23" x14ac:dyDescent="0.3">
      <c r="A277">
        <v>2020</v>
      </c>
      <c r="B277" t="s">
        <v>32</v>
      </c>
      <c r="C277" t="s">
        <v>20</v>
      </c>
      <c r="D277">
        <v>12721</v>
      </c>
      <c r="E277">
        <v>3.05</v>
      </c>
      <c r="F277" s="2">
        <f>Table1[[#This Row],[website_traffic]]*(Table1[[#This Row],[conversion_rate]]/100)</f>
        <v>387.9905</v>
      </c>
      <c r="G277">
        <v>155767.07</v>
      </c>
      <c r="H277" s="2">
        <f>Table1[[#This Row],[marketing_spend]]/Table1[[#This Row],[customer buying]]</f>
        <v>401.47135045832312</v>
      </c>
      <c r="I277">
        <v>28859.95</v>
      </c>
      <c r="J277">
        <v>13.67</v>
      </c>
      <c r="K277" s="1">
        <f t="shared" si="4"/>
        <v>24914.794835000001</v>
      </c>
      <c r="L277">
        <v>22.84</v>
      </c>
      <c r="M277">
        <v>1.1000000000000001</v>
      </c>
      <c r="N277" s="1">
        <f>Table1[[#This Row],[final_price]]*Table1[[#This Row],[competitor_price_index]]</f>
        <v>27406.274318500004</v>
      </c>
      <c r="O277" t="s">
        <v>44</v>
      </c>
      <c r="P277">
        <v>4768</v>
      </c>
      <c r="Q277">
        <v>406</v>
      </c>
      <c r="R277">
        <v>8.5</v>
      </c>
      <c r="S277" s="2">
        <f>Table1[[#This Row],[units_sold]]*(Table1[[#This Row],[return_rate]]/100)</f>
        <v>34.510000000000005</v>
      </c>
      <c r="T277" s="2">
        <f>Table1[[#This Row],[units_sold]]-Table1[[#This Row],[unit_return]]</f>
        <v>371.49</v>
      </c>
      <c r="U277">
        <f>Table1[[#This Row],[final_sold]]*Table1[[#This Row],[final_price]]</f>
        <v>9255597.1332541499</v>
      </c>
      <c r="V277">
        <v>4.1900000000000004</v>
      </c>
      <c r="W277">
        <v>15.85</v>
      </c>
    </row>
    <row r="278" spans="1:23" x14ac:dyDescent="0.3">
      <c r="A278">
        <v>2020</v>
      </c>
      <c r="B278" t="s">
        <v>32</v>
      </c>
      <c r="C278" t="s">
        <v>18</v>
      </c>
      <c r="D278">
        <v>42168</v>
      </c>
      <c r="E278">
        <v>5.92</v>
      </c>
      <c r="F278" s="2">
        <f>Table1[[#This Row],[website_traffic]]*(Table1[[#This Row],[conversion_rate]]/100)</f>
        <v>2496.3456000000001</v>
      </c>
      <c r="G278">
        <v>324315.93</v>
      </c>
      <c r="H278" s="2">
        <f>Table1[[#This Row],[marketing_spend]]/Table1[[#This Row],[customer buying]]</f>
        <v>129.91627841914195</v>
      </c>
      <c r="I278">
        <v>16795.439999999999</v>
      </c>
      <c r="J278">
        <v>49.05</v>
      </c>
      <c r="K278" s="1">
        <f t="shared" si="4"/>
        <v>8557.2766800000009</v>
      </c>
      <c r="L278">
        <v>179.61</v>
      </c>
      <c r="M278">
        <v>1.04</v>
      </c>
      <c r="N278" s="1">
        <f>Table1[[#This Row],[final_price]]*Table1[[#This Row],[competitor_price_index]]</f>
        <v>8899.5677472000007</v>
      </c>
      <c r="O278" t="s">
        <v>45</v>
      </c>
      <c r="P278">
        <v>2984</v>
      </c>
      <c r="Q278">
        <v>2331</v>
      </c>
      <c r="R278">
        <v>3.51</v>
      </c>
      <c r="S278" s="2">
        <f>Table1[[#This Row],[units_sold]]*(Table1[[#This Row],[return_rate]]/100)</f>
        <v>81.818100000000001</v>
      </c>
      <c r="T278" s="2">
        <f>Table1[[#This Row],[units_sold]]-Table1[[#This Row],[unit_return]]</f>
        <v>2249.1819</v>
      </c>
      <c r="U278">
        <f>Table1[[#This Row],[final_sold]]*Table1[[#This Row],[final_price]]</f>
        <v>19246871.821948092</v>
      </c>
      <c r="V278">
        <v>4.67</v>
      </c>
      <c r="W278">
        <v>11.15</v>
      </c>
    </row>
    <row r="279" spans="1:23" x14ac:dyDescent="0.3">
      <c r="A279">
        <v>2020</v>
      </c>
      <c r="B279" t="s">
        <v>32</v>
      </c>
      <c r="C279" t="s">
        <v>19</v>
      </c>
      <c r="D279">
        <v>67520</v>
      </c>
      <c r="E279">
        <v>5.05</v>
      </c>
      <c r="F279" s="2">
        <f>Table1[[#This Row],[website_traffic]]*(Table1[[#This Row],[conversion_rate]]/100)</f>
        <v>3409.7599999999998</v>
      </c>
      <c r="G279">
        <v>167886.09</v>
      </c>
      <c r="H279" s="2">
        <f>Table1[[#This Row],[marketing_spend]]/Table1[[#This Row],[customer buying]]</f>
        <v>49.236922833278591</v>
      </c>
      <c r="I279">
        <v>29375.439999999999</v>
      </c>
      <c r="J279">
        <v>49.97</v>
      </c>
      <c r="K279" s="1">
        <f t="shared" si="4"/>
        <v>14696.532631999999</v>
      </c>
      <c r="L279">
        <v>115.48</v>
      </c>
      <c r="M279">
        <v>0.89</v>
      </c>
      <c r="N279" s="1">
        <f>Table1[[#This Row],[final_price]]*Table1[[#This Row],[competitor_price_index]]</f>
        <v>13079.914042479999</v>
      </c>
      <c r="O279" t="s">
        <v>45</v>
      </c>
      <c r="P279">
        <v>3068</v>
      </c>
      <c r="Q279">
        <v>2830</v>
      </c>
      <c r="R279">
        <v>22.35</v>
      </c>
      <c r="S279" s="2">
        <f>Table1[[#This Row],[units_sold]]*(Table1[[#This Row],[return_rate]]/100)</f>
        <v>632.505</v>
      </c>
      <c r="T279" s="2">
        <f>Table1[[#This Row],[units_sold]]-Table1[[#This Row],[unit_return]]</f>
        <v>2197.4949999999999</v>
      </c>
      <c r="U279">
        <f>Table1[[#This Row],[final_sold]]*Table1[[#This Row],[final_price]]</f>
        <v>32295556.976156835</v>
      </c>
      <c r="V279">
        <v>4.1500000000000004</v>
      </c>
      <c r="W279">
        <v>17.489999999999998</v>
      </c>
    </row>
    <row r="280" spans="1:23" x14ac:dyDescent="0.3">
      <c r="A280">
        <v>2020</v>
      </c>
      <c r="B280" t="s">
        <v>32</v>
      </c>
      <c r="C280" t="s">
        <v>22</v>
      </c>
      <c r="D280">
        <v>132101</v>
      </c>
      <c r="E280">
        <v>7.1</v>
      </c>
      <c r="F280" s="2">
        <f>Table1[[#This Row],[website_traffic]]*(Table1[[#This Row],[conversion_rate]]/100)</f>
        <v>9379.1709999999985</v>
      </c>
      <c r="G280">
        <v>492591.75</v>
      </c>
      <c r="H280" s="2">
        <f>Table1[[#This Row],[marketing_spend]]/Table1[[#This Row],[customer buying]]</f>
        <v>52.519753611486564</v>
      </c>
      <c r="I280">
        <v>45968.11</v>
      </c>
      <c r="J280">
        <v>0.24</v>
      </c>
      <c r="K280" s="1">
        <f t="shared" si="4"/>
        <v>45857.786536</v>
      </c>
      <c r="L280">
        <v>105.02</v>
      </c>
      <c r="M280">
        <v>1.1599999999999999</v>
      </c>
      <c r="N280" s="1">
        <f>Table1[[#This Row],[final_price]]*Table1[[#This Row],[competitor_price_index]]</f>
        <v>53195.032381759993</v>
      </c>
      <c r="O280" t="s">
        <v>44</v>
      </c>
      <c r="P280">
        <v>2051</v>
      </c>
      <c r="Q280">
        <v>10223</v>
      </c>
      <c r="R280">
        <v>3.29</v>
      </c>
      <c r="S280" s="2">
        <f>Table1[[#This Row],[units_sold]]*(Table1[[#This Row],[return_rate]]/100)</f>
        <v>336.33670000000001</v>
      </c>
      <c r="T280" s="2">
        <f>Table1[[#This Row],[units_sold]]-Table1[[#This Row],[unit_return]]</f>
        <v>9886.6633000000002</v>
      </c>
      <c r="U280">
        <f>Table1[[#This Row],[final_sold]]*Table1[[#This Row],[final_price]]</f>
        <v>453380495.16470534</v>
      </c>
      <c r="V280">
        <v>4.3600000000000003</v>
      </c>
      <c r="W280">
        <v>15.39</v>
      </c>
    </row>
    <row r="281" spans="1:23" x14ac:dyDescent="0.3">
      <c r="A281">
        <v>2020</v>
      </c>
      <c r="B281" t="s">
        <v>32</v>
      </c>
      <c r="C281" t="s">
        <v>22</v>
      </c>
      <c r="D281">
        <v>84162</v>
      </c>
      <c r="E281">
        <v>1.06</v>
      </c>
      <c r="F281" s="2">
        <f>Table1[[#This Row],[website_traffic]]*(Table1[[#This Row],[conversion_rate]]/100)</f>
        <v>892.11720000000003</v>
      </c>
      <c r="G281">
        <v>497403.08</v>
      </c>
      <c r="H281" s="2">
        <f>Table1[[#This Row],[marketing_spend]]/Table1[[#This Row],[customer buying]]</f>
        <v>557.5535142692014</v>
      </c>
      <c r="I281">
        <v>675.04</v>
      </c>
      <c r="J281">
        <v>53.99</v>
      </c>
      <c r="K281" s="1">
        <f t="shared" si="4"/>
        <v>310.58590399999997</v>
      </c>
      <c r="L281">
        <v>413.83</v>
      </c>
      <c r="M281">
        <v>0.83</v>
      </c>
      <c r="N281" s="1">
        <f>Table1[[#This Row],[final_price]]*Table1[[#This Row],[competitor_price_index]]</f>
        <v>257.78630031999995</v>
      </c>
      <c r="O281" t="s">
        <v>45</v>
      </c>
      <c r="P281">
        <v>1529</v>
      </c>
      <c r="Q281">
        <v>758</v>
      </c>
      <c r="R281">
        <v>12.01</v>
      </c>
      <c r="S281" s="2">
        <f>Table1[[#This Row],[units_sold]]*(Table1[[#This Row],[return_rate]]/100)</f>
        <v>91.035799999999995</v>
      </c>
      <c r="T281" s="2">
        <f>Table1[[#This Row],[units_sold]]-Table1[[#This Row],[unit_return]]</f>
        <v>666.96420000000001</v>
      </c>
      <c r="U281">
        <f>Table1[[#This Row],[final_sold]]*Table1[[#This Row],[final_price]]</f>
        <v>207149.67899263679</v>
      </c>
      <c r="V281">
        <v>4.25</v>
      </c>
      <c r="W281">
        <v>10.98</v>
      </c>
    </row>
    <row r="282" spans="1:23" x14ac:dyDescent="0.3">
      <c r="A282">
        <v>2020</v>
      </c>
      <c r="B282" t="s">
        <v>32</v>
      </c>
      <c r="C282" t="s">
        <v>20</v>
      </c>
      <c r="D282">
        <v>81312</v>
      </c>
      <c r="E282">
        <v>3.55</v>
      </c>
      <c r="F282" s="2">
        <f>Table1[[#This Row],[website_traffic]]*(Table1[[#This Row],[conversion_rate]]/100)</f>
        <v>2886.5759999999996</v>
      </c>
      <c r="G282">
        <v>412069.94</v>
      </c>
      <c r="H282" s="2">
        <f>Table1[[#This Row],[marketing_spend]]/Table1[[#This Row],[customer buying]]</f>
        <v>142.7538855723875</v>
      </c>
      <c r="I282">
        <v>35986.47</v>
      </c>
      <c r="J282">
        <v>0.99</v>
      </c>
      <c r="K282" s="1">
        <f t="shared" si="4"/>
        <v>35630.203947000002</v>
      </c>
      <c r="L282">
        <v>84.43</v>
      </c>
      <c r="M282">
        <v>1.02</v>
      </c>
      <c r="N282" s="1">
        <f>Table1[[#This Row],[final_price]]*Table1[[#This Row],[competitor_price_index]]</f>
        <v>36342.808025940001</v>
      </c>
      <c r="O282" t="s">
        <v>45</v>
      </c>
      <c r="P282">
        <v>1584</v>
      </c>
      <c r="Q282">
        <v>1957</v>
      </c>
      <c r="R282">
        <v>23.79</v>
      </c>
      <c r="S282" s="2">
        <f>Table1[[#This Row],[units_sold]]*(Table1[[#This Row],[return_rate]]/100)</f>
        <v>465.57029999999997</v>
      </c>
      <c r="T282" s="2">
        <f>Table1[[#This Row],[units_sold]]-Table1[[#This Row],[unit_return]]</f>
        <v>1491.4297000000001</v>
      </c>
      <c r="U282">
        <f>Table1[[#This Row],[final_sold]]*Table1[[#This Row],[final_price]]</f>
        <v>53139944.383613035</v>
      </c>
      <c r="V282">
        <v>3.39</v>
      </c>
      <c r="W282">
        <v>6.31</v>
      </c>
    </row>
    <row r="283" spans="1:23" x14ac:dyDescent="0.3">
      <c r="A283">
        <v>2020</v>
      </c>
      <c r="B283" t="s">
        <v>32</v>
      </c>
      <c r="C283" t="s">
        <v>21</v>
      </c>
      <c r="D283">
        <v>43044</v>
      </c>
      <c r="E283">
        <v>4.25</v>
      </c>
      <c r="F283" s="2">
        <f>Table1[[#This Row],[website_traffic]]*(Table1[[#This Row],[conversion_rate]]/100)</f>
        <v>1829.3700000000001</v>
      </c>
      <c r="G283">
        <v>495743.92</v>
      </c>
      <c r="H283" s="2">
        <f>Table1[[#This Row],[marketing_spend]]/Table1[[#This Row],[customer buying]]</f>
        <v>270.99160913319884</v>
      </c>
      <c r="I283">
        <v>5231.21</v>
      </c>
      <c r="J283">
        <v>6.86</v>
      </c>
      <c r="K283" s="1">
        <f t="shared" si="4"/>
        <v>4872.3489939999999</v>
      </c>
      <c r="L283">
        <v>159.9</v>
      </c>
      <c r="M283">
        <v>0.92</v>
      </c>
      <c r="N283" s="1">
        <f>Table1[[#This Row],[final_price]]*Table1[[#This Row],[competitor_price_index]]</f>
        <v>4482.5610744800006</v>
      </c>
      <c r="O283" t="s">
        <v>45</v>
      </c>
      <c r="P283">
        <v>677</v>
      </c>
      <c r="Q283">
        <v>940</v>
      </c>
      <c r="R283">
        <v>20.92</v>
      </c>
      <c r="S283" s="2">
        <f>Table1[[#This Row],[units_sold]]*(Table1[[#This Row],[return_rate]]/100)</f>
        <v>196.64800000000002</v>
      </c>
      <c r="T283" s="2">
        <f>Table1[[#This Row],[units_sold]]-Table1[[#This Row],[unit_return]]</f>
        <v>743.35199999999998</v>
      </c>
      <c r="U283">
        <f>Table1[[#This Row],[final_sold]]*Table1[[#This Row],[final_price]]</f>
        <v>3621870.3693878879</v>
      </c>
      <c r="V283">
        <v>2.57</v>
      </c>
      <c r="W283">
        <v>3.02</v>
      </c>
    </row>
    <row r="284" spans="1:23" x14ac:dyDescent="0.3">
      <c r="A284">
        <v>2020</v>
      </c>
      <c r="B284" t="s">
        <v>32</v>
      </c>
      <c r="C284" t="s">
        <v>21</v>
      </c>
      <c r="D284">
        <v>110822</v>
      </c>
      <c r="E284">
        <v>5.05</v>
      </c>
      <c r="F284" s="2">
        <f>Table1[[#This Row],[website_traffic]]*(Table1[[#This Row],[conversion_rate]]/100)</f>
        <v>5596.5109999999995</v>
      </c>
      <c r="G284">
        <v>337634</v>
      </c>
      <c r="H284" s="2">
        <f>Table1[[#This Row],[marketing_spend]]/Table1[[#This Row],[customer buying]]</f>
        <v>60.329373068327754</v>
      </c>
      <c r="I284">
        <v>2217.36</v>
      </c>
      <c r="J284">
        <v>1.81</v>
      </c>
      <c r="K284" s="1">
        <f t="shared" si="4"/>
        <v>2177.2257840000002</v>
      </c>
      <c r="L284">
        <v>329.62</v>
      </c>
      <c r="M284">
        <v>0.94</v>
      </c>
      <c r="N284" s="1">
        <f>Table1[[#This Row],[final_price]]*Table1[[#This Row],[competitor_price_index]]</f>
        <v>2046.59223696</v>
      </c>
      <c r="O284" t="s">
        <v>45</v>
      </c>
      <c r="P284">
        <v>2911</v>
      </c>
      <c r="Q284">
        <v>5171</v>
      </c>
      <c r="R284">
        <v>5.26</v>
      </c>
      <c r="S284" s="2">
        <f>Table1[[#This Row],[units_sold]]*(Table1[[#This Row],[return_rate]]/100)</f>
        <v>271.99459999999999</v>
      </c>
      <c r="T284" s="2">
        <f>Table1[[#This Row],[units_sold]]-Table1[[#This Row],[unit_return]]</f>
        <v>4899.0054</v>
      </c>
      <c r="U284">
        <f>Table1[[#This Row],[final_sold]]*Table1[[#This Row],[final_price]]</f>
        <v>10666240.872835234</v>
      </c>
      <c r="V284">
        <v>4.62</v>
      </c>
      <c r="W284">
        <v>10.54</v>
      </c>
    </row>
    <row r="285" spans="1:23" x14ac:dyDescent="0.3">
      <c r="A285">
        <v>2020</v>
      </c>
      <c r="B285" t="s">
        <v>32</v>
      </c>
      <c r="C285" t="s">
        <v>19</v>
      </c>
      <c r="D285">
        <v>144770</v>
      </c>
      <c r="E285">
        <v>2.5299999999999998</v>
      </c>
      <c r="F285" s="2">
        <f>Table1[[#This Row],[website_traffic]]*(Table1[[#This Row],[conversion_rate]]/100)</f>
        <v>3662.681</v>
      </c>
      <c r="G285">
        <v>394373.47</v>
      </c>
      <c r="H285" s="2">
        <f>Table1[[#This Row],[marketing_spend]]/Table1[[#This Row],[customer buying]]</f>
        <v>107.6734419404802</v>
      </c>
      <c r="I285">
        <v>36676.239999999998</v>
      </c>
      <c r="J285">
        <v>3.78</v>
      </c>
      <c r="K285" s="1">
        <f t="shared" si="4"/>
        <v>35289.878127999997</v>
      </c>
      <c r="L285">
        <v>197.02</v>
      </c>
      <c r="M285">
        <v>1.07</v>
      </c>
      <c r="N285" s="1">
        <f>Table1[[#This Row],[final_price]]*Table1[[#This Row],[competitor_price_index]]</f>
        <v>37760.169596959997</v>
      </c>
      <c r="O285" t="s">
        <v>45</v>
      </c>
      <c r="P285">
        <v>1180</v>
      </c>
      <c r="Q285">
        <v>2556</v>
      </c>
      <c r="R285">
        <v>7.57</v>
      </c>
      <c r="S285" s="2">
        <f>Table1[[#This Row],[units_sold]]*(Table1[[#This Row],[return_rate]]/100)</f>
        <v>193.48920000000001</v>
      </c>
      <c r="T285" s="2">
        <f>Table1[[#This Row],[units_sold]]-Table1[[#This Row],[unit_return]]</f>
        <v>2362.5108</v>
      </c>
      <c r="U285">
        <f>Table1[[#This Row],[final_sold]]*Table1[[#This Row],[final_price]]</f>
        <v>83372718.208083779</v>
      </c>
      <c r="V285">
        <v>3.49</v>
      </c>
      <c r="W285">
        <v>6.37</v>
      </c>
    </row>
    <row r="286" spans="1:23" x14ac:dyDescent="0.3">
      <c r="A286">
        <v>2020</v>
      </c>
      <c r="B286" t="s">
        <v>32</v>
      </c>
      <c r="C286" t="s">
        <v>22</v>
      </c>
      <c r="D286">
        <v>143121</v>
      </c>
      <c r="E286">
        <v>2.95</v>
      </c>
      <c r="F286" s="2">
        <f>Table1[[#This Row],[website_traffic]]*(Table1[[#This Row],[conversion_rate]]/100)</f>
        <v>4222.0695000000005</v>
      </c>
      <c r="G286">
        <v>195018.1</v>
      </c>
      <c r="H286" s="2">
        <f>Table1[[#This Row],[marketing_spend]]/Table1[[#This Row],[customer buying]]</f>
        <v>46.190168115423013</v>
      </c>
      <c r="I286">
        <v>5551.17</v>
      </c>
      <c r="J286">
        <v>14.3</v>
      </c>
      <c r="K286" s="1">
        <f t="shared" si="4"/>
        <v>4757.3526899999997</v>
      </c>
      <c r="L286">
        <v>137.13999999999999</v>
      </c>
      <c r="M286">
        <v>0.81</v>
      </c>
      <c r="N286" s="1">
        <f>Table1[[#This Row],[final_price]]*Table1[[#This Row],[competitor_price_index]]</f>
        <v>3853.4556788999998</v>
      </c>
      <c r="O286" t="s">
        <v>45</v>
      </c>
      <c r="P286">
        <v>4652</v>
      </c>
      <c r="Q286">
        <v>2693</v>
      </c>
      <c r="R286">
        <v>1.61</v>
      </c>
      <c r="S286" s="2">
        <f>Table1[[#This Row],[units_sold]]*(Table1[[#This Row],[return_rate]]/100)</f>
        <v>43.357300000000002</v>
      </c>
      <c r="T286" s="2">
        <f>Table1[[#This Row],[units_sold]]-Table1[[#This Row],[unit_return]]</f>
        <v>2649.6426999999999</v>
      </c>
      <c r="U286">
        <f>Table1[[#This Row],[final_sold]]*Table1[[#This Row],[final_price]]</f>
        <v>12605284.826383861</v>
      </c>
      <c r="V286">
        <v>3.19</v>
      </c>
      <c r="W286">
        <v>8.8000000000000007</v>
      </c>
    </row>
    <row r="287" spans="1:23" x14ac:dyDescent="0.3">
      <c r="A287">
        <v>2020</v>
      </c>
      <c r="B287" t="s">
        <v>32</v>
      </c>
      <c r="C287" t="s">
        <v>20</v>
      </c>
      <c r="D287">
        <v>135212</v>
      </c>
      <c r="E287">
        <v>5.96</v>
      </c>
      <c r="F287" s="2">
        <f>Table1[[#This Row],[website_traffic]]*(Table1[[#This Row],[conversion_rate]]/100)</f>
        <v>8058.6351999999997</v>
      </c>
      <c r="G287">
        <v>39622.29</v>
      </c>
      <c r="H287" s="2">
        <f>Table1[[#This Row],[marketing_spend]]/Table1[[#This Row],[customer buying]]</f>
        <v>4.9167494267515677</v>
      </c>
      <c r="I287">
        <v>7406.59</v>
      </c>
      <c r="J287">
        <v>45.54</v>
      </c>
      <c r="K287" s="1">
        <f t="shared" si="4"/>
        <v>4033.6289139999999</v>
      </c>
      <c r="L287">
        <v>224.39</v>
      </c>
      <c r="M287">
        <v>1.01</v>
      </c>
      <c r="N287" s="1">
        <f>Table1[[#This Row],[final_price]]*Table1[[#This Row],[competitor_price_index]]</f>
        <v>4073.9652031400001</v>
      </c>
      <c r="O287" t="s">
        <v>44</v>
      </c>
      <c r="P287">
        <v>2755</v>
      </c>
      <c r="Q287">
        <v>7373</v>
      </c>
      <c r="R287">
        <v>23.1</v>
      </c>
      <c r="S287" s="2">
        <f>Table1[[#This Row],[units_sold]]*(Table1[[#This Row],[return_rate]]/100)</f>
        <v>1703.163</v>
      </c>
      <c r="T287" s="2">
        <f>Table1[[#This Row],[units_sold]]-Table1[[#This Row],[unit_return]]</f>
        <v>5669.8369999999995</v>
      </c>
      <c r="U287">
        <f>Table1[[#This Row],[final_sold]]*Table1[[#This Row],[final_price]]</f>
        <v>22870018.460867014</v>
      </c>
      <c r="V287">
        <v>3.66</v>
      </c>
      <c r="W287">
        <v>15.95</v>
      </c>
    </row>
    <row r="288" spans="1:23" x14ac:dyDescent="0.3">
      <c r="A288">
        <v>2020</v>
      </c>
      <c r="B288" t="s">
        <v>32</v>
      </c>
      <c r="C288" t="s">
        <v>19</v>
      </c>
      <c r="D288">
        <v>94531</v>
      </c>
      <c r="E288">
        <v>2.31</v>
      </c>
      <c r="F288" s="2">
        <f>Table1[[#This Row],[website_traffic]]*(Table1[[#This Row],[conversion_rate]]/100)</f>
        <v>2183.6660999999999</v>
      </c>
      <c r="G288">
        <v>78065.38</v>
      </c>
      <c r="H288" s="2">
        <f>Table1[[#This Row],[marketing_spend]]/Table1[[#This Row],[customer buying]]</f>
        <v>35.74968718889761</v>
      </c>
      <c r="I288">
        <v>20250.05</v>
      </c>
      <c r="J288">
        <v>20.13</v>
      </c>
      <c r="K288" s="1">
        <f t="shared" si="4"/>
        <v>16173.714934999998</v>
      </c>
      <c r="L288">
        <v>447.61</v>
      </c>
      <c r="M288">
        <v>0.93</v>
      </c>
      <c r="N288" s="1">
        <f>Table1[[#This Row],[final_price]]*Table1[[#This Row],[competitor_price_index]]</f>
        <v>15041.55488955</v>
      </c>
      <c r="O288" t="s">
        <v>45</v>
      </c>
      <c r="P288">
        <v>1595</v>
      </c>
      <c r="Q288">
        <v>1733</v>
      </c>
      <c r="R288">
        <v>13.24</v>
      </c>
      <c r="S288" s="2">
        <f>Table1[[#This Row],[units_sold]]*(Table1[[#This Row],[return_rate]]/100)</f>
        <v>229.44919999999999</v>
      </c>
      <c r="T288" s="2">
        <f>Table1[[#This Row],[units_sold]]-Table1[[#This Row],[unit_return]]</f>
        <v>1503.5508</v>
      </c>
      <c r="U288">
        <f>Table1[[#This Row],[final_sold]]*Table1[[#This Row],[final_price]]</f>
        <v>24318002.029491194</v>
      </c>
      <c r="V288">
        <v>3.97</v>
      </c>
      <c r="W288">
        <v>16.559999999999999</v>
      </c>
    </row>
    <row r="289" spans="1:23" x14ac:dyDescent="0.3">
      <c r="A289">
        <v>2020</v>
      </c>
      <c r="B289" t="s">
        <v>32</v>
      </c>
      <c r="C289" t="s">
        <v>20</v>
      </c>
      <c r="D289">
        <v>123475</v>
      </c>
      <c r="E289">
        <v>6.63</v>
      </c>
      <c r="F289" s="2">
        <f>Table1[[#This Row],[website_traffic]]*(Table1[[#This Row],[conversion_rate]]/100)</f>
        <v>8186.3924999999999</v>
      </c>
      <c r="G289">
        <v>290940.71000000002</v>
      </c>
      <c r="H289" s="2">
        <f>Table1[[#This Row],[marketing_spend]]/Table1[[#This Row],[customer buying]]</f>
        <v>35.539550540729635</v>
      </c>
      <c r="I289">
        <v>5206.41</v>
      </c>
      <c r="J289">
        <v>53.89</v>
      </c>
      <c r="K289" s="1">
        <f t="shared" si="4"/>
        <v>2400.6756509999996</v>
      </c>
      <c r="L289">
        <v>63.8</v>
      </c>
      <c r="M289">
        <v>1.0900000000000001</v>
      </c>
      <c r="N289" s="1">
        <f>Table1[[#This Row],[final_price]]*Table1[[#This Row],[competitor_price_index]]</f>
        <v>2616.7364595899999</v>
      </c>
      <c r="O289" t="s">
        <v>44</v>
      </c>
      <c r="P289">
        <v>3152</v>
      </c>
      <c r="Q289">
        <v>6242</v>
      </c>
      <c r="R289">
        <v>6.56</v>
      </c>
      <c r="S289" s="2">
        <f>Table1[[#This Row],[units_sold]]*(Table1[[#This Row],[return_rate]]/100)</f>
        <v>409.47519999999997</v>
      </c>
      <c r="T289" s="2">
        <f>Table1[[#This Row],[units_sold]]-Table1[[#This Row],[unit_return]]</f>
        <v>5832.5248000000001</v>
      </c>
      <c r="U289">
        <f>Table1[[#This Row],[final_sold]]*Table1[[#This Row],[final_price]]</f>
        <v>14002000.271213643</v>
      </c>
      <c r="V289">
        <v>3.05</v>
      </c>
      <c r="W289">
        <v>17.62</v>
      </c>
    </row>
    <row r="290" spans="1:23" x14ac:dyDescent="0.3">
      <c r="A290">
        <v>2020</v>
      </c>
      <c r="B290" t="s">
        <v>32</v>
      </c>
      <c r="C290" t="s">
        <v>20</v>
      </c>
      <c r="D290">
        <v>140784</v>
      </c>
      <c r="E290">
        <v>6.45</v>
      </c>
      <c r="F290" s="2">
        <f>Table1[[#This Row],[website_traffic]]*(Table1[[#This Row],[conversion_rate]]/100)</f>
        <v>9080.5680000000011</v>
      </c>
      <c r="G290">
        <v>462183.32</v>
      </c>
      <c r="H290" s="2">
        <f>Table1[[#This Row],[marketing_spend]]/Table1[[#This Row],[customer buying]]</f>
        <v>50.898062764355707</v>
      </c>
      <c r="I290">
        <v>16495.61</v>
      </c>
      <c r="J290">
        <v>35.75</v>
      </c>
      <c r="K290" s="1">
        <f t="shared" si="4"/>
        <v>10598.429425000002</v>
      </c>
      <c r="L290">
        <v>92.02</v>
      </c>
      <c r="M290">
        <v>1.04</v>
      </c>
      <c r="N290" s="1">
        <f>Table1[[#This Row],[final_price]]*Table1[[#This Row],[competitor_price_index]]</f>
        <v>11022.366602000002</v>
      </c>
      <c r="O290" t="s">
        <v>45</v>
      </c>
      <c r="P290">
        <v>3108</v>
      </c>
      <c r="Q290">
        <v>6410</v>
      </c>
      <c r="R290">
        <v>12.4</v>
      </c>
      <c r="S290" s="2">
        <f>Table1[[#This Row],[units_sold]]*(Table1[[#This Row],[return_rate]]/100)</f>
        <v>794.84</v>
      </c>
      <c r="T290" s="2">
        <f>Table1[[#This Row],[units_sold]]-Table1[[#This Row],[unit_return]]</f>
        <v>5615.16</v>
      </c>
      <c r="U290">
        <f>Table1[[#This Row],[final_sold]]*Table1[[#This Row],[final_price]]</f>
        <v>59511876.970083013</v>
      </c>
      <c r="V290">
        <v>3.53</v>
      </c>
      <c r="W290">
        <v>16.079999999999998</v>
      </c>
    </row>
    <row r="291" spans="1:23" x14ac:dyDescent="0.3">
      <c r="A291">
        <v>2020</v>
      </c>
      <c r="B291" t="s">
        <v>32</v>
      </c>
      <c r="C291" t="s">
        <v>18</v>
      </c>
      <c r="D291">
        <v>164380</v>
      </c>
      <c r="E291">
        <v>7.2</v>
      </c>
      <c r="F291" s="2">
        <f>Table1[[#This Row],[website_traffic]]*(Table1[[#This Row],[conversion_rate]]/100)</f>
        <v>11835.36</v>
      </c>
      <c r="G291">
        <v>494826.32</v>
      </c>
      <c r="H291" s="2">
        <f>Table1[[#This Row],[marketing_spend]]/Table1[[#This Row],[customer buying]]</f>
        <v>41.809148179692038</v>
      </c>
      <c r="I291">
        <v>13403.14</v>
      </c>
      <c r="J291">
        <v>56.65</v>
      </c>
      <c r="K291" s="1">
        <f t="shared" si="4"/>
        <v>5810.2611899999993</v>
      </c>
      <c r="L291">
        <v>412.18</v>
      </c>
      <c r="M291">
        <v>0.93</v>
      </c>
      <c r="N291" s="1">
        <f>Table1[[#This Row],[final_price]]*Table1[[#This Row],[competitor_price_index]]</f>
        <v>5403.5429066999995</v>
      </c>
      <c r="O291" t="s">
        <v>45</v>
      </c>
      <c r="P291">
        <v>2745</v>
      </c>
      <c r="Q291">
        <v>6651</v>
      </c>
      <c r="R291">
        <v>1.25</v>
      </c>
      <c r="S291" s="2">
        <f>Table1[[#This Row],[units_sold]]*(Table1[[#This Row],[return_rate]]/100)</f>
        <v>83.137500000000003</v>
      </c>
      <c r="T291" s="2">
        <f>Table1[[#This Row],[units_sold]]-Table1[[#This Row],[unit_return]]</f>
        <v>6567.8625000000002</v>
      </c>
      <c r="U291">
        <f>Table1[[#This Row],[final_sold]]*Table1[[#This Row],[final_price]]</f>
        <v>38160996.585006371</v>
      </c>
      <c r="V291">
        <v>2.81</v>
      </c>
      <c r="W291">
        <v>16.64</v>
      </c>
    </row>
    <row r="292" spans="1:23" x14ac:dyDescent="0.3">
      <c r="A292">
        <v>2020</v>
      </c>
      <c r="B292" t="s">
        <v>32</v>
      </c>
      <c r="C292" t="s">
        <v>21</v>
      </c>
      <c r="D292">
        <v>82344</v>
      </c>
      <c r="E292">
        <v>5.07</v>
      </c>
      <c r="F292" s="2">
        <f>Table1[[#This Row],[website_traffic]]*(Table1[[#This Row],[conversion_rate]]/100)</f>
        <v>4174.8407999999999</v>
      </c>
      <c r="G292">
        <v>6672.53</v>
      </c>
      <c r="H292" s="2">
        <f>Table1[[#This Row],[marketing_spend]]/Table1[[#This Row],[customer buying]]</f>
        <v>1.5982717233193657</v>
      </c>
      <c r="I292">
        <v>38134.79</v>
      </c>
      <c r="J292">
        <v>39.72</v>
      </c>
      <c r="K292" s="1">
        <f t="shared" si="4"/>
        <v>22987.651411999999</v>
      </c>
      <c r="L292">
        <v>269.87</v>
      </c>
      <c r="M292">
        <v>0.89</v>
      </c>
      <c r="N292" s="1">
        <f>Table1[[#This Row],[final_price]]*Table1[[#This Row],[competitor_price_index]]</f>
        <v>20459.00975668</v>
      </c>
      <c r="O292" t="s">
        <v>44</v>
      </c>
      <c r="P292">
        <v>3616</v>
      </c>
      <c r="Q292">
        <v>3705</v>
      </c>
      <c r="R292">
        <v>15.35</v>
      </c>
      <c r="S292" s="2">
        <f>Table1[[#This Row],[units_sold]]*(Table1[[#This Row],[return_rate]]/100)</f>
        <v>568.71749999999997</v>
      </c>
      <c r="T292" s="2">
        <f>Table1[[#This Row],[units_sold]]-Table1[[#This Row],[unit_return]]</f>
        <v>3136.2825000000003</v>
      </c>
      <c r="U292">
        <f>Table1[[#This Row],[final_sold]]*Table1[[#This Row],[final_price]]</f>
        <v>72095768.839555889</v>
      </c>
      <c r="V292">
        <v>3.55</v>
      </c>
      <c r="W292">
        <v>10.95</v>
      </c>
    </row>
    <row r="293" spans="1:23" x14ac:dyDescent="0.3">
      <c r="A293">
        <v>2020</v>
      </c>
      <c r="B293" t="s">
        <v>32</v>
      </c>
      <c r="C293" t="s">
        <v>21</v>
      </c>
      <c r="D293">
        <v>153963</v>
      </c>
      <c r="E293">
        <v>0.75</v>
      </c>
      <c r="F293" s="2">
        <f>Table1[[#This Row],[website_traffic]]*(Table1[[#This Row],[conversion_rate]]/100)</f>
        <v>1154.7224999999999</v>
      </c>
      <c r="G293">
        <v>246878.73</v>
      </c>
      <c r="H293" s="2">
        <f>Table1[[#This Row],[marketing_spend]]/Table1[[#This Row],[customer buying]]</f>
        <v>213.79918551859865</v>
      </c>
      <c r="I293">
        <v>17517.34</v>
      </c>
      <c r="J293">
        <v>51.3</v>
      </c>
      <c r="K293" s="1">
        <f t="shared" si="4"/>
        <v>8530.9445799999994</v>
      </c>
      <c r="L293">
        <v>197.31</v>
      </c>
      <c r="M293">
        <v>0.89</v>
      </c>
      <c r="N293" s="1">
        <f>Table1[[#This Row],[final_price]]*Table1[[#This Row],[competitor_price_index]]</f>
        <v>7592.5406761999993</v>
      </c>
      <c r="O293" t="s">
        <v>45</v>
      </c>
      <c r="P293">
        <v>4879</v>
      </c>
      <c r="Q293">
        <v>1050</v>
      </c>
      <c r="R293">
        <v>20.71</v>
      </c>
      <c r="S293" s="2">
        <f>Table1[[#This Row],[units_sold]]*(Table1[[#This Row],[return_rate]]/100)</f>
        <v>217.45500000000001</v>
      </c>
      <c r="T293" s="2">
        <f>Table1[[#This Row],[units_sold]]-Table1[[#This Row],[unit_return]]</f>
        <v>832.54499999999996</v>
      </c>
      <c r="U293">
        <f>Table1[[#This Row],[final_sold]]*Table1[[#This Row],[final_price]]</f>
        <v>7102395.2553560995</v>
      </c>
      <c r="V293">
        <v>4.55</v>
      </c>
      <c r="W293">
        <v>9.34</v>
      </c>
    </row>
    <row r="294" spans="1:23" x14ac:dyDescent="0.3">
      <c r="A294">
        <v>2020</v>
      </c>
      <c r="B294" t="s">
        <v>32</v>
      </c>
      <c r="C294" t="s">
        <v>18</v>
      </c>
      <c r="D294">
        <v>155301</v>
      </c>
      <c r="E294">
        <v>3.54</v>
      </c>
      <c r="F294" s="2">
        <f>Table1[[#This Row],[website_traffic]]*(Table1[[#This Row],[conversion_rate]]/100)</f>
        <v>5497.6554000000006</v>
      </c>
      <c r="G294">
        <v>149546.98000000001</v>
      </c>
      <c r="H294" s="2">
        <f>Table1[[#This Row],[marketing_spend]]/Table1[[#This Row],[customer buying]]</f>
        <v>27.201955946529495</v>
      </c>
      <c r="I294">
        <v>27317.66</v>
      </c>
      <c r="J294">
        <v>19.28</v>
      </c>
      <c r="K294" s="1">
        <f t="shared" si="4"/>
        <v>22050.815151999999</v>
      </c>
      <c r="L294">
        <v>157.66999999999999</v>
      </c>
      <c r="M294">
        <v>0.95</v>
      </c>
      <c r="N294" s="1">
        <f>Table1[[#This Row],[final_price]]*Table1[[#This Row],[competitor_price_index]]</f>
        <v>20948.274394399999</v>
      </c>
      <c r="O294" t="s">
        <v>45</v>
      </c>
      <c r="P294">
        <v>3386</v>
      </c>
      <c r="Q294">
        <v>4716</v>
      </c>
      <c r="R294">
        <v>7.68</v>
      </c>
      <c r="S294" s="2">
        <f>Table1[[#This Row],[units_sold]]*(Table1[[#This Row],[return_rate]]/100)</f>
        <v>362.18879999999996</v>
      </c>
      <c r="T294" s="2">
        <f>Table1[[#This Row],[units_sold]]-Table1[[#This Row],[unit_return]]</f>
        <v>4353.8112000000001</v>
      </c>
      <c r="U294">
        <f>Table1[[#This Row],[final_sold]]*Table1[[#This Row],[final_price]]</f>
        <v>96005085.9779073</v>
      </c>
      <c r="V294">
        <v>4.29</v>
      </c>
      <c r="W294">
        <v>7.3</v>
      </c>
    </row>
    <row r="295" spans="1:23" x14ac:dyDescent="0.3">
      <c r="A295">
        <v>2020</v>
      </c>
      <c r="B295" t="s">
        <v>32</v>
      </c>
      <c r="C295" t="s">
        <v>20</v>
      </c>
      <c r="D295">
        <v>68967</v>
      </c>
      <c r="E295">
        <v>6.41</v>
      </c>
      <c r="F295" s="2">
        <f>Table1[[#This Row],[website_traffic]]*(Table1[[#This Row],[conversion_rate]]/100)</f>
        <v>4420.7847000000002</v>
      </c>
      <c r="G295">
        <v>265976.25</v>
      </c>
      <c r="H295" s="2">
        <f>Table1[[#This Row],[marketing_spend]]/Table1[[#This Row],[customer buying]]</f>
        <v>60.164940853147627</v>
      </c>
      <c r="I295">
        <v>41672.400000000001</v>
      </c>
      <c r="J295">
        <v>46.72</v>
      </c>
      <c r="K295" s="1">
        <f t="shared" si="4"/>
        <v>22203.05472</v>
      </c>
      <c r="L295">
        <v>123.02</v>
      </c>
      <c r="M295">
        <v>1.17</v>
      </c>
      <c r="N295" s="1">
        <f>Table1[[#This Row],[final_price]]*Table1[[#This Row],[competitor_price_index]]</f>
        <v>25977.5740224</v>
      </c>
      <c r="O295" t="s">
        <v>44</v>
      </c>
      <c r="P295">
        <v>634</v>
      </c>
      <c r="Q295">
        <v>4343</v>
      </c>
      <c r="R295">
        <v>17.7</v>
      </c>
      <c r="S295" s="2">
        <f>Table1[[#This Row],[units_sold]]*(Table1[[#This Row],[return_rate]]/100)</f>
        <v>768.71100000000001</v>
      </c>
      <c r="T295" s="2">
        <f>Table1[[#This Row],[units_sold]]-Table1[[#This Row],[unit_return]]</f>
        <v>3574.2889999999998</v>
      </c>
      <c r="U295">
        <f>Table1[[#This Row],[final_sold]]*Table1[[#This Row],[final_price]]</f>
        <v>79360134.252094075</v>
      </c>
      <c r="V295">
        <v>3.93</v>
      </c>
      <c r="W295">
        <v>21.74</v>
      </c>
    </row>
    <row r="296" spans="1:23" x14ac:dyDescent="0.3">
      <c r="A296">
        <v>2020</v>
      </c>
      <c r="B296" t="s">
        <v>32</v>
      </c>
      <c r="C296" t="s">
        <v>18</v>
      </c>
      <c r="D296">
        <v>174861</v>
      </c>
      <c r="E296">
        <v>4.2300000000000004</v>
      </c>
      <c r="F296" s="2">
        <f>Table1[[#This Row],[website_traffic]]*(Table1[[#This Row],[conversion_rate]]/100)</f>
        <v>7396.6203000000005</v>
      </c>
      <c r="G296">
        <v>355637.67</v>
      </c>
      <c r="H296" s="2">
        <f>Table1[[#This Row],[marketing_spend]]/Table1[[#This Row],[customer buying]]</f>
        <v>48.081104014491586</v>
      </c>
      <c r="I296">
        <v>37001.800000000003</v>
      </c>
      <c r="J296">
        <v>23.26</v>
      </c>
      <c r="K296" s="1">
        <f t="shared" si="4"/>
        <v>28395.18132</v>
      </c>
      <c r="L296">
        <v>51.22</v>
      </c>
      <c r="M296">
        <v>1.1100000000000001</v>
      </c>
      <c r="N296" s="1">
        <f>Table1[[#This Row],[final_price]]*Table1[[#This Row],[competitor_price_index]]</f>
        <v>31518.651265200002</v>
      </c>
      <c r="O296" t="s">
        <v>45</v>
      </c>
      <c r="P296">
        <v>4465</v>
      </c>
      <c r="Q296">
        <v>6080</v>
      </c>
      <c r="R296">
        <v>11.99</v>
      </c>
      <c r="S296" s="2">
        <f>Table1[[#This Row],[units_sold]]*(Table1[[#This Row],[return_rate]]/100)</f>
        <v>728.99200000000008</v>
      </c>
      <c r="T296" s="2">
        <f>Table1[[#This Row],[units_sold]]-Table1[[#This Row],[unit_return]]</f>
        <v>5351.0079999999998</v>
      </c>
      <c r="U296">
        <f>Table1[[#This Row],[final_sold]]*Table1[[#This Row],[final_price]]</f>
        <v>151942842.40477055</v>
      </c>
      <c r="V296">
        <v>4.1100000000000003</v>
      </c>
      <c r="W296">
        <v>10.34</v>
      </c>
    </row>
    <row r="297" spans="1:23" x14ac:dyDescent="0.3">
      <c r="A297">
        <v>2020</v>
      </c>
      <c r="B297" t="s">
        <v>32</v>
      </c>
      <c r="C297" t="s">
        <v>22</v>
      </c>
      <c r="D297">
        <v>35890</v>
      </c>
      <c r="E297">
        <v>3.13</v>
      </c>
      <c r="F297" s="2">
        <f>Table1[[#This Row],[website_traffic]]*(Table1[[#This Row],[conversion_rate]]/100)</f>
        <v>1123.357</v>
      </c>
      <c r="G297">
        <v>122335.55</v>
      </c>
      <c r="H297" s="2">
        <f>Table1[[#This Row],[marketing_spend]]/Table1[[#This Row],[customer buying]]</f>
        <v>108.90175607576221</v>
      </c>
      <c r="I297">
        <v>8262.4</v>
      </c>
      <c r="J297">
        <v>10.79</v>
      </c>
      <c r="K297" s="1">
        <f t="shared" si="4"/>
        <v>7370.8870399999996</v>
      </c>
      <c r="L297">
        <v>93.99</v>
      </c>
      <c r="M297">
        <v>0.8</v>
      </c>
      <c r="N297" s="1">
        <f>Table1[[#This Row],[final_price]]*Table1[[#This Row],[competitor_price_index]]</f>
        <v>5896.7096320000001</v>
      </c>
      <c r="O297" t="s">
        <v>45</v>
      </c>
      <c r="P297">
        <v>3536</v>
      </c>
      <c r="Q297">
        <v>867</v>
      </c>
      <c r="R297">
        <v>17.55</v>
      </c>
      <c r="S297" s="2">
        <f>Table1[[#This Row],[units_sold]]*(Table1[[#This Row],[return_rate]]/100)</f>
        <v>152.1585</v>
      </c>
      <c r="T297" s="2">
        <f>Table1[[#This Row],[units_sold]]-Table1[[#This Row],[unit_return]]</f>
        <v>714.8415</v>
      </c>
      <c r="U297">
        <f>Table1[[#This Row],[final_sold]]*Table1[[#This Row],[final_price]]</f>
        <v>5269015.9480041601</v>
      </c>
      <c r="V297">
        <v>3.86</v>
      </c>
      <c r="W297">
        <v>8.0399999999999991</v>
      </c>
    </row>
    <row r="298" spans="1:23" x14ac:dyDescent="0.3">
      <c r="A298">
        <v>2020</v>
      </c>
      <c r="B298" t="s">
        <v>32</v>
      </c>
      <c r="C298" t="s">
        <v>20</v>
      </c>
      <c r="D298">
        <v>60269</v>
      </c>
      <c r="E298">
        <v>2.65</v>
      </c>
      <c r="F298" s="2">
        <f>Table1[[#This Row],[website_traffic]]*(Table1[[#This Row],[conversion_rate]]/100)</f>
        <v>1597.1285</v>
      </c>
      <c r="G298">
        <v>63363.62</v>
      </c>
      <c r="H298" s="2">
        <f>Table1[[#This Row],[marketing_spend]]/Table1[[#This Row],[customer buying]]</f>
        <v>39.673463969868422</v>
      </c>
      <c r="I298">
        <v>15042.52</v>
      </c>
      <c r="J298">
        <v>10.38</v>
      </c>
      <c r="K298" s="1">
        <f t="shared" si="4"/>
        <v>13481.106424</v>
      </c>
      <c r="L298">
        <v>418.54</v>
      </c>
      <c r="M298">
        <v>1.1100000000000001</v>
      </c>
      <c r="N298" s="1">
        <f>Table1[[#This Row],[final_price]]*Table1[[#This Row],[competitor_price_index]]</f>
        <v>14964.028130640001</v>
      </c>
      <c r="O298" t="s">
        <v>44</v>
      </c>
      <c r="P298">
        <v>2774</v>
      </c>
      <c r="Q298">
        <v>1984</v>
      </c>
      <c r="R298">
        <v>6.19</v>
      </c>
      <c r="S298" s="2">
        <f>Table1[[#This Row],[units_sold]]*(Table1[[#This Row],[return_rate]]/100)</f>
        <v>122.8096</v>
      </c>
      <c r="T298" s="2">
        <f>Table1[[#This Row],[units_sold]]-Table1[[#This Row],[unit_return]]</f>
        <v>1861.1904</v>
      </c>
      <c r="U298">
        <f>Table1[[#This Row],[final_sold]]*Table1[[#This Row],[final_price]]</f>
        <v>25090905.857727129</v>
      </c>
      <c r="V298">
        <v>4.97</v>
      </c>
      <c r="W298">
        <v>13.37</v>
      </c>
    </row>
    <row r="299" spans="1:23" x14ac:dyDescent="0.3">
      <c r="A299">
        <v>2021</v>
      </c>
      <c r="B299" t="s">
        <v>32</v>
      </c>
      <c r="C299" t="s">
        <v>19</v>
      </c>
      <c r="D299">
        <v>192309</v>
      </c>
      <c r="E299">
        <v>1.36</v>
      </c>
      <c r="F299" s="2">
        <f>Table1[[#This Row],[website_traffic]]*(Table1[[#This Row],[conversion_rate]]/100)</f>
        <v>2615.4024000000004</v>
      </c>
      <c r="G299">
        <v>100209.86</v>
      </c>
      <c r="H299" s="2">
        <f>Table1[[#This Row],[marketing_spend]]/Table1[[#This Row],[customer buying]]</f>
        <v>38.315274162018042</v>
      </c>
      <c r="I299">
        <v>8137.87</v>
      </c>
      <c r="J299">
        <v>43.78</v>
      </c>
      <c r="K299" s="1">
        <f t="shared" si="4"/>
        <v>4575.110514</v>
      </c>
      <c r="L299">
        <v>409.32</v>
      </c>
      <c r="M299">
        <v>0.81</v>
      </c>
      <c r="N299" s="1">
        <f>Table1[[#This Row],[final_price]]*Table1[[#This Row],[competitor_price_index]]</f>
        <v>3705.83951634</v>
      </c>
      <c r="O299" t="s">
        <v>44</v>
      </c>
      <c r="P299">
        <v>1909</v>
      </c>
      <c r="Q299">
        <v>2648</v>
      </c>
      <c r="R299">
        <v>1.43</v>
      </c>
      <c r="S299" s="2">
        <f>Table1[[#This Row],[units_sold]]*(Table1[[#This Row],[return_rate]]/100)</f>
        <v>37.866399999999999</v>
      </c>
      <c r="T299" s="2">
        <f>Table1[[#This Row],[units_sold]]-Table1[[#This Row],[unit_return]]</f>
        <v>2610.1336000000001</v>
      </c>
      <c r="U299">
        <f>Table1[[#This Row],[final_sold]]*Table1[[#This Row],[final_price]]</f>
        <v>11941649.67630467</v>
      </c>
      <c r="V299">
        <v>4.05</v>
      </c>
      <c r="W299">
        <v>15.73</v>
      </c>
    </row>
    <row r="300" spans="1:23" x14ac:dyDescent="0.3">
      <c r="A300">
        <v>2021</v>
      </c>
      <c r="B300" t="s">
        <v>32</v>
      </c>
      <c r="C300" t="s">
        <v>19</v>
      </c>
      <c r="D300">
        <v>97428</v>
      </c>
      <c r="E300">
        <v>7.03</v>
      </c>
      <c r="F300" s="2">
        <f>Table1[[#This Row],[website_traffic]]*(Table1[[#This Row],[conversion_rate]]/100)</f>
        <v>6849.1884</v>
      </c>
      <c r="G300">
        <v>346132.83</v>
      </c>
      <c r="H300" s="2">
        <f>Table1[[#This Row],[marketing_spend]]/Table1[[#This Row],[customer buying]]</f>
        <v>50.53632777863141</v>
      </c>
      <c r="I300">
        <v>18965.169999999998</v>
      </c>
      <c r="J300">
        <v>51.94</v>
      </c>
      <c r="K300" s="1">
        <f t="shared" si="4"/>
        <v>9114.6607019999992</v>
      </c>
      <c r="L300">
        <v>34.65</v>
      </c>
      <c r="M300">
        <v>0.96</v>
      </c>
      <c r="N300" s="1">
        <f>Table1[[#This Row],[final_price]]*Table1[[#This Row],[competitor_price_index]]</f>
        <v>8750.0742739199995</v>
      </c>
      <c r="O300" t="s">
        <v>44</v>
      </c>
      <c r="P300">
        <v>1450</v>
      </c>
      <c r="Q300">
        <v>4434</v>
      </c>
      <c r="R300">
        <v>19.649999999999999</v>
      </c>
      <c r="S300" s="2">
        <f>Table1[[#This Row],[units_sold]]*(Table1[[#This Row],[return_rate]]/100)</f>
        <v>871.28099999999995</v>
      </c>
      <c r="T300" s="2">
        <f>Table1[[#This Row],[units_sold]]-Table1[[#This Row],[unit_return]]</f>
        <v>3562.7190000000001</v>
      </c>
      <c r="U300">
        <f>Table1[[#This Row],[final_sold]]*Table1[[#This Row],[final_price]]</f>
        <v>32472974.861568734</v>
      </c>
      <c r="V300">
        <v>2.59</v>
      </c>
      <c r="W300">
        <v>17.84</v>
      </c>
    </row>
    <row r="301" spans="1:23" x14ac:dyDescent="0.3">
      <c r="A301">
        <v>2021</v>
      </c>
      <c r="B301" t="s">
        <v>32</v>
      </c>
      <c r="C301" t="s">
        <v>22</v>
      </c>
      <c r="D301">
        <v>40732</v>
      </c>
      <c r="E301">
        <v>7.15</v>
      </c>
      <c r="F301" s="2">
        <f>Table1[[#This Row],[website_traffic]]*(Table1[[#This Row],[conversion_rate]]/100)</f>
        <v>2912.3380000000002</v>
      </c>
      <c r="G301">
        <v>414701.31</v>
      </c>
      <c r="H301" s="2">
        <f>Table1[[#This Row],[marketing_spend]]/Table1[[#This Row],[customer buying]]</f>
        <v>142.39463619950706</v>
      </c>
      <c r="I301">
        <v>33248.51</v>
      </c>
      <c r="J301">
        <v>5.98</v>
      </c>
      <c r="K301" s="1">
        <f t="shared" si="4"/>
        <v>31260.249102000002</v>
      </c>
      <c r="L301">
        <v>486.27</v>
      </c>
      <c r="M301">
        <v>1.01</v>
      </c>
      <c r="N301" s="1">
        <f>Table1[[#This Row],[final_price]]*Table1[[#This Row],[competitor_price_index]]</f>
        <v>31572.851593020001</v>
      </c>
      <c r="O301" t="s">
        <v>45</v>
      </c>
      <c r="P301">
        <v>1032</v>
      </c>
      <c r="Q301">
        <v>2650</v>
      </c>
      <c r="R301">
        <v>12.41</v>
      </c>
      <c r="S301" s="2">
        <f>Table1[[#This Row],[units_sold]]*(Table1[[#This Row],[return_rate]]/100)</f>
        <v>328.86500000000001</v>
      </c>
      <c r="T301" s="2">
        <f>Table1[[#This Row],[units_sold]]-Table1[[#This Row],[unit_return]]</f>
        <v>2321.1350000000002</v>
      </c>
      <c r="U301">
        <f>Table1[[#This Row],[final_sold]]*Table1[[#This Row],[final_price]]</f>
        <v>72559258.299370781</v>
      </c>
      <c r="V301">
        <v>4.55</v>
      </c>
      <c r="W301">
        <v>10</v>
      </c>
    </row>
    <row r="302" spans="1:23" x14ac:dyDescent="0.3">
      <c r="A302">
        <v>2021</v>
      </c>
      <c r="B302" t="s">
        <v>32</v>
      </c>
      <c r="C302" t="s">
        <v>22</v>
      </c>
      <c r="D302">
        <v>187793</v>
      </c>
      <c r="E302">
        <v>3.88</v>
      </c>
      <c r="F302" s="2">
        <f>Table1[[#This Row],[website_traffic]]*(Table1[[#This Row],[conversion_rate]]/100)</f>
        <v>7286.3684000000003</v>
      </c>
      <c r="G302">
        <v>233521.29</v>
      </c>
      <c r="H302" s="2">
        <f>Table1[[#This Row],[marketing_spend]]/Table1[[#This Row],[customer buying]]</f>
        <v>32.049064387136944</v>
      </c>
      <c r="I302">
        <v>44509.5</v>
      </c>
      <c r="J302">
        <v>10.09</v>
      </c>
      <c r="K302" s="1">
        <f t="shared" si="4"/>
        <v>40018.491450000001</v>
      </c>
      <c r="L302">
        <v>135.56</v>
      </c>
      <c r="M302">
        <v>0.84</v>
      </c>
      <c r="N302" s="1">
        <f>Table1[[#This Row],[final_price]]*Table1[[#This Row],[competitor_price_index]]</f>
        <v>33615.532818</v>
      </c>
      <c r="O302" t="s">
        <v>45</v>
      </c>
      <c r="P302">
        <v>2753</v>
      </c>
      <c r="Q302">
        <v>3905</v>
      </c>
      <c r="R302">
        <v>4</v>
      </c>
      <c r="S302" s="2">
        <f>Table1[[#This Row],[units_sold]]*(Table1[[#This Row],[return_rate]]/100)</f>
        <v>156.20000000000002</v>
      </c>
      <c r="T302" s="2">
        <f>Table1[[#This Row],[units_sold]]-Table1[[#This Row],[unit_return]]</f>
        <v>3748.8</v>
      </c>
      <c r="U302">
        <f>Table1[[#This Row],[final_sold]]*Table1[[#This Row],[final_price]]</f>
        <v>150021320.74776</v>
      </c>
      <c r="V302">
        <v>2.68</v>
      </c>
      <c r="W302">
        <v>6.48</v>
      </c>
    </row>
    <row r="303" spans="1:23" x14ac:dyDescent="0.3">
      <c r="A303">
        <v>2021</v>
      </c>
      <c r="B303" t="s">
        <v>32</v>
      </c>
      <c r="C303" t="s">
        <v>20</v>
      </c>
      <c r="D303">
        <v>53723</v>
      </c>
      <c r="E303">
        <v>4.3</v>
      </c>
      <c r="F303" s="2">
        <f>Table1[[#This Row],[website_traffic]]*(Table1[[#This Row],[conversion_rate]]/100)</f>
        <v>2310.0889999999999</v>
      </c>
      <c r="G303">
        <v>56944.89</v>
      </c>
      <c r="H303" s="2">
        <f>Table1[[#This Row],[marketing_spend]]/Table1[[#This Row],[customer buying]]</f>
        <v>24.65051779390318</v>
      </c>
      <c r="I303">
        <v>20619.18</v>
      </c>
      <c r="J303">
        <v>4.38</v>
      </c>
      <c r="K303" s="1">
        <f t="shared" si="4"/>
        <v>19716.059916000002</v>
      </c>
      <c r="L303">
        <v>470.38</v>
      </c>
      <c r="M303">
        <v>1.1000000000000001</v>
      </c>
      <c r="N303" s="1">
        <f>Table1[[#This Row],[final_price]]*Table1[[#This Row],[competitor_price_index]]</f>
        <v>21687.665907600003</v>
      </c>
      <c r="O303" t="s">
        <v>45</v>
      </c>
      <c r="P303">
        <v>4905</v>
      </c>
      <c r="Q303">
        <v>2208</v>
      </c>
      <c r="R303">
        <v>2.06</v>
      </c>
      <c r="S303" s="2">
        <f>Table1[[#This Row],[units_sold]]*(Table1[[#This Row],[return_rate]]/100)</f>
        <v>45.4848</v>
      </c>
      <c r="T303" s="2">
        <f>Table1[[#This Row],[units_sold]]-Table1[[#This Row],[unit_return]]</f>
        <v>2162.5151999999998</v>
      </c>
      <c r="U303">
        <f>Table1[[#This Row],[final_sold]]*Table1[[#This Row],[final_price]]</f>
        <v>42636279.252460726</v>
      </c>
      <c r="V303">
        <v>4.78</v>
      </c>
      <c r="W303">
        <v>5.32</v>
      </c>
    </row>
    <row r="304" spans="1:23" x14ac:dyDescent="0.3">
      <c r="A304">
        <v>2021</v>
      </c>
      <c r="B304" t="s">
        <v>32</v>
      </c>
      <c r="C304" t="s">
        <v>21</v>
      </c>
      <c r="D304">
        <v>82141</v>
      </c>
      <c r="E304">
        <v>3.68</v>
      </c>
      <c r="F304" s="2">
        <f>Table1[[#This Row],[website_traffic]]*(Table1[[#This Row],[conversion_rate]]/100)</f>
        <v>3022.7887999999998</v>
      </c>
      <c r="G304">
        <v>335788.42</v>
      </c>
      <c r="H304" s="2">
        <f>Table1[[#This Row],[marketing_spend]]/Table1[[#This Row],[customer buying]]</f>
        <v>111.08563721024771</v>
      </c>
      <c r="I304">
        <v>14276.83</v>
      </c>
      <c r="J304">
        <v>59.61</v>
      </c>
      <c r="K304" s="1">
        <f t="shared" si="4"/>
        <v>5766.4116370000002</v>
      </c>
      <c r="L304">
        <v>432.6</v>
      </c>
      <c r="M304">
        <v>0.88</v>
      </c>
      <c r="N304" s="1">
        <f>Table1[[#This Row],[final_price]]*Table1[[#This Row],[competitor_price_index]]</f>
        <v>5074.4422405599998</v>
      </c>
      <c r="O304" t="s">
        <v>45</v>
      </c>
      <c r="P304">
        <v>669</v>
      </c>
      <c r="Q304">
        <v>2152</v>
      </c>
      <c r="R304">
        <v>5.7</v>
      </c>
      <c r="S304" s="2">
        <f>Table1[[#This Row],[units_sold]]*(Table1[[#This Row],[return_rate]]/100)</f>
        <v>122.664</v>
      </c>
      <c r="T304" s="2">
        <f>Table1[[#This Row],[units_sold]]-Table1[[#This Row],[unit_return]]</f>
        <v>2029.336</v>
      </c>
      <c r="U304">
        <f>Table1[[#This Row],[final_sold]]*Table1[[#This Row],[final_price]]</f>
        <v>11701986.725783033</v>
      </c>
      <c r="V304">
        <v>3.56</v>
      </c>
      <c r="W304">
        <v>18.329999999999998</v>
      </c>
    </row>
    <row r="305" spans="1:23" x14ac:dyDescent="0.3">
      <c r="A305">
        <v>2021</v>
      </c>
      <c r="B305" t="s">
        <v>32</v>
      </c>
      <c r="C305" t="s">
        <v>18</v>
      </c>
      <c r="D305">
        <v>65578</v>
      </c>
      <c r="E305">
        <v>6.12</v>
      </c>
      <c r="F305" s="2">
        <f>Table1[[#This Row],[website_traffic]]*(Table1[[#This Row],[conversion_rate]]/100)</f>
        <v>4013.3736000000004</v>
      </c>
      <c r="G305">
        <v>382175.02</v>
      </c>
      <c r="H305" s="2">
        <f>Table1[[#This Row],[marketing_spend]]/Table1[[#This Row],[customer buying]]</f>
        <v>95.225378469624658</v>
      </c>
      <c r="I305">
        <v>30967.1</v>
      </c>
      <c r="J305">
        <v>23.48</v>
      </c>
      <c r="K305" s="1">
        <f t="shared" si="4"/>
        <v>23696.02492</v>
      </c>
      <c r="L305">
        <v>464.63</v>
      </c>
      <c r="M305">
        <v>0.91</v>
      </c>
      <c r="N305" s="1">
        <f>Table1[[#This Row],[final_price]]*Table1[[#This Row],[competitor_price_index]]</f>
        <v>21563.382677199999</v>
      </c>
      <c r="O305" t="s">
        <v>44</v>
      </c>
      <c r="P305">
        <v>293</v>
      </c>
      <c r="Q305">
        <v>2949</v>
      </c>
      <c r="R305">
        <v>7.54</v>
      </c>
      <c r="S305" s="2">
        <f>Table1[[#This Row],[units_sold]]*(Table1[[#This Row],[return_rate]]/100)</f>
        <v>222.35459999999998</v>
      </c>
      <c r="T305" s="2">
        <f>Table1[[#This Row],[units_sold]]-Table1[[#This Row],[unit_return]]</f>
        <v>2726.6453999999999</v>
      </c>
      <c r="U305">
        <f>Table1[[#This Row],[final_sold]]*Table1[[#This Row],[final_price]]</f>
        <v>64610657.346403368</v>
      </c>
      <c r="V305">
        <v>2.94</v>
      </c>
      <c r="W305">
        <v>14.53</v>
      </c>
    </row>
    <row r="306" spans="1:23" x14ac:dyDescent="0.3">
      <c r="A306">
        <v>2021</v>
      </c>
      <c r="B306" t="s">
        <v>32</v>
      </c>
      <c r="C306" t="s">
        <v>20</v>
      </c>
      <c r="D306">
        <v>5476</v>
      </c>
      <c r="E306">
        <v>0.78</v>
      </c>
      <c r="F306" s="2">
        <f>Table1[[#This Row],[website_traffic]]*(Table1[[#This Row],[conversion_rate]]/100)</f>
        <v>42.712800000000001</v>
      </c>
      <c r="G306">
        <v>498015.57</v>
      </c>
      <c r="H306" s="2">
        <f>Table1[[#This Row],[marketing_spend]]/Table1[[#This Row],[customer buying]]</f>
        <v>11659.632943754565</v>
      </c>
      <c r="I306">
        <v>6727.78</v>
      </c>
      <c r="J306">
        <v>43.05</v>
      </c>
      <c r="K306" s="1">
        <f t="shared" si="4"/>
        <v>3831.4707100000001</v>
      </c>
      <c r="L306">
        <v>48.23</v>
      </c>
      <c r="M306">
        <v>0.98</v>
      </c>
      <c r="N306" s="1">
        <f>Table1[[#This Row],[final_price]]*Table1[[#This Row],[competitor_price_index]]</f>
        <v>3754.8412957999999</v>
      </c>
      <c r="O306" t="s">
        <v>45</v>
      </c>
      <c r="P306">
        <v>4912</v>
      </c>
      <c r="Q306">
        <v>22</v>
      </c>
      <c r="R306">
        <v>5.2</v>
      </c>
      <c r="S306" s="2">
        <f>Table1[[#This Row],[units_sold]]*(Table1[[#This Row],[return_rate]]/100)</f>
        <v>1.1440000000000001</v>
      </c>
      <c r="T306" s="2">
        <f>Table1[[#This Row],[units_sold]]-Table1[[#This Row],[unit_return]]</f>
        <v>20.856000000000002</v>
      </c>
      <c r="U306">
        <f>Table1[[#This Row],[final_sold]]*Table1[[#This Row],[final_price]]</f>
        <v>79909.153127760001</v>
      </c>
      <c r="V306">
        <v>2.66</v>
      </c>
      <c r="W306">
        <v>17.32</v>
      </c>
    </row>
    <row r="307" spans="1:23" x14ac:dyDescent="0.3">
      <c r="A307">
        <v>2021</v>
      </c>
      <c r="B307" t="s">
        <v>32</v>
      </c>
      <c r="C307" t="s">
        <v>19</v>
      </c>
      <c r="D307">
        <v>154481</v>
      </c>
      <c r="E307">
        <v>5.96</v>
      </c>
      <c r="F307" s="2">
        <f>Table1[[#This Row],[website_traffic]]*(Table1[[#This Row],[conversion_rate]]/100)</f>
        <v>9207.0676000000003</v>
      </c>
      <c r="G307">
        <v>172819.13</v>
      </c>
      <c r="H307" s="2">
        <f>Table1[[#This Row],[marketing_spend]]/Table1[[#This Row],[customer buying]]</f>
        <v>18.770268396856345</v>
      </c>
      <c r="I307">
        <v>26697.919999999998</v>
      </c>
      <c r="J307">
        <v>15.19</v>
      </c>
      <c r="K307" s="1">
        <f t="shared" si="4"/>
        <v>22642.505951999996</v>
      </c>
      <c r="L307">
        <v>456.73</v>
      </c>
      <c r="M307">
        <v>1.01</v>
      </c>
      <c r="N307" s="1">
        <f>Table1[[#This Row],[final_price]]*Table1[[#This Row],[competitor_price_index]]</f>
        <v>22868.931011519995</v>
      </c>
      <c r="O307" t="s">
        <v>45</v>
      </c>
      <c r="P307">
        <v>4297</v>
      </c>
      <c r="Q307">
        <v>5174</v>
      </c>
      <c r="R307">
        <v>24.97</v>
      </c>
      <c r="S307" s="2">
        <f>Table1[[#This Row],[units_sold]]*(Table1[[#This Row],[return_rate]]/100)</f>
        <v>1291.9477999999999</v>
      </c>
      <c r="T307" s="2">
        <f>Table1[[#This Row],[units_sold]]-Table1[[#This Row],[unit_return]]</f>
        <v>3882.0522000000001</v>
      </c>
      <c r="U307">
        <f>Table1[[#This Row],[final_sold]]*Table1[[#This Row],[final_price]]</f>
        <v>87899390.044474676</v>
      </c>
      <c r="V307">
        <v>2.81</v>
      </c>
      <c r="W307">
        <v>11.53</v>
      </c>
    </row>
    <row r="308" spans="1:23" x14ac:dyDescent="0.3">
      <c r="A308">
        <v>2021</v>
      </c>
      <c r="B308" t="s">
        <v>32</v>
      </c>
      <c r="C308" t="s">
        <v>21</v>
      </c>
      <c r="D308">
        <v>103880</v>
      </c>
      <c r="E308">
        <v>5.99</v>
      </c>
      <c r="F308" s="2">
        <f>Table1[[#This Row],[website_traffic]]*(Table1[[#This Row],[conversion_rate]]/100)</f>
        <v>6222.4120000000003</v>
      </c>
      <c r="G308">
        <v>237863.96</v>
      </c>
      <c r="H308" s="2">
        <f>Table1[[#This Row],[marketing_spend]]/Table1[[#This Row],[customer buying]]</f>
        <v>38.226970505970996</v>
      </c>
      <c r="I308">
        <v>20345.07</v>
      </c>
      <c r="J308">
        <v>11.74</v>
      </c>
      <c r="K308" s="1">
        <f t="shared" si="4"/>
        <v>17956.558782</v>
      </c>
      <c r="L308">
        <v>135.35</v>
      </c>
      <c r="M308">
        <v>1.18</v>
      </c>
      <c r="N308" s="1">
        <f>Table1[[#This Row],[final_price]]*Table1[[#This Row],[competitor_price_index]]</f>
        <v>21188.739362759999</v>
      </c>
      <c r="O308" t="s">
        <v>45</v>
      </c>
      <c r="P308">
        <v>3118</v>
      </c>
      <c r="Q308">
        <v>3783</v>
      </c>
      <c r="R308">
        <v>23.18</v>
      </c>
      <c r="S308" s="2">
        <f>Table1[[#This Row],[units_sold]]*(Table1[[#This Row],[return_rate]]/100)</f>
        <v>876.89940000000001</v>
      </c>
      <c r="T308" s="2">
        <f>Table1[[#This Row],[units_sold]]-Table1[[#This Row],[unit_return]]</f>
        <v>2906.1005999999998</v>
      </c>
      <c r="U308">
        <f>Table1[[#This Row],[final_sold]]*Table1[[#This Row],[final_price]]</f>
        <v>52183566.250305466</v>
      </c>
      <c r="V308">
        <v>3.04</v>
      </c>
      <c r="W308">
        <v>9.65</v>
      </c>
    </row>
    <row r="309" spans="1:23" x14ac:dyDescent="0.3">
      <c r="A309">
        <v>2021</v>
      </c>
      <c r="B309" t="s">
        <v>32</v>
      </c>
      <c r="C309" t="s">
        <v>22</v>
      </c>
      <c r="D309">
        <v>134556</v>
      </c>
      <c r="E309">
        <v>1.47</v>
      </c>
      <c r="F309" s="2">
        <f>Table1[[#This Row],[website_traffic]]*(Table1[[#This Row],[conversion_rate]]/100)</f>
        <v>1977.9731999999999</v>
      </c>
      <c r="G309">
        <v>375049.44</v>
      </c>
      <c r="H309" s="2">
        <f>Table1[[#This Row],[marketing_spend]]/Table1[[#This Row],[customer buying]]</f>
        <v>189.61300385667511</v>
      </c>
      <c r="I309">
        <v>1323.92</v>
      </c>
      <c r="J309">
        <v>19.62</v>
      </c>
      <c r="K309" s="1">
        <f t="shared" si="4"/>
        <v>1064.166896</v>
      </c>
      <c r="L309">
        <v>491.05</v>
      </c>
      <c r="M309">
        <v>1.05</v>
      </c>
      <c r="N309" s="1">
        <f>Table1[[#This Row],[final_price]]*Table1[[#This Row],[competitor_price_index]]</f>
        <v>1117.3752408</v>
      </c>
      <c r="O309" t="s">
        <v>45</v>
      </c>
      <c r="P309">
        <v>4542</v>
      </c>
      <c r="Q309">
        <v>1167</v>
      </c>
      <c r="R309">
        <v>10.050000000000001</v>
      </c>
      <c r="S309" s="2">
        <f>Table1[[#This Row],[units_sold]]*(Table1[[#This Row],[return_rate]]/100)</f>
        <v>117.2835</v>
      </c>
      <c r="T309" s="2">
        <f>Table1[[#This Row],[units_sold]]-Table1[[#This Row],[unit_return]]</f>
        <v>1049.7165</v>
      </c>
      <c r="U309">
        <f>Table1[[#This Row],[final_sold]]*Table1[[#This Row],[final_price]]</f>
        <v>1117073.549484984</v>
      </c>
      <c r="V309">
        <v>2.95</v>
      </c>
      <c r="W309">
        <v>8.91</v>
      </c>
    </row>
    <row r="310" spans="1:23" x14ac:dyDescent="0.3">
      <c r="A310">
        <v>2021</v>
      </c>
      <c r="B310" t="s">
        <v>32</v>
      </c>
      <c r="C310" t="s">
        <v>20</v>
      </c>
      <c r="D310">
        <v>37104</v>
      </c>
      <c r="E310">
        <v>7.72</v>
      </c>
      <c r="F310" s="2">
        <f>Table1[[#This Row],[website_traffic]]*(Table1[[#This Row],[conversion_rate]]/100)</f>
        <v>2864.4287999999997</v>
      </c>
      <c r="G310">
        <v>202821.05</v>
      </c>
      <c r="H310" s="2">
        <f>Table1[[#This Row],[marketing_spend]]/Table1[[#This Row],[customer buying]]</f>
        <v>70.806804484021384</v>
      </c>
      <c r="I310">
        <v>22590.03</v>
      </c>
      <c r="J310">
        <v>30.59</v>
      </c>
      <c r="K310" s="1">
        <f t="shared" si="4"/>
        <v>15679.739822999998</v>
      </c>
      <c r="L310">
        <v>365.43</v>
      </c>
      <c r="M310">
        <v>1.1299999999999999</v>
      </c>
      <c r="N310" s="1">
        <f>Table1[[#This Row],[final_price]]*Table1[[#This Row],[competitor_price_index]]</f>
        <v>17718.105999989995</v>
      </c>
      <c r="O310" t="s">
        <v>45</v>
      </c>
      <c r="P310">
        <v>3084</v>
      </c>
      <c r="Q310">
        <v>2131</v>
      </c>
      <c r="R310">
        <v>16.420000000000002</v>
      </c>
      <c r="S310" s="2">
        <f>Table1[[#This Row],[units_sold]]*(Table1[[#This Row],[return_rate]]/100)</f>
        <v>349.91020000000003</v>
      </c>
      <c r="T310" s="2">
        <f>Table1[[#This Row],[units_sold]]-Table1[[#This Row],[unit_return]]</f>
        <v>1781.0898</v>
      </c>
      <c r="U310">
        <f>Table1[[#This Row],[final_sold]]*Table1[[#This Row],[final_price]]</f>
        <v>27927024.665399101</v>
      </c>
      <c r="V310">
        <v>3.72</v>
      </c>
      <c r="W310">
        <v>8.5399999999999991</v>
      </c>
    </row>
    <row r="311" spans="1:23" x14ac:dyDescent="0.3">
      <c r="A311">
        <v>2021</v>
      </c>
      <c r="B311" t="s">
        <v>32</v>
      </c>
      <c r="C311" t="s">
        <v>20</v>
      </c>
      <c r="D311">
        <v>38232</v>
      </c>
      <c r="E311">
        <v>6.35</v>
      </c>
      <c r="F311" s="2">
        <f>Table1[[#This Row],[website_traffic]]*(Table1[[#This Row],[conversion_rate]]/100)</f>
        <v>2427.732</v>
      </c>
      <c r="G311">
        <v>271229.71999999997</v>
      </c>
      <c r="H311" s="2">
        <f>Table1[[#This Row],[marketing_spend]]/Table1[[#This Row],[customer buying]]</f>
        <v>111.72144207021202</v>
      </c>
      <c r="I311">
        <v>616.05999999999995</v>
      </c>
      <c r="J311">
        <v>54.36</v>
      </c>
      <c r="K311" s="1">
        <f t="shared" si="4"/>
        <v>281.16978399999999</v>
      </c>
      <c r="L311">
        <v>37.46</v>
      </c>
      <c r="M311">
        <v>1.03</v>
      </c>
      <c r="N311" s="1">
        <f>Table1[[#This Row],[final_price]]*Table1[[#This Row],[competitor_price_index]]</f>
        <v>289.60487752</v>
      </c>
      <c r="O311" t="s">
        <v>45</v>
      </c>
      <c r="P311">
        <v>2249</v>
      </c>
      <c r="Q311">
        <v>2121</v>
      </c>
      <c r="R311">
        <v>11.06</v>
      </c>
      <c r="S311" s="2">
        <f>Table1[[#This Row],[units_sold]]*(Table1[[#This Row],[return_rate]]/100)</f>
        <v>234.58260000000001</v>
      </c>
      <c r="T311" s="2">
        <f>Table1[[#This Row],[units_sold]]-Table1[[#This Row],[unit_return]]</f>
        <v>1886.4174</v>
      </c>
      <c r="U311">
        <f>Table1[[#This Row],[final_sold]]*Table1[[#This Row],[final_price]]</f>
        <v>530403.57289184164</v>
      </c>
      <c r="V311">
        <v>4.37</v>
      </c>
      <c r="W311">
        <v>12.84</v>
      </c>
    </row>
    <row r="312" spans="1:23" x14ac:dyDescent="0.3">
      <c r="A312">
        <v>2021</v>
      </c>
      <c r="B312" t="s">
        <v>32</v>
      </c>
      <c r="C312" t="s">
        <v>18</v>
      </c>
      <c r="D312">
        <v>84275</v>
      </c>
      <c r="E312">
        <v>1.33</v>
      </c>
      <c r="F312" s="2">
        <f>Table1[[#This Row],[website_traffic]]*(Table1[[#This Row],[conversion_rate]]/100)</f>
        <v>1120.8575000000001</v>
      </c>
      <c r="G312">
        <v>258804.55</v>
      </c>
      <c r="H312" s="2">
        <f>Table1[[#This Row],[marketing_spend]]/Table1[[#This Row],[customer buying]]</f>
        <v>230.89870924716118</v>
      </c>
      <c r="I312">
        <v>22611.21</v>
      </c>
      <c r="J312">
        <v>34.31</v>
      </c>
      <c r="K312" s="1">
        <f t="shared" si="4"/>
        <v>14853.303849</v>
      </c>
      <c r="L312">
        <v>220.63</v>
      </c>
      <c r="M312">
        <v>0.99</v>
      </c>
      <c r="N312" s="1">
        <f>Table1[[#This Row],[final_price]]*Table1[[#This Row],[competitor_price_index]]</f>
        <v>14704.770810509999</v>
      </c>
      <c r="O312" t="s">
        <v>45</v>
      </c>
      <c r="P312">
        <v>3271</v>
      </c>
      <c r="Q312">
        <v>1024</v>
      </c>
      <c r="R312">
        <v>15.49</v>
      </c>
      <c r="S312" s="2">
        <f>Table1[[#This Row],[units_sold]]*(Table1[[#This Row],[return_rate]]/100)</f>
        <v>158.61760000000001</v>
      </c>
      <c r="T312" s="2">
        <f>Table1[[#This Row],[units_sold]]-Table1[[#This Row],[unit_return]]</f>
        <v>865.38239999999996</v>
      </c>
      <c r="U312">
        <f>Table1[[#This Row],[final_sold]]*Table1[[#This Row],[final_price]]</f>
        <v>12853787.732776856</v>
      </c>
      <c r="V312">
        <v>4.57</v>
      </c>
      <c r="W312">
        <v>5.75</v>
      </c>
    </row>
    <row r="313" spans="1:23" x14ac:dyDescent="0.3">
      <c r="A313">
        <v>2021</v>
      </c>
      <c r="B313" t="s">
        <v>32</v>
      </c>
      <c r="C313" t="s">
        <v>18</v>
      </c>
      <c r="D313">
        <v>74086</v>
      </c>
      <c r="E313">
        <v>3.67</v>
      </c>
      <c r="F313" s="2">
        <f>Table1[[#This Row],[website_traffic]]*(Table1[[#This Row],[conversion_rate]]/100)</f>
        <v>2718.9561999999996</v>
      </c>
      <c r="G313">
        <v>246727.38</v>
      </c>
      <c r="H313" s="2">
        <f>Table1[[#This Row],[marketing_spend]]/Table1[[#This Row],[customer buying]]</f>
        <v>90.743418375036725</v>
      </c>
      <c r="I313">
        <v>47038.76</v>
      </c>
      <c r="J313">
        <v>42.02</v>
      </c>
      <c r="K313" s="1">
        <f t="shared" si="4"/>
        <v>27273.073048000002</v>
      </c>
      <c r="L313">
        <v>133.57</v>
      </c>
      <c r="M313">
        <v>1.2</v>
      </c>
      <c r="N313" s="1">
        <f>Table1[[#This Row],[final_price]]*Table1[[#This Row],[competitor_price_index]]</f>
        <v>32727.6876576</v>
      </c>
      <c r="O313" t="s">
        <v>45</v>
      </c>
      <c r="P313">
        <v>3194</v>
      </c>
      <c r="Q313">
        <v>2566</v>
      </c>
      <c r="R313">
        <v>12.3</v>
      </c>
      <c r="S313" s="2">
        <f>Table1[[#This Row],[units_sold]]*(Table1[[#This Row],[return_rate]]/100)</f>
        <v>315.61800000000005</v>
      </c>
      <c r="T313" s="2">
        <f>Table1[[#This Row],[units_sold]]-Table1[[#This Row],[unit_return]]</f>
        <v>2250.3820000000001</v>
      </c>
      <c r="U313">
        <f>Table1[[#This Row],[final_sold]]*Table1[[#This Row],[final_price]]</f>
        <v>61374832.67190434</v>
      </c>
      <c r="V313">
        <v>4.72</v>
      </c>
      <c r="W313">
        <v>13.63</v>
      </c>
    </row>
    <row r="314" spans="1:23" x14ac:dyDescent="0.3">
      <c r="A314">
        <v>2021</v>
      </c>
      <c r="B314" t="s">
        <v>32</v>
      </c>
      <c r="C314" t="s">
        <v>22</v>
      </c>
      <c r="D314">
        <v>155822</v>
      </c>
      <c r="E314">
        <v>7.89</v>
      </c>
      <c r="F314" s="2">
        <f>Table1[[#This Row],[website_traffic]]*(Table1[[#This Row],[conversion_rate]]/100)</f>
        <v>12294.355799999999</v>
      </c>
      <c r="G314">
        <v>91878.17</v>
      </c>
      <c r="H314" s="2">
        <f>Table1[[#This Row],[marketing_spend]]/Table1[[#This Row],[customer buying]]</f>
        <v>7.4731992057688785</v>
      </c>
      <c r="I314">
        <v>17850.310000000001</v>
      </c>
      <c r="J314">
        <v>29.64</v>
      </c>
      <c r="K314" s="1">
        <f t="shared" si="4"/>
        <v>12559.478116</v>
      </c>
      <c r="L314">
        <v>174.39</v>
      </c>
      <c r="M314">
        <v>1.02</v>
      </c>
      <c r="N314" s="1">
        <f>Table1[[#This Row],[final_price]]*Table1[[#This Row],[competitor_price_index]]</f>
        <v>12810.66767832</v>
      </c>
      <c r="O314" t="s">
        <v>45</v>
      </c>
      <c r="P314">
        <v>205</v>
      </c>
      <c r="Q314">
        <v>6171</v>
      </c>
      <c r="R314">
        <v>16.09</v>
      </c>
      <c r="S314" s="2">
        <f>Table1[[#This Row],[units_sold]]*(Table1[[#This Row],[return_rate]]/100)</f>
        <v>992.9138999999999</v>
      </c>
      <c r="T314" s="2">
        <f>Table1[[#This Row],[units_sold]]-Table1[[#This Row],[unit_return]]</f>
        <v>5178.0861000000004</v>
      </c>
      <c r="U314">
        <f>Table1[[#This Row],[final_sold]]*Table1[[#This Row],[final_price]]</f>
        <v>65034059.055713795</v>
      </c>
      <c r="V314">
        <v>2.5099999999999998</v>
      </c>
      <c r="W314">
        <v>10.65</v>
      </c>
    </row>
    <row r="315" spans="1:23" x14ac:dyDescent="0.3">
      <c r="A315">
        <v>2021</v>
      </c>
      <c r="B315" t="s">
        <v>32</v>
      </c>
      <c r="C315" t="s">
        <v>21</v>
      </c>
      <c r="D315">
        <v>26583</v>
      </c>
      <c r="E315">
        <v>3.42</v>
      </c>
      <c r="F315" s="2">
        <f>Table1[[#This Row],[website_traffic]]*(Table1[[#This Row],[conversion_rate]]/100)</f>
        <v>909.1386</v>
      </c>
      <c r="G315">
        <v>383849.24</v>
      </c>
      <c r="H315" s="2">
        <f>Table1[[#This Row],[marketing_spend]]/Table1[[#This Row],[customer buying]]</f>
        <v>422.21201475770579</v>
      </c>
      <c r="I315">
        <v>8249.56</v>
      </c>
      <c r="J315">
        <v>14.8</v>
      </c>
      <c r="K315" s="1">
        <f t="shared" si="4"/>
        <v>7028.6251199999997</v>
      </c>
      <c r="L315">
        <v>224.08</v>
      </c>
      <c r="M315">
        <v>1.04</v>
      </c>
      <c r="N315" s="1">
        <f>Table1[[#This Row],[final_price]]*Table1[[#This Row],[competitor_price_index]]</f>
        <v>7309.7701248000003</v>
      </c>
      <c r="O315" t="s">
        <v>44</v>
      </c>
      <c r="P315">
        <v>664</v>
      </c>
      <c r="Q315">
        <v>965</v>
      </c>
      <c r="R315">
        <v>17.16</v>
      </c>
      <c r="S315" s="2">
        <f>Table1[[#This Row],[units_sold]]*(Table1[[#This Row],[return_rate]]/100)</f>
        <v>165.59399999999999</v>
      </c>
      <c r="T315" s="2">
        <f>Table1[[#This Row],[units_sold]]-Table1[[#This Row],[unit_return]]</f>
        <v>799.40599999999995</v>
      </c>
      <c r="U315">
        <f>Table1[[#This Row],[final_sold]]*Table1[[#This Row],[final_price]]</f>
        <v>5618725.0926787192</v>
      </c>
      <c r="V315">
        <v>4.25</v>
      </c>
      <c r="W315">
        <v>17.149999999999999</v>
      </c>
    </row>
    <row r="316" spans="1:23" x14ac:dyDescent="0.3">
      <c r="A316">
        <v>2021</v>
      </c>
      <c r="B316" t="s">
        <v>32</v>
      </c>
      <c r="C316" t="s">
        <v>20</v>
      </c>
      <c r="D316">
        <v>167974</v>
      </c>
      <c r="E316">
        <v>5.78</v>
      </c>
      <c r="F316" s="2">
        <f>Table1[[#This Row],[website_traffic]]*(Table1[[#This Row],[conversion_rate]]/100)</f>
        <v>9708.8972000000012</v>
      </c>
      <c r="G316">
        <v>145503.84</v>
      </c>
      <c r="H316" s="2">
        <f>Table1[[#This Row],[marketing_spend]]/Table1[[#This Row],[customer buying]]</f>
        <v>14.986649565101995</v>
      </c>
      <c r="I316">
        <v>22772.44</v>
      </c>
      <c r="J316">
        <v>2.58</v>
      </c>
      <c r="K316" s="1">
        <f t="shared" si="4"/>
        <v>22184.911047999998</v>
      </c>
      <c r="L316">
        <v>462.46</v>
      </c>
      <c r="M316">
        <v>0.83</v>
      </c>
      <c r="N316" s="1">
        <f>Table1[[#This Row],[final_price]]*Table1[[#This Row],[competitor_price_index]]</f>
        <v>18413.476169839996</v>
      </c>
      <c r="O316" t="s">
        <v>45</v>
      </c>
      <c r="P316">
        <v>4092</v>
      </c>
      <c r="Q316">
        <v>9650</v>
      </c>
      <c r="R316">
        <v>4.6399999999999997</v>
      </c>
      <c r="S316" s="2">
        <f>Table1[[#This Row],[units_sold]]*(Table1[[#This Row],[return_rate]]/100)</f>
        <v>447.76</v>
      </c>
      <c r="T316" s="2">
        <f>Table1[[#This Row],[units_sold]]-Table1[[#This Row],[unit_return]]</f>
        <v>9202.24</v>
      </c>
      <c r="U316">
        <f>Table1[[#This Row],[final_sold]]*Table1[[#This Row],[final_price]]</f>
        <v>204150875.8423475</v>
      </c>
      <c r="V316">
        <v>4.97</v>
      </c>
      <c r="W316">
        <v>6.35</v>
      </c>
    </row>
    <row r="317" spans="1:23" x14ac:dyDescent="0.3">
      <c r="A317">
        <v>2021</v>
      </c>
      <c r="B317" t="s">
        <v>32</v>
      </c>
      <c r="C317" t="s">
        <v>20</v>
      </c>
      <c r="D317">
        <v>4991</v>
      </c>
      <c r="E317">
        <v>1.71</v>
      </c>
      <c r="F317" s="2">
        <f>Table1[[#This Row],[website_traffic]]*(Table1[[#This Row],[conversion_rate]]/100)</f>
        <v>85.346100000000007</v>
      </c>
      <c r="G317">
        <v>165116.32999999999</v>
      </c>
      <c r="H317" s="2">
        <f>Table1[[#This Row],[marketing_spend]]/Table1[[#This Row],[customer buying]]</f>
        <v>1934.6675477848428</v>
      </c>
      <c r="I317">
        <v>14167.07</v>
      </c>
      <c r="J317">
        <v>52.6</v>
      </c>
      <c r="K317" s="1">
        <f t="shared" si="4"/>
        <v>6715.1911799999998</v>
      </c>
      <c r="L317">
        <v>276.73</v>
      </c>
      <c r="M317">
        <v>1.1599999999999999</v>
      </c>
      <c r="N317" s="1">
        <f>Table1[[#This Row],[final_price]]*Table1[[#This Row],[competitor_price_index]]</f>
        <v>7789.6217687999988</v>
      </c>
      <c r="O317" t="s">
        <v>45</v>
      </c>
      <c r="P317">
        <v>1706</v>
      </c>
      <c r="Q317">
        <v>77</v>
      </c>
      <c r="R317">
        <v>20.260000000000002</v>
      </c>
      <c r="S317" s="2">
        <f>Table1[[#This Row],[units_sold]]*(Table1[[#This Row],[return_rate]]/100)</f>
        <v>15.600200000000001</v>
      </c>
      <c r="T317" s="2">
        <f>Table1[[#This Row],[units_sold]]-Table1[[#This Row],[unit_return]]</f>
        <v>61.399799999999999</v>
      </c>
      <c r="U317">
        <f>Table1[[#This Row],[final_sold]]*Table1[[#This Row],[final_price]]</f>
        <v>412311.395413764</v>
      </c>
      <c r="V317">
        <v>4.53</v>
      </c>
      <c r="W317">
        <v>6.75</v>
      </c>
    </row>
    <row r="318" spans="1:23" x14ac:dyDescent="0.3">
      <c r="A318">
        <v>2021</v>
      </c>
      <c r="B318" t="s">
        <v>32</v>
      </c>
      <c r="C318" t="s">
        <v>19</v>
      </c>
      <c r="D318">
        <v>81096</v>
      </c>
      <c r="E318">
        <v>2.25</v>
      </c>
      <c r="F318" s="2">
        <f>Table1[[#This Row],[website_traffic]]*(Table1[[#This Row],[conversion_rate]]/100)</f>
        <v>1824.6599999999999</v>
      </c>
      <c r="G318">
        <v>409116.87</v>
      </c>
      <c r="H318" s="2">
        <f>Table1[[#This Row],[marketing_spend]]/Table1[[#This Row],[customer buying]]</f>
        <v>224.21539903324455</v>
      </c>
      <c r="I318">
        <v>15062.84</v>
      </c>
      <c r="J318">
        <v>41.61</v>
      </c>
      <c r="K318" s="1">
        <f t="shared" si="4"/>
        <v>8795.1922760000016</v>
      </c>
      <c r="L318">
        <v>86.14</v>
      </c>
      <c r="M318">
        <v>1.07</v>
      </c>
      <c r="N318" s="1">
        <f>Table1[[#This Row],[final_price]]*Table1[[#This Row],[competitor_price_index]]</f>
        <v>9410.8557353200031</v>
      </c>
      <c r="O318" t="s">
        <v>45</v>
      </c>
      <c r="P318">
        <v>2967</v>
      </c>
      <c r="Q318">
        <v>1550</v>
      </c>
      <c r="R318">
        <v>14.44</v>
      </c>
      <c r="S318" s="2">
        <f>Table1[[#This Row],[units_sold]]*(Table1[[#This Row],[return_rate]]/100)</f>
        <v>223.82</v>
      </c>
      <c r="T318" s="2">
        <f>Table1[[#This Row],[units_sold]]-Table1[[#This Row],[unit_return]]</f>
        <v>1326.18</v>
      </c>
      <c r="U318">
        <f>Table1[[#This Row],[final_sold]]*Table1[[#This Row],[final_price]]</f>
        <v>11664008.092585683</v>
      </c>
      <c r="V318">
        <v>4.25</v>
      </c>
      <c r="W318">
        <v>8.8000000000000007</v>
      </c>
    </row>
    <row r="319" spans="1:23" x14ac:dyDescent="0.3">
      <c r="A319">
        <v>2021</v>
      </c>
      <c r="B319" t="s">
        <v>32</v>
      </c>
      <c r="C319" t="s">
        <v>18</v>
      </c>
      <c r="D319">
        <v>155059</v>
      </c>
      <c r="E319">
        <v>3.92</v>
      </c>
      <c r="F319" s="2">
        <f>Table1[[#This Row],[website_traffic]]*(Table1[[#This Row],[conversion_rate]]/100)</f>
        <v>6078.3127999999997</v>
      </c>
      <c r="G319">
        <v>438766.84</v>
      </c>
      <c r="H319" s="2">
        <f>Table1[[#This Row],[marketing_spend]]/Table1[[#This Row],[customer buying]]</f>
        <v>72.185630196590083</v>
      </c>
      <c r="I319">
        <v>14549.98</v>
      </c>
      <c r="J319">
        <v>33.270000000000003</v>
      </c>
      <c r="K319" s="1">
        <f t="shared" si="4"/>
        <v>9709.2016540000004</v>
      </c>
      <c r="L319">
        <v>405.33</v>
      </c>
      <c r="M319">
        <v>1.07</v>
      </c>
      <c r="N319" s="1">
        <f>Table1[[#This Row],[final_price]]*Table1[[#This Row],[competitor_price_index]]</f>
        <v>10388.84576978</v>
      </c>
      <c r="O319" t="s">
        <v>44</v>
      </c>
      <c r="P319">
        <v>1035</v>
      </c>
      <c r="Q319">
        <v>4285</v>
      </c>
      <c r="R319">
        <v>16.52</v>
      </c>
      <c r="S319" s="2">
        <f>Table1[[#This Row],[units_sold]]*(Table1[[#This Row],[return_rate]]/100)</f>
        <v>707.88199999999995</v>
      </c>
      <c r="T319" s="2">
        <f>Table1[[#This Row],[units_sold]]-Table1[[#This Row],[unit_return]]</f>
        <v>3577.1179999999999</v>
      </c>
      <c r="U319">
        <f>Table1[[#This Row],[final_sold]]*Table1[[#This Row],[final_price]]</f>
        <v>34730960.002153173</v>
      </c>
      <c r="V319">
        <v>2.82</v>
      </c>
      <c r="W319">
        <v>19.05</v>
      </c>
    </row>
    <row r="320" spans="1:23" x14ac:dyDescent="0.3">
      <c r="A320">
        <v>2021</v>
      </c>
      <c r="B320" t="s">
        <v>32</v>
      </c>
      <c r="C320" t="s">
        <v>22</v>
      </c>
      <c r="D320">
        <v>66633</v>
      </c>
      <c r="E320">
        <v>7.85</v>
      </c>
      <c r="F320" s="2">
        <f>Table1[[#This Row],[website_traffic]]*(Table1[[#This Row],[conversion_rate]]/100)</f>
        <v>5230.6904999999997</v>
      </c>
      <c r="G320">
        <v>16783.990000000002</v>
      </c>
      <c r="H320" s="2">
        <f>Table1[[#This Row],[marketing_spend]]/Table1[[#This Row],[customer buying]]</f>
        <v>3.2087522670286077</v>
      </c>
      <c r="I320">
        <v>8051.52</v>
      </c>
      <c r="J320">
        <v>23.03</v>
      </c>
      <c r="K320" s="1">
        <f t="shared" si="4"/>
        <v>6197.2549440000012</v>
      </c>
      <c r="L320">
        <v>161.91</v>
      </c>
      <c r="M320">
        <v>0.97</v>
      </c>
      <c r="N320" s="1">
        <f>Table1[[#This Row],[final_price]]*Table1[[#This Row],[competitor_price_index]]</f>
        <v>6011.3372956800013</v>
      </c>
      <c r="O320" t="s">
        <v>44</v>
      </c>
      <c r="P320">
        <v>1285</v>
      </c>
      <c r="Q320">
        <v>5426</v>
      </c>
      <c r="R320">
        <v>19.87</v>
      </c>
      <c r="S320" s="2">
        <f>Table1[[#This Row],[units_sold]]*(Table1[[#This Row],[return_rate]]/100)</f>
        <v>1078.1462000000001</v>
      </c>
      <c r="T320" s="2">
        <f>Table1[[#This Row],[units_sold]]-Table1[[#This Row],[unit_return]]</f>
        <v>4347.8537999999999</v>
      </c>
      <c r="U320">
        <f>Table1[[#This Row],[final_sold]]*Table1[[#This Row],[final_price]]</f>
        <v>26944758.457839191</v>
      </c>
      <c r="V320">
        <v>4.1500000000000004</v>
      </c>
      <c r="W320">
        <v>10.01</v>
      </c>
    </row>
    <row r="321" spans="1:23" x14ac:dyDescent="0.3">
      <c r="A321">
        <v>2021</v>
      </c>
      <c r="B321" t="s">
        <v>32</v>
      </c>
      <c r="C321" t="s">
        <v>22</v>
      </c>
      <c r="D321">
        <v>125501</v>
      </c>
      <c r="E321">
        <v>7.97</v>
      </c>
      <c r="F321" s="2">
        <f>Table1[[#This Row],[website_traffic]]*(Table1[[#This Row],[conversion_rate]]/100)</f>
        <v>10002.429699999999</v>
      </c>
      <c r="G321">
        <v>45574.54</v>
      </c>
      <c r="H321" s="2">
        <f>Table1[[#This Row],[marketing_spend]]/Table1[[#This Row],[customer buying]]</f>
        <v>4.5563469443829243</v>
      </c>
      <c r="I321">
        <v>39718.160000000003</v>
      </c>
      <c r="J321">
        <v>16.48</v>
      </c>
      <c r="K321" s="1">
        <f t="shared" si="4"/>
        <v>33172.607232000002</v>
      </c>
      <c r="L321">
        <v>493.06</v>
      </c>
      <c r="M321">
        <v>0.9</v>
      </c>
      <c r="N321" s="1">
        <f>Table1[[#This Row],[final_price]]*Table1[[#This Row],[competitor_price_index]]</f>
        <v>29855.346508800001</v>
      </c>
      <c r="O321" t="s">
        <v>45</v>
      </c>
      <c r="P321">
        <v>3330</v>
      </c>
      <c r="Q321">
        <v>5421</v>
      </c>
      <c r="R321">
        <v>16.82</v>
      </c>
      <c r="S321" s="2">
        <f>Table1[[#This Row],[units_sold]]*(Table1[[#This Row],[return_rate]]/100)</f>
        <v>911.81220000000008</v>
      </c>
      <c r="T321" s="2">
        <f>Table1[[#This Row],[units_sold]]-Table1[[#This Row],[unit_return]]</f>
        <v>4509.1877999999997</v>
      </c>
      <c r="U321">
        <f>Table1[[#This Row],[final_sold]]*Table1[[#This Row],[final_price]]</f>
        <v>149581515.82472616</v>
      </c>
      <c r="V321">
        <v>2.71</v>
      </c>
      <c r="W321">
        <v>6.96</v>
      </c>
    </row>
    <row r="322" spans="1:23" x14ac:dyDescent="0.3">
      <c r="A322">
        <v>2021</v>
      </c>
      <c r="B322" t="s">
        <v>32</v>
      </c>
      <c r="C322" t="s">
        <v>21</v>
      </c>
      <c r="D322">
        <v>136786</v>
      </c>
      <c r="E322">
        <v>1.63</v>
      </c>
      <c r="F322" s="2">
        <f>Table1[[#This Row],[website_traffic]]*(Table1[[#This Row],[conversion_rate]]/100)</f>
        <v>2229.6117999999997</v>
      </c>
      <c r="G322">
        <v>90058.11</v>
      </c>
      <c r="H322" s="2">
        <f>Table1[[#This Row],[marketing_spend]]/Table1[[#This Row],[customer buying]]</f>
        <v>40.391834130049013</v>
      </c>
      <c r="I322">
        <v>3668.36</v>
      </c>
      <c r="J322">
        <v>33.799999999999997</v>
      </c>
      <c r="K322" s="1">
        <f t="shared" ref="K322:K385" si="5">I322*(1-J322/100)</f>
        <v>2428.4543200000003</v>
      </c>
      <c r="L322">
        <v>238.41</v>
      </c>
      <c r="M322">
        <v>0.82</v>
      </c>
      <c r="N322" s="1">
        <f>Table1[[#This Row],[final_price]]*Table1[[#This Row],[competitor_price_index]]</f>
        <v>1991.3325424000002</v>
      </c>
      <c r="O322" t="s">
        <v>45</v>
      </c>
      <c r="P322">
        <v>1170</v>
      </c>
      <c r="Q322">
        <v>1235</v>
      </c>
      <c r="R322">
        <v>9.64</v>
      </c>
      <c r="S322" s="2">
        <f>Table1[[#This Row],[units_sold]]*(Table1[[#This Row],[return_rate]]/100)</f>
        <v>119.054</v>
      </c>
      <c r="T322" s="2">
        <f>Table1[[#This Row],[units_sold]]-Table1[[#This Row],[unit_return]]</f>
        <v>1115.9459999999999</v>
      </c>
      <c r="U322">
        <f>Table1[[#This Row],[final_sold]]*Table1[[#This Row],[final_price]]</f>
        <v>2710023.8845867203</v>
      </c>
      <c r="V322">
        <v>2.77</v>
      </c>
      <c r="W322">
        <v>8.8699999999999992</v>
      </c>
    </row>
    <row r="323" spans="1:23" x14ac:dyDescent="0.3">
      <c r="A323">
        <v>2021</v>
      </c>
      <c r="B323" t="s">
        <v>32</v>
      </c>
      <c r="C323" t="s">
        <v>20</v>
      </c>
      <c r="D323">
        <v>135872</v>
      </c>
      <c r="E323">
        <v>4.59</v>
      </c>
      <c r="F323" s="2">
        <f>Table1[[#This Row],[website_traffic]]*(Table1[[#This Row],[conversion_rate]]/100)</f>
        <v>6236.5247999999992</v>
      </c>
      <c r="G323">
        <v>20649.43</v>
      </c>
      <c r="H323" s="2">
        <f>Table1[[#This Row],[marketing_spend]]/Table1[[#This Row],[customer buying]]</f>
        <v>3.3110475244161623</v>
      </c>
      <c r="I323">
        <v>22605.66</v>
      </c>
      <c r="J323">
        <v>41.28</v>
      </c>
      <c r="K323" s="1">
        <f t="shared" si="5"/>
        <v>13274.043551999999</v>
      </c>
      <c r="L323">
        <v>480.35</v>
      </c>
      <c r="M323">
        <v>0.91</v>
      </c>
      <c r="N323" s="1">
        <f>Table1[[#This Row],[final_price]]*Table1[[#This Row],[competitor_price_index]]</f>
        <v>12079.37963232</v>
      </c>
      <c r="O323" t="s">
        <v>45</v>
      </c>
      <c r="P323">
        <v>1655</v>
      </c>
      <c r="Q323">
        <v>6136</v>
      </c>
      <c r="R323">
        <v>4.12</v>
      </c>
      <c r="S323" s="2">
        <f>Table1[[#This Row],[units_sold]]*(Table1[[#This Row],[return_rate]]/100)</f>
        <v>252.8032</v>
      </c>
      <c r="T323" s="2">
        <f>Table1[[#This Row],[units_sold]]-Table1[[#This Row],[unit_return]]</f>
        <v>5883.1967999999997</v>
      </c>
      <c r="U323">
        <f>Table1[[#This Row],[final_sold]]*Table1[[#This Row],[final_price]]</f>
        <v>78093810.548187032</v>
      </c>
      <c r="V323">
        <v>4.92</v>
      </c>
      <c r="W323">
        <v>6.09</v>
      </c>
    </row>
    <row r="324" spans="1:23" x14ac:dyDescent="0.3">
      <c r="A324">
        <v>2021</v>
      </c>
      <c r="B324" t="s">
        <v>32</v>
      </c>
      <c r="C324" t="s">
        <v>22</v>
      </c>
      <c r="D324">
        <v>27866</v>
      </c>
      <c r="E324">
        <v>4.3099999999999996</v>
      </c>
      <c r="F324" s="2">
        <f>Table1[[#This Row],[website_traffic]]*(Table1[[#This Row],[conversion_rate]]/100)</f>
        <v>1201.0246</v>
      </c>
      <c r="G324">
        <v>217759.76</v>
      </c>
      <c r="H324" s="2">
        <f>Table1[[#This Row],[marketing_spend]]/Table1[[#This Row],[customer buying]]</f>
        <v>181.31165673042835</v>
      </c>
      <c r="I324">
        <v>46590.45</v>
      </c>
      <c r="J324">
        <v>27.15</v>
      </c>
      <c r="K324" s="1">
        <f t="shared" si="5"/>
        <v>33941.142825000003</v>
      </c>
      <c r="L324">
        <v>118.76</v>
      </c>
      <c r="M324">
        <v>0.99</v>
      </c>
      <c r="N324" s="1">
        <f>Table1[[#This Row],[final_price]]*Table1[[#This Row],[competitor_price_index]]</f>
        <v>33601.731396750001</v>
      </c>
      <c r="O324" t="s">
        <v>45</v>
      </c>
      <c r="P324">
        <v>1960</v>
      </c>
      <c r="Q324">
        <v>747</v>
      </c>
      <c r="R324">
        <v>15.46</v>
      </c>
      <c r="S324" s="2">
        <f>Table1[[#This Row],[units_sold]]*(Table1[[#This Row],[return_rate]]/100)</f>
        <v>115.48620000000001</v>
      </c>
      <c r="T324" s="2">
        <f>Table1[[#This Row],[units_sold]]-Table1[[#This Row],[unit_return]]</f>
        <v>631.51379999999995</v>
      </c>
      <c r="U324">
        <f>Table1[[#This Row],[final_sold]]*Table1[[#This Row],[final_price]]</f>
        <v>21434300.081758484</v>
      </c>
      <c r="V324">
        <v>3.11</v>
      </c>
      <c r="W324">
        <v>9.27</v>
      </c>
    </row>
    <row r="325" spans="1:23" x14ac:dyDescent="0.3">
      <c r="A325">
        <v>2021</v>
      </c>
      <c r="B325" t="s">
        <v>32</v>
      </c>
      <c r="C325" t="s">
        <v>18</v>
      </c>
      <c r="D325">
        <v>138366</v>
      </c>
      <c r="E325">
        <v>0.9</v>
      </c>
      <c r="F325" s="2">
        <f>Table1[[#This Row],[website_traffic]]*(Table1[[#This Row],[conversion_rate]]/100)</f>
        <v>1245.2940000000001</v>
      </c>
      <c r="G325">
        <v>385842.68</v>
      </c>
      <c r="H325" s="2">
        <f>Table1[[#This Row],[marketing_spend]]/Table1[[#This Row],[customer buying]]</f>
        <v>309.84063201139645</v>
      </c>
      <c r="I325">
        <v>15601.55</v>
      </c>
      <c r="J325">
        <v>21.9</v>
      </c>
      <c r="K325" s="1">
        <f t="shared" si="5"/>
        <v>12184.81055</v>
      </c>
      <c r="L325">
        <v>73.55</v>
      </c>
      <c r="M325">
        <v>0.97</v>
      </c>
      <c r="N325" s="1">
        <f>Table1[[#This Row],[final_price]]*Table1[[#This Row],[competitor_price_index]]</f>
        <v>11819.2662335</v>
      </c>
      <c r="O325" t="s">
        <v>45</v>
      </c>
      <c r="P325">
        <v>3240</v>
      </c>
      <c r="Q325">
        <v>672</v>
      </c>
      <c r="R325">
        <v>6.65</v>
      </c>
      <c r="S325" s="2">
        <f>Table1[[#This Row],[units_sold]]*(Table1[[#This Row],[return_rate]]/100)</f>
        <v>44.688000000000002</v>
      </c>
      <c r="T325" s="2">
        <f>Table1[[#This Row],[units_sold]]-Table1[[#This Row],[unit_return]]</f>
        <v>627.31200000000001</v>
      </c>
      <c r="U325">
        <f>Table1[[#This Row],[final_sold]]*Table1[[#This Row],[final_price]]</f>
        <v>7643677.8757416001</v>
      </c>
      <c r="V325">
        <v>2.7</v>
      </c>
      <c r="W325">
        <v>13.96</v>
      </c>
    </row>
    <row r="326" spans="1:23" x14ac:dyDescent="0.3">
      <c r="A326">
        <v>2021</v>
      </c>
      <c r="B326" t="s">
        <v>32</v>
      </c>
      <c r="C326" t="s">
        <v>21</v>
      </c>
      <c r="D326">
        <v>36183</v>
      </c>
      <c r="E326">
        <v>3.26</v>
      </c>
      <c r="F326" s="2">
        <f>Table1[[#This Row],[website_traffic]]*(Table1[[#This Row],[conversion_rate]]/100)</f>
        <v>1179.5657999999999</v>
      </c>
      <c r="G326">
        <v>24869</v>
      </c>
      <c r="H326" s="2">
        <f>Table1[[#This Row],[marketing_spend]]/Table1[[#This Row],[customer buying]]</f>
        <v>21.083181624967427</v>
      </c>
      <c r="I326">
        <v>49295.75</v>
      </c>
      <c r="J326">
        <v>40.42</v>
      </c>
      <c r="K326" s="1">
        <f t="shared" si="5"/>
        <v>29370.40785</v>
      </c>
      <c r="L326">
        <v>352.81</v>
      </c>
      <c r="M326">
        <v>0.96</v>
      </c>
      <c r="N326" s="1">
        <f>Table1[[#This Row],[final_price]]*Table1[[#This Row],[competitor_price_index]]</f>
        <v>28195.591536</v>
      </c>
      <c r="O326" t="s">
        <v>44</v>
      </c>
      <c r="P326">
        <v>1870</v>
      </c>
      <c r="Q326">
        <v>1164</v>
      </c>
      <c r="R326">
        <v>9.9499999999999993</v>
      </c>
      <c r="S326" s="2">
        <f>Table1[[#This Row],[units_sold]]*(Table1[[#This Row],[return_rate]]/100)</f>
        <v>115.81799999999998</v>
      </c>
      <c r="T326" s="2">
        <f>Table1[[#This Row],[units_sold]]-Table1[[#This Row],[unit_return]]</f>
        <v>1048.182</v>
      </c>
      <c r="U326">
        <f>Table1[[#This Row],[final_sold]]*Table1[[#This Row],[final_price]]</f>
        <v>30785532.841028702</v>
      </c>
      <c r="V326">
        <v>3.95</v>
      </c>
      <c r="W326">
        <v>9.89</v>
      </c>
    </row>
    <row r="327" spans="1:23" x14ac:dyDescent="0.3">
      <c r="A327">
        <v>2021</v>
      </c>
      <c r="B327" t="s">
        <v>32</v>
      </c>
      <c r="C327" t="s">
        <v>21</v>
      </c>
      <c r="D327">
        <v>149373</v>
      </c>
      <c r="E327">
        <v>7.21</v>
      </c>
      <c r="F327" s="2">
        <f>Table1[[#This Row],[website_traffic]]*(Table1[[#This Row],[conversion_rate]]/100)</f>
        <v>10769.793299999999</v>
      </c>
      <c r="G327">
        <v>388160.54</v>
      </c>
      <c r="H327" s="2">
        <f>Table1[[#This Row],[marketing_spend]]/Table1[[#This Row],[customer buying]]</f>
        <v>36.041596081514399</v>
      </c>
      <c r="I327">
        <v>27158.5</v>
      </c>
      <c r="J327">
        <v>23.58</v>
      </c>
      <c r="K327" s="1">
        <f t="shared" si="5"/>
        <v>20754.525699999998</v>
      </c>
      <c r="L327">
        <v>341.26</v>
      </c>
      <c r="M327">
        <v>1.01</v>
      </c>
      <c r="N327" s="1">
        <f>Table1[[#This Row],[final_price]]*Table1[[#This Row],[competitor_price_index]]</f>
        <v>20962.070957</v>
      </c>
      <c r="O327" t="s">
        <v>45</v>
      </c>
      <c r="P327">
        <v>3400</v>
      </c>
      <c r="Q327">
        <v>7840</v>
      </c>
      <c r="R327">
        <v>17.93</v>
      </c>
      <c r="S327" s="2">
        <f>Table1[[#This Row],[units_sold]]*(Table1[[#This Row],[return_rate]]/100)</f>
        <v>1405.712</v>
      </c>
      <c r="T327" s="2">
        <f>Table1[[#This Row],[units_sold]]-Table1[[#This Row],[unit_return]]</f>
        <v>6434.2880000000005</v>
      </c>
      <c r="U327">
        <f>Table1[[#This Row],[final_sold]]*Table1[[#This Row],[final_price]]</f>
        <v>133540595.6572016</v>
      </c>
      <c r="V327">
        <v>3.64</v>
      </c>
      <c r="W327">
        <v>8.43</v>
      </c>
    </row>
    <row r="328" spans="1:23" x14ac:dyDescent="0.3">
      <c r="A328">
        <v>2021</v>
      </c>
      <c r="B328" t="s">
        <v>32</v>
      </c>
      <c r="C328" t="s">
        <v>19</v>
      </c>
      <c r="D328">
        <v>97683</v>
      </c>
      <c r="E328">
        <v>5.93</v>
      </c>
      <c r="F328" s="2">
        <f>Table1[[#This Row],[website_traffic]]*(Table1[[#This Row],[conversion_rate]]/100)</f>
        <v>5792.6018999999997</v>
      </c>
      <c r="G328">
        <v>26023.1</v>
      </c>
      <c r="H328" s="2">
        <f>Table1[[#This Row],[marketing_spend]]/Table1[[#This Row],[customer buying]]</f>
        <v>4.492471681853365</v>
      </c>
      <c r="I328">
        <v>38467.370000000003</v>
      </c>
      <c r="J328">
        <v>15.04</v>
      </c>
      <c r="K328" s="1">
        <f t="shared" si="5"/>
        <v>32681.877552000002</v>
      </c>
      <c r="L328">
        <v>218.3</v>
      </c>
      <c r="M328">
        <v>0.98</v>
      </c>
      <c r="N328" s="1">
        <f>Table1[[#This Row],[final_price]]*Table1[[#This Row],[competitor_price_index]]</f>
        <v>32028.240000960002</v>
      </c>
      <c r="O328" t="s">
        <v>45</v>
      </c>
      <c r="P328">
        <v>874</v>
      </c>
      <c r="Q328">
        <v>2977</v>
      </c>
      <c r="R328">
        <v>16.649999999999999</v>
      </c>
      <c r="S328" s="2">
        <f>Table1[[#This Row],[units_sold]]*(Table1[[#This Row],[return_rate]]/100)</f>
        <v>495.67049999999995</v>
      </c>
      <c r="T328" s="2">
        <f>Table1[[#This Row],[units_sold]]-Table1[[#This Row],[unit_return]]</f>
        <v>2481.3294999999998</v>
      </c>
      <c r="U328">
        <f>Table1[[#This Row],[final_sold]]*Table1[[#This Row],[final_price]]</f>
        <v>81094506.885165378</v>
      </c>
      <c r="V328">
        <v>2.57</v>
      </c>
      <c r="W328">
        <v>7.33</v>
      </c>
    </row>
    <row r="329" spans="1:23" x14ac:dyDescent="0.3">
      <c r="A329">
        <v>2021</v>
      </c>
      <c r="B329" t="s">
        <v>32</v>
      </c>
      <c r="C329" t="s">
        <v>21</v>
      </c>
      <c r="D329">
        <v>197553</v>
      </c>
      <c r="E329">
        <v>3.36</v>
      </c>
      <c r="F329" s="2">
        <f>Table1[[#This Row],[website_traffic]]*(Table1[[#This Row],[conversion_rate]]/100)</f>
        <v>6637.7807999999995</v>
      </c>
      <c r="G329">
        <v>383696.38</v>
      </c>
      <c r="H329" s="2">
        <f>Table1[[#This Row],[marketing_spend]]/Table1[[#This Row],[customer buying]]</f>
        <v>57.804918776468185</v>
      </c>
      <c r="I329">
        <v>35554.67</v>
      </c>
      <c r="J329">
        <v>37.01</v>
      </c>
      <c r="K329" s="1">
        <f t="shared" si="5"/>
        <v>22395.886632999998</v>
      </c>
      <c r="L329">
        <v>403.34</v>
      </c>
      <c r="M329">
        <v>0.92</v>
      </c>
      <c r="N329" s="1">
        <f>Table1[[#This Row],[final_price]]*Table1[[#This Row],[competitor_price_index]]</f>
        <v>20604.215702359998</v>
      </c>
      <c r="O329" t="s">
        <v>45</v>
      </c>
      <c r="P329">
        <v>2068</v>
      </c>
      <c r="Q329">
        <v>5589</v>
      </c>
      <c r="R329">
        <v>19.7</v>
      </c>
      <c r="S329" s="2">
        <f>Table1[[#This Row],[units_sold]]*(Table1[[#This Row],[return_rate]]/100)</f>
        <v>1101.0329999999999</v>
      </c>
      <c r="T329" s="2">
        <f>Table1[[#This Row],[units_sold]]-Table1[[#This Row],[unit_return]]</f>
        <v>4487.9670000000006</v>
      </c>
      <c r="U329">
        <f>Table1[[#This Row],[final_sold]]*Table1[[#This Row],[final_price]]</f>
        <v>100512000.14464511</v>
      </c>
      <c r="V329">
        <v>4.21</v>
      </c>
      <c r="W329">
        <v>19.25</v>
      </c>
    </row>
    <row r="330" spans="1:23" x14ac:dyDescent="0.3">
      <c r="A330">
        <v>2021</v>
      </c>
      <c r="B330" t="s">
        <v>32</v>
      </c>
      <c r="C330" t="s">
        <v>21</v>
      </c>
      <c r="D330">
        <v>22643</v>
      </c>
      <c r="E330">
        <v>1.44</v>
      </c>
      <c r="F330" s="2">
        <f>Table1[[#This Row],[website_traffic]]*(Table1[[#This Row],[conversion_rate]]/100)</f>
        <v>326.05919999999998</v>
      </c>
      <c r="G330">
        <v>16013.92</v>
      </c>
      <c r="H330" s="2">
        <f>Table1[[#This Row],[marketing_spend]]/Table1[[#This Row],[customer buying]]</f>
        <v>49.113535210783816</v>
      </c>
      <c r="I330">
        <v>40446.22</v>
      </c>
      <c r="J330">
        <v>14.21</v>
      </c>
      <c r="K330" s="1">
        <f t="shared" si="5"/>
        <v>34698.812138000001</v>
      </c>
      <c r="L330">
        <v>484.96</v>
      </c>
      <c r="M330">
        <v>0.99</v>
      </c>
      <c r="N330" s="1">
        <f>Table1[[#This Row],[final_price]]*Table1[[#This Row],[competitor_price_index]]</f>
        <v>34351.824016619998</v>
      </c>
      <c r="O330" t="s">
        <v>44</v>
      </c>
      <c r="P330">
        <v>1417</v>
      </c>
      <c r="Q330">
        <v>383</v>
      </c>
      <c r="R330">
        <v>23.88</v>
      </c>
      <c r="S330" s="2">
        <f>Table1[[#This Row],[units_sold]]*(Table1[[#This Row],[return_rate]]/100)</f>
        <v>91.460399999999993</v>
      </c>
      <c r="T330" s="2">
        <f>Table1[[#This Row],[units_sold]]-Table1[[#This Row],[unit_return]]</f>
        <v>291.53960000000001</v>
      </c>
      <c r="U330">
        <f>Table1[[#This Row],[final_sold]]*Table1[[#This Row],[final_price]]</f>
        <v>10116077.811187666</v>
      </c>
      <c r="V330">
        <v>4.7</v>
      </c>
      <c r="W330">
        <v>10.25</v>
      </c>
    </row>
    <row r="331" spans="1:23" x14ac:dyDescent="0.3">
      <c r="A331">
        <v>2021</v>
      </c>
      <c r="B331" t="s">
        <v>32</v>
      </c>
      <c r="C331" t="s">
        <v>22</v>
      </c>
      <c r="D331">
        <v>105056</v>
      </c>
      <c r="E331">
        <v>5.82</v>
      </c>
      <c r="F331" s="2">
        <f>Table1[[#This Row],[website_traffic]]*(Table1[[#This Row],[conversion_rate]]/100)</f>
        <v>6114.2592000000004</v>
      </c>
      <c r="G331">
        <v>442676.26</v>
      </c>
      <c r="H331" s="2">
        <f>Table1[[#This Row],[marketing_spend]]/Table1[[#This Row],[customer buying]]</f>
        <v>72.400636858836464</v>
      </c>
      <c r="I331">
        <v>33634.129999999997</v>
      </c>
      <c r="J331">
        <v>6.71</v>
      </c>
      <c r="K331" s="1">
        <f t="shared" si="5"/>
        <v>31377.279877000001</v>
      </c>
      <c r="L331">
        <v>209.18</v>
      </c>
      <c r="M331">
        <v>1.1200000000000001</v>
      </c>
      <c r="N331" s="1">
        <f>Table1[[#This Row],[final_price]]*Table1[[#This Row],[competitor_price_index]]</f>
        <v>35142.553462240001</v>
      </c>
      <c r="O331" t="s">
        <v>45</v>
      </c>
      <c r="P331">
        <v>2732</v>
      </c>
      <c r="Q331">
        <v>3803</v>
      </c>
      <c r="R331">
        <v>4.28</v>
      </c>
      <c r="S331" s="2">
        <f>Table1[[#This Row],[units_sold]]*(Table1[[#This Row],[return_rate]]/100)</f>
        <v>162.76840000000001</v>
      </c>
      <c r="T331" s="2">
        <f>Table1[[#This Row],[units_sold]]-Table1[[#This Row],[unit_return]]</f>
        <v>3640.2316000000001</v>
      </c>
      <c r="U331">
        <f>Table1[[#This Row],[final_sold]]*Table1[[#This Row],[final_price]]</f>
        <v>114220565.73029952</v>
      </c>
      <c r="V331">
        <v>3.11</v>
      </c>
      <c r="W331">
        <v>5.64</v>
      </c>
    </row>
    <row r="332" spans="1:23" x14ac:dyDescent="0.3">
      <c r="A332">
        <v>2021</v>
      </c>
      <c r="B332" t="s">
        <v>32</v>
      </c>
      <c r="C332" t="s">
        <v>20</v>
      </c>
      <c r="D332">
        <v>38459</v>
      </c>
      <c r="E332">
        <v>6.54</v>
      </c>
      <c r="F332" s="2">
        <f>Table1[[#This Row],[website_traffic]]*(Table1[[#This Row],[conversion_rate]]/100)</f>
        <v>2515.2186000000002</v>
      </c>
      <c r="G332">
        <v>216712.08</v>
      </c>
      <c r="H332" s="2">
        <f>Table1[[#This Row],[marketing_spend]]/Table1[[#This Row],[customer buying]]</f>
        <v>86.160336123468539</v>
      </c>
      <c r="I332">
        <v>25674.5</v>
      </c>
      <c r="J332">
        <v>55.17</v>
      </c>
      <c r="K332" s="1">
        <f t="shared" si="5"/>
        <v>11509.878350000001</v>
      </c>
      <c r="L332">
        <v>236.31</v>
      </c>
      <c r="M332">
        <v>1.02</v>
      </c>
      <c r="N332" s="1">
        <f>Table1[[#This Row],[final_price]]*Table1[[#This Row],[competitor_price_index]]</f>
        <v>11740.075917000002</v>
      </c>
      <c r="O332" t="s">
        <v>45</v>
      </c>
      <c r="P332">
        <v>3027</v>
      </c>
      <c r="Q332">
        <v>2399</v>
      </c>
      <c r="R332">
        <v>5.5</v>
      </c>
      <c r="S332" s="2">
        <f>Table1[[#This Row],[units_sold]]*(Table1[[#This Row],[return_rate]]/100)</f>
        <v>131.94499999999999</v>
      </c>
      <c r="T332" s="2">
        <f>Table1[[#This Row],[units_sold]]-Table1[[#This Row],[unit_return]]</f>
        <v>2267.0549999999998</v>
      </c>
      <c r="U332">
        <f>Table1[[#This Row],[final_sold]]*Table1[[#This Row],[final_price]]</f>
        <v>26093527.26275925</v>
      </c>
      <c r="V332">
        <v>4.7699999999999996</v>
      </c>
      <c r="W332">
        <v>7.49</v>
      </c>
    </row>
    <row r="333" spans="1:23" x14ac:dyDescent="0.3">
      <c r="A333">
        <v>2021</v>
      </c>
      <c r="B333" t="s">
        <v>32</v>
      </c>
      <c r="C333" t="s">
        <v>20</v>
      </c>
      <c r="D333">
        <v>83246</v>
      </c>
      <c r="E333">
        <v>5.15</v>
      </c>
      <c r="F333" s="2">
        <f>Table1[[#This Row],[website_traffic]]*(Table1[[#This Row],[conversion_rate]]/100)</f>
        <v>4287.1690000000008</v>
      </c>
      <c r="G333">
        <v>235984.01</v>
      </c>
      <c r="H333" s="2">
        <f>Table1[[#This Row],[marketing_spend]]/Table1[[#This Row],[customer buying]]</f>
        <v>55.044251812793</v>
      </c>
      <c r="I333">
        <v>16118.67</v>
      </c>
      <c r="J333">
        <v>0.01</v>
      </c>
      <c r="K333" s="1">
        <f t="shared" si="5"/>
        <v>16117.058133</v>
      </c>
      <c r="L333">
        <v>492.7</v>
      </c>
      <c r="M333">
        <v>1.18</v>
      </c>
      <c r="N333" s="1">
        <f>Table1[[#This Row],[final_price]]*Table1[[#This Row],[competitor_price_index]]</f>
        <v>19018.128596939998</v>
      </c>
      <c r="O333" t="s">
        <v>45</v>
      </c>
      <c r="P333">
        <v>2893</v>
      </c>
      <c r="Q333">
        <v>2417</v>
      </c>
      <c r="R333">
        <v>20.260000000000002</v>
      </c>
      <c r="S333" s="2">
        <f>Table1[[#This Row],[units_sold]]*(Table1[[#This Row],[return_rate]]/100)</f>
        <v>489.68420000000003</v>
      </c>
      <c r="T333" s="2">
        <f>Table1[[#This Row],[units_sold]]-Table1[[#This Row],[unit_return]]</f>
        <v>1927.3157999999999</v>
      </c>
      <c r="U333">
        <f>Table1[[#This Row],[final_sold]]*Table1[[#This Row],[final_price]]</f>
        <v>31062660.789249402</v>
      </c>
      <c r="V333">
        <v>2.82</v>
      </c>
      <c r="W333">
        <v>12.85</v>
      </c>
    </row>
    <row r="334" spans="1:23" x14ac:dyDescent="0.3">
      <c r="A334">
        <v>2021</v>
      </c>
      <c r="B334" t="s">
        <v>32</v>
      </c>
      <c r="C334" t="s">
        <v>21</v>
      </c>
      <c r="D334">
        <v>42541</v>
      </c>
      <c r="E334">
        <v>4.82</v>
      </c>
      <c r="F334" s="2">
        <f>Table1[[#This Row],[website_traffic]]*(Table1[[#This Row],[conversion_rate]]/100)</f>
        <v>2050.4762000000001</v>
      </c>
      <c r="G334">
        <v>43070.77</v>
      </c>
      <c r="H334" s="2">
        <f>Table1[[#This Row],[marketing_spend]]/Table1[[#This Row],[customer buying]]</f>
        <v>21.00525234089525</v>
      </c>
      <c r="I334">
        <v>39069.99</v>
      </c>
      <c r="J334">
        <v>40.869999999999997</v>
      </c>
      <c r="K334" s="1">
        <f t="shared" si="5"/>
        <v>23102.085086999999</v>
      </c>
      <c r="L334">
        <v>446.23</v>
      </c>
      <c r="M334">
        <v>0.85</v>
      </c>
      <c r="N334" s="1">
        <f>Table1[[#This Row],[final_price]]*Table1[[#This Row],[competitor_price_index]]</f>
        <v>19636.772323949997</v>
      </c>
      <c r="O334" t="s">
        <v>45</v>
      </c>
      <c r="P334">
        <v>3024</v>
      </c>
      <c r="Q334">
        <v>1771</v>
      </c>
      <c r="R334">
        <v>9.92</v>
      </c>
      <c r="S334" s="2">
        <f>Table1[[#This Row],[units_sold]]*(Table1[[#This Row],[return_rate]]/100)</f>
        <v>175.6832</v>
      </c>
      <c r="T334" s="2">
        <f>Table1[[#This Row],[units_sold]]-Table1[[#This Row],[unit_return]]</f>
        <v>1595.3168000000001</v>
      </c>
      <c r="U334">
        <f>Table1[[#This Row],[final_sold]]*Table1[[#This Row],[final_price]]</f>
        <v>36855144.454320565</v>
      </c>
      <c r="V334">
        <v>4.32</v>
      </c>
      <c r="W334">
        <v>0.9</v>
      </c>
    </row>
    <row r="335" spans="1:23" x14ac:dyDescent="0.3">
      <c r="A335">
        <v>2021</v>
      </c>
      <c r="B335" t="s">
        <v>32</v>
      </c>
      <c r="C335" t="s">
        <v>20</v>
      </c>
      <c r="D335">
        <v>73321</v>
      </c>
      <c r="E335">
        <v>5.55</v>
      </c>
      <c r="F335" s="2">
        <f>Table1[[#This Row],[website_traffic]]*(Table1[[#This Row],[conversion_rate]]/100)</f>
        <v>4069.3155000000002</v>
      </c>
      <c r="G335">
        <v>238562.27</v>
      </c>
      <c r="H335" s="2">
        <f>Table1[[#This Row],[marketing_spend]]/Table1[[#This Row],[customer buying]]</f>
        <v>58.624667957055671</v>
      </c>
      <c r="I335">
        <v>42336.74</v>
      </c>
      <c r="J335">
        <v>51.07</v>
      </c>
      <c r="K335" s="1">
        <f t="shared" si="5"/>
        <v>20715.366881999998</v>
      </c>
      <c r="L335">
        <v>374.18</v>
      </c>
      <c r="M335">
        <v>0.84</v>
      </c>
      <c r="N335" s="1">
        <f>Table1[[#This Row],[final_price]]*Table1[[#This Row],[competitor_price_index]]</f>
        <v>17400.908180879997</v>
      </c>
      <c r="O335" t="s">
        <v>45</v>
      </c>
      <c r="P335">
        <v>1784</v>
      </c>
      <c r="Q335">
        <v>2482</v>
      </c>
      <c r="R335">
        <v>19.78</v>
      </c>
      <c r="S335" s="2">
        <f>Table1[[#This Row],[units_sold]]*(Table1[[#This Row],[return_rate]]/100)</f>
        <v>490.93959999999998</v>
      </c>
      <c r="T335" s="2">
        <f>Table1[[#This Row],[units_sold]]-Table1[[#This Row],[unit_return]]</f>
        <v>1991.0604000000001</v>
      </c>
      <c r="U335">
        <f>Table1[[#This Row],[final_sold]]*Table1[[#This Row],[final_price]]</f>
        <v>41245546.670221671</v>
      </c>
      <c r="V335">
        <v>3.05</v>
      </c>
      <c r="W335">
        <v>11.63</v>
      </c>
    </row>
    <row r="336" spans="1:23" x14ac:dyDescent="0.3">
      <c r="A336">
        <v>2021</v>
      </c>
      <c r="B336" t="s">
        <v>32</v>
      </c>
      <c r="C336" t="s">
        <v>20</v>
      </c>
      <c r="D336">
        <v>129061</v>
      </c>
      <c r="E336">
        <v>3.6</v>
      </c>
      <c r="F336" s="2">
        <f>Table1[[#This Row],[website_traffic]]*(Table1[[#This Row],[conversion_rate]]/100)</f>
        <v>4646.1960000000008</v>
      </c>
      <c r="G336">
        <v>203072.01</v>
      </c>
      <c r="H336" s="2">
        <f>Table1[[#This Row],[marketing_spend]]/Table1[[#This Row],[customer buying]]</f>
        <v>43.707155272829638</v>
      </c>
      <c r="I336">
        <v>35167.78</v>
      </c>
      <c r="J336">
        <v>50.94</v>
      </c>
      <c r="K336" s="1">
        <f t="shared" si="5"/>
        <v>17253.312868000001</v>
      </c>
      <c r="L336">
        <v>481.61</v>
      </c>
      <c r="M336">
        <v>1.17</v>
      </c>
      <c r="N336" s="1">
        <f>Table1[[#This Row],[final_price]]*Table1[[#This Row],[competitor_price_index]]</f>
        <v>20186.376055559998</v>
      </c>
      <c r="O336" t="s">
        <v>45</v>
      </c>
      <c r="P336">
        <v>1585</v>
      </c>
      <c r="Q336">
        <v>3735</v>
      </c>
      <c r="R336">
        <v>14.59</v>
      </c>
      <c r="S336" s="2">
        <f>Table1[[#This Row],[units_sold]]*(Table1[[#This Row],[return_rate]]/100)</f>
        <v>544.93650000000002</v>
      </c>
      <c r="T336" s="2">
        <f>Table1[[#This Row],[units_sold]]-Table1[[#This Row],[unit_return]]</f>
        <v>3190.0635000000002</v>
      </c>
      <c r="U336">
        <f>Table1[[#This Row],[final_sold]]*Table1[[#This Row],[final_price]]</f>
        <v>55039163.634287126</v>
      </c>
      <c r="V336">
        <v>4.0199999999999996</v>
      </c>
      <c r="W336">
        <v>13.53</v>
      </c>
    </row>
    <row r="337" spans="1:23" x14ac:dyDescent="0.3">
      <c r="A337">
        <v>2021</v>
      </c>
      <c r="B337" t="s">
        <v>32</v>
      </c>
      <c r="C337" t="s">
        <v>21</v>
      </c>
      <c r="D337">
        <v>89627</v>
      </c>
      <c r="E337">
        <v>1.89</v>
      </c>
      <c r="F337" s="2">
        <f>Table1[[#This Row],[website_traffic]]*(Table1[[#This Row],[conversion_rate]]/100)</f>
        <v>1693.9503</v>
      </c>
      <c r="G337">
        <v>410562.79</v>
      </c>
      <c r="H337" s="2">
        <f>Table1[[#This Row],[marketing_spend]]/Table1[[#This Row],[customer buying]]</f>
        <v>242.37003293426022</v>
      </c>
      <c r="I337">
        <v>30944.240000000002</v>
      </c>
      <c r="J337">
        <v>51.13</v>
      </c>
      <c r="K337" s="1">
        <f t="shared" si="5"/>
        <v>15122.450088000001</v>
      </c>
      <c r="L337">
        <v>470.52</v>
      </c>
      <c r="M337">
        <v>0.83</v>
      </c>
      <c r="N337" s="1">
        <f>Table1[[#This Row],[final_price]]*Table1[[#This Row],[competitor_price_index]]</f>
        <v>12551.633573040001</v>
      </c>
      <c r="O337" t="s">
        <v>44</v>
      </c>
      <c r="P337">
        <v>558</v>
      </c>
      <c r="Q337">
        <v>1431</v>
      </c>
      <c r="R337">
        <v>21.67</v>
      </c>
      <c r="S337" s="2">
        <f>Table1[[#This Row],[units_sold]]*(Table1[[#This Row],[return_rate]]/100)</f>
        <v>310.09770000000003</v>
      </c>
      <c r="T337" s="2">
        <f>Table1[[#This Row],[units_sold]]-Table1[[#This Row],[unit_return]]</f>
        <v>1120.9023</v>
      </c>
      <c r="U337">
        <f>Table1[[#This Row],[final_sold]]*Table1[[#This Row],[final_price]]</f>
        <v>16950789.085274402</v>
      </c>
      <c r="V337">
        <v>3.38</v>
      </c>
      <c r="W337">
        <v>21.1</v>
      </c>
    </row>
    <row r="338" spans="1:23" x14ac:dyDescent="0.3">
      <c r="A338">
        <v>2021</v>
      </c>
      <c r="B338" t="s">
        <v>32</v>
      </c>
      <c r="C338" t="s">
        <v>18</v>
      </c>
      <c r="D338">
        <v>155220</v>
      </c>
      <c r="E338">
        <v>7.62</v>
      </c>
      <c r="F338" s="2">
        <f>Table1[[#This Row],[website_traffic]]*(Table1[[#This Row],[conversion_rate]]/100)</f>
        <v>11827.764000000001</v>
      </c>
      <c r="G338">
        <v>88470.96</v>
      </c>
      <c r="H338" s="2">
        <f>Table1[[#This Row],[marketing_spend]]/Table1[[#This Row],[customer buying]]</f>
        <v>7.4799395726867735</v>
      </c>
      <c r="I338">
        <v>10559.62</v>
      </c>
      <c r="J338">
        <v>6.76</v>
      </c>
      <c r="K338" s="1">
        <f t="shared" si="5"/>
        <v>9845.7896880000008</v>
      </c>
      <c r="L338">
        <v>195.51</v>
      </c>
      <c r="M338">
        <v>0.92</v>
      </c>
      <c r="N338" s="1">
        <f>Table1[[#This Row],[final_price]]*Table1[[#This Row],[competitor_price_index]]</f>
        <v>9058.1265129600015</v>
      </c>
      <c r="O338" t="s">
        <v>45</v>
      </c>
      <c r="P338">
        <v>792</v>
      </c>
      <c r="Q338">
        <v>6741</v>
      </c>
      <c r="R338">
        <v>22.65</v>
      </c>
      <c r="S338" s="2">
        <f>Table1[[#This Row],[units_sold]]*(Table1[[#This Row],[return_rate]]/100)</f>
        <v>1526.8364999999999</v>
      </c>
      <c r="T338" s="2">
        <f>Table1[[#This Row],[units_sold]]-Table1[[#This Row],[unit_return]]</f>
        <v>5214.1635000000006</v>
      </c>
      <c r="U338">
        <f>Table1[[#This Row],[final_sold]]*Table1[[#This Row],[final_price]]</f>
        <v>51337557.219845995</v>
      </c>
      <c r="V338">
        <v>2.85</v>
      </c>
      <c r="W338">
        <v>10.93</v>
      </c>
    </row>
    <row r="339" spans="1:23" x14ac:dyDescent="0.3">
      <c r="A339">
        <v>2021</v>
      </c>
      <c r="B339" t="s">
        <v>32</v>
      </c>
      <c r="C339" t="s">
        <v>18</v>
      </c>
      <c r="D339">
        <v>85661</v>
      </c>
      <c r="E339">
        <v>7.77</v>
      </c>
      <c r="F339" s="2">
        <f>Table1[[#This Row],[website_traffic]]*(Table1[[#This Row],[conversion_rate]]/100)</f>
        <v>6655.8596999999991</v>
      </c>
      <c r="G339">
        <v>459504.93</v>
      </c>
      <c r="H339" s="2">
        <f>Table1[[#This Row],[marketing_spend]]/Table1[[#This Row],[customer buying]]</f>
        <v>69.037652641626451</v>
      </c>
      <c r="I339">
        <v>10242.43</v>
      </c>
      <c r="J339">
        <v>19.63</v>
      </c>
      <c r="K339" s="1">
        <f t="shared" si="5"/>
        <v>8231.8409909999991</v>
      </c>
      <c r="L339">
        <v>374.36</v>
      </c>
      <c r="M339">
        <v>1.1399999999999999</v>
      </c>
      <c r="N339" s="1">
        <f>Table1[[#This Row],[final_price]]*Table1[[#This Row],[competitor_price_index]]</f>
        <v>9384.2987297399977</v>
      </c>
      <c r="O339" t="s">
        <v>45</v>
      </c>
      <c r="P339">
        <v>645</v>
      </c>
      <c r="Q339">
        <v>5031</v>
      </c>
      <c r="R339">
        <v>6.09</v>
      </c>
      <c r="S339" s="2">
        <f>Table1[[#This Row],[units_sold]]*(Table1[[#This Row],[return_rate]]/100)</f>
        <v>306.3879</v>
      </c>
      <c r="T339" s="2">
        <f>Table1[[#This Row],[units_sold]]-Table1[[#This Row],[unit_return]]</f>
        <v>4724.6121000000003</v>
      </c>
      <c r="U339">
        <f>Table1[[#This Row],[final_sold]]*Table1[[#This Row],[final_price]]</f>
        <v>38892255.551354587</v>
      </c>
      <c r="V339">
        <v>3.78</v>
      </c>
      <c r="W339">
        <v>7.84</v>
      </c>
    </row>
    <row r="340" spans="1:23" x14ac:dyDescent="0.3">
      <c r="A340">
        <v>2021</v>
      </c>
      <c r="B340" t="s">
        <v>32</v>
      </c>
      <c r="C340" t="s">
        <v>18</v>
      </c>
      <c r="D340">
        <v>113780</v>
      </c>
      <c r="E340">
        <v>7.4</v>
      </c>
      <c r="F340" s="2">
        <f>Table1[[#This Row],[website_traffic]]*(Table1[[#This Row],[conversion_rate]]/100)</f>
        <v>8419.7200000000012</v>
      </c>
      <c r="G340">
        <v>423171.23</v>
      </c>
      <c r="H340" s="2">
        <f>Table1[[#This Row],[marketing_spend]]/Table1[[#This Row],[customer buying]]</f>
        <v>50.259537134251488</v>
      </c>
      <c r="I340">
        <v>28082.68</v>
      </c>
      <c r="J340">
        <v>24.67</v>
      </c>
      <c r="K340" s="1">
        <f t="shared" si="5"/>
        <v>21154.682843999999</v>
      </c>
      <c r="L340">
        <v>278.33999999999997</v>
      </c>
      <c r="M340">
        <v>1.19</v>
      </c>
      <c r="N340" s="1">
        <f>Table1[[#This Row],[final_price]]*Table1[[#This Row],[competitor_price_index]]</f>
        <v>25174.072584359998</v>
      </c>
      <c r="O340" t="s">
        <v>45</v>
      </c>
      <c r="P340">
        <v>3717</v>
      </c>
      <c r="Q340">
        <v>6264</v>
      </c>
      <c r="R340">
        <v>24.58</v>
      </c>
      <c r="S340" s="2">
        <f>Table1[[#This Row],[units_sold]]*(Table1[[#This Row],[return_rate]]/100)</f>
        <v>1539.6912</v>
      </c>
      <c r="T340" s="2">
        <f>Table1[[#This Row],[units_sold]]-Table1[[#This Row],[unit_return]]</f>
        <v>4724.3087999999998</v>
      </c>
      <c r="U340">
        <f>Table1[[#This Row],[final_sold]]*Table1[[#This Row],[final_price]]</f>
        <v>99941254.321118221</v>
      </c>
      <c r="V340">
        <v>3.72</v>
      </c>
      <c r="W340">
        <v>11.35</v>
      </c>
    </row>
    <row r="341" spans="1:23" x14ac:dyDescent="0.3">
      <c r="A341">
        <v>2021</v>
      </c>
      <c r="B341" t="s">
        <v>32</v>
      </c>
      <c r="C341" t="s">
        <v>18</v>
      </c>
      <c r="D341">
        <v>166189</v>
      </c>
      <c r="E341">
        <v>5</v>
      </c>
      <c r="F341" s="2">
        <f>Table1[[#This Row],[website_traffic]]*(Table1[[#This Row],[conversion_rate]]/100)</f>
        <v>8309.4500000000007</v>
      </c>
      <c r="G341">
        <v>411209.67</v>
      </c>
      <c r="H341" s="2">
        <f>Table1[[#This Row],[marketing_spend]]/Table1[[#This Row],[customer buying]]</f>
        <v>49.486990113665762</v>
      </c>
      <c r="I341">
        <v>26631.38</v>
      </c>
      <c r="J341">
        <v>12.24</v>
      </c>
      <c r="K341" s="1">
        <f t="shared" si="5"/>
        <v>23371.699087999998</v>
      </c>
      <c r="L341">
        <v>314.20999999999998</v>
      </c>
      <c r="M341">
        <v>1.07</v>
      </c>
      <c r="N341" s="1">
        <f>Table1[[#This Row],[final_price]]*Table1[[#This Row],[competitor_price_index]]</f>
        <v>25007.71802416</v>
      </c>
      <c r="O341" t="s">
        <v>45</v>
      </c>
      <c r="P341">
        <v>831</v>
      </c>
      <c r="Q341">
        <v>6414</v>
      </c>
      <c r="R341">
        <v>5.0999999999999996</v>
      </c>
      <c r="S341" s="2">
        <f>Table1[[#This Row],[units_sold]]*(Table1[[#This Row],[return_rate]]/100)</f>
        <v>327.11399999999998</v>
      </c>
      <c r="T341" s="2">
        <f>Table1[[#This Row],[units_sold]]-Table1[[#This Row],[unit_return]]</f>
        <v>6086.8860000000004</v>
      </c>
      <c r="U341">
        <f>Table1[[#This Row],[final_sold]]*Table1[[#This Row],[final_price]]</f>
        <v>142260867.97495997</v>
      </c>
      <c r="V341">
        <v>3.86</v>
      </c>
      <c r="W341">
        <v>14.14</v>
      </c>
    </row>
    <row r="342" spans="1:23" x14ac:dyDescent="0.3">
      <c r="A342">
        <v>2021</v>
      </c>
      <c r="B342" t="s">
        <v>32</v>
      </c>
      <c r="C342" t="s">
        <v>18</v>
      </c>
      <c r="D342">
        <v>100134</v>
      </c>
      <c r="E342">
        <v>2.97</v>
      </c>
      <c r="F342" s="2">
        <f>Table1[[#This Row],[website_traffic]]*(Table1[[#This Row],[conversion_rate]]/100)</f>
        <v>2973.9798000000001</v>
      </c>
      <c r="G342">
        <v>441729.14</v>
      </c>
      <c r="H342" s="2">
        <f>Table1[[#This Row],[marketing_spend]]/Table1[[#This Row],[customer buying]]</f>
        <v>148.53131820195955</v>
      </c>
      <c r="I342">
        <v>25042.78</v>
      </c>
      <c r="J342">
        <v>6.76</v>
      </c>
      <c r="K342" s="1">
        <f t="shared" si="5"/>
        <v>23349.888071999998</v>
      </c>
      <c r="L342">
        <v>319.13</v>
      </c>
      <c r="M342">
        <v>0.85</v>
      </c>
      <c r="N342" s="1">
        <f>Table1[[#This Row],[final_price]]*Table1[[#This Row],[competitor_price_index]]</f>
        <v>19847.404861199997</v>
      </c>
      <c r="O342" t="s">
        <v>45</v>
      </c>
      <c r="P342">
        <v>4786</v>
      </c>
      <c r="Q342">
        <v>1933</v>
      </c>
      <c r="R342">
        <v>12.13</v>
      </c>
      <c r="S342" s="2">
        <f>Table1[[#This Row],[units_sold]]*(Table1[[#This Row],[return_rate]]/100)</f>
        <v>234.47290000000001</v>
      </c>
      <c r="T342" s="2">
        <f>Table1[[#This Row],[units_sold]]-Table1[[#This Row],[unit_return]]</f>
        <v>1698.5271</v>
      </c>
      <c r="U342">
        <f>Table1[[#This Row],[final_sold]]*Table1[[#This Row],[final_price]]</f>
        <v>39660417.67225875</v>
      </c>
      <c r="V342">
        <v>3.25</v>
      </c>
      <c r="W342">
        <v>13.61</v>
      </c>
    </row>
    <row r="343" spans="1:23" x14ac:dyDescent="0.3">
      <c r="A343">
        <v>2022</v>
      </c>
      <c r="B343" t="s">
        <v>32</v>
      </c>
      <c r="C343" t="s">
        <v>21</v>
      </c>
      <c r="D343">
        <v>76103</v>
      </c>
      <c r="E343">
        <v>1.89</v>
      </c>
      <c r="F343" s="2">
        <f>Table1[[#This Row],[website_traffic]]*(Table1[[#This Row],[conversion_rate]]/100)</f>
        <v>1438.3467000000001</v>
      </c>
      <c r="G343">
        <v>492088.98</v>
      </c>
      <c r="H343" s="2">
        <f>Table1[[#This Row],[marketing_spend]]/Table1[[#This Row],[customer buying]]</f>
        <v>342.12125630072359</v>
      </c>
      <c r="I343">
        <v>40293.65</v>
      </c>
      <c r="J343">
        <v>12.67</v>
      </c>
      <c r="K343" s="1">
        <f t="shared" si="5"/>
        <v>35188.444544999998</v>
      </c>
      <c r="L343">
        <v>332.97</v>
      </c>
      <c r="M343">
        <v>0.95</v>
      </c>
      <c r="N343" s="1">
        <f>Table1[[#This Row],[final_price]]*Table1[[#This Row],[competitor_price_index]]</f>
        <v>33429.022317749994</v>
      </c>
      <c r="O343" t="s">
        <v>44</v>
      </c>
      <c r="P343">
        <v>1436</v>
      </c>
      <c r="Q343">
        <v>1003</v>
      </c>
      <c r="R343">
        <v>12.95</v>
      </c>
      <c r="S343" s="2">
        <f>Table1[[#This Row],[units_sold]]*(Table1[[#This Row],[return_rate]]/100)</f>
        <v>129.88849999999999</v>
      </c>
      <c r="T343" s="2">
        <f>Table1[[#This Row],[units_sold]]-Table1[[#This Row],[unit_return]]</f>
        <v>873.11149999999998</v>
      </c>
      <c r="U343">
        <f>Table1[[#This Row],[final_sold]]*Table1[[#This Row],[final_price]]</f>
        <v>30723435.599351764</v>
      </c>
      <c r="V343">
        <v>2.79</v>
      </c>
      <c r="W343">
        <v>16.41</v>
      </c>
    </row>
    <row r="344" spans="1:23" x14ac:dyDescent="0.3">
      <c r="A344">
        <v>2022</v>
      </c>
      <c r="B344" t="s">
        <v>32</v>
      </c>
      <c r="C344" t="s">
        <v>22</v>
      </c>
      <c r="D344">
        <v>36120</v>
      </c>
      <c r="E344">
        <v>4</v>
      </c>
      <c r="F344" s="2">
        <f>Table1[[#This Row],[website_traffic]]*(Table1[[#This Row],[conversion_rate]]/100)</f>
        <v>1444.8</v>
      </c>
      <c r="G344">
        <v>413348.73</v>
      </c>
      <c r="H344" s="2">
        <f>Table1[[#This Row],[marketing_spend]]/Table1[[#This Row],[customer buying]]</f>
        <v>286.09408222591361</v>
      </c>
      <c r="I344">
        <v>40024.65</v>
      </c>
      <c r="J344">
        <v>47.38</v>
      </c>
      <c r="K344" s="1">
        <f t="shared" si="5"/>
        <v>21060.970830000002</v>
      </c>
      <c r="L344">
        <v>332.39</v>
      </c>
      <c r="M344">
        <v>0.97</v>
      </c>
      <c r="N344" s="1">
        <f>Table1[[#This Row],[final_price]]*Table1[[#This Row],[competitor_price_index]]</f>
        <v>20429.141705100003</v>
      </c>
      <c r="O344" t="s">
        <v>45</v>
      </c>
      <c r="P344">
        <v>4631</v>
      </c>
      <c r="Q344">
        <v>1288</v>
      </c>
      <c r="R344">
        <v>8.27</v>
      </c>
      <c r="S344" s="2">
        <f>Table1[[#This Row],[units_sold]]*(Table1[[#This Row],[return_rate]]/100)</f>
        <v>106.51759999999999</v>
      </c>
      <c r="T344" s="2">
        <f>Table1[[#This Row],[units_sold]]-Table1[[#This Row],[unit_return]]</f>
        <v>1181.4824000000001</v>
      </c>
      <c r="U344">
        <f>Table1[[#This Row],[final_sold]]*Table1[[#This Row],[final_price]]</f>
        <v>24883166.362558395</v>
      </c>
      <c r="V344">
        <v>4.46</v>
      </c>
      <c r="W344">
        <v>13.98</v>
      </c>
    </row>
    <row r="345" spans="1:23" x14ac:dyDescent="0.3">
      <c r="A345">
        <v>2022</v>
      </c>
      <c r="B345" t="s">
        <v>32</v>
      </c>
      <c r="C345" t="s">
        <v>22</v>
      </c>
      <c r="D345">
        <v>128422</v>
      </c>
      <c r="E345">
        <v>1.18</v>
      </c>
      <c r="F345" s="2">
        <f>Table1[[#This Row],[website_traffic]]*(Table1[[#This Row],[conversion_rate]]/100)</f>
        <v>1515.3796</v>
      </c>
      <c r="G345">
        <v>294543.38</v>
      </c>
      <c r="H345" s="2">
        <f>Table1[[#This Row],[marketing_spend]]/Table1[[#This Row],[customer buying]]</f>
        <v>194.36937121233518</v>
      </c>
      <c r="I345">
        <v>28987.99</v>
      </c>
      <c r="J345">
        <v>54.65</v>
      </c>
      <c r="K345" s="1">
        <f t="shared" si="5"/>
        <v>13146.053465000001</v>
      </c>
      <c r="L345">
        <v>120.72</v>
      </c>
      <c r="M345">
        <v>0.86</v>
      </c>
      <c r="N345" s="1">
        <f>Table1[[#This Row],[final_price]]*Table1[[#This Row],[competitor_price_index]]</f>
        <v>11305.605979900001</v>
      </c>
      <c r="O345" t="s">
        <v>44</v>
      </c>
      <c r="P345">
        <v>4744</v>
      </c>
      <c r="Q345">
        <v>1818</v>
      </c>
      <c r="R345">
        <v>7.28</v>
      </c>
      <c r="S345" s="2">
        <f>Table1[[#This Row],[units_sold]]*(Table1[[#This Row],[return_rate]]/100)</f>
        <v>132.35040000000001</v>
      </c>
      <c r="T345" s="2">
        <f>Table1[[#This Row],[units_sold]]-Table1[[#This Row],[unit_return]]</f>
        <v>1685.6496</v>
      </c>
      <c r="U345">
        <f>Table1[[#This Row],[final_sold]]*Table1[[#This Row],[final_price]]</f>
        <v>22159639.764855865</v>
      </c>
      <c r="V345">
        <v>4.8</v>
      </c>
      <c r="W345">
        <v>19.23</v>
      </c>
    </row>
    <row r="346" spans="1:23" x14ac:dyDescent="0.3">
      <c r="A346">
        <v>2022</v>
      </c>
      <c r="B346" t="s">
        <v>32</v>
      </c>
      <c r="C346" t="s">
        <v>18</v>
      </c>
      <c r="D346">
        <v>31580</v>
      </c>
      <c r="E346">
        <v>0.56999999999999995</v>
      </c>
      <c r="F346" s="2">
        <f>Table1[[#This Row],[website_traffic]]*(Table1[[#This Row],[conversion_rate]]/100)</f>
        <v>180.00599999999997</v>
      </c>
      <c r="G346">
        <v>355767.1</v>
      </c>
      <c r="H346" s="2">
        <f>Table1[[#This Row],[marketing_spend]]/Table1[[#This Row],[customer buying]]</f>
        <v>1976.4180082886128</v>
      </c>
      <c r="I346">
        <v>21915.14</v>
      </c>
      <c r="J346">
        <v>11.17</v>
      </c>
      <c r="K346" s="1">
        <f t="shared" si="5"/>
        <v>19467.218861999998</v>
      </c>
      <c r="L346">
        <v>291.51</v>
      </c>
      <c r="M346">
        <v>0.9</v>
      </c>
      <c r="N346" s="1">
        <f>Table1[[#This Row],[final_price]]*Table1[[#This Row],[competitor_price_index]]</f>
        <v>17520.496975799997</v>
      </c>
      <c r="O346" t="s">
        <v>44</v>
      </c>
      <c r="P346">
        <v>4053</v>
      </c>
      <c r="Q346">
        <v>129</v>
      </c>
      <c r="R346">
        <v>2.96</v>
      </c>
      <c r="S346" s="2">
        <f>Table1[[#This Row],[units_sold]]*(Table1[[#This Row],[return_rate]]/100)</f>
        <v>3.8184</v>
      </c>
      <c r="T346" s="2">
        <f>Table1[[#This Row],[units_sold]]-Table1[[#This Row],[unit_return]]</f>
        <v>125.1816</v>
      </c>
      <c r="U346">
        <f>Table1[[#This Row],[final_sold]]*Table1[[#This Row],[final_price]]</f>
        <v>2436937.6046953392</v>
      </c>
      <c r="V346">
        <v>2.87</v>
      </c>
      <c r="W346">
        <v>10</v>
      </c>
    </row>
    <row r="347" spans="1:23" x14ac:dyDescent="0.3">
      <c r="A347">
        <v>2022</v>
      </c>
      <c r="B347" t="s">
        <v>32</v>
      </c>
      <c r="C347" t="s">
        <v>19</v>
      </c>
      <c r="D347">
        <v>95203</v>
      </c>
      <c r="E347">
        <v>6.69</v>
      </c>
      <c r="F347" s="2">
        <f>Table1[[#This Row],[website_traffic]]*(Table1[[#This Row],[conversion_rate]]/100)</f>
        <v>6369.0807000000004</v>
      </c>
      <c r="G347">
        <v>168216.9</v>
      </c>
      <c r="H347" s="2">
        <f>Table1[[#This Row],[marketing_spend]]/Table1[[#This Row],[customer buying]]</f>
        <v>26.411488238797158</v>
      </c>
      <c r="I347">
        <v>11984.33</v>
      </c>
      <c r="J347">
        <v>14.47</v>
      </c>
      <c r="K347" s="1">
        <f t="shared" si="5"/>
        <v>10250.197448999999</v>
      </c>
      <c r="L347">
        <v>47.08</v>
      </c>
      <c r="M347">
        <v>1.19</v>
      </c>
      <c r="N347" s="1">
        <f>Table1[[#This Row],[final_price]]*Table1[[#This Row],[competitor_price_index]]</f>
        <v>12197.734964309999</v>
      </c>
      <c r="O347" t="s">
        <v>45</v>
      </c>
      <c r="P347">
        <v>3499</v>
      </c>
      <c r="Q347">
        <v>4229</v>
      </c>
      <c r="R347">
        <v>13.1</v>
      </c>
      <c r="S347" s="2">
        <f>Table1[[#This Row],[units_sold]]*(Table1[[#This Row],[return_rate]]/100)</f>
        <v>553.99900000000002</v>
      </c>
      <c r="T347" s="2">
        <f>Table1[[#This Row],[units_sold]]-Table1[[#This Row],[unit_return]]</f>
        <v>3675.0010000000002</v>
      </c>
      <c r="U347">
        <f>Table1[[#This Row],[final_sold]]*Table1[[#This Row],[final_price]]</f>
        <v>37669485.875272445</v>
      </c>
      <c r="V347">
        <v>3.32</v>
      </c>
      <c r="W347">
        <v>5.48</v>
      </c>
    </row>
    <row r="348" spans="1:23" x14ac:dyDescent="0.3">
      <c r="A348">
        <v>2022</v>
      </c>
      <c r="B348" t="s">
        <v>32</v>
      </c>
      <c r="C348" t="s">
        <v>21</v>
      </c>
      <c r="D348">
        <v>108318</v>
      </c>
      <c r="E348">
        <v>4.5</v>
      </c>
      <c r="F348" s="2">
        <f>Table1[[#This Row],[website_traffic]]*(Table1[[#This Row],[conversion_rate]]/100)</f>
        <v>4874.3099999999995</v>
      </c>
      <c r="G348">
        <v>90951.46</v>
      </c>
      <c r="H348" s="2">
        <f>Table1[[#This Row],[marketing_spend]]/Table1[[#This Row],[customer buying]]</f>
        <v>18.659350759389536</v>
      </c>
      <c r="I348">
        <v>20912.5</v>
      </c>
      <c r="J348">
        <v>10.06</v>
      </c>
      <c r="K348" s="1">
        <f t="shared" si="5"/>
        <v>18808.702499999999</v>
      </c>
      <c r="L348">
        <v>267.95</v>
      </c>
      <c r="M348">
        <v>1.1000000000000001</v>
      </c>
      <c r="N348" s="1">
        <f>Table1[[#This Row],[final_price]]*Table1[[#This Row],[competitor_price_index]]</f>
        <v>20689.572749999999</v>
      </c>
      <c r="O348" t="s">
        <v>44</v>
      </c>
      <c r="P348">
        <v>3097</v>
      </c>
      <c r="Q348">
        <v>3070</v>
      </c>
      <c r="R348">
        <v>23.04</v>
      </c>
      <c r="S348" s="2">
        <f>Table1[[#This Row],[units_sold]]*(Table1[[#This Row],[return_rate]]/100)</f>
        <v>707.32799999999997</v>
      </c>
      <c r="T348" s="2">
        <f>Table1[[#This Row],[units_sold]]-Table1[[#This Row],[unit_return]]</f>
        <v>2362.672</v>
      </c>
      <c r="U348">
        <f>Table1[[#This Row],[final_sold]]*Table1[[#This Row],[final_price]]</f>
        <v>44438794.753079996</v>
      </c>
      <c r="V348">
        <v>2.52</v>
      </c>
      <c r="W348">
        <v>15.39</v>
      </c>
    </row>
    <row r="349" spans="1:23" x14ac:dyDescent="0.3">
      <c r="A349">
        <v>2022</v>
      </c>
      <c r="B349" t="s">
        <v>32</v>
      </c>
      <c r="C349" t="s">
        <v>18</v>
      </c>
      <c r="D349">
        <v>7855</v>
      </c>
      <c r="E349">
        <v>7.35</v>
      </c>
      <c r="F349" s="2">
        <f>Table1[[#This Row],[website_traffic]]*(Table1[[#This Row],[conversion_rate]]/100)</f>
        <v>577.34249999999997</v>
      </c>
      <c r="G349">
        <v>413344.55</v>
      </c>
      <c r="H349" s="2">
        <f>Table1[[#This Row],[marketing_spend]]/Table1[[#This Row],[customer buying]]</f>
        <v>715.94339581790712</v>
      </c>
      <c r="I349">
        <v>5807.94</v>
      </c>
      <c r="J349">
        <v>19.29</v>
      </c>
      <c r="K349" s="1">
        <f t="shared" si="5"/>
        <v>4687.5883739999999</v>
      </c>
      <c r="L349">
        <v>451.26</v>
      </c>
      <c r="M349">
        <v>1.06</v>
      </c>
      <c r="N349" s="1">
        <f>Table1[[#This Row],[final_price]]*Table1[[#This Row],[competitor_price_index]]</f>
        <v>4968.8436764400003</v>
      </c>
      <c r="O349" t="s">
        <v>45</v>
      </c>
      <c r="P349">
        <v>4030</v>
      </c>
      <c r="Q349">
        <v>557</v>
      </c>
      <c r="R349">
        <v>15.77</v>
      </c>
      <c r="S349" s="2">
        <f>Table1[[#This Row],[units_sold]]*(Table1[[#This Row],[return_rate]]/100)</f>
        <v>87.83890000000001</v>
      </c>
      <c r="T349" s="2">
        <f>Table1[[#This Row],[units_sold]]-Table1[[#This Row],[unit_return]]</f>
        <v>469.16109999999998</v>
      </c>
      <c r="U349">
        <f>Table1[[#This Row],[final_sold]]*Table1[[#This Row],[final_price]]</f>
        <v>2199234.1178930514</v>
      </c>
      <c r="V349">
        <v>4.83</v>
      </c>
      <c r="W349">
        <v>12.62</v>
      </c>
    </row>
    <row r="350" spans="1:23" x14ac:dyDescent="0.3">
      <c r="A350">
        <v>2022</v>
      </c>
      <c r="B350" t="s">
        <v>32</v>
      </c>
      <c r="C350" t="s">
        <v>18</v>
      </c>
      <c r="D350">
        <v>14193</v>
      </c>
      <c r="E350">
        <v>5.47</v>
      </c>
      <c r="F350" s="2">
        <f>Table1[[#This Row],[website_traffic]]*(Table1[[#This Row],[conversion_rate]]/100)</f>
        <v>776.35709999999995</v>
      </c>
      <c r="G350">
        <v>119414.47</v>
      </c>
      <c r="H350" s="2">
        <f>Table1[[#This Row],[marketing_spend]]/Table1[[#This Row],[customer buying]]</f>
        <v>153.81384417042108</v>
      </c>
      <c r="I350">
        <v>40550.9</v>
      </c>
      <c r="J350">
        <v>38.78</v>
      </c>
      <c r="K350" s="1">
        <f t="shared" si="5"/>
        <v>24825.260979999999</v>
      </c>
      <c r="L350">
        <v>424.66</v>
      </c>
      <c r="M350">
        <v>0.81</v>
      </c>
      <c r="N350" s="1">
        <f>Table1[[#This Row],[final_price]]*Table1[[#This Row],[competitor_price_index]]</f>
        <v>20108.4613938</v>
      </c>
      <c r="O350" t="s">
        <v>44</v>
      </c>
      <c r="P350">
        <v>4551</v>
      </c>
      <c r="Q350">
        <v>799</v>
      </c>
      <c r="R350">
        <v>11.31</v>
      </c>
      <c r="S350" s="2">
        <f>Table1[[#This Row],[units_sold]]*(Table1[[#This Row],[return_rate]]/100)</f>
        <v>90.366900000000001</v>
      </c>
      <c r="T350" s="2">
        <f>Table1[[#This Row],[units_sold]]-Table1[[#This Row],[unit_return]]</f>
        <v>708.63310000000001</v>
      </c>
      <c r="U350">
        <f>Table1[[#This Row],[final_sold]]*Table1[[#This Row],[final_price]]</f>
        <v>17592001.646566439</v>
      </c>
      <c r="V350">
        <v>4.12</v>
      </c>
      <c r="W350">
        <v>18.07</v>
      </c>
    </row>
    <row r="351" spans="1:23" x14ac:dyDescent="0.3">
      <c r="A351">
        <v>2022</v>
      </c>
      <c r="B351" t="s">
        <v>32</v>
      </c>
      <c r="C351" t="s">
        <v>18</v>
      </c>
      <c r="D351">
        <v>35341</v>
      </c>
      <c r="E351">
        <v>2.15</v>
      </c>
      <c r="F351" s="2">
        <f>Table1[[#This Row],[website_traffic]]*(Table1[[#This Row],[conversion_rate]]/100)</f>
        <v>759.83149999999989</v>
      </c>
      <c r="G351">
        <v>428431</v>
      </c>
      <c r="H351" s="2">
        <f>Table1[[#This Row],[marketing_spend]]/Table1[[#This Row],[customer buying]]</f>
        <v>563.85001148280912</v>
      </c>
      <c r="I351">
        <v>14124.15</v>
      </c>
      <c r="J351">
        <v>27.36</v>
      </c>
      <c r="K351" s="1">
        <f t="shared" si="5"/>
        <v>10259.78256</v>
      </c>
      <c r="L351">
        <v>285.08999999999997</v>
      </c>
      <c r="M351">
        <v>1.04</v>
      </c>
      <c r="N351" s="1">
        <f>Table1[[#This Row],[final_price]]*Table1[[#This Row],[competitor_price_index]]</f>
        <v>10670.173862400001</v>
      </c>
      <c r="O351" t="s">
        <v>45</v>
      </c>
      <c r="P351">
        <v>1764</v>
      </c>
      <c r="Q351">
        <v>440</v>
      </c>
      <c r="R351">
        <v>20.73</v>
      </c>
      <c r="S351" s="2">
        <f>Table1[[#This Row],[units_sold]]*(Table1[[#This Row],[return_rate]]/100)</f>
        <v>91.212000000000003</v>
      </c>
      <c r="T351" s="2">
        <f>Table1[[#This Row],[units_sold]]-Table1[[#This Row],[unit_return]]</f>
        <v>348.78800000000001</v>
      </c>
      <c r="U351">
        <f>Table1[[#This Row],[final_sold]]*Table1[[#This Row],[final_price]]</f>
        <v>3578489.0395372799</v>
      </c>
      <c r="V351">
        <v>2.9</v>
      </c>
      <c r="W351">
        <v>12.15</v>
      </c>
    </row>
    <row r="352" spans="1:23" x14ac:dyDescent="0.3">
      <c r="A352">
        <v>2022</v>
      </c>
      <c r="B352" t="s">
        <v>32</v>
      </c>
      <c r="C352" t="s">
        <v>18</v>
      </c>
      <c r="D352">
        <v>195609</v>
      </c>
      <c r="E352">
        <v>6.12</v>
      </c>
      <c r="F352" s="2">
        <f>Table1[[#This Row],[website_traffic]]*(Table1[[#This Row],[conversion_rate]]/100)</f>
        <v>11971.2708</v>
      </c>
      <c r="G352">
        <v>81103.789999999994</v>
      </c>
      <c r="H352" s="2">
        <f>Table1[[#This Row],[marketing_spend]]/Table1[[#This Row],[customer buying]]</f>
        <v>6.7748688802528791</v>
      </c>
      <c r="I352">
        <v>33654.61</v>
      </c>
      <c r="J352">
        <v>24.59</v>
      </c>
      <c r="K352" s="1">
        <f t="shared" si="5"/>
        <v>25378.941401</v>
      </c>
      <c r="L352">
        <v>268.99</v>
      </c>
      <c r="M352">
        <v>0.94</v>
      </c>
      <c r="N352" s="1">
        <f>Table1[[#This Row],[final_price]]*Table1[[#This Row],[competitor_price_index]]</f>
        <v>23856.204916939998</v>
      </c>
      <c r="O352" t="s">
        <v>44</v>
      </c>
      <c r="P352">
        <v>985</v>
      </c>
      <c r="Q352">
        <v>12031</v>
      </c>
      <c r="R352">
        <v>24.06</v>
      </c>
      <c r="S352" s="2">
        <f>Table1[[#This Row],[units_sold]]*(Table1[[#This Row],[return_rate]]/100)</f>
        <v>2894.6585999999998</v>
      </c>
      <c r="T352" s="2">
        <f>Table1[[#This Row],[units_sold]]-Table1[[#This Row],[unit_return]]</f>
        <v>9136.3414000000012</v>
      </c>
      <c r="U352">
        <f>Table1[[#This Row],[final_sold]]*Table1[[#This Row],[final_price]]</f>
        <v>231870673.01013035</v>
      </c>
      <c r="V352">
        <v>4.0199999999999996</v>
      </c>
      <c r="W352">
        <v>16.309999999999999</v>
      </c>
    </row>
    <row r="353" spans="1:23" x14ac:dyDescent="0.3">
      <c r="A353">
        <v>2022</v>
      </c>
      <c r="B353" t="s">
        <v>32</v>
      </c>
      <c r="C353" t="s">
        <v>22</v>
      </c>
      <c r="D353">
        <v>101330</v>
      </c>
      <c r="E353">
        <v>2.94</v>
      </c>
      <c r="F353" s="2">
        <f>Table1[[#This Row],[website_traffic]]*(Table1[[#This Row],[conversion_rate]]/100)</f>
        <v>2979.1019999999999</v>
      </c>
      <c r="G353">
        <v>13803.64</v>
      </c>
      <c r="H353" s="2">
        <f>Table1[[#This Row],[marketing_spend]]/Table1[[#This Row],[customer buying]]</f>
        <v>4.6334902262493864</v>
      </c>
      <c r="I353">
        <v>48566.75</v>
      </c>
      <c r="J353">
        <v>8.07</v>
      </c>
      <c r="K353" s="1">
        <f t="shared" si="5"/>
        <v>44647.413274999999</v>
      </c>
      <c r="L353">
        <v>457.56</v>
      </c>
      <c r="M353">
        <v>1.1599999999999999</v>
      </c>
      <c r="N353" s="1">
        <f>Table1[[#This Row],[final_price]]*Table1[[#This Row],[competitor_price_index]]</f>
        <v>51790.999398999993</v>
      </c>
      <c r="O353" t="s">
        <v>45</v>
      </c>
      <c r="P353">
        <v>3512</v>
      </c>
      <c r="Q353">
        <v>1561</v>
      </c>
      <c r="R353">
        <v>2.5499999999999998</v>
      </c>
      <c r="S353" s="2">
        <f>Table1[[#This Row],[units_sold]]*(Table1[[#This Row],[return_rate]]/100)</f>
        <v>39.805499999999995</v>
      </c>
      <c r="T353" s="2">
        <f>Table1[[#This Row],[units_sold]]-Table1[[#This Row],[unit_return]]</f>
        <v>1521.1945000000001</v>
      </c>
      <c r="U353">
        <f>Table1[[#This Row],[final_sold]]*Table1[[#This Row],[final_price]]</f>
        <v>67917399.513156995</v>
      </c>
      <c r="V353">
        <v>2.62</v>
      </c>
      <c r="W353">
        <v>7.43</v>
      </c>
    </row>
    <row r="354" spans="1:23" x14ac:dyDescent="0.3">
      <c r="A354">
        <v>2022</v>
      </c>
      <c r="B354" t="s">
        <v>32</v>
      </c>
      <c r="C354" t="s">
        <v>21</v>
      </c>
      <c r="D354">
        <v>170248</v>
      </c>
      <c r="E354">
        <v>3.18</v>
      </c>
      <c r="F354" s="2">
        <f>Table1[[#This Row],[website_traffic]]*(Table1[[#This Row],[conversion_rate]]/100)</f>
        <v>5413.8864000000003</v>
      </c>
      <c r="G354">
        <v>252205.26</v>
      </c>
      <c r="H354" s="2">
        <f>Table1[[#This Row],[marketing_spend]]/Table1[[#This Row],[customer buying]]</f>
        <v>46.584882165240849</v>
      </c>
      <c r="I354">
        <v>17893.419999999998</v>
      </c>
      <c r="J354">
        <v>58.92</v>
      </c>
      <c r="K354" s="1">
        <f t="shared" si="5"/>
        <v>7350.6169359999985</v>
      </c>
      <c r="L354">
        <v>175.64</v>
      </c>
      <c r="M354">
        <v>1.1399999999999999</v>
      </c>
      <c r="N354" s="1">
        <f>Table1[[#This Row],[final_price]]*Table1[[#This Row],[competitor_price_index]]</f>
        <v>8379.7033070399975</v>
      </c>
      <c r="O354" t="s">
        <v>44</v>
      </c>
      <c r="P354">
        <v>200</v>
      </c>
      <c r="Q354">
        <v>4385</v>
      </c>
      <c r="R354">
        <v>18.96</v>
      </c>
      <c r="S354" s="2">
        <f>Table1[[#This Row],[units_sold]]*(Table1[[#This Row],[return_rate]]/100)</f>
        <v>831.39600000000007</v>
      </c>
      <c r="T354" s="2">
        <f>Table1[[#This Row],[units_sold]]-Table1[[#This Row],[unit_return]]</f>
        <v>3553.6039999999998</v>
      </c>
      <c r="U354">
        <f>Table1[[#This Row],[final_sold]]*Table1[[#This Row],[final_price]]</f>
        <v>26121181.746237338</v>
      </c>
      <c r="V354">
        <v>3.24</v>
      </c>
      <c r="W354">
        <v>21.77</v>
      </c>
    </row>
    <row r="355" spans="1:23" x14ac:dyDescent="0.3">
      <c r="A355">
        <v>2022</v>
      </c>
      <c r="B355" t="s">
        <v>32</v>
      </c>
      <c r="C355" t="s">
        <v>22</v>
      </c>
      <c r="D355">
        <v>195958</v>
      </c>
      <c r="E355">
        <v>4.28</v>
      </c>
      <c r="F355" s="2">
        <f>Table1[[#This Row],[website_traffic]]*(Table1[[#This Row],[conversion_rate]]/100)</f>
        <v>8387.0024000000012</v>
      </c>
      <c r="G355">
        <v>328633.31</v>
      </c>
      <c r="H355" s="2">
        <f>Table1[[#This Row],[marketing_spend]]/Table1[[#This Row],[customer buying]]</f>
        <v>39.183643252564224</v>
      </c>
      <c r="I355">
        <v>15201.32</v>
      </c>
      <c r="J355">
        <v>31.6</v>
      </c>
      <c r="K355" s="1">
        <f t="shared" si="5"/>
        <v>10397.702879999999</v>
      </c>
      <c r="L355">
        <v>189.62</v>
      </c>
      <c r="M355">
        <v>0.87</v>
      </c>
      <c r="N355" s="1">
        <f>Table1[[#This Row],[final_price]]*Table1[[#This Row],[competitor_price_index]]</f>
        <v>9046.0015055999993</v>
      </c>
      <c r="O355" t="s">
        <v>45</v>
      </c>
      <c r="P355">
        <v>4984</v>
      </c>
      <c r="Q355">
        <v>4378</v>
      </c>
      <c r="R355">
        <v>14.17</v>
      </c>
      <c r="S355" s="2">
        <f>Table1[[#This Row],[units_sold]]*(Table1[[#This Row],[return_rate]]/100)</f>
        <v>620.36259999999993</v>
      </c>
      <c r="T355" s="2">
        <f>Table1[[#This Row],[units_sold]]-Table1[[#This Row],[unit_return]]</f>
        <v>3757.6374000000001</v>
      </c>
      <c r="U355">
        <f>Table1[[#This Row],[final_sold]]*Table1[[#This Row],[final_price]]</f>
        <v>39070797.215975709</v>
      </c>
      <c r="V355">
        <v>2.61</v>
      </c>
      <c r="W355">
        <v>11.51</v>
      </c>
    </row>
    <row r="356" spans="1:23" x14ac:dyDescent="0.3">
      <c r="A356">
        <v>2022</v>
      </c>
      <c r="B356" t="s">
        <v>32</v>
      </c>
      <c r="C356" t="s">
        <v>20</v>
      </c>
      <c r="D356">
        <v>169702</v>
      </c>
      <c r="E356">
        <v>2.1800000000000002</v>
      </c>
      <c r="F356" s="2">
        <f>Table1[[#This Row],[website_traffic]]*(Table1[[#This Row],[conversion_rate]]/100)</f>
        <v>3699.5036</v>
      </c>
      <c r="G356">
        <v>286263.13</v>
      </c>
      <c r="H356" s="2">
        <f>Table1[[#This Row],[marketing_spend]]/Table1[[#This Row],[customer buying]]</f>
        <v>77.378794819932054</v>
      </c>
      <c r="I356">
        <v>25293.66</v>
      </c>
      <c r="J356">
        <v>28.35</v>
      </c>
      <c r="K356" s="1">
        <f t="shared" si="5"/>
        <v>18122.907389999997</v>
      </c>
      <c r="L356">
        <v>178.86</v>
      </c>
      <c r="M356">
        <v>0.88</v>
      </c>
      <c r="N356" s="1">
        <f>Table1[[#This Row],[final_price]]*Table1[[#This Row],[competitor_price_index]]</f>
        <v>15948.158503199997</v>
      </c>
      <c r="O356" t="s">
        <v>44</v>
      </c>
      <c r="P356">
        <v>3628</v>
      </c>
      <c r="Q356">
        <v>4254</v>
      </c>
      <c r="R356">
        <v>19.45</v>
      </c>
      <c r="S356" s="2">
        <f>Table1[[#This Row],[units_sold]]*(Table1[[#This Row],[return_rate]]/100)</f>
        <v>827.40300000000002</v>
      </c>
      <c r="T356" s="2">
        <f>Table1[[#This Row],[units_sold]]-Table1[[#This Row],[unit_return]]</f>
        <v>3426.5969999999998</v>
      </c>
      <c r="U356">
        <f>Table1[[#This Row],[final_sold]]*Table1[[#This Row],[final_price]]</f>
        <v>62099900.093851812</v>
      </c>
      <c r="V356">
        <v>4.5999999999999996</v>
      </c>
      <c r="W356">
        <v>16.52</v>
      </c>
    </row>
    <row r="357" spans="1:23" x14ac:dyDescent="0.3">
      <c r="A357">
        <v>2022</v>
      </c>
      <c r="B357" t="s">
        <v>32</v>
      </c>
      <c r="C357" t="s">
        <v>21</v>
      </c>
      <c r="D357">
        <v>174155</v>
      </c>
      <c r="E357">
        <v>2.0499999999999998</v>
      </c>
      <c r="F357" s="2">
        <f>Table1[[#This Row],[website_traffic]]*(Table1[[#This Row],[conversion_rate]]/100)</f>
        <v>3570.1774999999993</v>
      </c>
      <c r="G357">
        <v>129148.05</v>
      </c>
      <c r="H357" s="2">
        <f>Table1[[#This Row],[marketing_spend]]/Table1[[#This Row],[customer buying]]</f>
        <v>36.174125796266438</v>
      </c>
      <c r="I357">
        <v>27536.84</v>
      </c>
      <c r="J357">
        <v>47.2</v>
      </c>
      <c r="K357" s="1">
        <f t="shared" si="5"/>
        <v>14539.451520000001</v>
      </c>
      <c r="L357">
        <v>97.4</v>
      </c>
      <c r="M357">
        <v>1.0900000000000001</v>
      </c>
      <c r="N357" s="1">
        <f>Table1[[#This Row],[final_price]]*Table1[[#This Row],[competitor_price_index]]</f>
        <v>15848.002156800001</v>
      </c>
      <c r="O357" t="s">
        <v>45</v>
      </c>
      <c r="P357">
        <v>461</v>
      </c>
      <c r="Q357">
        <v>3541</v>
      </c>
      <c r="R357">
        <v>4.41</v>
      </c>
      <c r="S357" s="2">
        <f>Table1[[#This Row],[units_sold]]*(Table1[[#This Row],[return_rate]]/100)</f>
        <v>156.15809999999999</v>
      </c>
      <c r="T357" s="2">
        <f>Table1[[#This Row],[units_sold]]-Table1[[#This Row],[unit_return]]</f>
        <v>3384.8418999999999</v>
      </c>
      <c r="U357">
        <f>Table1[[#This Row],[final_sold]]*Table1[[#This Row],[final_price]]</f>
        <v>49213744.707914688</v>
      </c>
      <c r="V357">
        <v>4.96</v>
      </c>
      <c r="W357">
        <v>10.24</v>
      </c>
    </row>
    <row r="358" spans="1:23" x14ac:dyDescent="0.3">
      <c r="A358">
        <v>2022</v>
      </c>
      <c r="B358" t="s">
        <v>32</v>
      </c>
      <c r="C358" t="s">
        <v>20</v>
      </c>
      <c r="D358">
        <v>97550</v>
      </c>
      <c r="E358">
        <v>4.7300000000000004</v>
      </c>
      <c r="F358" s="2">
        <f>Table1[[#This Row],[website_traffic]]*(Table1[[#This Row],[conversion_rate]]/100)</f>
        <v>4614.1149999999998</v>
      </c>
      <c r="G358">
        <v>438563.43</v>
      </c>
      <c r="H358" s="2">
        <f>Table1[[#This Row],[marketing_spend]]/Table1[[#This Row],[customer buying]]</f>
        <v>95.048222681922752</v>
      </c>
      <c r="I358">
        <v>11721.17</v>
      </c>
      <c r="J358">
        <v>8.07</v>
      </c>
      <c r="K358" s="1">
        <f t="shared" si="5"/>
        <v>10775.271581000001</v>
      </c>
      <c r="L358">
        <v>358.8</v>
      </c>
      <c r="M358">
        <v>1.05</v>
      </c>
      <c r="N358" s="1">
        <f>Table1[[#This Row],[final_price]]*Table1[[#This Row],[competitor_price_index]]</f>
        <v>11314.035160050002</v>
      </c>
      <c r="O358" t="s">
        <v>44</v>
      </c>
      <c r="P358">
        <v>4864</v>
      </c>
      <c r="Q358">
        <v>3737</v>
      </c>
      <c r="R358">
        <v>3.65</v>
      </c>
      <c r="S358" s="2">
        <f>Table1[[#This Row],[units_sold]]*(Table1[[#This Row],[return_rate]]/100)</f>
        <v>136.40049999999999</v>
      </c>
      <c r="T358" s="2">
        <f>Table1[[#This Row],[units_sold]]-Table1[[#This Row],[unit_return]]</f>
        <v>3600.5994999999998</v>
      </c>
      <c r="U358">
        <f>Table1[[#This Row],[final_sold]]*Table1[[#This Row],[final_price]]</f>
        <v>38797437.466912813</v>
      </c>
      <c r="V358">
        <v>3.24</v>
      </c>
      <c r="W358">
        <v>11.13</v>
      </c>
    </row>
    <row r="359" spans="1:23" x14ac:dyDescent="0.3">
      <c r="A359">
        <v>2022</v>
      </c>
      <c r="B359" t="s">
        <v>32</v>
      </c>
      <c r="C359" t="s">
        <v>20</v>
      </c>
      <c r="D359">
        <v>24039</v>
      </c>
      <c r="E359">
        <v>3.72</v>
      </c>
      <c r="F359" s="2">
        <f>Table1[[#This Row],[website_traffic]]*(Table1[[#This Row],[conversion_rate]]/100)</f>
        <v>894.25080000000014</v>
      </c>
      <c r="G359">
        <v>441695.14</v>
      </c>
      <c r="H359" s="2">
        <f>Table1[[#This Row],[marketing_spend]]/Table1[[#This Row],[customer buying]]</f>
        <v>493.92758720484227</v>
      </c>
      <c r="I359">
        <v>44625.3</v>
      </c>
      <c r="J359">
        <v>16.850000000000001</v>
      </c>
      <c r="K359" s="1">
        <f t="shared" si="5"/>
        <v>37105.936950000003</v>
      </c>
      <c r="L359">
        <v>77.89</v>
      </c>
      <c r="M359">
        <v>1.05</v>
      </c>
      <c r="N359" s="1">
        <f>Table1[[#This Row],[final_price]]*Table1[[#This Row],[competitor_price_index]]</f>
        <v>38961.233797500005</v>
      </c>
      <c r="O359" t="s">
        <v>45</v>
      </c>
      <c r="P359">
        <v>4781</v>
      </c>
      <c r="Q359">
        <v>497</v>
      </c>
      <c r="R359">
        <v>13.89</v>
      </c>
      <c r="S359" s="2">
        <f>Table1[[#This Row],[units_sold]]*(Table1[[#This Row],[return_rate]]/100)</f>
        <v>69.033299999999997</v>
      </c>
      <c r="T359" s="2">
        <f>Table1[[#This Row],[units_sold]]-Table1[[#This Row],[unit_return]]</f>
        <v>427.9667</v>
      </c>
      <c r="U359">
        <f>Table1[[#This Row],[final_sold]]*Table1[[#This Row],[final_price]]</f>
        <v>15880105.386899566</v>
      </c>
      <c r="V359">
        <v>2.78</v>
      </c>
      <c r="W359">
        <v>15.39</v>
      </c>
    </row>
    <row r="360" spans="1:23" x14ac:dyDescent="0.3">
      <c r="A360">
        <v>2022</v>
      </c>
      <c r="B360" t="s">
        <v>32</v>
      </c>
      <c r="C360" t="s">
        <v>19</v>
      </c>
      <c r="D360">
        <v>155154</v>
      </c>
      <c r="E360">
        <v>1.1299999999999999</v>
      </c>
      <c r="F360" s="2">
        <f>Table1[[#This Row],[website_traffic]]*(Table1[[#This Row],[conversion_rate]]/100)</f>
        <v>1753.2402</v>
      </c>
      <c r="G360">
        <v>465859.16</v>
      </c>
      <c r="H360" s="2">
        <f>Table1[[#This Row],[marketing_spend]]/Table1[[#This Row],[customer buying]]</f>
        <v>265.71325480672868</v>
      </c>
      <c r="I360">
        <v>22188.39</v>
      </c>
      <c r="J360">
        <v>21.65</v>
      </c>
      <c r="K360" s="1">
        <f t="shared" si="5"/>
        <v>17384.603564999998</v>
      </c>
      <c r="L360">
        <v>286.82</v>
      </c>
      <c r="M360">
        <v>0.8</v>
      </c>
      <c r="N360" s="1">
        <f>Table1[[#This Row],[final_price]]*Table1[[#This Row],[competitor_price_index]]</f>
        <v>13907.682851999998</v>
      </c>
      <c r="O360" t="s">
        <v>45</v>
      </c>
      <c r="P360">
        <v>439</v>
      </c>
      <c r="Q360">
        <v>1006</v>
      </c>
      <c r="R360">
        <v>19.39</v>
      </c>
      <c r="S360" s="2">
        <f>Table1[[#This Row],[units_sold]]*(Table1[[#This Row],[return_rate]]/100)</f>
        <v>195.06340000000003</v>
      </c>
      <c r="T360" s="2">
        <f>Table1[[#This Row],[units_sold]]-Table1[[#This Row],[unit_return]]</f>
        <v>810.9366</v>
      </c>
      <c r="U360">
        <f>Table1[[#This Row],[final_sold]]*Table1[[#This Row],[final_price]]</f>
        <v>14097811.307348978</v>
      </c>
      <c r="V360">
        <v>2.87</v>
      </c>
      <c r="W360">
        <v>10.76</v>
      </c>
    </row>
    <row r="361" spans="1:23" x14ac:dyDescent="0.3">
      <c r="A361">
        <v>2022</v>
      </c>
      <c r="B361" t="s">
        <v>32</v>
      </c>
      <c r="C361" t="s">
        <v>18</v>
      </c>
      <c r="D361">
        <v>177976</v>
      </c>
      <c r="E361">
        <v>7.41</v>
      </c>
      <c r="F361" s="2">
        <f>Table1[[#This Row],[website_traffic]]*(Table1[[#This Row],[conversion_rate]]/100)</f>
        <v>13188.0216</v>
      </c>
      <c r="G361">
        <v>403312.45</v>
      </c>
      <c r="H361" s="2">
        <f>Table1[[#This Row],[marketing_spend]]/Table1[[#This Row],[customer buying]]</f>
        <v>30.581725010216847</v>
      </c>
      <c r="I361">
        <v>34093.040000000001</v>
      </c>
      <c r="J361">
        <v>6.38</v>
      </c>
      <c r="K361" s="1">
        <f t="shared" si="5"/>
        <v>31917.904048</v>
      </c>
      <c r="L361">
        <v>90.08</v>
      </c>
      <c r="M361">
        <v>0.83</v>
      </c>
      <c r="N361" s="1">
        <f>Table1[[#This Row],[final_price]]*Table1[[#This Row],[competitor_price_index]]</f>
        <v>26491.86035984</v>
      </c>
      <c r="O361" t="s">
        <v>44</v>
      </c>
      <c r="P361">
        <v>4378</v>
      </c>
      <c r="Q361">
        <v>15331</v>
      </c>
      <c r="R361">
        <v>15.02</v>
      </c>
      <c r="S361" s="2">
        <f>Table1[[#This Row],[units_sold]]*(Table1[[#This Row],[return_rate]]/100)</f>
        <v>2302.7161999999998</v>
      </c>
      <c r="T361" s="2">
        <f>Table1[[#This Row],[units_sold]]-Table1[[#This Row],[unit_return]]</f>
        <v>13028.283800000001</v>
      </c>
      <c r="U361">
        <f>Table1[[#This Row],[final_sold]]*Table1[[#This Row],[final_price]]</f>
        <v>415835512.23851287</v>
      </c>
      <c r="V361">
        <v>4.6500000000000004</v>
      </c>
      <c r="W361">
        <v>15.55</v>
      </c>
    </row>
    <row r="362" spans="1:23" x14ac:dyDescent="0.3">
      <c r="A362">
        <v>2022</v>
      </c>
      <c r="B362" t="s">
        <v>32</v>
      </c>
      <c r="C362" t="s">
        <v>19</v>
      </c>
      <c r="D362">
        <v>9117</v>
      </c>
      <c r="E362">
        <v>6.6</v>
      </c>
      <c r="F362" s="2">
        <f>Table1[[#This Row],[website_traffic]]*(Table1[[#This Row],[conversion_rate]]/100)</f>
        <v>601.72199999999998</v>
      </c>
      <c r="G362">
        <v>447642.88</v>
      </c>
      <c r="H362" s="2">
        <f>Table1[[#This Row],[marketing_spend]]/Table1[[#This Row],[customer buying]]</f>
        <v>743.93636928681349</v>
      </c>
      <c r="I362">
        <v>38508.68</v>
      </c>
      <c r="J362">
        <v>22.29</v>
      </c>
      <c r="K362" s="1">
        <f t="shared" si="5"/>
        <v>29925.095228000002</v>
      </c>
      <c r="L362">
        <v>341.21</v>
      </c>
      <c r="M362">
        <v>1.1499999999999999</v>
      </c>
      <c r="N362" s="1">
        <f>Table1[[#This Row],[final_price]]*Table1[[#This Row],[competitor_price_index]]</f>
        <v>34413.859512199997</v>
      </c>
      <c r="O362" t="s">
        <v>45</v>
      </c>
      <c r="P362">
        <v>2332</v>
      </c>
      <c r="Q362">
        <v>580</v>
      </c>
      <c r="R362">
        <v>10.199999999999999</v>
      </c>
      <c r="S362" s="2">
        <f>Table1[[#This Row],[units_sold]]*(Table1[[#This Row],[return_rate]]/100)</f>
        <v>59.16</v>
      </c>
      <c r="T362" s="2">
        <f>Table1[[#This Row],[units_sold]]-Table1[[#This Row],[unit_return]]</f>
        <v>520.84</v>
      </c>
      <c r="U362">
        <f>Table1[[#This Row],[final_sold]]*Table1[[#This Row],[final_price]]</f>
        <v>15586186.598551521</v>
      </c>
      <c r="V362">
        <v>4.82</v>
      </c>
      <c r="W362">
        <v>14.33</v>
      </c>
    </row>
    <row r="363" spans="1:23" x14ac:dyDescent="0.3">
      <c r="A363">
        <v>2022</v>
      </c>
      <c r="B363" t="s">
        <v>32</v>
      </c>
      <c r="C363" t="s">
        <v>20</v>
      </c>
      <c r="D363">
        <v>81868</v>
      </c>
      <c r="E363">
        <v>2.09</v>
      </c>
      <c r="F363" s="2">
        <f>Table1[[#This Row],[website_traffic]]*(Table1[[#This Row],[conversion_rate]]/100)</f>
        <v>1711.0411999999999</v>
      </c>
      <c r="G363">
        <v>422145.97</v>
      </c>
      <c r="H363" s="2">
        <f>Table1[[#This Row],[marketing_spend]]/Table1[[#This Row],[customer buying]]</f>
        <v>246.71876399001965</v>
      </c>
      <c r="I363">
        <v>10708.13</v>
      </c>
      <c r="J363">
        <v>35.53</v>
      </c>
      <c r="K363" s="1">
        <f t="shared" si="5"/>
        <v>6903.5314109999999</v>
      </c>
      <c r="L363">
        <v>215.93</v>
      </c>
      <c r="M363">
        <v>0.9</v>
      </c>
      <c r="N363" s="1">
        <f>Table1[[#This Row],[final_price]]*Table1[[#This Row],[competitor_price_index]]</f>
        <v>6213.1782699000005</v>
      </c>
      <c r="O363" t="s">
        <v>45</v>
      </c>
      <c r="P363">
        <v>3557</v>
      </c>
      <c r="Q363">
        <v>1529</v>
      </c>
      <c r="R363">
        <v>9.5299999999999994</v>
      </c>
      <c r="S363" s="2">
        <f>Table1[[#This Row],[units_sold]]*(Table1[[#This Row],[return_rate]]/100)</f>
        <v>145.71369999999999</v>
      </c>
      <c r="T363" s="2">
        <f>Table1[[#This Row],[units_sold]]-Table1[[#This Row],[unit_return]]</f>
        <v>1383.2863</v>
      </c>
      <c r="U363">
        <f>Table1[[#This Row],[final_sold]]*Table1[[#This Row],[final_price]]</f>
        <v>9549560.4224559683</v>
      </c>
      <c r="V363">
        <v>4.47</v>
      </c>
      <c r="W363">
        <v>12.38</v>
      </c>
    </row>
    <row r="364" spans="1:23" x14ac:dyDescent="0.3">
      <c r="A364">
        <v>2022</v>
      </c>
      <c r="B364" t="s">
        <v>32</v>
      </c>
      <c r="C364" t="s">
        <v>20</v>
      </c>
      <c r="D364">
        <v>143511</v>
      </c>
      <c r="E364">
        <v>5.64</v>
      </c>
      <c r="F364" s="2">
        <f>Table1[[#This Row],[website_traffic]]*(Table1[[#This Row],[conversion_rate]]/100)</f>
        <v>8094.0203999999994</v>
      </c>
      <c r="G364">
        <v>9744.89</v>
      </c>
      <c r="H364" s="2">
        <f>Table1[[#This Row],[marketing_spend]]/Table1[[#This Row],[customer buying]]</f>
        <v>1.2039616307366856</v>
      </c>
      <c r="I364">
        <v>39240.839999999997</v>
      </c>
      <c r="J364">
        <v>2.27</v>
      </c>
      <c r="K364" s="1">
        <f t="shared" si="5"/>
        <v>38350.072931999995</v>
      </c>
      <c r="L364">
        <v>381.46</v>
      </c>
      <c r="M364">
        <v>1.1299999999999999</v>
      </c>
      <c r="N364" s="1">
        <f>Table1[[#This Row],[final_price]]*Table1[[#This Row],[competitor_price_index]]</f>
        <v>43335.582413159987</v>
      </c>
      <c r="O364" t="s">
        <v>45</v>
      </c>
      <c r="P364">
        <v>1667</v>
      </c>
      <c r="Q364">
        <v>7964</v>
      </c>
      <c r="R364">
        <v>11.78</v>
      </c>
      <c r="S364" s="2">
        <f>Table1[[#This Row],[units_sold]]*(Table1[[#This Row],[return_rate]]/100)</f>
        <v>938.15919999999994</v>
      </c>
      <c r="T364" s="2">
        <f>Table1[[#This Row],[units_sold]]-Table1[[#This Row],[unit_return]]</f>
        <v>7025.8407999999999</v>
      </c>
      <c r="U364">
        <f>Table1[[#This Row],[final_sold]]*Table1[[#This Row],[final_price]]</f>
        <v>269441507.0886212</v>
      </c>
      <c r="V364">
        <v>4.92</v>
      </c>
      <c r="W364">
        <v>7.47</v>
      </c>
    </row>
    <row r="365" spans="1:23" x14ac:dyDescent="0.3">
      <c r="A365">
        <v>2022</v>
      </c>
      <c r="B365" t="s">
        <v>32</v>
      </c>
      <c r="C365" t="s">
        <v>21</v>
      </c>
      <c r="D365">
        <v>27321</v>
      </c>
      <c r="E365">
        <v>3.92</v>
      </c>
      <c r="F365" s="2">
        <f>Table1[[#This Row],[website_traffic]]*(Table1[[#This Row],[conversion_rate]]/100)</f>
        <v>1070.9831999999999</v>
      </c>
      <c r="G365">
        <v>484938.17</v>
      </c>
      <c r="H365" s="2">
        <f>Table1[[#This Row],[marketing_spend]]/Table1[[#This Row],[customer buying]]</f>
        <v>452.79717739736725</v>
      </c>
      <c r="I365">
        <v>46819.05</v>
      </c>
      <c r="J365">
        <v>40.03</v>
      </c>
      <c r="K365" s="1">
        <f t="shared" si="5"/>
        <v>28077.384285000004</v>
      </c>
      <c r="L365">
        <v>493.25</v>
      </c>
      <c r="M365">
        <v>0.96</v>
      </c>
      <c r="N365" s="1">
        <f>Table1[[#This Row],[final_price]]*Table1[[#This Row],[competitor_price_index]]</f>
        <v>26954.288913600001</v>
      </c>
      <c r="O365" t="s">
        <v>44</v>
      </c>
      <c r="P365">
        <v>2315</v>
      </c>
      <c r="Q365">
        <v>704</v>
      </c>
      <c r="R365">
        <v>9.9499999999999993</v>
      </c>
      <c r="S365" s="2">
        <f>Table1[[#This Row],[units_sold]]*(Table1[[#This Row],[return_rate]]/100)</f>
        <v>70.047999999999988</v>
      </c>
      <c r="T365" s="2">
        <f>Table1[[#This Row],[units_sold]]-Table1[[#This Row],[unit_return]]</f>
        <v>633.952</v>
      </c>
      <c r="U365">
        <f>Table1[[#This Row],[final_sold]]*Table1[[#This Row],[final_price]]</f>
        <v>17799713.922244322</v>
      </c>
      <c r="V365">
        <v>2.63</v>
      </c>
      <c r="W365">
        <v>17.850000000000001</v>
      </c>
    </row>
    <row r="366" spans="1:23" x14ac:dyDescent="0.3">
      <c r="A366">
        <v>2022</v>
      </c>
      <c r="B366" t="s">
        <v>32</v>
      </c>
      <c r="C366" t="s">
        <v>18</v>
      </c>
      <c r="D366">
        <v>192312</v>
      </c>
      <c r="E366">
        <v>2.97</v>
      </c>
      <c r="F366" s="2">
        <f>Table1[[#This Row],[website_traffic]]*(Table1[[#This Row],[conversion_rate]]/100)</f>
        <v>5711.6664000000001</v>
      </c>
      <c r="G366">
        <v>328625.88</v>
      </c>
      <c r="H366" s="2">
        <f>Table1[[#This Row],[marketing_spend]]/Table1[[#This Row],[customer buying]]</f>
        <v>57.535902306899438</v>
      </c>
      <c r="I366">
        <v>1652.7</v>
      </c>
      <c r="J366">
        <v>27.89</v>
      </c>
      <c r="K366" s="1">
        <f t="shared" si="5"/>
        <v>1191.7619700000002</v>
      </c>
      <c r="L366">
        <v>89.61</v>
      </c>
      <c r="M366">
        <v>0.93</v>
      </c>
      <c r="N366" s="1">
        <f>Table1[[#This Row],[final_price]]*Table1[[#This Row],[competitor_price_index]]</f>
        <v>1108.3386321000003</v>
      </c>
      <c r="O366" t="s">
        <v>45</v>
      </c>
      <c r="P366">
        <v>1050</v>
      </c>
      <c r="Q366">
        <v>3438</v>
      </c>
      <c r="R366">
        <v>10.19</v>
      </c>
      <c r="S366" s="2">
        <f>Table1[[#This Row],[units_sold]]*(Table1[[#This Row],[return_rate]]/100)</f>
        <v>350.33219999999994</v>
      </c>
      <c r="T366" s="2">
        <f>Table1[[#This Row],[units_sold]]-Table1[[#This Row],[unit_return]]</f>
        <v>3087.6678000000002</v>
      </c>
      <c r="U366">
        <f>Table1[[#This Row],[final_sold]]*Table1[[#This Row],[final_price]]</f>
        <v>3679765.0600335668</v>
      </c>
      <c r="V366">
        <v>3.01</v>
      </c>
      <c r="W366">
        <v>6.96</v>
      </c>
    </row>
    <row r="367" spans="1:23" x14ac:dyDescent="0.3">
      <c r="A367">
        <v>2022</v>
      </c>
      <c r="B367" t="s">
        <v>32</v>
      </c>
      <c r="C367" t="s">
        <v>18</v>
      </c>
      <c r="D367">
        <v>78664</v>
      </c>
      <c r="E367">
        <v>7.22</v>
      </c>
      <c r="F367" s="2">
        <f>Table1[[#This Row],[website_traffic]]*(Table1[[#This Row],[conversion_rate]]/100)</f>
        <v>5679.5407999999998</v>
      </c>
      <c r="G367">
        <v>316026.5</v>
      </c>
      <c r="H367" s="2">
        <f>Table1[[#This Row],[marketing_spend]]/Table1[[#This Row],[customer buying]]</f>
        <v>55.642966769426152</v>
      </c>
      <c r="I367">
        <v>10462.469999999999</v>
      </c>
      <c r="J367">
        <v>13.91</v>
      </c>
      <c r="K367" s="1">
        <f t="shared" si="5"/>
        <v>9007.1404229999989</v>
      </c>
      <c r="L367">
        <v>353.58</v>
      </c>
      <c r="M367">
        <v>0.98</v>
      </c>
      <c r="N367" s="1">
        <f>Table1[[#This Row],[final_price]]*Table1[[#This Row],[competitor_price_index]]</f>
        <v>8826.9976145399996</v>
      </c>
      <c r="O367" t="s">
        <v>45</v>
      </c>
      <c r="P367">
        <v>3066</v>
      </c>
      <c r="Q367">
        <v>5611</v>
      </c>
      <c r="R367">
        <v>15.65</v>
      </c>
      <c r="S367" s="2">
        <f>Table1[[#This Row],[units_sold]]*(Table1[[#This Row],[return_rate]]/100)</f>
        <v>878.12149999999997</v>
      </c>
      <c r="T367" s="2">
        <f>Table1[[#This Row],[units_sold]]-Table1[[#This Row],[unit_return]]</f>
        <v>4732.8784999999998</v>
      </c>
      <c r="U367">
        <f>Table1[[#This Row],[final_sold]]*Table1[[#This Row],[final_price]]</f>
        <v>42629701.254497595</v>
      </c>
      <c r="V367">
        <v>4.9400000000000004</v>
      </c>
      <c r="W367">
        <v>6.59</v>
      </c>
    </row>
    <row r="368" spans="1:23" x14ac:dyDescent="0.3">
      <c r="A368">
        <v>2022</v>
      </c>
      <c r="B368" t="s">
        <v>32</v>
      </c>
      <c r="C368" t="s">
        <v>21</v>
      </c>
      <c r="D368">
        <v>172266</v>
      </c>
      <c r="E368">
        <v>4.97</v>
      </c>
      <c r="F368" s="2">
        <f>Table1[[#This Row],[website_traffic]]*(Table1[[#This Row],[conversion_rate]]/100)</f>
        <v>8561.6201999999994</v>
      </c>
      <c r="G368">
        <v>293273.43</v>
      </c>
      <c r="H368" s="2">
        <f>Table1[[#This Row],[marketing_spend]]/Table1[[#This Row],[customer buying]]</f>
        <v>34.254431188152914</v>
      </c>
      <c r="I368">
        <v>22173.24</v>
      </c>
      <c r="J368">
        <v>2.8</v>
      </c>
      <c r="K368" s="1">
        <f t="shared" si="5"/>
        <v>21552.389279999999</v>
      </c>
      <c r="L368">
        <v>396.34</v>
      </c>
      <c r="M368">
        <v>1.0900000000000001</v>
      </c>
      <c r="N368" s="1">
        <f>Table1[[#This Row],[final_price]]*Table1[[#This Row],[competitor_price_index]]</f>
        <v>23492.104315200002</v>
      </c>
      <c r="O368" t="s">
        <v>45</v>
      </c>
      <c r="P368">
        <v>2580</v>
      </c>
      <c r="Q368">
        <v>7054</v>
      </c>
      <c r="R368">
        <v>12.83</v>
      </c>
      <c r="S368" s="2">
        <f>Table1[[#This Row],[units_sold]]*(Table1[[#This Row],[return_rate]]/100)</f>
        <v>905.02819999999997</v>
      </c>
      <c r="T368" s="2">
        <f>Table1[[#This Row],[units_sold]]-Table1[[#This Row],[unit_return]]</f>
        <v>6148.9718000000003</v>
      </c>
      <c r="U368">
        <f>Table1[[#This Row],[final_sold]]*Table1[[#This Row],[final_price]]</f>
        <v>132525033.90534231</v>
      </c>
      <c r="V368">
        <v>4.12</v>
      </c>
      <c r="W368">
        <v>11.68</v>
      </c>
    </row>
    <row r="369" spans="1:23" x14ac:dyDescent="0.3">
      <c r="A369">
        <v>2022</v>
      </c>
      <c r="B369" t="s">
        <v>32</v>
      </c>
      <c r="C369" t="s">
        <v>22</v>
      </c>
      <c r="D369">
        <v>167812</v>
      </c>
      <c r="E369">
        <v>3.83</v>
      </c>
      <c r="F369" s="2">
        <f>Table1[[#This Row],[website_traffic]]*(Table1[[#This Row],[conversion_rate]]/100)</f>
        <v>6427.1995999999999</v>
      </c>
      <c r="G369">
        <v>250828.79</v>
      </c>
      <c r="H369" s="2">
        <f>Table1[[#This Row],[marketing_spend]]/Table1[[#This Row],[customer buying]]</f>
        <v>39.02613978255787</v>
      </c>
      <c r="I369">
        <v>42961.87</v>
      </c>
      <c r="J369">
        <v>24.88</v>
      </c>
      <c r="K369" s="1">
        <f t="shared" si="5"/>
        <v>32272.956744000003</v>
      </c>
      <c r="L369">
        <v>446.92</v>
      </c>
      <c r="M369">
        <v>0.98</v>
      </c>
      <c r="N369" s="1">
        <f>Table1[[#This Row],[final_price]]*Table1[[#This Row],[competitor_price_index]]</f>
        <v>31627.497609120001</v>
      </c>
      <c r="O369" t="s">
        <v>45</v>
      </c>
      <c r="P369">
        <v>3281</v>
      </c>
      <c r="Q369">
        <v>4126</v>
      </c>
      <c r="R369">
        <v>1.87</v>
      </c>
      <c r="S369" s="2">
        <f>Table1[[#This Row],[units_sold]]*(Table1[[#This Row],[return_rate]]/100)</f>
        <v>77.156200000000013</v>
      </c>
      <c r="T369" s="2">
        <f>Table1[[#This Row],[units_sold]]-Table1[[#This Row],[unit_return]]</f>
        <v>4048.8438000000001</v>
      </c>
      <c r="U369">
        <f>Table1[[#This Row],[final_sold]]*Table1[[#This Row],[final_price]]</f>
        <v>130668160.82061259</v>
      </c>
      <c r="V369">
        <v>3.21</v>
      </c>
      <c r="W369">
        <v>9.41</v>
      </c>
    </row>
    <row r="370" spans="1:23" x14ac:dyDescent="0.3">
      <c r="A370">
        <v>2022</v>
      </c>
      <c r="B370" t="s">
        <v>32</v>
      </c>
      <c r="C370" t="s">
        <v>22</v>
      </c>
      <c r="D370">
        <v>143189</v>
      </c>
      <c r="E370">
        <v>1.43</v>
      </c>
      <c r="F370" s="2">
        <f>Table1[[#This Row],[website_traffic]]*(Table1[[#This Row],[conversion_rate]]/100)</f>
        <v>2047.6027000000001</v>
      </c>
      <c r="G370">
        <v>198397.76</v>
      </c>
      <c r="H370" s="2">
        <f>Table1[[#This Row],[marketing_spend]]/Table1[[#This Row],[customer buying]]</f>
        <v>96.892702866625442</v>
      </c>
      <c r="I370">
        <v>48904.07</v>
      </c>
      <c r="J370">
        <v>32.82</v>
      </c>
      <c r="K370" s="1">
        <f t="shared" si="5"/>
        <v>32853.754225999997</v>
      </c>
      <c r="L370">
        <v>483.32</v>
      </c>
      <c r="M370">
        <v>0.84</v>
      </c>
      <c r="N370" s="1">
        <f>Table1[[#This Row],[final_price]]*Table1[[#This Row],[competitor_price_index]]</f>
        <v>27597.153549839997</v>
      </c>
      <c r="O370" t="s">
        <v>45</v>
      </c>
      <c r="P370">
        <v>3295</v>
      </c>
      <c r="Q370">
        <v>1429</v>
      </c>
      <c r="R370">
        <v>23.78</v>
      </c>
      <c r="S370" s="2">
        <f>Table1[[#This Row],[units_sold]]*(Table1[[#This Row],[return_rate]]/100)</f>
        <v>339.81620000000004</v>
      </c>
      <c r="T370" s="2">
        <f>Table1[[#This Row],[units_sold]]-Table1[[#This Row],[unit_return]]</f>
        <v>1089.1838</v>
      </c>
      <c r="U370">
        <f>Table1[[#This Row],[final_sold]]*Table1[[#This Row],[final_price]]</f>
        <v>35783776.872140735</v>
      </c>
      <c r="V370">
        <v>3.49</v>
      </c>
      <c r="W370">
        <v>10.35</v>
      </c>
    </row>
    <row r="371" spans="1:23" x14ac:dyDescent="0.3">
      <c r="A371">
        <v>2022</v>
      </c>
      <c r="B371" t="s">
        <v>32</v>
      </c>
      <c r="C371" t="s">
        <v>19</v>
      </c>
      <c r="D371">
        <v>4665</v>
      </c>
      <c r="E371">
        <v>5.34</v>
      </c>
      <c r="F371" s="2">
        <f>Table1[[#This Row],[website_traffic]]*(Table1[[#This Row],[conversion_rate]]/100)</f>
        <v>249.11099999999999</v>
      </c>
      <c r="G371">
        <v>384209.6</v>
      </c>
      <c r="H371" s="2">
        <f>Table1[[#This Row],[marketing_spend]]/Table1[[#This Row],[customer buying]]</f>
        <v>1542.3229002332293</v>
      </c>
      <c r="I371">
        <v>49715.54</v>
      </c>
      <c r="J371">
        <v>3.2</v>
      </c>
      <c r="K371" s="1">
        <f t="shared" si="5"/>
        <v>48124.642719999996</v>
      </c>
      <c r="L371">
        <v>92.87</v>
      </c>
      <c r="M371">
        <v>0.84</v>
      </c>
      <c r="N371" s="1">
        <f>Table1[[#This Row],[final_price]]*Table1[[#This Row],[competitor_price_index]]</f>
        <v>40424.699884799993</v>
      </c>
      <c r="O371" t="s">
        <v>44</v>
      </c>
      <c r="P371">
        <v>1866</v>
      </c>
      <c r="Q371">
        <v>279</v>
      </c>
      <c r="R371">
        <v>18.34</v>
      </c>
      <c r="S371" s="2">
        <f>Table1[[#This Row],[units_sold]]*(Table1[[#This Row],[return_rate]]/100)</f>
        <v>51.168600000000005</v>
      </c>
      <c r="T371" s="2">
        <f>Table1[[#This Row],[units_sold]]-Table1[[#This Row],[unit_return]]</f>
        <v>227.8314</v>
      </c>
      <c r="U371">
        <f>Table1[[#This Row],[final_sold]]*Table1[[#This Row],[final_price]]</f>
        <v>10964304.725397408</v>
      </c>
      <c r="V371">
        <v>4.49</v>
      </c>
      <c r="W371">
        <v>13.62</v>
      </c>
    </row>
    <row r="372" spans="1:23" x14ac:dyDescent="0.3">
      <c r="A372">
        <v>2022</v>
      </c>
      <c r="B372" t="s">
        <v>32</v>
      </c>
      <c r="C372" t="s">
        <v>21</v>
      </c>
      <c r="D372">
        <v>180338</v>
      </c>
      <c r="E372">
        <v>7.79</v>
      </c>
      <c r="F372" s="2">
        <f>Table1[[#This Row],[website_traffic]]*(Table1[[#This Row],[conversion_rate]]/100)</f>
        <v>14048.3302</v>
      </c>
      <c r="G372">
        <v>375536.7</v>
      </c>
      <c r="H372" s="2">
        <f>Table1[[#This Row],[marketing_spend]]/Table1[[#This Row],[customer buying]]</f>
        <v>26.731767737065294</v>
      </c>
      <c r="I372">
        <v>21339.74</v>
      </c>
      <c r="J372">
        <v>18.5</v>
      </c>
      <c r="K372" s="1">
        <f t="shared" si="5"/>
        <v>17391.8881</v>
      </c>
      <c r="L372">
        <v>107.1</v>
      </c>
      <c r="M372">
        <v>1.01</v>
      </c>
      <c r="N372" s="1">
        <f>Table1[[#This Row],[final_price]]*Table1[[#This Row],[competitor_price_index]]</f>
        <v>17565.806981000002</v>
      </c>
      <c r="O372" t="s">
        <v>45</v>
      </c>
      <c r="P372">
        <v>1186</v>
      </c>
      <c r="Q372">
        <v>13626</v>
      </c>
      <c r="R372">
        <v>13.47</v>
      </c>
      <c r="S372" s="2">
        <f>Table1[[#This Row],[units_sold]]*(Table1[[#This Row],[return_rate]]/100)</f>
        <v>1835.4222000000002</v>
      </c>
      <c r="T372" s="2">
        <f>Table1[[#This Row],[units_sold]]-Table1[[#This Row],[unit_return]]</f>
        <v>11790.577799999999</v>
      </c>
      <c r="U372">
        <f>Table1[[#This Row],[final_sold]]*Table1[[#This Row],[final_price]]</f>
        <v>205060409.73194417</v>
      </c>
      <c r="V372">
        <v>4.8499999999999996</v>
      </c>
      <c r="W372">
        <v>10.66</v>
      </c>
    </row>
    <row r="373" spans="1:23" x14ac:dyDescent="0.3">
      <c r="A373">
        <v>2022</v>
      </c>
      <c r="B373" t="s">
        <v>32</v>
      </c>
      <c r="C373" t="s">
        <v>18</v>
      </c>
      <c r="D373">
        <v>86478</v>
      </c>
      <c r="E373">
        <v>5.67</v>
      </c>
      <c r="F373" s="2">
        <f>Table1[[#This Row],[website_traffic]]*(Table1[[#This Row],[conversion_rate]]/100)</f>
        <v>4903.3026</v>
      </c>
      <c r="G373">
        <v>187818.43</v>
      </c>
      <c r="H373" s="2">
        <f>Table1[[#This Row],[marketing_spend]]/Table1[[#This Row],[customer buying]]</f>
        <v>38.304474620840246</v>
      </c>
      <c r="I373">
        <v>25226.87</v>
      </c>
      <c r="J373">
        <v>3.91</v>
      </c>
      <c r="K373" s="1">
        <f t="shared" si="5"/>
        <v>24240.499382999998</v>
      </c>
      <c r="L373">
        <v>295.45999999999998</v>
      </c>
      <c r="M373">
        <v>1.1100000000000001</v>
      </c>
      <c r="N373" s="1">
        <f>Table1[[#This Row],[final_price]]*Table1[[#This Row],[competitor_price_index]]</f>
        <v>26906.954315130002</v>
      </c>
      <c r="O373" t="s">
        <v>44</v>
      </c>
      <c r="P373">
        <v>4786</v>
      </c>
      <c r="Q373">
        <v>4866</v>
      </c>
      <c r="R373">
        <v>10.76</v>
      </c>
      <c r="S373" s="2">
        <f>Table1[[#This Row],[units_sold]]*(Table1[[#This Row],[return_rate]]/100)</f>
        <v>523.58159999999998</v>
      </c>
      <c r="T373" s="2">
        <f>Table1[[#This Row],[units_sold]]-Table1[[#This Row],[unit_return]]</f>
        <v>4342.4184000000005</v>
      </c>
      <c r="U373">
        <f>Table1[[#This Row],[final_sold]]*Table1[[#This Row],[final_price]]</f>
        <v>105262390.54592785</v>
      </c>
      <c r="V373">
        <v>3.97</v>
      </c>
      <c r="W373">
        <v>12.33</v>
      </c>
    </row>
    <row r="374" spans="1:23" x14ac:dyDescent="0.3">
      <c r="A374">
        <v>2022</v>
      </c>
      <c r="B374" t="s">
        <v>32</v>
      </c>
      <c r="C374" t="s">
        <v>18</v>
      </c>
      <c r="D374">
        <v>39941</v>
      </c>
      <c r="E374">
        <v>0.82</v>
      </c>
      <c r="F374" s="2">
        <f>Table1[[#This Row],[website_traffic]]*(Table1[[#This Row],[conversion_rate]]/100)</f>
        <v>327.51619999999997</v>
      </c>
      <c r="G374">
        <v>274132.2</v>
      </c>
      <c r="H374" s="2">
        <f>Table1[[#This Row],[marketing_spend]]/Table1[[#This Row],[customer buying]]</f>
        <v>837.0034825758238</v>
      </c>
      <c r="I374">
        <v>37253.660000000003</v>
      </c>
      <c r="J374">
        <v>56.97</v>
      </c>
      <c r="K374" s="1">
        <f t="shared" si="5"/>
        <v>16030.249898000002</v>
      </c>
      <c r="L374">
        <v>80.39</v>
      </c>
      <c r="M374">
        <v>1.19</v>
      </c>
      <c r="N374" s="1">
        <f>Table1[[#This Row],[final_price]]*Table1[[#This Row],[competitor_price_index]]</f>
        <v>19075.997378620003</v>
      </c>
      <c r="O374" t="s">
        <v>45</v>
      </c>
      <c r="P374">
        <v>4062</v>
      </c>
      <c r="Q374">
        <v>292</v>
      </c>
      <c r="R374">
        <v>8.15</v>
      </c>
      <c r="S374" s="2">
        <f>Table1[[#This Row],[units_sold]]*(Table1[[#This Row],[return_rate]]/100)</f>
        <v>23.798000000000002</v>
      </c>
      <c r="T374" s="2">
        <f>Table1[[#This Row],[units_sold]]-Table1[[#This Row],[unit_return]]</f>
        <v>268.202</v>
      </c>
      <c r="U374">
        <f>Table1[[#This Row],[final_sold]]*Table1[[#This Row],[final_price]]</f>
        <v>4299345.0831433963</v>
      </c>
      <c r="V374">
        <v>4.47</v>
      </c>
      <c r="W374">
        <v>17.72</v>
      </c>
    </row>
    <row r="375" spans="1:23" x14ac:dyDescent="0.3">
      <c r="A375">
        <v>2022</v>
      </c>
      <c r="B375" t="s">
        <v>32</v>
      </c>
      <c r="C375" t="s">
        <v>18</v>
      </c>
      <c r="D375">
        <v>10615</v>
      </c>
      <c r="E375">
        <v>4.3899999999999997</v>
      </c>
      <c r="F375" s="2">
        <f>Table1[[#This Row],[website_traffic]]*(Table1[[#This Row],[conversion_rate]]/100)</f>
        <v>465.99849999999992</v>
      </c>
      <c r="G375">
        <v>184850.22</v>
      </c>
      <c r="H375" s="2">
        <f>Table1[[#This Row],[marketing_spend]]/Table1[[#This Row],[customer buying]]</f>
        <v>396.67556869818259</v>
      </c>
      <c r="I375">
        <v>3077.85</v>
      </c>
      <c r="J375">
        <v>0.34</v>
      </c>
      <c r="K375" s="1">
        <f t="shared" si="5"/>
        <v>3067.3853100000001</v>
      </c>
      <c r="L375">
        <v>129.12</v>
      </c>
      <c r="M375">
        <v>0.96</v>
      </c>
      <c r="N375" s="1">
        <f>Table1[[#This Row],[final_price]]*Table1[[#This Row],[competitor_price_index]]</f>
        <v>2944.6898976000002</v>
      </c>
      <c r="O375" t="s">
        <v>44</v>
      </c>
      <c r="P375">
        <v>4300</v>
      </c>
      <c r="Q375">
        <v>421</v>
      </c>
      <c r="R375">
        <v>5.49</v>
      </c>
      <c r="S375" s="2">
        <f>Table1[[#This Row],[units_sold]]*(Table1[[#This Row],[return_rate]]/100)</f>
        <v>23.112900000000003</v>
      </c>
      <c r="T375" s="2">
        <f>Table1[[#This Row],[units_sold]]-Table1[[#This Row],[unit_return]]</f>
        <v>397.88709999999998</v>
      </c>
      <c r="U375">
        <f>Table1[[#This Row],[final_sold]]*Table1[[#This Row],[final_price]]</f>
        <v>1220473.045578501</v>
      </c>
      <c r="V375">
        <v>3.62</v>
      </c>
      <c r="W375">
        <v>11.85</v>
      </c>
    </row>
    <row r="376" spans="1:23" x14ac:dyDescent="0.3">
      <c r="A376">
        <v>2022</v>
      </c>
      <c r="B376" t="s">
        <v>32</v>
      </c>
      <c r="C376" t="s">
        <v>18</v>
      </c>
      <c r="D376">
        <v>140933</v>
      </c>
      <c r="E376">
        <v>6</v>
      </c>
      <c r="F376" s="2">
        <f>Table1[[#This Row],[website_traffic]]*(Table1[[#This Row],[conversion_rate]]/100)</f>
        <v>8455.98</v>
      </c>
      <c r="G376">
        <v>388236.7</v>
      </c>
      <c r="H376" s="2">
        <f>Table1[[#This Row],[marketing_spend]]/Table1[[#This Row],[customer buying]]</f>
        <v>45.912679547491841</v>
      </c>
      <c r="I376">
        <v>46247.63</v>
      </c>
      <c r="J376">
        <v>49.54</v>
      </c>
      <c r="K376" s="1">
        <f t="shared" si="5"/>
        <v>23336.554097999997</v>
      </c>
      <c r="L376">
        <v>156.06</v>
      </c>
      <c r="M376">
        <v>0.98</v>
      </c>
      <c r="N376" s="1">
        <f>Table1[[#This Row],[final_price]]*Table1[[#This Row],[competitor_price_index]]</f>
        <v>22869.823016039998</v>
      </c>
      <c r="O376" t="s">
        <v>44</v>
      </c>
      <c r="P376">
        <v>806</v>
      </c>
      <c r="Q376">
        <v>7673</v>
      </c>
      <c r="R376">
        <v>13.65</v>
      </c>
      <c r="S376" s="2">
        <f>Table1[[#This Row],[units_sold]]*(Table1[[#This Row],[return_rate]]/100)</f>
        <v>1047.3645000000001</v>
      </c>
      <c r="T376" s="2">
        <f>Table1[[#This Row],[units_sold]]-Table1[[#This Row],[unit_return]]</f>
        <v>6625.6355000000003</v>
      </c>
      <c r="U376">
        <f>Table1[[#This Row],[final_sold]]*Table1[[#This Row],[final_price]]</f>
        <v>154619501.27937928</v>
      </c>
      <c r="V376">
        <v>3.63</v>
      </c>
      <c r="W376">
        <v>11.15</v>
      </c>
    </row>
    <row r="377" spans="1:23" x14ac:dyDescent="0.3">
      <c r="A377">
        <v>2022</v>
      </c>
      <c r="B377" t="s">
        <v>32</v>
      </c>
      <c r="C377" t="s">
        <v>18</v>
      </c>
      <c r="D377">
        <v>24138</v>
      </c>
      <c r="E377">
        <v>3.18</v>
      </c>
      <c r="F377" s="2">
        <f>Table1[[#This Row],[website_traffic]]*(Table1[[#This Row],[conversion_rate]]/100)</f>
        <v>767.58840000000009</v>
      </c>
      <c r="G377">
        <v>19351.41</v>
      </c>
      <c r="H377" s="2">
        <f>Table1[[#This Row],[marketing_spend]]/Table1[[#This Row],[customer buying]]</f>
        <v>25.210659775473413</v>
      </c>
      <c r="I377">
        <v>13574.15</v>
      </c>
      <c r="J377">
        <v>6.81</v>
      </c>
      <c r="K377" s="1">
        <f t="shared" si="5"/>
        <v>12649.750384999999</v>
      </c>
      <c r="L377">
        <v>355.58</v>
      </c>
      <c r="M377">
        <v>0.91</v>
      </c>
      <c r="N377" s="1">
        <f>Table1[[#This Row],[final_price]]*Table1[[#This Row],[competitor_price_index]]</f>
        <v>11511.27285035</v>
      </c>
      <c r="O377" t="s">
        <v>45</v>
      </c>
      <c r="P377">
        <v>508</v>
      </c>
      <c r="Q377">
        <v>630</v>
      </c>
      <c r="R377">
        <v>9.36</v>
      </c>
      <c r="S377" s="2">
        <f>Table1[[#This Row],[units_sold]]*(Table1[[#This Row],[return_rate]]/100)</f>
        <v>58.967999999999996</v>
      </c>
      <c r="T377" s="2">
        <f>Table1[[#This Row],[units_sold]]-Table1[[#This Row],[unit_return]]</f>
        <v>571.03200000000004</v>
      </c>
      <c r="U377">
        <f>Table1[[#This Row],[final_sold]]*Table1[[#This Row],[final_price]]</f>
        <v>7223412.26184732</v>
      </c>
      <c r="V377">
        <v>4.1100000000000003</v>
      </c>
      <c r="W377">
        <v>8.1300000000000008</v>
      </c>
    </row>
    <row r="378" spans="1:23" x14ac:dyDescent="0.3">
      <c r="A378">
        <v>2022</v>
      </c>
      <c r="B378" t="s">
        <v>32</v>
      </c>
      <c r="C378" t="s">
        <v>19</v>
      </c>
      <c r="D378">
        <v>23211</v>
      </c>
      <c r="E378">
        <v>2.17</v>
      </c>
      <c r="F378" s="2">
        <f>Table1[[#This Row],[website_traffic]]*(Table1[[#This Row],[conversion_rate]]/100)</f>
        <v>503.67869999999999</v>
      </c>
      <c r="G378">
        <v>263304.59999999998</v>
      </c>
      <c r="H378" s="2">
        <f>Table1[[#This Row],[marketing_spend]]/Table1[[#This Row],[customer buying]]</f>
        <v>522.76302333213607</v>
      </c>
      <c r="I378">
        <v>22258.27</v>
      </c>
      <c r="J378">
        <v>47.55</v>
      </c>
      <c r="K378" s="1">
        <f t="shared" si="5"/>
        <v>11674.462615</v>
      </c>
      <c r="L378">
        <v>340.86</v>
      </c>
      <c r="M378">
        <v>0.9</v>
      </c>
      <c r="N378" s="1">
        <f>Table1[[#This Row],[final_price]]*Table1[[#This Row],[competitor_price_index]]</f>
        <v>10507.016353500001</v>
      </c>
      <c r="O378" t="s">
        <v>44</v>
      </c>
      <c r="P378">
        <v>1665</v>
      </c>
      <c r="Q378">
        <v>321</v>
      </c>
      <c r="R378">
        <v>23.12</v>
      </c>
      <c r="S378" s="2">
        <f>Table1[[#This Row],[units_sold]]*(Table1[[#This Row],[return_rate]]/100)</f>
        <v>74.21520000000001</v>
      </c>
      <c r="T378" s="2">
        <f>Table1[[#This Row],[units_sold]]-Table1[[#This Row],[unit_return]]</f>
        <v>246.78479999999999</v>
      </c>
      <c r="U378">
        <f>Table1[[#This Row],[final_sold]]*Table1[[#This Row],[final_price]]</f>
        <v>2881079.921550252</v>
      </c>
      <c r="V378">
        <v>2.5499999999999998</v>
      </c>
      <c r="W378">
        <v>18.989999999999998</v>
      </c>
    </row>
    <row r="379" spans="1:23" x14ac:dyDescent="0.3">
      <c r="A379">
        <v>2022</v>
      </c>
      <c r="B379" t="s">
        <v>32</v>
      </c>
      <c r="C379" t="s">
        <v>21</v>
      </c>
      <c r="D379">
        <v>35635</v>
      </c>
      <c r="E379">
        <v>3.09</v>
      </c>
      <c r="F379" s="2">
        <f>Table1[[#This Row],[website_traffic]]*(Table1[[#This Row],[conversion_rate]]/100)</f>
        <v>1101.1215</v>
      </c>
      <c r="G379">
        <v>177686.74</v>
      </c>
      <c r="H379" s="2">
        <f>Table1[[#This Row],[marketing_spend]]/Table1[[#This Row],[customer buying]]</f>
        <v>161.36887709485285</v>
      </c>
      <c r="I379">
        <v>44537.07</v>
      </c>
      <c r="J379">
        <v>4.9400000000000004</v>
      </c>
      <c r="K379" s="1">
        <f t="shared" si="5"/>
        <v>42336.938741999998</v>
      </c>
      <c r="L379">
        <v>497.12</v>
      </c>
      <c r="M379">
        <v>0.81</v>
      </c>
      <c r="N379" s="1">
        <f>Table1[[#This Row],[final_price]]*Table1[[#This Row],[competitor_price_index]]</f>
        <v>34292.920381019998</v>
      </c>
      <c r="O379" t="s">
        <v>45</v>
      </c>
      <c r="P379">
        <v>3695</v>
      </c>
      <c r="Q379">
        <v>726</v>
      </c>
      <c r="R379">
        <v>11.93</v>
      </c>
      <c r="S379" s="2">
        <f>Table1[[#This Row],[units_sold]]*(Table1[[#This Row],[return_rate]]/100)</f>
        <v>86.611800000000002</v>
      </c>
      <c r="T379" s="2">
        <f>Table1[[#This Row],[units_sold]]-Table1[[#This Row],[unit_return]]</f>
        <v>639.38819999999998</v>
      </c>
      <c r="U379">
        <f>Table1[[#This Row],[final_sold]]*Table1[[#This Row],[final_price]]</f>
        <v>27069739.055757642</v>
      </c>
      <c r="V379">
        <v>3.3</v>
      </c>
      <c r="W379">
        <v>5.88</v>
      </c>
    </row>
    <row r="380" spans="1:23" x14ac:dyDescent="0.3">
      <c r="A380">
        <v>2022</v>
      </c>
      <c r="B380" t="s">
        <v>32</v>
      </c>
      <c r="C380" t="s">
        <v>18</v>
      </c>
      <c r="D380">
        <v>9577</v>
      </c>
      <c r="E380">
        <v>2.64</v>
      </c>
      <c r="F380" s="2">
        <f>Table1[[#This Row],[website_traffic]]*(Table1[[#This Row],[conversion_rate]]/100)</f>
        <v>252.83279999999999</v>
      </c>
      <c r="G380">
        <v>322393.82</v>
      </c>
      <c r="H380" s="2">
        <f>Table1[[#This Row],[marketing_spend]]/Table1[[#This Row],[customer buying]]</f>
        <v>1275.1265658569616</v>
      </c>
      <c r="I380">
        <v>38586.559999999998</v>
      </c>
      <c r="J380">
        <v>47.85</v>
      </c>
      <c r="K380" s="1">
        <f t="shared" si="5"/>
        <v>20122.891039999999</v>
      </c>
      <c r="L380">
        <v>260.39999999999998</v>
      </c>
      <c r="M380">
        <v>0.91</v>
      </c>
      <c r="N380" s="1">
        <f>Table1[[#This Row],[final_price]]*Table1[[#This Row],[competitor_price_index]]</f>
        <v>18311.8308464</v>
      </c>
      <c r="O380" t="s">
        <v>45</v>
      </c>
      <c r="P380">
        <v>4804</v>
      </c>
      <c r="Q380">
        <v>209</v>
      </c>
      <c r="R380">
        <v>16.850000000000001</v>
      </c>
      <c r="S380" s="2">
        <f>Table1[[#This Row],[units_sold]]*(Table1[[#This Row],[return_rate]]/100)</f>
        <v>35.216500000000003</v>
      </c>
      <c r="T380" s="2">
        <f>Table1[[#This Row],[units_sold]]-Table1[[#This Row],[unit_return]]</f>
        <v>173.7835</v>
      </c>
      <c r="U380">
        <f>Table1[[#This Row],[final_sold]]*Table1[[#This Row],[final_price]]</f>
        <v>3497026.4350498398</v>
      </c>
      <c r="V380">
        <v>4.1500000000000004</v>
      </c>
      <c r="W380">
        <v>15.15</v>
      </c>
    </row>
    <row r="381" spans="1:23" x14ac:dyDescent="0.3">
      <c r="A381">
        <v>2022</v>
      </c>
      <c r="B381" t="s">
        <v>32</v>
      </c>
      <c r="C381" t="s">
        <v>20</v>
      </c>
      <c r="D381">
        <v>30756</v>
      </c>
      <c r="E381">
        <v>2.48</v>
      </c>
      <c r="F381" s="2">
        <f>Table1[[#This Row],[website_traffic]]*(Table1[[#This Row],[conversion_rate]]/100)</f>
        <v>762.74879999999996</v>
      </c>
      <c r="G381">
        <v>177510.37</v>
      </c>
      <c r="H381" s="2">
        <f>Table1[[#This Row],[marketing_spend]]/Table1[[#This Row],[customer buying]]</f>
        <v>232.72454837031538</v>
      </c>
      <c r="I381">
        <v>25698.76</v>
      </c>
      <c r="J381">
        <v>25.65</v>
      </c>
      <c r="K381" s="1">
        <f t="shared" si="5"/>
        <v>19107.028060000001</v>
      </c>
      <c r="L381">
        <v>143.71</v>
      </c>
      <c r="M381">
        <v>1.0900000000000001</v>
      </c>
      <c r="N381" s="1">
        <f>Table1[[#This Row],[final_price]]*Table1[[#This Row],[competitor_price_index]]</f>
        <v>20826.660585400001</v>
      </c>
      <c r="O381" t="s">
        <v>45</v>
      </c>
      <c r="P381">
        <v>4439</v>
      </c>
      <c r="Q381">
        <v>453</v>
      </c>
      <c r="R381">
        <v>16.8</v>
      </c>
      <c r="S381" s="2">
        <f>Table1[[#This Row],[units_sold]]*(Table1[[#This Row],[return_rate]]/100)</f>
        <v>76.103999999999999</v>
      </c>
      <c r="T381" s="2">
        <f>Table1[[#This Row],[units_sold]]-Table1[[#This Row],[unit_return]]</f>
        <v>376.89600000000002</v>
      </c>
      <c r="U381">
        <f>Table1[[#This Row],[final_sold]]*Table1[[#This Row],[final_price]]</f>
        <v>7201362.4477017606</v>
      </c>
      <c r="V381">
        <v>2.97</v>
      </c>
      <c r="W381">
        <v>9.57</v>
      </c>
    </row>
    <row r="382" spans="1:23" x14ac:dyDescent="0.3">
      <c r="A382">
        <v>2022</v>
      </c>
      <c r="B382" t="s">
        <v>32</v>
      </c>
      <c r="C382" t="s">
        <v>21</v>
      </c>
      <c r="D382">
        <v>20965</v>
      </c>
      <c r="E382">
        <v>3.13</v>
      </c>
      <c r="F382" s="2">
        <f>Table1[[#This Row],[website_traffic]]*(Table1[[#This Row],[conversion_rate]]/100)</f>
        <v>656.20450000000005</v>
      </c>
      <c r="G382">
        <v>10250.67</v>
      </c>
      <c r="H382" s="2">
        <f>Table1[[#This Row],[marketing_spend]]/Table1[[#This Row],[customer buying]]</f>
        <v>15.621151637942134</v>
      </c>
      <c r="I382">
        <v>25357.17</v>
      </c>
      <c r="J382">
        <v>9.16</v>
      </c>
      <c r="K382" s="1">
        <f t="shared" si="5"/>
        <v>23034.453227999998</v>
      </c>
      <c r="L382">
        <v>383.3</v>
      </c>
      <c r="M382">
        <v>1.03</v>
      </c>
      <c r="N382" s="1">
        <f>Table1[[#This Row],[final_price]]*Table1[[#This Row],[competitor_price_index]]</f>
        <v>23725.486824839998</v>
      </c>
      <c r="O382" t="s">
        <v>45</v>
      </c>
      <c r="P382">
        <v>4448</v>
      </c>
      <c r="Q382">
        <v>511</v>
      </c>
      <c r="R382">
        <v>19.399999999999999</v>
      </c>
      <c r="S382" s="2">
        <f>Table1[[#This Row],[units_sold]]*(Table1[[#This Row],[return_rate]]/100)</f>
        <v>99.133999999999986</v>
      </c>
      <c r="T382" s="2">
        <f>Table1[[#This Row],[units_sold]]-Table1[[#This Row],[unit_return]]</f>
        <v>411.86599999999999</v>
      </c>
      <c r="U382">
        <f>Table1[[#This Row],[final_sold]]*Table1[[#This Row],[final_price]]</f>
        <v>9487108.1132034473</v>
      </c>
      <c r="V382">
        <v>3.9</v>
      </c>
      <c r="W382">
        <v>7.36</v>
      </c>
    </row>
    <row r="383" spans="1:23" x14ac:dyDescent="0.3">
      <c r="A383">
        <v>2022</v>
      </c>
      <c r="B383" t="s">
        <v>32</v>
      </c>
      <c r="C383" t="s">
        <v>18</v>
      </c>
      <c r="D383">
        <v>163673</v>
      </c>
      <c r="E383">
        <v>7.52</v>
      </c>
      <c r="F383" s="2">
        <f>Table1[[#This Row],[website_traffic]]*(Table1[[#This Row],[conversion_rate]]/100)</f>
        <v>12308.209599999998</v>
      </c>
      <c r="G383">
        <v>444999.53</v>
      </c>
      <c r="H383" s="2">
        <f>Table1[[#This Row],[marketing_spend]]/Table1[[#This Row],[customer buying]]</f>
        <v>36.15469223078555</v>
      </c>
      <c r="I383">
        <v>791.19</v>
      </c>
      <c r="J383">
        <v>18.78</v>
      </c>
      <c r="K383" s="1">
        <f t="shared" si="5"/>
        <v>642.6045180000001</v>
      </c>
      <c r="L383">
        <v>41.17</v>
      </c>
      <c r="M383">
        <v>1.1399999999999999</v>
      </c>
      <c r="N383" s="1">
        <f>Table1[[#This Row],[final_price]]*Table1[[#This Row],[competitor_price_index]]</f>
        <v>732.56915051999999</v>
      </c>
      <c r="O383" t="s">
        <v>45</v>
      </c>
      <c r="P383">
        <v>4312</v>
      </c>
      <c r="Q383">
        <v>7606</v>
      </c>
      <c r="R383">
        <v>12.85</v>
      </c>
      <c r="S383" s="2">
        <f>Table1[[#This Row],[units_sold]]*(Table1[[#This Row],[return_rate]]/100)</f>
        <v>977.37099999999998</v>
      </c>
      <c r="T383" s="2">
        <f>Table1[[#This Row],[units_sold]]-Table1[[#This Row],[unit_return]]</f>
        <v>6628.6289999999999</v>
      </c>
      <c r="U383">
        <f>Table1[[#This Row],[final_sold]]*Table1[[#This Row],[final_price]]</f>
        <v>4259586.943545823</v>
      </c>
      <c r="V383">
        <v>3.09</v>
      </c>
      <c r="W383">
        <v>7.64</v>
      </c>
    </row>
    <row r="384" spans="1:23" x14ac:dyDescent="0.3">
      <c r="A384">
        <v>2022</v>
      </c>
      <c r="B384" t="s">
        <v>32</v>
      </c>
      <c r="C384" t="s">
        <v>19</v>
      </c>
      <c r="D384">
        <v>32716</v>
      </c>
      <c r="E384">
        <v>0.9</v>
      </c>
      <c r="F384" s="2">
        <f>Table1[[#This Row],[website_traffic]]*(Table1[[#This Row],[conversion_rate]]/100)</f>
        <v>294.44400000000002</v>
      </c>
      <c r="G384">
        <v>252930.63</v>
      </c>
      <c r="H384" s="2">
        <f>Table1[[#This Row],[marketing_spend]]/Table1[[#This Row],[customer buying]]</f>
        <v>859.0109834128051</v>
      </c>
      <c r="I384">
        <v>9608.7000000000007</v>
      </c>
      <c r="J384">
        <v>49.01</v>
      </c>
      <c r="K384" s="1">
        <f t="shared" si="5"/>
        <v>4899.4761300000009</v>
      </c>
      <c r="L384">
        <v>172.89</v>
      </c>
      <c r="M384">
        <v>1.08</v>
      </c>
      <c r="N384" s="1">
        <f>Table1[[#This Row],[final_price]]*Table1[[#This Row],[competitor_price_index]]</f>
        <v>5291.4342204000013</v>
      </c>
      <c r="O384" t="s">
        <v>44</v>
      </c>
      <c r="P384">
        <v>3151</v>
      </c>
      <c r="Q384">
        <v>304</v>
      </c>
      <c r="R384">
        <v>6.45</v>
      </c>
      <c r="S384" s="2">
        <f>Table1[[#This Row],[units_sold]]*(Table1[[#This Row],[return_rate]]/100)</f>
        <v>19.608000000000001</v>
      </c>
      <c r="T384" s="2">
        <f>Table1[[#This Row],[units_sold]]-Table1[[#This Row],[unit_return]]</f>
        <v>284.392</v>
      </c>
      <c r="U384">
        <f>Table1[[#This Row],[final_sold]]*Table1[[#This Row],[final_price]]</f>
        <v>1393371.8155629602</v>
      </c>
      <c r="V384">
        <v>4.13</v>
      </c>
      <c r="W384">
        <v>16.68</v>
      </c>
    </row>
    <row r="385" spans="1:23" x14ac:dyDescent="0.3">
      <c r="A385">
        <v>2022</v>
      </c>
      <c r="B385" t="s">
        <v>32</v>
      </c>
      <c r="C385" t="s">
        <v>21</v>
      </c>
      <c r="D385">
        <v>64177</v>
      </c>
      <c r="E385">
        <v>5.9</v>
      </c>
      <c r="F385" s="2">
        <f>Table1[[#This Row],[website_traffic]]*(Table1[[#This Row],[conversion_rate]]/100)</f>
        <v>3786.4430000000002</v>
      </c>
      <c r="G385">
        <v>311366.57</v>
      </c>
      <c r="H385" s="2">
        <f>Table1[[#This Row],[marketing_spend]]/Table1[[#This Row],[customer buying]]</f>
        <v>82.23194433403593</v>
      </c>
      <c r="I385">
        <v>35370.379999999997</v>
      </c>
      <c r="J385">
        <v>19.28</v>
      </c>
      <c r="K385" s="1">
        <f t="shared" si="5"/>
        <v>28550.970735999999</v>
      </c>
      <c r="L385">
        <v>261.7</v>
      </c>
      <c r="M385">
        <v>1.07</v>
      </c>
      <c r="N385" s="1">
        <f>Table1[[#This Row],[final_price]]*Table1[[#This Row],[competitor_price_index]]</f>
        <v>30549.538687520002</v>
      </c>
      <c r="O385" t="s">
        <v>45</v>
      </c>
      <c r="P385">
        <v>276</v>
      </c>
      <c r="Q385">
        <v>2870</v>
      </c>
      <c r="R385">
        <v>1.71</v>
      </c>
      <c r="S385" s="2">
        <f>Table1[[#This Row],[units_sold]]*(Table1[[#This Row],[return_rate]]/100)</f>
        <v>49.077000000000005</v>
      </c>
      <c r="T385" s="2">
        <f>Table1[[#This Row],[units_sold]]-Table1[[#This Row],[unit_return]]</f>
        <v>2820.9229999999998</v>
      </c>
      <c r="U385">
        <f>Table1[[#This Row],[final_sold]]*Table1[[#This Row],[final_price]]</f>
        <v>80540090.02150932</v>
      </c>
      <c r="V385">
        <v>3.79</v>
      </c>
      <c r="W385">
        <v>10.38</v>
      </c>
    </row>
    <row r="386" spans="1:23" x14ac:dyDescent="0.3">
      <c r="A386">
        <v>2022</v>
      </c>
      <c r="B386" t="s">
        <v>32</v>
      </c>
      <c r="C386" t="s">
        <v>20</v>
      </c>
      <c r="D386">
        <v>98383</v>
      </c>
      <c r="E386">
        <v>0.8</v>
      </c>
      <c r="F386" s="2">
        <f>Table1[[#This Row],[website_traffic]]*(Table1[[#This Row],[conversion_rate]]/100)</f>
        <v>787.06399999999996</v>
      </c>
      <c r="G386">
        <v>46180.87</v>
      </c>
      <c r="H386" s="2">
        <f>Table1[[#This Row],[marketing_spend]]/Table1[[#This Row],[customer buying]]</f>
        <v>58.674859985973193</v>
      </c>
      <c r="I386">
        <v>42358.23</v>
      </c>
      <c r="J386">
        <v>48.84</v>
      </c>
      <c r="K386" s="1">
        <f t="shared" ref="K386:K449" si="6">I386*(1-J386/100)</f>
        <v>21670.470468</v>
      </c>
      <c r="L386">
        <v>273.47000000000003</v>
      </c>
      <c r="M386">
        <v>0.95</v>
      </c>
      <c r="N386" s="1">
        <f>Table1[[#This Row],[final_price]]*Table1[[#This Row],[competitor_price_index]]</f>
        <v>20586.9469446</v>
      </c>
      <c r="O386" t="s">
        <v>45</v>
      </c>
      <c r="P386">
        <v>292</v>
      </c>
      <c r="Q386">
        <v>410</v>
      </c>
      <c r="R386">
        <v>13.1</v>
      </c>
      <c r="S386" s="2">
        <f>Table1[[#This Row],[units_sold]]*(Table1[[#This Row],[return_rate]]/100)</f>
        <v>53.71</v>
      </c>
      <c r="T386" s="2">
        <f>Table1[[#This Row],[units_sold]]-Table1[[#This Row],[unit_return]]</f>
        <v>356.29</v>
      </c>
      <c r="U386">
        <f>Table1[[#This Row],[final_sold]]*Table1[[#This Row],[final_price]]</f>
        <v>7720971.9230437204</v>
      </c>
      <c r="V386">
        <v>2.61</v>
      </c>
      <c r="W386">
        <v>9.84</v>
      </c>
    </row>
    <row r="387" spans="1:23" x14ac:dyDescent="0.3">
      <c r="A387">
        <v>2022</v>
      </c>
      <c r="B387" t="s">
        <v>32</v>
      </c>
      <c r="C387" t="s">
        <v>22</v>
      </c>
      <c r="D387">
        <v>154525</v>
      </c>
      <c r="E387">
        <v>4.58</v>
      </c>
      <c r="F387" s="2">
        <f>Table1[[#This Row],[website_traffic]]*(Table1[[#This Row],[conversion_rate]]/100)</f>
        <v>7077.2449999999999</v>
      </c>
      <c r="G387">
        <v>355231.55</v>
      </c>
      <c r="H387" s="2">
        <f>Table1[[#This Row],[marketing_spend]]/Table1[[#This Row],[customer buying]]</f>
        <v>50.193479242275771</v>
      </c>
      <c r="I387">
        <v>37226.43</v>
      </c>
      <c r="J387">
        <v>50.16</v>
      </c>
      <c r="K387" s="1">
        <f t="shared" si="6"/>
        <v>18553.652712000003</v>
      </c>
      <c r="L387">
        <v>299.93</v>
      </c>
      <c r="M387">
        <v>1.06</v>
      </c>
      <c r="N387" s="1">
        <f>Table1[[#This Row],[final_price]]*Table1[[#This Row],[competitor_price_index]]</f>
        <v>19666.871874720004</v>
      </c>
      <c r="O387" t="s">
        <v>45</v>
      </c>
      <c r="P387">
        <v>3719</v>
      </c>
      <c r="Q387">
        <v>4713</v>
      </c>
      <c r="R387">
        <v>6.24</v>
      </c>
      <c r="S387" s="2">
        <f>Table1[[#This Row],[units_sold]]*(Table1[[#This Row],[return_rate]]/100)</f>
        <v>294.09120000000001</v>
      </c>
      <c r="T387" s="2">
        <f>Table1[[#This Row],[units_sold]]-Table1[[#This Row],[unit_return]]</f>
        <v>4418.9088000000002</v>
      </c>
      <c r="U387">
        <f>Table1[[#This Row],[final_sold]]*Table1[[#This Row],[final_price]]</f>
        <v>81986899.241200686</v>
      </c>
      <c r="V387">
        <v>3.33</v>
      </c>
      <c r="W387">
        <v>10.1</v>
      </c>
    </row>
    <row r="388" spans="1:23" x14ac:dyDescent="0.3">
      <c r="A388">
        <v>2023</v>
      </c>
      <c r="B388" t="s">
        <v>32</v>
      </c>
      <c r="C388" t="s">
        <v>21</v>
      </c>
      <c r="D388">
        <v>145574</v>
      </c>
      <c r="E388">
        <v>3.94</v>
      </c>
      <c r="F388" s="2">
        <f>Table1[[#This Row],[website_traffic]]*(Table1[[#This Row],[conversion_rate]]/100)</f>
        <v>5735.6156000000001</v>
      </c>
      <c r="G388">
        <v>258778.56</v>
      </c>
      <c r="H388" s="2">
        <f>Table1[[#This Row],[marketing_spend]]/Table1[[#This Row],[customer buying]]</f>
        <v>45.117835302630809</v>
      </c>
      <c r="I388">
        <v>35547.300000000003</v>
      </c>
      <c r="J388">
        <v>21.18</v>
      </c>
      <c r="K388" s="1">
        <f t="shared" si="6"/>
        <v>28018.381860000001</v>
      </c>
      <c r="L388">
        <v>479.62</v>
      </c>
      <c r="M388">
        <v>1.0900000000000001</v>
      </c>
      <c r="N388" s="1">
        <f>Table1[[#This Row],[final_price]]*Table1[[#This Row],[competitor_price_index]]</f>
        <v>30540.036227400004</v>
      </c>
      <c r="O388" t="s">
        <v>45</v>
      </c>
      <c r="P388">
        <v>1073</v>
      </c>
      <c r="Q388">
        <v>3384</v>
      </c>
      <c r="R388">
        <v>21.45</v>
      </c>
      <c r="S388" s="2">
        <f>Table1[[#This Row],[units_sold]]*(Table1[[#This Row],[return_rate]]/100)</f>
        <v>725.86799999999994</v>
      </c>
      <c r="T388" s="2">
        <f>Table1[[#This Row],[units_sold]]-Table1[[#This Row],[unit_return]]</f>
        <v>2658.1320000000001</v>
      </c>
      <c r="U388">
        <f>Table1[[#This Row],[final_sold]]*Table1[[#This Row],[final_price]]</f>
        <v>74476557.410285532</v>
      </c>
      <c r="V388">
        <v>2.95</v>
      </c>
      <c r="W388">
        <v>8.41</v>
      </c>
    </row>
    <row r="389" spans="1:23" x14ac:dyDescent="0.3">
      <c r="A389">
        <v>2023</v>
      </c>
      <c r="B389" t="s">
        <v>32</v>
      </c>
      <c r="C389" t="s">
        <v>21</v>
      </c>
      <c r="D389">
        <v>32152</v>
      </c>
      <c r="E389">
        <v>4.04</v>
      </c>
      <c r="F389" s="2">
        <f>Table1[[#This Row],[website_traffic]]*(Table1[[#This Row],[conversion_rate]]/100)</f>
        <v>1298.9407999999999</v>
      </c>
      <c r="G389">
        <v>179475.34</v>
      </c>
      <c r="H389" s="2">
        <f>Table1[[#This Row],[marketing_spend]]/Table1[[#This Row],[customer buying]]</f>
        <v>138.17053094336555</v>
      </c>
      <c r="I389">
        <v>46590.91</v>
      </c>
      <c r="J389">
        <v>24.56</v>
      </c>
      <c r="K389" s="1">
        <f t="shared" si="6"/>
        <v>35148.182504000004</v>
      </c>
      <c r="L389">
        <v>335.28</v>
      </c>
      <c r="M389">
        <v>0.94</v>
      </c>
      <c r="N389" s="1">
        <f>Table1[[#This Row],[final_price]]*Table1[[#This Row],[competitor_price_index]]</f>
        <v>33039.291553759998</v>
      </c>
      <c r="O389" t="s">
        <v>45</v>
      </c>
      <c r="P389">
        <v>1073</v>
      </c>
      <c r="Q389">
        <v>961</v>
      </c>
      <c r="R389">
        <v>5.42</v>
      </c>
      <c r="S389" s="2">
        <f>Table1[[#This Row],[units_sold]]*(Table1[[#This Row],[return_rate]]/100)</f>
        <v>52.086199999999998</v>
      </c>
      <c r="T389" s="2">
        <f>Table1[[#This Row],[units_sold]]-Table1[[#This Row],[unit_return]]</f>
        <v>908.91380000000004</v>
      </c>
      <c r="U389">
        <f>Table1[[#This Row],[final_sold]]*Table1[[#This Row],[final_price]]</f>
        <v>31946668.122804161</v>
      </c>
      <c r="V389">
        <v>3.7</v>
      </c>
      <c r="W389">
        <v>14.83</v>
      </c>
    </row>
    <row r="390" spans="1:23" x14ac:dyDescent="0.3">
      <c r="A390">
        <v>2023</v>
      </c>
      <c r="B390" t="s">
        <v>32</v>
      </c>
      <c r="C390" t="s">
        <v>19</v>
      </c>
      <c r="D390">
        <v>39368</v>
      </c>
      <c r="E390">
        <v>2.74</v>
      </c>
      <c r="F390" s="2">
        <f>Table1[[#This Row],[website_traffic]]*(Table1[[#This Row],[conversion_rate]]/100)</f>
        <v>1078.6831999999999</v>
      </c>
      <c r="G390">
        <v>402857.23</v>
      </c>
      <c r="H390" s="2">
        <f>Table1[[#This Row],[marketing_spend]]/Table1[[#This Row],[customer buying]]</f>
        <v>373.47131205899933</v>
      </c>
      <c r="I390">
        <v>10453.19</v>
      </c>
      <c r="J390">
        <v>33.950000000000003</v>
      </c>
      <c r="K390" s="1">
        <f t="shared" si="6"/>
        <v>6904.3319950000005</v>
      </c>
      <c r="L390">
        <v>56.76</v>
      </c>
      <c r="M390">
        <v>0.97</v>
      </c>
      <c r="N390" s="1">
        <f>Table1[[#This Row],[final_price]]*Table1[[#This Row],[competitor_price_index]]</f>
        <v>6697.2020351500005</v>
      </c>
      <c r="O390" t="s">
        <v>44</v>
      </c>
      <c r="P390">
        <v>3496</v>
      </c>
      <c r="Q390">
        <v>1278</v>
      </c>
      <c r="R390">
        <v>15.8</v>
      </c>
      <c r="S390" s="2">
        <f>Table1[[#This Row],[units_sold]]*(Table1[[#This Row],[return_rate]]/100)</f>
        <v>201.92400000000001</v>
      </c>
      <c r="T390" s="2">
        <f>Table1[[#This Row],[units_sold]]-Table1[[#This Row],[unit_return]]</f>
        <v>1076.076</v>
      </c>
      <c r="U390">
        <f>Table1[[#This Row],[final_sold]]*Table1[[#This Row],[final_price]]</f>
        <v>7429585.955851621</v>
      </c>
      <c r="V390">
        <v>4.74</v>
      </c>
      <c r="W390">
        <v>14.48</v>
      </c>
    </row>
    <row r="391" spans="1:23" x14ac:dyDescent="0.3">
      <c r="A391">
        <v>2023</v>
      </c>
      <c r="B391" t="s">
        <v>32</v>
      </c>
      <c r="C391" t="s">
        <v>19</v>
      </c>
      <c r="D391">
        <v>139156</v>
      </c>
      <c r="E391">
        <v>1.62</v>
      </c>
      <c r="F391" s="2">
        <f>Table1[[#This Row],[website_traffic]]*(Table1[[#This Row],[conversion_rate]]/100)</f>
        <v>2254.3272000000002</v>
      </c>
      <c r="G391">
        <v>470415.93</v>
      </c>
      <c r="H391" s="2">
        <f>Table1[[#This Row],[marketing_spend]]/Table1[[#This Row],[customer buying]]</f>
        <v>208.67242785341895</v>
      </c>
      <c r="I391">
        <v>29070.91</v>
      </c>
      <c r="J391">
        <v>51.46</v>
      </c>
      <c r="K391" s="1">
        <f t="shared" si="6"/>
        <v>14111.019713999998</v>
      </c>
      <c r="L391">
        <v>158.34</v>
      </c>
      <c r="M391">
        <v>0.94</v>
      </c>
      <c r="N391" s="1">
        <f>Table1[[#This Row],[final_price]]*Table1[[#This Row],[competitor_price_index]]</f>
        <v>13264.358531159998</v>
      </c>
      <c r="O391" t="s">
        <v>45</v>
      </c>
      <c r="P391">
        <v>105</v>
      </c>
      <c r="Q391">
        <v>2033</v>
      </c>
      <c r="R391">
        <v>10.31</v>
      </c>
      <c r="S391" s="2">
        <f>Table1[[#This Row],[units_sold]]*(Table1[[#This Row],[return_rate]]/100)</f>
        <v>209.60230000000001</v>
      </c>
      <c r="T391" s="2">
        <f>Table1[[#This Row],[units_sold]]-Table1[[#This Row],[unit_return]]</f>
        <v>1823.3977</v>
      </c>
      <c r="U391">
        <f>Table1[[#This Row],[final_sold]]*Table1[[#This Row],[final_price]]</f>
        <v>25730000.891162254</v>
      </c>
      <c r="V391">
        <v>4.51</v>
      </c>
      <c r="W391">
        <v>13.87</v>
      </c>
    </row>
    <row r="392" spans="1:23" x14ac:dyDescent="0.3">
      <c r="A392">
        <v>2023</v>
      </c>
      <c r="B392" t="s">
        <v>32</v>
      </c>
      <c r="C392" t="s">
        <v>19</v>
      </c>
      <c r="D392">
        <v>112713</v>
      </c>
      <c r="E392">
        <v>6.57</v>
      </c>
      <c r="F392" s="2">
        <f>Table1[[#This Row],[website_traffic]]*(Table1[[#This Row],[conversion_rate]]/100)</f>
        <v>7405.2441000000008</v>
      </c>
      <c r="G392">
        <v>302681.21999999997</v>
      </c>
      <c r="H392" s="2">
        <f>Table1[[#This Row],[marketing_spend]]/Table1[[#This Row],[customer buying]]</f>
        <v>40.873901779956171</v>
      </c>
      <c r="I392">
        <v>30127.67</v>
      </c>
      <c r="J392">
        <v>39.229999999999997</v>
      </c>
      <c r="K392" s="1">
        <f t="shared" si="6"/>
        <v>18308.585059000001</v>
      </c>
      <c r="L392">
        <v>45.11</v>
      </c>
      <c r="M392">
        <v>0.92</v>
      </c>
      <c r="N392" s="1">
        <f>Table1[[#This Row],[final_price]]*Table1[[#This Row],[competitor_price_index]]</f>
        <v>16843.89825428</v>
      </c>
      <c r="O392" t="s">
        <v>45</v>
      </c>
      <c r="P392">
        <v>3641</v>
      </c>
      <c r="Q392">
        <v>4502</v>
      </c>
      <c r="R392">
        <v>24.59</v>
      </c>
      <c r="S392" s="2">
        <f>Table1[[#This Row],[units_sold]]*(Table1[[#This Row],[return_rate]]/100)</f>
        <v>1107.0418</v>
      </c>
      <c r="T392" s="2">
        <f>Table1[[#This Row],[units_sold]]-Table1[[#This Row],[unit_return]]</f>
        <v>3394.9582</v>
      </c>
      <c r="U392">
        <f>Table1[[#This Row],[final_sold]]*Table1[[#This Row],[final_price]]</f>
        <v>62156880.976449534</v>
      </c>
      <c r="V392">
        <v>3.04</v>
      </c>
      <c r="W392">
        <v>13.05</v>
      </c>
    </row>
    <row r="393" spans="1:23" x14ac:dyDescent="0.3">
      <c r="A393">
        <v>2023</v>
      </c>
      <c r="B393" t="s">
        <v>32</v>
      </c>
      <c r="C393" t="s">
        <v>22</v>
      </c>
      <c r="D393">
        <v>24652</v>
      </c>
      <c r="E393">
        <v>0.62</v>
      </c>
      <c r="F393" s="2">
        <f>Table1[[#This Row],[website_traffic]]*(Table1[[#This Row],[conversion_rate]]/100)</f>
        <v>152.8424</v>
      </c>
      <c r="G393">
        <v>221041.96</v>
      </c>
      <c r="H393" s="2">
        <f>Table1[[#This Row],[marketing_spend]]/Table1[[#This Row],[customer buying]]</f>
        <v>1446.2083819673076</v>
      </c>
      <c r="I393">
        <v>9725.61</v>
      </c>
      <c r="J393">
        <v>29.53</v>
      </c>
      <c r="K393" s="1">
        <f t="shared" si="6"/>
        <v>6853.6373670000003</v>
      </c>
      <c r="L393">
        <v>242.79</v>
      </c>
      <c r="M393">
        <v>0.9</v>
      </c>
      <c r="N393" s="1">
        <f>Table1[[#This Row],[final_price]]*Table1[[#This Row],[competitor_price_index]]</f>
        <v>6168.2736303000001</v>
      </c>
      <c r="O393" t="s">
        <v>45</v>
      </c>
      <c r="P393">
        <v>1185</v>
      </c>
      <c r="Q393">
        <v>125</v>
      </c>
      <c r="R393">
        <v>16.79</v>
      </c>
      <c r="S393" s="2">
        <f>Table1[[#This Row],[units_sold]]*(Table1[[#This Row],[return_rate]]/100)</f>
        <v>20.987500000000001</v>
      </c>
      <c r="T393" s="2">
        <f>Table1[[#This Row],[units_sold]]-Table1[[#This Row],[unit_return]]</f>
        <v>104.0125</v>
      </c>
      <c r="U393">
        <f>Table1[[#This Row],[final_sold]]*Table1[[#This Row],[final_price]]</f>
        <v>712863.9566350875</v>
      </c>
      <c r="V393">
        <v>4.09</v>
      </c>
      <c r="W393">
        <v>2.41</v>
      </c>
    </row>
    <row r="394" spans="1:23" x14ac:dyDescent="0.3">
      <c r="A394">
        <v>2023</v>
      </c>
      <c r="B394" t="s">
        <v>32</v>
      </c>
      <c r="C394" t="s">
        <v>21</v>
      </c>
      <c r="D394">
        <v>43591</v>
      </c>
      <c r="E394">
        <v>3.74</v>
      </c>
      <c r="F394" s="2">
        <f>Table1[[#This Row],[website_traffic]]*(Table1[[#This Row],[conversion_rate]]/100)</f>
        <v>1630.3034</v>
      </c>
      <c r="G394">
        <v>364736.58</v>
      </c>
      <c r="H394" s="2">
        <f>Table1[[#This Row],[marketing_spend]]/Table1[[#This Row],[customer buying]]</f>
        <v>223.72313030813774</v>
      </c>
      <c r="I394">
        <v>36053.99</v>
      </c>
      <c r="J394">
        <v>46.79</v>
      </c>
      <c r="K394" s="1">
        <f t="shared" si="6"/>
        <v>19184.328078999999</v>
      </c>
      <c r="L394">
        <v>299.3</v>
      </c>
      <c r="M394">
        <v>1.19</v>
      </c>
      <c r="N394" s="1">
        <f>Table1[[#This Row],[final_price]]*Table1[[#This Row],[competitor_price_index]]</f>
        <v>22829.350414009998</v>
      </c>
      <c r="O394" t="s">
        <v>45</v>
      </c>
      <c r="P394">
        <v>2623</v>
      </c>
      <c r="Q394">
        <v>824</v>
      </c>
      <c r="R394">
        <v>2.08</v>
      </c>
      <c r="S394" s="2">
        <f>Table1[[#This Row],[units_sold]]*(Table1[[#This Row],[return_rate]]/100)</f>
        <v>17.139199999999999</v>
      </c>
      <c r="T394" s="2">
        <f>Table1[[#This Row],[units_sold]]-Table1[[#This Row],[unit_return]]</f>
        <v>806.86080000000004</v>
      </c>
      <c r="U394">
        <f>Table1[[#This Row],[final_sold]]*Table1[[#This Row],[final_price]]</f>
        <v>15479082.301284403</v>
      </c>
      <c r="V394">
        <v>2.5299999999999998</v>
      </c>
      <c r="W394">
        <v>14.97</v>
      </c>
    </row>
    <row r="395" spans="1:23" x14ac:dyDescent="0.3">
      <c r="A395">
        <v>2023</v>
      </c>
      <c r="B395" t="s">
        <v>32</v>
      </c>
      <c r="C395" t="s">
        <v>19</v>
      </c>
      <c r="D395">
        <v>62134</v>
      </c>
      <c r="E395">
        <v>6.65</v>
      </c>
      <c r="F395" s="2">
        <f>Table1[[#This Row],[website_traffic]]*(Table1[[#This Row],[conversion_rate]]/100)</f>
        <v>4131.9110000000001</v>
      </c>
      <c r="G395">
        <v>334213.33</v>
      </c>
      <c r="H395" s="2">
        <f>Table1[[#This Row],[marketing_spend]]/Table1[[#This Row],[customer buying]]</f>
        <v>80.885897590727396</v>
      </c>
      <c r="I395">
        <v>35792.18</v>
      </c>
      <c r="J395">
        <v>18.899999999999999</v>
      </c>
      <c r="K395" s="1">
        <f t="shared" si="6"/>
        <v>29027.457980000003</v>
      </c>
      <c r="L395">
        <v>261.54000000000002</v>
      </c>
      <c r="M395">
        <v>1.0900000000000001</v>
      </c>
      <c r="N395" s="1">
        <f>Table1[[#This Row],[final_price]]*Table1[[#This Row],[competitor_price_index]]</f>
        <v>31639.929198200007</v>
      </c>
      <c r="O395" t="s">
        <v>44</v>
      </c>
      <c r="P395">
        <v>2282</v>
      </c>
      <c r="Q395">
        <v>4090</v>
      </c>
      <c r="R395">
        <v>15.92</v>
      </c>
      <c r="S395" s="2">
        <f>Table1[[#This Row],[units_sold]]*(Table1[[#This Row],[return_rate]]/100)</f>
        <v>651.12800000000004</v>
      </c>
      <c r="T395" s="2">
        <f>Table1[[#This Row],[units_sold]]-Table1[[#This Row],[unit_return]]</f>
        <v>3438.8719999999998</v>
      </c>
      <c r="U395">
        <f>Table1[[#This Row],[final_sold]]*Table1[[#This Row],[final_price]]</f>
        <v>99821712.478598565</v>
      </c>
      <c r="V395">
        <v>3.96</v>
      </c>
      <c r="W395">
        <v>17.75</v>
      </c>
    </row>
    <row r="396" spans="1:23" x14ac:dyDescent="0.3">
      <c r="A396">
        <v>2023</v>
      </c>
      <c r="B396" t="s">
        <v>32</v>
      </c>
      <c r="C396" t="s">
        <v>18</v>
      </c>
      <c r="D396">
        <v>30854</v>
      </c>
      <c r="E396">
        <v>4.09</v>
      </c>
      <c r="F396" s="2">
        <f>Table1[[#This Row],[website_traffic]]*(Table1[[#This Row],[conversion_rate]]/100)</f>
        <v>1261.9286</v>
      </c>
      <c r="G396">
        <v>287848.64</v>
      </c>
      <c r="H396" s="2">
        <f>Table1[[#This Row],[marketing_spend]]/Table1[[#This Row],[customer buying]]</f>
        <v>228.10216045503685</v>
      </c>
      <c r="I396">
        <v>24221.34</v>
      </c>
      <c r="J396">
        <v>57.34</v>
      </c>
      <c r="K396" s="1">
        <f t="shared" si="6"/>
        <v>10332.823644</v>
      </c>
      <c r="L396">
        <v>451.19</v>
      </c>
      <c r="M396">
        <v>1.1000000000000001</v>
      </c>
      <c r="N396" s="1">
        <f>Table1[[#This Row],[final_price]]*Table1[[#This Row],[competitor_price_index]]</f>
        <v>11366.106008400002</v>
      </c>
      <c r="O396" t="s">
        <v>44</v>
      </c>
      <c r="P396">
        <v>1178</v>
      </c>
      <c r="Q396">
        <v>1536</v>
      </c>
      <c r="R396">
        <v>10.210000000000001</v>
      </c>
      <c r="S396" s="2">
        <f>Table1[[#This Row],[units_sold]]*(Table1[[#This Row],[return_rate]]/100)</f>
        <v>156.82560000000001</v>
      </c>
      <c r="T396" s="2">
        <f>Table1[[#This Row],[units_sold]]-Table1[[#This Row],[unit_return]]</f>
        <v>1379.1743999999999</v>
      </c>
      <c r="U396">
        <f>Table1[[#This Row],[final_sold]]*Table1[[#This Row],[final_price]]</f>
        <v>14250765.849519512</v>
      </c>
      <c r="V396">
        <v>4.87</v>
      </c>
      <c r="W396">
        <v>19.53</v>
      </c>
    </row>
    <row r="397" spans="1:23" x14ac:dyDescent="0.3">
      <c r="A397">
        <v>2023</v>
      </c>
      <c r="B397" t="s">
        <v>32</v>
      </c>
      <c r="C397" t="s">
        <v>21</v>
      </c>
      <c r="D397">
        <v>53443</v>
      </c>
      <c r="E397">
        <v>1.46</v>
      </c>
      <c r="F397" s="2">
        <f>Table1[[#This Row],[website_traffic]]*(Table1[[#This Row],[conversion_rate]]/100)</f>
        <v>780.26779999999997</v>
      </c>
      <c r="G397">
        <v>311507.92</v>
      </c>
      <c r="H397" s="2">
        <f>Table1[[#This Row],[marketing_spend]]/Table1[[#This Row],[customer buying]]</f>
        <v>399.23205853169901</v>
      </c>
      <c r="I397">
        <v>30287.86</v>
      </c>
      <c r="J397">
        <v>27.89</v>
      </c>
      <c r="K397" s="1">
        <f t="shared" si="6"/>
        <v>21840.575846000003</v>
      </c>
      <c r="L397">
        <v>330.2</v>
      </c>
      <c r="M397">
        <v>1.01</v>
      </c>
      <c r="N397" s="1">
        <f>Table1[[#This Row],[final_price]]*Table1[[#This Row],[competitor_price_index]]</f>
        <v>22058.981604460005</v>
      </c>
      <c r="O397" t="s">
        <v>45</v>
      </c>
      <c r="P397">
        <v>1158</v>
      </c>
      <c r="Q397">
        <v>731</v>
      </c>
      <c r="R397">
        <v>6.09</v>
      </c>
      <c r="S397" s="2">
        <f>Table1[[#This Row],[units_sold]]*(Table1[[#This Row],[return_rate]]/100)</f>
        <v>44.517899999999997</v>
      </c>
      <c r="T397" s="2">
        <f>Table1[[#This Row],[units_sold]]-Table1[[#This Row],[unit_return]]</f>
        <v>686.48209999999995</v>
      </c>
      <c r="U397">
        <f>Table1[[#This Row],[final_sold]]*Table1[[#This Row],[final_price]]</f>
        <v>14993164.371971358</v>
      </c>
      <c r="V397">
        <v>4.6900000000000004</v>
      </c>
      <c r="W397">
        <v>4.72</v>
      </c>
    </row>
    <row r="398" spans="1:23" x14ac:dyDescent="0.3">
      <c r="A398">
        <v>2023</v>
      </c>
      <c r="B398" t="s">
        <v>32</v>
      </c>
      <c r="C398" t="s">
        <v>18</v>
      </c>
      <c r="D398">
        <v>100826</v>
      </c>
      <c r="E398">
        <v>3</v>
      </c>
      <c r="F398" s="2">
        <f>Table1[[#This Row],[website_traffic]]*(Table1[[#This Row],[conversion_rate]]/100)</f>
        <v>3024.7799999999997</v>
      </c>
      <c r="G398">
        <v>367936.38</v>
      </c>
      <c r="H398" s="2">
        <f>Table1[[#This Row],[marketing_spend]]/Table1[[#This Row],[customer buying]]</f>
        <v>121.64070775395237</v>
      </c>
      <c r="I398">
        <v>49357.58</v>
      </c>
      <c r="J398">
        <v>15.25</v>
      </c>
      <c r="K398" s="1">
        <f t="shared" si="6"/>
        <v>41830.549050000001</v>
      </c>
      <c r="L398">
        <v>317.17</v>
      </c>
      <c r="M398">
        <v>0.81</v>
      </c>
      <c r="N398" s="1">
        <f>Table1[[#This Row],[final_price]]*Table1[[#This Row],[competitor_price_index]]</f>
        <v>33882.744730500002</v>
      </c>
      <c r="O398" t="s">
        <v>45</v>
      </c>
      <c r="P398">
        <v>2944</v>
      </c>
      <c r="Q398">
        <v>2534</v>
      </c>
      <c r="R398">
        <v>19.48</v>
      </c>
      <c r="S398" s="2">
        <f>Table1[[#This Row],[units_sold]]*(Table1[[#This Row],[return_rate]]/100)</f>
        <v>493.6232</v>
      </c>
      <c r="T398" s="2">
        <f>Table1[[#This Row],[units_sold]]-Table1[[#This Row],[unit_return]]</f>
        <v>2040.3768</v>
      </c>
      <c r="U398">
        <f>Table1[[#This Row],[final_sold]]*Table1[[#This Row],[final_price]]</f>
        <v>85350081.812882036</v>
      </c>
      <c r="V398">
        <v>4.1900000000000004</v>
      </c>
      <c r="W398">
        <v>12.3</v>
      </c>
    </row>
    <row r="399" spans="1:23" x14ac:dyDescent="0.3">
      <c r="A399">
        <v>2023</v>
      </c>
      <c r="B399" t="s">
        <v>32</v>
      </c>
      <c r="C399" t="s">
        <v>18</v>
      </c>
      <c r="D399">
        <v>68275</v>
      </c>
      <c r="E399">
        <v>5.83</v>
      </c>
      <c r="F399" s="2">
        <f>Table1[[#This Row],[website_traffic]]*(Table1[[#This Row],[conversion_rate]]/100)</f>
        <v>3980.4324999999999</v>
      </c>
      <c r="G399">
        <v>157760.79999999999</v>
      </c>
      <c r="H399" s="2">
        <f>Table1[[#This Row],[marketing_spend]]/Table1[[#This Row],[customer buying]]</f>
        <v>39.634084989508047</v>
      </c>
      <c r="I399">
        <v>16405.830000000002</v>
      </c>
      <c r="J399">
        <v>11.65</v>
      </c>
      <c r="K399" s="1">
        <f t="shared" si="6"/>
        <v>14494.550805000001</v>
      </c>
      <c r="L399">
        <v>302.70999999999998</v>
      </c>
      <c r="M399">
        <v>0.95</v>
      </c>
      <c r="N399" s="1">
        <f>Table1[[#This Row],[final_price]]*Table1[[#This Row],[competitor_price_index]]</f>
        <v>13769.823264750001</v>
      </c>
      <c r="O399" t="s">
        <v>44</v>
      </c>
      <c r="P399">
        <v>1980</v>
      </c>
      <c r="Q399">
        <v>4577</v>
      </c>
      <c r="R399">
        <v>11.09</v>
      </c>
      <c r="S399" s="2">
        <f>Table1[[#This Row],[units_sold]]*(Table1[[#This Row],[return_rate]]/100)</f>
        <v>507.58929999999998</v>
      </c>
      <c r="T399" s="2">
        <f>Table1[[#This Row],[units_sold]]-Table1[[#This Row],[unit_return]]</f>
        <v>4069.4106999999999</v>
      </c>
      <c r="U399">
        <f>Table1[[#This Row],[final_sold]]*Table1[[#This Row],[final_price]]</f>
        <v>58984280.137560613</v>
      </c>
      <c r="V399">
        <v>4.5999999999999996</v>
      </c>
      <c r="W399">
        <v>11.55</v>
      </c>
    </row>
    <row r="400" spans="1:23" x14ac:dyDescent="0.3">
      <c r="A400">
        <v>2023</v>
      </c>
      <c r="B400" t="s">
        <v>32</v>
      </c>
      <c r="C400" t="s">
        <v>18</v>
      </c>
      <c r="D400">
        <v>86017</v>
      </c>
      <c r="E400">
        <v>3.9</v>
      </c>
      <c r="F400" s="2">
        <f>Table1[[#This Row],[website_traffic]]*(Table1[[#This Row],[conversion_rate]]/100)</f>
        <v>3354.663</v>
      </c>
      <c r="G400">
        <v>447204.11</v>
      </c>
      <c r="H400" s="2">
        <f>Table1[[#This Row],[marketing_spend]]/Table1[[#This Row],[customer buying]]</f>
        <v>133.30820711350142</v>
      </c>
      <c r="I400">
        <v>13540.1</v>
      </c>
      <c r="J400">
        <v>50.1</v>
      </c>
      <c r="K400" s="1">
        <f t="shared" si="6"/>
        <v>6756.5099</v>
      </c>
      <c r="L400">
        <v>329.49</v>
      </c>
      <c r="M400">
        <v>0.82</v>
      </c>
      <c r="N400" s="1">
        <f>Table1[[#This Row],[final_price]]*Table1[[#This Row],[competitor_price_index]]</f>
        <v>5540.3381179999997</v>
      </c>
      <c r="O400" t="s">
        <v>45</v>
      </c>
      <c r="P400">
        <v>3300</v>
      </c>
      <c r="Q400">
        <v>2200</v>
      </c>
      <c r="R400">
        <v>2.15</v>
      </c>
      <c r="S400" s="2">
        <f>Table1[[#This Row],[units_sold]]*(Table1[[#This Row],[return_rate]]/100)</f>
        <v>47.3</v>
      </c>
      <c r="T400" s="2">
        <f>Table1[[#This Row],[units_sold]]-Table1[[#This Row],[unit_return]]</f>
        <v>2152.6999999999998</v>
      </c>
      <c r="U400">
        <f>Table1[[#This Row],[final_sold]]*Table1[[#This Row],[final_price]]</f>
        <v>14544738.861729998</v>
      </c>
      <c r="V400">
        <v>3.28</v>
      </c>
      <c r="W400">
        <v>16.559999999999999</v>
      </c>
    </row>
    <row r="401" spans="1:23" x14ac:dyDescent="0.3">
      <c r="A401">
        <v>2023</v>
      </c>
      <c r="B401" t="s">
        <v>32</v>
      </c>
      <c r="C401" t="s">
        <v>20</v>
      </c>
      <c r="D401">
        <v>117839</v>
      </c>
      <c r="E401">
        <v>3.31</v>
      </c>
      <c r="F401" s="2">
        <f>Table1[[#This Row],[website_traffic]]*(Table1[[#This Row],[conversion_rate]]/100)</f>
        <v>3900.4708999999998</v>
      </c>
      <c r="G401">
        <v>46192.76</v>
      </c>
      <c r="H401" s="2">
        <f>Table1[[#This Row],[marketing_spend]]/Table1[[#This Row],[customer buying]]</f>
        <v>11.842867485564373</v>
      </c>
      <c r="I401">
        <v>13120.57</v>
      </c>
      <c r="J401">
        <v>1.85</v>
      </c>
      <c r="K401" s="1">
        <f t="shared" si="6"/>
        <v>12877.839454999999</v>
      </c>
      <c r="L401">
        <v>233.64</v>
      </c>
      <c r="M401">
        <v>0.89</v>
      </c>
      <c r="N401" s="1">
        <f>Table1[[#This Row],[final_price]]*Table1[[#This Row],[competitor_price_index]]</f>
        <v>11461.27711495</v>
      </c>
      <c r="O401" t="s">
        <v>45</v>
      </c>
      <c r="P401">
        <v>2754</v>
      </c>
      <c r="Q401">
        <v>2894</v>
      </c>
      <c r="R401">
        <v>9.33</v>
      </c>
      <c r="S401" s="2">
        <f>Table1[[#This Row],[units_sold]]*(Table1[[#This Row],[return_rate]]/100)</f>
        <v>270.0102</v>
      </c>
      <c r="T401" s="2">
        <f>Table1[[#This Row],[units_sold]]-Table1[[#This Row],[unit_return]]</f>
        <v>2623.9897999999998</v>
      </c>
      <c r="U401">
        <f>Table1[[#This Row],[final_sold]]*Table1[[#This Row],[final_price]]</f>
        <v>33791319.375957556</v>
      </c>
      <c r="V401">
        <v>3.71</v>
      </c>
      <c r="W401">
        <v>4.71</v>
      </c>
    </row>
    <row r="402" spans="1:23" x14ac:dyDescent="0.3">
      <c r="A402">
        <v>2023</v>
      </c>
      <c r="B402" t="s">
        <v>32</v>
      </c>
      <c r="C402" t="s">
        <v>21</v>
      </c>
      <c r="D402">
        <v>153499</v>
      </c>
      <c r="E402">
        <v>7.46</v>
      </c>
      <c r="F402" s="2">
        <f>Table1[[#This Row],[website_traffic]]*(Table1[[#This Row],[conversion_rate]]/100)</f>
        <v>11451.0254</v>
      </c>
      <c r="G402">
        <v>340821.2</v>
      </c>
      <c r="H402" s="2">
        <f>Table1[[#This Row],[marketing_spend]]/Table1[[#This Row],[customer buying]]</f>
        <v>29.763378221132928</v>
      </c>
      <c r="I402">
        <v>37133.56</v>
      </c>
      <c r="J402">
        <v>52.06</v>
      </c>
      <c r="K402" s="1">
        <f t="shared" si="6"/>
        <v>17801.828663999997</v>
      </c>
      <c r="L402">
        <v>98.23</v>
      </c>
      <c r="M402">
        <v>0.85</v>
      </c>
      <c r="N402" s="1">
        <f>Table1[[#This Row],[final_price]]*Table1[[#This Row],[competitor_price_index]]</f>
        <v>15131.554364399997</v>
      </c>
      <c r="O402" t="s">
        <v>44</v>
      </c>
      <c r="P402">
        <v>2903</v>
      </c>
      <c r="Q402">
        <v>14084</v>
      </c>
      <c r="R402">
        <v>12.95</v>
      </c>
      <c r="S402" s="2">
        <f>Table1[[#This Row],[units_sold]]*(Table1[[#This Row],[return_rate]]/100)</f>
        <v>1823.8780000000002</v>
      </c>
      <c r="T402" s="2">
        <f>Table1[[#This Row],[units_sold]]-Table1[[#This Row],[unit_return]]</f>
        <v>12260.121999999999</v>
      </c>
      <c r="U402">
        <f>Table1[[#This Row],[final_sold]]*Table1[[#This Row],[final_price]]</f>
        <v>218252591.24373695</v>
      </c>
      <c r="V402">
        <v>4.92</v>
      </c>
      <c r="W402">
        <v>22.14</v>
      </c>
    </row>
    <row r="403" spans="1:23" x14ac:dyDescent="0.3">
      <c r="A403">
        <v>2023</v>
      </c>
      <c r="B403" t="s">
        <v>32</v>
      </c>
      <c r="C403" t="s">
        <v>22</v>
      </c>
      <c r="D403">
        <v>66651</v>
      </c>
      <c r="E403">
        <v>7.15</v>
      </c>
      <c r="F403" s="2">
        <f>Table1[[#This Row],[website_traffic]]*(Table1[[#This Row],[conversion_rate]]/100)</f>
        <v>4765.5465000000004</v>
      </c>
      <c r="G403">
        <v>454784.5</v>
      </c>
      <c r="H403" s="2">
        <f>Table1[[#This Row],[marketing_spend]]/Table1[[#This Row],[customer buying]]</f>
        <v>95.431762128435835</v>
      </c>
      <c r="I403">
        <v>11832.31</v>
      </c>
      <c r="J403">
        <v>45.82</v>
      </c>
      <c r="K403" s="1">
        <f t="shared" si="6"/>
        <v>6410.7455580000005</v>
      </c>
      <c r="L403">
        <v>308.22000000000003</v>
      </c>
      <c r="M403">
        <v>0.91</v>
      </c>
      <c r="N403" s="1">
        <f>Table1[[#This Row],[final_price]]*Table1[[#This Row],[competitor_price_index]]</f>
        <v>5833.7784577800003</v>
      </c>
      <c r="O403" t="s">
        <v>45</v>
      </c>
      <c r="P403">
        <v>359</v>
      </c>
      <c r="Q403">
        <v>4117</v>
      </c>
      <c r="R403">
        <v>15.86</v>
      </c>
      <c r="S403" s="2">
        <f>Table1[[#This Row],[units_sold]]*(Table1[[#This Row],[return_rate]]/100)</f>
        <v>652.95619999999997</v>
      </c>
      <c r="T403" s="2">
        <f>Table1[[#This Row],[units_sold]]-Table1[[#This Row],[unit_return]]</f>
        <v>3464.0437999999999</v>
      </c>
      <c r="U403">
        <f>Table1[[#This Row],[final_sold]]*Table1[[#This Row],[final_price]]</f>
        <v>22207103.403567441</v>
      </c>
      <c r="V403">
        <v>4.32</v>
      </c>
      <c r="W403">
        <v>14.11</v>
      </c>
    </row>
    <row r="404" spans="1:23" x14ac:dyDescent="0.3">
      <c r="A404">
        <v>2023</v>
      </c>
      <c r="B404" t="s">
        <v>32</v>
      </c>
      <c r="C404" t="s">
        <v>20</v>
      </c>
      <c r="D404">
        <v>15202</v>
      </c>
      <c r="E404">
        <v>6.72</v>
      </c>
      <c r="F404" s="2">
        <f>Table1[[#This Row],[website_traffic]]*(Table1[[#This Row],[conversion_rate]]/100)</f>
        <v>1021.5744</v>
      </c>
      <c r="G404">
        <v>258491.41</v>
      </c>
      <c r="H404" s="2">
        <f>Table1[[#This Row],[marketing_spend]]/Table1[[#This Row],[customer buying]]</f>
        <v>253.03238804731208</v>
      </c>
      <c r="I404">
        <v>22087.49</v>
      </c>
      <c r="J404">
        <v>28.28</v>
      </c>
      <c r="K404" s="1">
        <f t="shared" si="6"/>
        <v>15841.147828000003</v>
      </c>
      <c r="L404">
        <v>162.97</v>
      </c>
      <c r="M404">
        <v>0.82</v>
      </c>
      <c r="N404" s="1">
        <f>Table1[[#This Row],[final_price]]*Table1[[#This Row],[competitor_price_index]]</f>
        <v>12989.741218960002</v>
      </c>
      <c r="O404" t="s">
        <v>45</v>
      </c>
      <c r="P404">
        <v>4300</v>
      </c>
      <c r="Q404">
        <v>847</v>
      </c>
      <c r="R404">
        <v>23.74</v>
      </c>
      <c r="S404" s="2">
        <f>Table1[[#This Row],[units_sold]]*(Table1[[#This Row],[return_rate]]/100)</f>
        <v>201.07779999999997</v>
      </c>
      <c r="T404" s="2">
        <f>Table1[[#This Row],[units_sold]]-Table1[[#This Row],[unit_return]]</f>
        <v>645.92219999999998</v>
      </c>
      <c r="U404">
        <f>Table1[[#This Row],[final_sold]]*Table1[[#This Row],[final_price]]</f>
        <v>10232149.055586983</v>
      </c>
      <c r="V404">
        <v>4.1500000000000004</v>
      </c>
      <c r="W404">
        <v>14.5</v>
      </c>
    </row>
    <row r="405" spans="1:23" x14ac:dyDescent="0.3">
      <c r="A405">
        <v>2023</v>
      </c>
      <c r="B405" t="s">
        <v>32</v>
      </c>
      <c r="C405" t="s">
        <v>20</v>
      </c>
      <c r="D405">
        <v>76516</v>
      </c>
      <c r="E405">
        <v>5.71</v>
      </c>
      <c r="F405" s="2">
        <f>Table1[[#This Row],[website_traffic]]*(Table1[[#This Row],[conversion_rate]]/100)</f>
        <v>4369.0635999999995</v>
      </c>
      <c r="G405">
        <v>416626.9</v>
      </c>
      <c r="H405" s="2">
        <f>Table1[[#This Row],[marketing_spend]]/Table1[[#This Row],[customer buying]]</f>
        <v>95.358396705417633</v>
      </c>
      <c r="I405">
        <v>38671.629999999997</v>
      </c>
      <c r="J405">
        <v>34.619999999999997</v>
      </c>
      <c r="K405" s="1">
        <f t="shared" si="6"/>
        <v>25283.511694000001</v>
      </c>
      <c r="L405">
        <v>414.91</v>
      </c>
      <c r="M405">
        <v>1.08</v>
      </c>
      <c r="N405" s="1">
        <f>Table1[[#This Row],[final_price]]*Table1[[#This Row],[competitor_price_index]]</f>
        <v>27306.192629520003</v>
      </c>
      <c r="O405" t="s">
        <v>45</v>
      </c>
      <c r="P405">
        <v>236</v>
      </c>
      <c r="Q405">
        <v>3713</v>
      </c>
      <c r="R405">
        <v>14.24</v>
      </c>
      <c r="S405" s="2">
        <f>Table1[[#This Row],[units_sold]]*(Table1[[#This Row],[return_rate]]/100)</f>
        <v>528.73119999999994</v>
      </c>
      <c r="T405" s="2">
        <f>Table1[[#This Row],[units_sold]]-Table1[[#This Row],[unit_return]]</f>
        <v>3184.2687999999998</v>
      </c>
      <c r="U405">
        <f>Table1[[#This Row],[final_sold]]*Table1[[#This Row],[final_price]]</f>
        <v>80509497.441639349</v>
      </c>
      <c r="V405">
        <v>4.25</v>
      </c>
      <c r="W405">
        <v>8.8699999999999992</v>
      </c>
    </row>
    <row r="406" spans="1:23" x14ac:dyDescent="0.3">
      <c r="A406">
        <v>2023</v>
      </c>
      <c r="B406" t="s">
        <v>32</v>
      </c>
      <c r="C406" t="s">
        <v>20</v>
      </c>
      <c r="D406">
        <v>30461</v>
      </c>
      <c r="E406">
        <v>2.44</v>
      </c>
      <c r="F406" s="2">
        <f>Table1[[#This Row],[website_traffic]]*(Table1[[#This Row],[conversion_rate]]/100)</f>
        <v>743.24839999999995</v>
      </c>
      <c r="G406">
        <v>382305.12</v>
      </c>
      <c r="H406" s="2">
        <f>Table1[[#This Row],[marketing_spend]]/Table1[[#This Row],[customer buying]]</f>
        <v>514.37059265785172</v>
      </c>
      <c r="I406">
        <v>21132.7</v>
      </c>
      <c r="J406">
        <v>39.450000000000003</v>
      </c>
      <c r="K406" s="1">
        <f t="shared" si="6"/>
        <v>12795.849849999999</v>
      </c>
      <c r="L406">
        <v>392.84</v>
      </c>
      <c r="M406">
        <v>1</v>
      </c>
      <c r="N406" s="1">
        <f>Table1[[#This Row],[final_price]]*Table1[[#This Row],[competitor_price_index]]</f>
        <v>12795.849849999999</v>
      </c>
      <c r="O406" t="s">
        <v>45</v>
      </c>
      <c r="P406">
        <v>3583</v>
      </c>
      <c r="Q406">
        <v>588</v>
      </c>
      <c r="R406">
        <v>12.66</v>
      </c>
      <c r="S406" s="2">
        <f>Table1[[#This Row],[units_sold]]*(Table1[[#This Row],[return_rate]]/100)</f>
        <v>74.440799999999996</v>
      </c>
      <c r="T406" s="2">
        <f>Table1[[#This Row],[units_sold]]-Table1[[#This Row],[unit_return]]</f>
        <v>513.55920000000003</v>
      </c>
      <c r="U406">
        <f>Table1[[#This Row],[final_sold]]*Table1[[#This Row],[final_price]]</f>
        <v>6571426.4122861195</v>
      </c>
      <c r="V406">
        <v>3.96</v>
      </c>
      <c r="W406">
        <v>15.19</v>
      </c>
    </row>
    <row r="407" spans="1:23" x14ac:dyDescent="0.3">
      <c r="A407">
        <v>2023</v>
      </c>
      <c r="B407" t="s">
        <v>32</v>
      </c>
      <c r="C407" t="s">
        <v>20</v>
      </c>
      <c r="D407">
        <v>146084</v>
      </c>
      <c r="E407">
        <v>3.42</v>
      </c>
      <c r="F407" s="2">
        <f>Table1[[#This Row],[website_traffic]]*(Table1[[#This Row],[conversion_rate]]/100)</f>
        <v>4996.0727999999999</v>
      </c>
      <c r="G407">
        <v>396255.55</v>
      </c>
      <c r="H407" s="2">
        <f>Table1[[#This Row],[marketing_spend]]/Table1[[#This Row],[customer buying]]</f>
        <v>79.313405921547016</v>
      </c>
      <c r="I407">
        <v>28509.919999999998</v>
      </c>
      <c r="J407">
        <v>3.14</v>
      </c>
      <c r="K407" s="1">
        <f t="shared" si="6"/>
        <v>27614.708511999997</v>
      </c>
      <c r="L407">
        <v>169.43</v>
      </c>
      <c r="M407">
        <v>1.01</v>
      </c>
      <c r="N407" s="1">
        <f>Table1[[#This Row],[final_price]]*Table1[[#This Row],[competitor_price_index]]</f>
        <v>27890.855597119997</v>
      </c>
      <c r="O407" t="s">
        <v>45</v>
      </c>
      <c r="P407">
        <v>3573</v>
      </c>
      <c r="Q407">
        <v>4156</v>
      </c>
      <c r="R407">
        <v>5.69</v>
      </c>
      <c r="S407" s="2">
        <f>Table1[[#This Row],[units_sold]]*(Table1[[#This Row],[return_rate]]/100)</f>
        <v>236.47640000000001</v>
      </c>
      <c r="T407" s="2">
        <f>Table1[[#This Row],[units_sold]]-Table1[[#This Row],[unit_return]]</f>
        <v>3919.5236</v>
      </c>
      <c r="U407">
        <f>Table1[[#This Row],[final_sold]]*Table1[[#This Row],[final_price]]</f>
        <v>108236501.71990487</v>
      </c>
      <c r="V407">
        <v>4.16</v>
      </c>
      <c r="W407">
        <v>11.55</v>
      </c>
    </row>
    <row r="408" spans="1:23" x14ac:dyDescent="0.3">
      <c r="A408">
        <v>2023</v>
      </c>
      <c r="B408" t="s">
        <v>32</v>
      </c>
      <c r="C408" t="s">
        <v>22</v>
      </c>
      <c r="D408">
        <v>140380</v>
      </c>
      <c r="E408">
        <v>2.9</v>
      </c>
      <c r="F408" s="2">
        <f>Table1[[#This Row],[website_traffic]]*(Table1[[#This Row],[conversion_rate]]/100)</f>
        <v>4071.0199999999995</v>
      </c>
      <c r="G408">
        <v>474696.4</v>
      </c>
      <c r="H408" s="2">
        <f>Table1[[#This Row],[marketing_spend]]/Table1[[#This Row],[customer buying]]</f>
        <v>116.60379953918185</v>
      </c>
      <c r="I408">
        <v>32924.519999999997</v>
      </c>
      <c r="J408">
        <v>40.450000000000003</v>
      </c>
      <c r="K408" s="1">
        <f t="shared" si="6"/>
        <v>19606.551659999994</v>
      </c>
      <c r="L408">
        <v>237.31</v>
      </c>
      <c r="M408">
        <v>0.93</v>
      </c>
      <c r="N408" s="1">
        <f>Table1[[#This Row],[final_price]]*Table1[[#This Row],[competitor_price_index]]</f>
        <v>18234.093043799996</v>
      </c>
      <c r="O408" t="s">
        <v>45</v>
      </c>
      <c r="P408">
        <v>3710</v>
      </c>
      <c r="Q408">
        <v>3289</v>
      </c>
      <c r="R408">
        <v>17.18</v>
      </c>
      <c r="S408" s="2">
        <f>Table1[[#This Row],[units_sold]]*(Table1[[#This Row],[return_rate]]/100)</f>
        <v>565.05020000000002</v>
      </c>
      <c r="T408" s="2">
        <f>Table1[[#This Row],[units_sold]]-Table1[[#This Row],[unit_return]]</f>
        <v>2723.9497999999999</v>
      </c>
      <c r="U408">
        <f>Table1[[#This Row],[final_sold]]*Table1[[#This Row],[final_price]]</f>
        <v>53407262.472946651</v>
      </c>
      <c r="V408">
        <v>4.04</v>
      </c>
      <c r="W408">
        <v>12.82</v>
      </c>
    </row>
    <row r="409" spans="1:23" x14ac:dyDescent="0.3">
      <c r="A409">
        <v>2023</v>
      </c>
      <c r="B409" t="s">
        <v>32</v>
      </c>
      <c r="C409" t="s">
        <v>19</v>
      </c>
      <c r="D409">
        <v>28446</v>
      </c>
      <c r="E409">
        <v>6.83</v>
      </c>
      <c r="F409" s="2">
        <f>Table1[[#This Row],[website_traffic]]*(Table1[[#This Row],[conversion_rate]]/100)</f>
        <v>1942.8617999999999</v>
      </c>
      <c r="G409">
        <v>390919.01</v>
      </c>
      <c r="H409" s="2">
        <f>Table1[[#This Row],[marketing_spend]]/Table1[[#This Row],[customer buying]]</f>
        <v>201.20783166358001</v>
      </c>
      <c r="I409">
        <v>5832.37</v>
      </c>
      <c r="J409">
        <v>55.3</v>
      </c>
      <c r="K409" s="1">
        <f t="shared" si="6"/>
        <v>2607.0693900000001</v>
      </c>
      <c r="L409">
        <v>118.02</v>
      </c>
      <c r="M409">
        <v>0.83</v>
      </c>
      <c r="N409" s="1">
        <f>Table1[[#This Row],[final_price]]*Table1[[#This Row],[competitor_price_index]]</f>
        <v>2163.8675936999998</v>
      </c>
      <c r="O409" t="s">
        <v>45</v>
      </c>
      <c r="P409">
        <v>4502</v>
      </c>
      <c r="Q409">
        <v>1076</v>
      </c>
      <c r="R409">
        <v>22.19</v>
      </c>
      <c r="S409" s="2">
        <f>Table1[[#This Row],[units_sold]]*(Table1[[#This Row],[return_rate]]/100)</f>
        <v>238.76440000000002</v>
      </c>
      <c r="T409" s="2">
        <f>Table1[[#This Row],[units_sold]]-Table1[[#This Row],[unit_return]]</f>
        <v>837.23559999999998</v>
      </c>
      <c r="U409">
        <f>Table1[[#This Row],[final_sold]]*Table1[[#This Row],[final_price]]</f>
        <v>2182731.3049782841</v>
      </c>
      <c r="V409">
        <v>2.77</v>
      </c>
      <c r="W409">
        <v>15.76</v>
      </c>
    </row>
    <row r="410" spans="1:23" x14ac:dyDescent="0.3">
      <c r="A410">
        <v>2023</v>
      </c>
      <c r="B410" t="s">
        <v>32</v>
      </c>
      <c r="C410" t="s">
        <v>20</v>
      </c>
      <c r="D410">
        <v>67606</v>
      </c>
      <c r="E410">
        <v>3.67</v>
      </c>
      <c r="F410" s="2">
        <f>Table1[[#This Row],[website_traffic]]*(Table1[[#This Row],[conversion_rate]]/100)</f>
        <v>2481.1401999999998</v>
      </c>
      <c r="G410">
        <v>48697.71</v>
      </c>
      <c r="H410" s="2">
        <f>Table1[[#This Row],[marketing_spend]]/Table1[[#This Row],[customer buying]]</f>
        <v>19.627149646763211</v>
      </c>
      <c r="I410">
        <v>6690.13</v>
      </c>
      <c r="J410">
        <v>28.52</v>
      </c>
      <c r="K410" s="1">
        <f t="shared" si="6"/>
        <v>4782.1049240000002</v>
      </c>
      <c r="L410">
        <v>238.9</v>
      </c>
      <c r="M410">
        <v>0.88</v>
      </c>
      <c r="N410" s="1">
        <f>Table1[[#This Row],[final_price]]*Table1[[#This Row],[competitor_price_index]]</f>
        <v>4208.25233312</v>
      </c>
      <c r="O410" t="s">
        <v>45</v>
      </c>
      <c r="P410">
        <v>153</v>
      </c>
      <c r="Q410">
        <v>1424</v>
      </c>
      <c r="R410">
        <v>13.11</v>
      </c>
      <c r="S410" s="2">
        <f>Table1[[#This Row],[units_sold]]*(Table1[[#This Row],[return_rate]]/100)</f>
        <v>186.68639999999999</v>
      </c>
      <c r="T410" s="2">
        <f>Table1[[#This Row],[units_sold]]-Table1[[#This Row],[unit_return]]</f>
        <v>1237.3136</v>
      </c>
      <c r="U410">
        <f>Table1[[#This Row],[final_sold]]*Table1[[#This Row],[final_price]]</f>
        <v>5916963.4590921663</v>
      </c>
      <c r="V410">
        <v>2.87</v>
      </c>
      <c r="W410">
        <v>3.82</v>
      </c>
    </row>
    <row r="411" spans="1:23" x14ac:dyDescent="0.3">
      <c r="A411">
        <v>2023</v>
      </c>
      <c r="B411" t="s">
        <v>32</v>
      </c>
      <c r="C411" t="s">
        <v>22</v>
      </c>
      <c r="D411">
        <v>194126</v>
      </c>
      <c r="E411">
        <v>5.52</v>
      </c>
      <c r="F411" s="2">
        <f>Table1[[#This Row],[website_traffic]]*(Table1[[#This Row],[conversion_rate]]/100)</f>
        <v>10715.7552</v>
      </c>
      <c r="G411">
        <v>416413.79</v>
      </c>
      <c r="H411" s="2">
        <f>Table1[[#This Row],[marketing_spend]]/Table1[[#This Row],[customer buying]]</f>
        <v>38.859957345796772</v>
      </c>
      <c r="I411">
        <v>20927.61</v>
      </c>
      <c r="J411">
        <v>26.64</v>
      </c>
      <c r="K411" s="1">
        <f t="shared" si="6"/>
        <v>15352.494696000002</v>
      </c>
      <c r="L411">
        <v>363.87</v>
      </c>
      <c r="M411">
        <v>1.05</v>
      </c>
      <c r="N411" s="1">
        <f>Table1[[#This Row],[final_price]]*Table1[[#This Row],[competitor_price_index]]</f>
        <v>16120.119430800003</v>
      </c>
      <c r="O411" t="s">
        <v>45</v>
      </c>
      <c r="P411">
        <v>1910</v>
      </c>
      <c r="Q411">
        <v>7008</v>
      </c>
      <c r="R411">
        <v>7.01</v>
      </c>
      <c r="S411" s="2">
        <f>Table1[[#This Row],[units_sold]]*(Table1[[#This Row],[return_rate]]/100)</f>
        <v>491.26079999999996</v>
      </c>
      <c r="T411" s="2">
        <f>Table1[[#This Row],[units_sold]]-Table1[[#This Row],[unit_return]]</f>
        <v>6516.7392</v>
      </c>
      <c r="U411">
        <f>Table1[[#This Row],[final_sold]]*Table1[[#This Row],[final_price]]</f>
        <v>100048204.0032153</v>
      </c>
      <c r="V411">
        <v>3.27</v>
      </c>
      <c r="W411">
        <v>7.11</v>
      </c>
    </row>
    <row r="412" spans="1:23" x14ac:dyDescent="0.3">
      <c r="A412">
        <v>2023</v>
      </c>
      <c r="B412" t="s">
        <v>32</v>
      </c>
      <c r="C412" t="s">
        <v>19</v>
      </c>
      <c r="D412">
        <v>106021</v>
      </c>
      <c r="E412">
        <v>4.54</v>
      </c>
      <c r="F412" s="2">
        <f>Table1[[#This Row],[website_traffic]]*(Table1[[#This Row],[conversion_rate]]/100)</f>
        <v>4813.3534</v>
      </c>
      <c r="G412">
        <v>273010.07</v>
      </c>
      <c r="H412" s="2">
        <f>Table1[[#This Row],[marketing_spend]]/Table1[[#This Row],[customer buying]]</f>
        <v>56.719307167431339</v>
      </c>
      <c r="I412">
        <v>19415.8</v>
      </c>
      <c r="J412">
        <v>26.96</v>
      </c>
      <c r="K412" s="1">
        <f t="shared" si="6"/>
        <v>14181.300319999998</v>
      </c>
      <c r="L412">
        <v>79.349999999999994</v>
      </c>
      <c r="M412">
        <v>0.82</v>
      </c>
      <c r="N412" s="1">
        <f>Table1[[#This Row],[final_price]]*Table1[[#This Row],[competitor_price_index]]</f>
        <v>11628.666262399998</v>
      </c>
      <c r="O412" t="s">
        <v>45</v>
      </c>
      <c r="P412">
        <v>670</v>
      </c>
      <c r="Q412">
        <v>3821</v>
      </c>
      <c r="R412">
        <v>8.16</v>
      </c>
      <c r="S412" s="2">
        <f>Table1[[#This Row],[units_sold]]*(Table1[[#This Row],[return_rate]]/100)</f>
        <v>311.79360000000003</v>
      </c>
      <c r="T412" s="2">
        <f>Table1[[#This Row],[units_sold]]-Table1[[#This Row],[unit_return]]</f>
        <v>3509.2064</v>
      </c>
      <c r="U412">
        <f>Table1[[#This Row],[final_sold]]*Table1[[#This Row],[final_price]]</f>
        <v>49765109.84326604</v>
      </c>
      <c r="V412">
        <v>3.97</v>
      </c>
      <c r="W412">
        <v>9.2100000000000009</v>
      </c>
    </row>
    <row r="413" spans="1:23" x14ac:dyDescent="0.3">
      <c r="A413">
        <v>2023</v>
      </c>
      <c r="B413" t="s">
        <v>32</v>
      </c>
      <c r="C413" t="s">
        <v>19</v>
      </c>
      <c r="D413">
        <v>128767</v>
      </c>
      <c r="E413">
        <v>0.63</v>
      </c>
      <c r="F413" s="2">
        <f>Table1[[#This Row],[website_traffic]]*(Table1[[#This Row],[conversion_rate]]/100)</f>
        <v>811.23210000000006</v>
      </c>
      <c r="G413">
        <v>97408.54</v>
      </c>
      <c r="H413" s="2">
        <f>Table1[[#This Row],[marketing_spend]]/Table1[[#This Row],[customer buying]]</f>
        <v>120.07480966298053</v>
      </c>
      <c r="I413">
        <v>25437.15</v>
      </c>
      <c r="J413">
        <v>28.61</v>
      </c>
      <c r="K413" s="1">
        <f t="shared" si="6"/>
        <v>18159.581385000001</v>
      </c>
      <c r="L413">
        <v>260.69</v>
      </c>
      <c r="M413">
        <v>1.18</v>
      </c>
      <c r="N413" s="1">
        <f>Table1[[#This Row],[final_price]]*Table1[[#This Row],[competitor_price_index]]</f>
        <v>21428.3060343</v>
      </c>
      <c r="O413" t="s">
        <v>45</v>
      </c>
      <c r="P413">
        <v>2843</v>
      </c>
      <c r="Q413">
        <v>459</v>
      </c>
      <c r="R413">
        <v>5.25</v>
      </c>
      <c r="S413" s="2">
        <f>Table1[[#This Row],[units_sold]]*(Table1[[#This Row],[return_rate]]/100)</f>
        <v>24.0975</v>
      </c>
      <c r="T413" s="2">
        <f>Table1[[#This Row],[units_sold]]-Table1[[#This Row],[unit_return]]</f>
        <v>434.90249999999997</v>
      </c>
      <c r="U413">
        <f>Table1[[#This Row],[final_sold]]*Table1[[#This Row],[final_price]]</f>
        <v>7897647.343289963</v>
      </c>
      <c r="V413">
        <v>2.83</v>
      </c>
      <c r="W413">
        <v>6.2</v>
      </c>
    </row>
    <row r="414" spans="1:23" x14ac:dyDescent="0.3">
      <c r="A414">
        <v>2023</v>
      </c>
      <c r="B414" t="s">
        <v>32</v>
      </c>
      <c r="C414" t="s">
        <v>20</v>
      </c>
      <c r="D414">
        <v>85985</v>
      </c>
      <c r="E414">
        <v>3.47</v>
      </c>
      <c r="F414" s="2">
        <f>Table1[[#This Row],[website_traffic]]*(Table1[[#This Row],[conversion_rate]]/100)</f>
        <v>2983.6795000000002</v>
      </c>
      <c r="G414">
        <v>220128.17</v>
      </c>
      <c r="H414" s="2">
        <f>Table1[[#This Row],[marketing_spend]]/Table1[[#This Row],[customer buying]]</f>
        <v>73.77741811746202</v>
      </c>
      <c r="I414">
        <v>2285.64</v>
      </c>
      <c r="J414">
        <v>6</v>
      </c>
      <c r="K414" s="1">
        <f t="shared" si="6"/>
        <v>2148.5015999999996</v>
      </c>
      <c r="L414">
        <v>458.55</v>
      </c>
      <c r="M414">
        <v>1</v>
      </c>
      <c r="N414" s="1">
        <f>Table1[[#This Row],[final_price]]*Table1[[#This Row],[competitor_price_index]]</f>
        <v>2148.5015999999996</v>
      </c>
      <c r="O414" t="s">
        <v>45</v>
      </c>
      <c r="P414">
        <v>885</v>
      </c>
      <c r="Q414">
        <v>2518</v>
      </c>
      <c r="R414">
        <v>20.76</v>
      </c>
      <c r="S414" s="2">
        <f>Table1[[#This Row],[units_sold]]*(Table1[[#This Row],[return_rate]]/100)</f>
        <v>522.73680000000002</v>
      </c>
      <c r="T414" s="2">
        <f>Table1[[#This Row],[units_sold]]-Table1[[#This Row],[unit_return]]</f>
        <v>1995.2631999999999</v>
      </c>
      <c r="U414">
        <f>Table1[[#This Row],[final_sold]]*Table1[[#This Row],[final_price]]</f>
        <v>4286826.1776211187</v>
      </c>
      <c r="V414">
        <v>4.22</v>
      </c>
      <c r="W414">
        <v>5.53</v>
      </c>
    </row>
    <row r="415" spans="1:23" x14ac:dyDescent="0.3">
      <c r="A415">
        <v>2023</v>
      </c>
      <c r="B415" t="s">
        <v>32</v>
      </c>
      <c r="C415" t="s">
        <v>20</v>
      </c>
      <c r="D415">
        <v>112972</v>
      </c>
      <c r="E415">
        <v>7.97</v>
      </c>
      <c r="F415" s="2">
        <f>Table1[[#This Row],[website_traffic]]*(Table1[[#This Row],[conversion_rate]]/100)</f>
        <v>9003.8683999999994</v>
      </c>
      <c r="G415">
        <v>303408.15000000002</v>
      </c>
      <c r="H415" s="2">
        <f>Table1[[#This Row],[marketing_spend]]/Table1[[#This Row],[customer buying]]</f>
        <v>33.697532718270296</v>
      </c>
      <c r="I415">
        <v>3524.16</v>
      </c>
      <c r="J415">
        <v>45.11</v>
      </c>
      <c r="K415" s="1">
        <f t="shared" si="6"/>
        <v>1934.4114239999997</v>
      </c>
      <c r="L415">
        <v>45.82</v>
      </c>
      <c r="M415">
        <v>0.9</v>
      </c>
      <c r="N415" s="1">
        <f>Table1[[#This Row],[final_price]]*Table1[[#This Row],[competitor_price_index]]</f>
        <v>1740.9702815999997</v>
      </c>
      <c r="O415" t="s">
        <v>45</v>
      </c>
      <c r="P415">
        <v>1702</v>
      </c>
      <c r="Q415">
        <v>6644</v>
      </c>
      <c r="R415">
        <v>11.65</v>
      </c>
      <c r="S415" s="2">
        <f>Table1[[#This Row],[units_sold]]*(Table1[[#This Row],[return_rate]]/100)</f>
        <v>774.02600000000007</v>
      </c>
      <c r="T415" s="2">
        <f>Table1[[#This Row],[units_sold]]-Table1[[#This Row],[unit_return]]</f>
        <v>5869.9740000000002</v>
      </c>
      <c r="U415">
        <f>Table1[[#This Row],[final_sold]]*Table1[[#This Row],[final_price]]</f>
        <v>11354944.764182974</v>
      </c>
      <c r="V415">
        <v>3.69</v>
      </c>
      <c r="W415">
        <v>15.32</v>
      </c>
    </row>
    <row r="416" spans="1:23" x14ac:dyDescent="0.3">
      <c r="A416">
        <v>2023</v>
      </c>
      <c r="B416" t="s">
        <v>32</v>
      </c>
      <c r="C416" t="s">
        <v>22</v>
      </c>
      <c r="D416">
        <v>2119</v>
      </c>
      <c r="E416">
        <v>7.27</v>
      </c>
      <c r="F416" s="2">
        <f>Table1[[#This Row],[website_traffic]]*(Table1[[#This Row],[conversion_rate]]/100)</f>
        <v>154.0513</v>
      </c>
      <c r="G416">
        <v>106590.79</v>
      </c>
      <c r="H416" s="2">
        <f>Table1[[#This Row],[marketing_spend]]/Table1[[#This Row],[customer buying]]</f>
        <v>691.91749761280812</v>
      </c>
      <c r="I416">
        <v>36077.599999999999</v>
      </c>
      <c r="J416">
        <v>55.02</v>
      </c>
      <c r="K416" s="1">
        <f t="shared" si="6"/>
        <v>16227.704479999999</v>
      </c>
      <c r="L416">
        <v>459.56</v>
      </c>
      <c r="M416">
        <v>0.94</v>
      </c>
      <c r="N416" s="1">
        <f>Table1[[#This Row],[final_price]]*Table1[[#This Row],[competitor_price_index]]</f>
        <v>15254.042211199998</v>
      </c>
      <c r="O416" t="s">
        <v>44</v>
      </c>
      <c r="P416">
        <v>845</v>
      </c>
      <c r="Q416">
        <v>172</v>
      </c>
      <c r="R416">
        <v>12.19</v>
      </c>
      <c r="S416" s="2">
        <f>Table1[[#This Row],[units_sold]]*(Table1[[#This Row],[return_rate]]/100)</f>
        <v>20.966799999999999</v>
      </c>
      <c r="T416" s="2">
        <f>Table1[[#This Row],[units_sold]]-Table1[[#This Row],[unit_return]]</f>
        <v>151.03319999999999</v>
      </c>
      <c r="U416">
        <f>Table1[[#This Row],[final_sold]]*Table1[[#This Row],[final_price]]</f>
        <v>2450922.1362687359</v>
      </c>
      <c r="V416">
        <v>4.47</v>
      </c>
      <c r="W416">
        <v>18.739999999999998</v>
      </c>
    </row>
    <row r="417" spans="1:23" x14ac:dyDescent="0.3">
      <c r="A417">
        <v>2023</v>
      </c>
      <c r="B417" t="s">
        <v>32</v>
      </c>
      <c r="C417" t="s">
        <v>20</v>
      </c>
      <c r="D417">
        <v>27207</v>
      </c>
      <c r="E417">
        <v>3.1</v>
      </c>
      <c r="F417" s="2">
        <f>Table1[[#This Row],[website_traffic]]*(Table1[[#This Row],[conversion_rate]]/100)</f>
        <v>843.41700000000003</v>
      </c>
      <c r="G417">
        <v>258202.18</v>
      </c>
      <c r="H417" s="2">
        <f>Table1[[#This Row],[marketing_spend]]/Table1[[#This Row],[customer buying]]</f>
        <v>306.13822106976738</v>
      </c>
      <c r="I417">
        <v>5367.98</v>
      </c>
      <c r="J417">
        <v>4.3600000000000003</v>
      </c>
      <c r="K417" s="1">
        <f t="shared" si="6"/>
        <v>5133.9360719999995</v>
      </c>
      <c r="L417">
        <v>182.97</v>
      </c>
      <c r="M417">
        <v>1</v>
      </c>
      <c r="N417" s="1">
        <f>Table1[[#This Row],[final_price]]*Table1[[#This Row],[competitor_price_index]]</f>
        <v>5133.9360719999995</v>
      </c>
      <c r="O417" t="s">
        <v>45</v>
      </c>
      <c r="P417">
        <v>132</v>
      </c>
      <c r="Q417">
        <v>539</v>
      </c>
      <c r="R417">
        <v>6.39</v>
      </c>
      <c r="S417" s="2">
        <f>Table1[[#This Row],[units_sold]]*(Table1[[#This Row],[return_rate]]/100)</f>
        <v>34.442099999999996</v>
      </c>
      <c r="T417" s="2">
        <f>Table1[[#This Row],[units_sold]]-Table1[[#This Row],[unit_return]]</f>
        <v>504.55790000000002</v>
      </c>
      <c r="U417">
        <f>Table1[[#This Row],[final_sold]]*Table1[[#This Row],[final_price]]</f>
        <v>2590368.0032225684</v>
      </c>
      <c r="V417">
        <v>3.2</v>
      </c>
      <c r="W417">
        <v>8.1</v>
      </c>
    </row>
    <row r="418" spans="1:23" x14ac:dyDescent="0.3">
      <c r="A418">
        <v>2023</v>
      </c>
      <c r="B418" t="s">
        <v>32</v>
      </c>
      <c r="C418" t="s">
        <v>21</v>
      </c>
      <c r="D418">
        <v>69972</v>
      </c>
      <c r="E418">
        <v>2.14</v>
      </c>
      <c r="F418" s="2">
        <f>Table1[[#This Row],[website_traffic]]*(Table1[[#This Row],[conversion_rate]]/100)</f>
        <v>1497.4008000000001</v>
      </c>
      <c r="G418">
        <v>83506.009999999995</v>
      </c>
      <c r="H418" s="2">
        <f>Table1[[#This Row],[marketing_spend]]/Table1[[#This Row],[customer buying]]</f>
        <v>55.767306922769102</v>
      </c>
      <c r="I418">
        <v>48808.32</v>
      </c>
      <c r="J418">
        <v>50.66</v>
      </c>
      <c r="K418" s="1">
        <f t="shared" si="6"/>
        <v>24082.025088000002</v>
      </c>
      <c r="L418">
        <v>185.97</v>
      </c>
      <c r="M418">
        <v>0.95</v>
      </c>
      <c r="N418" s="1">
        <f>Table1[[#This Row],[final_price]]*Table1[[#This Row],[competitor_price_index]]</f>
        <v>22877.923833600002</v>
      </c>
      <c r="O418" t="s">
        <v>44</v>
      </c>
      <c r="P418">
        <v>884</v>
      </c>
      <c r="Q418">
        <v>943</v>
      </c>
      <c r="R418">
        <v>21.19</v>
      </c>
      <c r="S418" s="2">
        <f>Table1[[#This Row],[units_sold]]*(Table1[[#This Row],[return_rate]]/100)</f>
        <v>199.82169999999999</v>
      </c>
      <c r="T418" s="2">
        <f>Table1[[#This Row],[units_sold]]-Table1[[#This Row],[unit_return]]</f>
        <v>743.17830000000004</v>
      </c>
      <c r="U418">
        <f>Table1[[#This Row],[final_sold]]*Table1[[#This Row],[final_price]]</f>
        <v>17897238.465457194</v>
      </c>
      <c r="V418">
        <v>2.52</v>
      </c>
      <c r="W418">
        <v>17.399999999999999</v>
      </c>
    </row>
    <row r="419" spans="1:23" x14ac:dyDescent="0.3">
      <c r="A419">
        <v>2023</v>
      </c>
      <c r="B419" t="s">
        <v>32</v>
      </c>
      <c r="C419" t="s">
        <v>19</v>
      </c>
      <c r="D419">
        <v>58487</v>
      </c>
      <c r="E419">
        <v>5.2</v>
      </c>
      <c r="F419" s="2">
        <f>Table1[[#This Row],[website_traffic]]*(Table1[[#This Row],[conversion_rate]]/100)</f>
        <v>3041.3240000000001</v>
      </c>
      <c r="G419">
        <v>33303.93</v>
      </c>
      <c r="H419" s="2">
        <f>Table1[[#This Row],[marketing_spend]]/Table1[[#This Row],[customer buying]]</f>
        <v>10.950470913325907</v>
      </c>
      <c r="I419">
        <v>46900.68</v>
      </c>
      <c r="J419">
        <v>47.34</v>
      </c>
      <c r="K419" s="1">
        <f t="shared" si="6"/>
        <v>24697.898087999998</v>
      </c>
      <c r="L419">
        <v>436.13</v>
      </c>
      <c r="M419">
        <v>1.02</v>
      </c>
      <c r="N419" s="1">
        <f>Table1[[#This Row],[final_price]]*Table1[[#This Row],[competitor_price_index]]</f>
        <v>25191.856049759997</v>
      </c>
      <c r="O419" t="s">
        <v>44</v>
      </c>
      <c r="P419">
        <v>3447</v>
      </c>
      <c r="Q419">
        <v>2653</v>
      </c>
      <c r="R419">
        <v>2.39</v>
      </c>
      <c r="S419" s="2">
        <f>Table1[[#This Row],[units_sold]]*(Table1[[#This Row],[return_rate]]/100)</f>
        <v>63.406700000000001</v>
      </c>
      <c r="T419" s="2">
        <f>Table1[[#This Row],[units_sold]]-Table1[[#This Row],[unit_return]]</f>
        <v>2589.5933</v>
      </c>
      <c r="U419">
        <f>Table1[[#This Row],[final_sold]]*Table1[[#This Row],[final_price]]</f>
        <v>63957511.412767604</v>
      </c>
      <c r="V419">
        <v>3.49</v>
      </c>
      <c r="W419">
        <v>1.67</v>
      </c>
    </row>
    <row r="420" spans="1:23" x14ac:dyDescent="0.3">
      <c r="A420">
        <v>2023</v>
      </c>
      <c r="B420" t="s">
        <v>32</v>
      </c>
      <c r="C420" t="s">
        <v>19</v>
      </c>
      <c r="D420">
        <v>115049</v>
      </c>
      <c r="E420">
        <v>2.2599999999999998</v>
      </c>
      <c r="F420" s="2">
        <f>Table1[[#This Row],[website_traffic]]*(Table1[[#This Row],[conversion_rate]]/100)</f>
        <v>2600.1073999999999</v>
      </c>
      <c r="G420">
        <v>273760.21999999997</v>
      </c>
      <c r="H420" s="2">
        <f>Table1[[#This Row],[marketing_spend]]/Table1[[#This Row],[customer buying]]</f>
        <v>105.28804310160419</v>
      </c>
      <c r="I420">
        <v>28613.96</v>
      </c>
      <c r="J420">
        <v>40.770000000000003</v>
      </c>
      <c r="K420" s="1">
        <f t="shared" si="6"/>
        <v>16948.048508</v>
      </c>
      <c r="L420">
        <v>77.53</v>
      </c>
      <c r="M420">
        <v>0.91</v>
      </c>
      <c r="N420" s="1">
        <f>Table1[[#This Row],[final_price]]*Table1[[#This Row],[competitor_price_index]]</f>
        <v>15422.72414228</v>
      </c>
      <c r="O420" t="s">
        <v>45</v>
      </c>
      <c r="P420">
        <v>3439</v>
      </c>
      <c r="Q420">
        <v>2106</v>
      </c>
      <c r="R420">
        <v>10.4</v>
      </c>
      <c r="S420" s="2">
        <f>Table1[[#This Row],[units_sold]]*(Table1[[#This Row],[return_rate]]/100)</f>
        <v>219.02400000000003</v>
      </c>
      <c r="T420" s="2">
        <f>Table1[[#This Row],[units_sold]]-Table1[[#This Row],[unit_return]]</f>
        <v>1886.9759999999999</v>
      </c>
      <c r="U420">
        <f>Table1[[#This Row],[final_sold]]*Table1[[#This Row],[final_price]]</f>
        <v>31980560.781431805</v>
      </c>
      <c r="V420">
        <v>4.05</v>
      </c>
      <c r="W420">
        <v>12.56</v>
      </c>
    </row>
    <row r="421" spans="1:23" x14ac:dyDescent="0.3">
      <c r="A421">
        <v>2023</v>
      </c>
      <c r="B421" t="s">
        <v>32</v>
      </c>
      <c r="C421" t="s">
        <v>18</v>
      </c>
      <c r="D421">
        <v>63546</v>
      </c>
      <c r="E421">
        <v>5.49</v>
      </c>
      <c r="F421" s="2">
        <f>Table1[[#This Row],[website_traffic]]*(Table1[[#This Row],[conversion_rate]]/100)</f>
        <v>3488.6754000000001</v>
      </c>
      <c r="G421">
        <v>382984.16</v>
      </c>
      <c r="H421" s="2">
        <f>Table1[[#This Row],[marketing_spend]]/Table1[[#This Row],[customer buying]]</f>
        <v>109.77924744732627</v>
      </c>
      <c r="I421">
        <v>34410.230000000003</v>
      </c>
      <c r="J421">
        <v>34.880000000000003</v>
      </c>
      <c r="K421" s="1">
        <f t="shared" si="6"/>
        <v>22407.941776000003</v>
      </c>
      <c r="L421">
        <v>404.69</v>
      </c>
      <c r="M421">
        <v>1.0900000000000001</v>
      </c>
      <c r="N421" s="1">
        <f>Table1[[#This Row],[final_price]]*Table1[[#This Row],[competitor_price_index]]</f>
        <v>24424.656535840004</v>
      </c>
      <c r="O421" t="s">
        <v>45</v>
      </c>
      <c r="P421">
        <v>4738</v>
      </c>
      <c r="Q421">
        <v>2149</v>
      </c>
      <c r="R421">
        <v>15.33</v>
      </c>
      <c r="S421" s="2">
        <f>Table1[[#This Row],[units_sold]]*(Table1[[#This Row],[return_rate]]/100)</f>
        <v>329.44169999999997</v>
      </c>
      <c r="T421" s="2">
        <f>Table1[[#This Row],[units_sold]]-Table1[[#This Row],[unit_return]]</f>
        <v>1819.5583000000001</v>
      </c>
      <c r="U421">
        <f>Table1[[#This Row],[final_sold]]*Table1[[#This Row],[final_price]]</f>
        <v>40772556.444437549</v>
      </c>
      <c r="V421">
        <v>3.08</v>
      </c>
      <c r="W421">
        <v>13.69</v>
      </c>
    </row>
    <row r="422" spans="1:23" x14ac:dyDescent="0.3">
      <c r="A422">
        <v>2023</v>
      </c>
      <c r="B422" t="s">
        <v>32</v>
      </c>
      <c r="C422" t="s">
        <v>21</v>
      </c>
      <c r="D422">
        <v>95535</v>
      </c>
      <c r="E422">
        <v>1.39</v>
      </c>
      <c r="F422" s="2">
        <f>Table1[[#This Row],[website_traffic]]*(Table1[[#This Row],[conversion_rate]]/100)</f>
        <v>1327.9365</v>
      </c>
      <c r="G422">
        <v>21427.88</v>
      </c>
      <c r="H422" s="2">
        <f>Table1[[#This Row],[marketing_spend]]/Table1[[#This Row],[customer buying]]</f>
        <v>16.13622338116318</v>
      </c>
      <c r="I422">
        <v>2308.2600000000002</v>
      </c>
      <c r="J422">
        <v>40.07</v>
      </c>
      <c r="K422" s="1">
        <f t="shared" si="6"/>
        <v>1383.340218</v>
      </c>
      <c r="L422">
        <v>268.42</v>
      </c>
      <c r="M422">
        <v>0.8</v>
      </c>
      <c r="N422" s="1">
        <f>Table1[[#This Row],[final_price]]*Table1[[#This Row],[competitor_price_index]]</f>
        <v>1106.6721744000001</v>
      </c>
      <c r="O422" t="s">
        <v>44</v>
      </c>
      <c r="P422">
        <v>2193</v>
      </c>
      <c r="Q422">
        <v>1211</v>
      </c>
      <c r="R422">
        <v>3.6</v>
      </c>
      <c r="S422" s="2">
        <f>Table1[[#This Row],[units_sold]]*(Table1[[#This Row],[return_rate]]/100)</f>
        <v>43.596000000000004</v>
      </c>
      <c r="T422" s="2">
        <f>Table1[[#This Row],[units_sold]]-Table1[[#This Row],[unit_return]]</f>
        <v>1167.404</v>
      </c>
      <c r="U422">
        <f>Table1[[#This Row],[final_sold]]*Table1[[#This Row],[final_price]]</f>
        <v>1614916.9038540721</v>
      </c>
      <c r="V422">
        <v>3.65</v>
      </c>
      <c r="W422">
        <v>9.7899999999999991</v>
      </c>
    </row>
    <row r="423" spans="1:23" x14ac:dyDescent="0.3">
      <c r="A423">
        <v>2023</v>
      </c>
      <c r="B423" t="s">
        <v>32</v>
      </c>
      <c r="C423" t="s">
        <v>22</v>
      </c>
      <c r="D423">
        <v>81977</v>
      </c>
      <c r="E423">
        <v>3.16</v>
      </c>
      <c r="F423" s="2">
        <f>Table1[[#This Row],[website_traffic]]*(Table1[[#This Row],[conversion_rate]]/100)</f>
        <v>2590.4732000000004</v>
      </c>
      <c r="G423">
        <v>424773.81</v>
      </c>
      <c r="H423" s="2">
        <f>Table1[[#This Row],[marketing_spend]]/Table1[[#This Row],[customer buying]]</f>
        <v>163.97537330245299</v>
      </c>
      <c r="I423">
        <v>47157.05</v>
      </c>
      <c r="J423">
        <v>59.39</v>
      </c>
      <c r="K423" s="1">
        <f t="shared" si="6"/>
        <v>19150.478005000001</v>
      </c>
      <c r="L423">
        <v>163.18</v>
      </c>
      <c r="M423">
        <v>1.02</v>
      </c>
      <c r="N423" s="1">
        <f>Table1[[#This Row],[final_price]]*Table1[[#This Row],[competitor_price_index]]</f>
        <v>19533.4875651</v>
      </c>
      <c r="O423" t="s">
        <v>44</v>
      </c>
      <c r="P423">
        <v>1153</v>
      </c>
      <c r="Q423">
        <v>1936</v>
      </c>
      <c r="R423">
        <v>15.69</v>
      </c>
      <c r="S423" s="2">
        <f>Table1[[#This Row],[units_sold]]*(Table1[[#This Row],[return_rate]]/100)</f>
        <v>303.75839999999999</v>
      </c>
      <c r="T423" s="2">
        <f>Table1[[#This Row],[units_sold]]-Table1[[#This Row],[unit_return]]</f>
        <v>1632.2416000000001</v>
      </c>
      <c r="U423">
        <f>Table1[[#This Row],[final_sold]]*Table1[[#This Row],[final_price]]</f>
        <v>31258206.859646011</v>
      </c>
      <c r="V423">
        <v>2.99</v>
      </c>
      <c r="W423">
        <v>20.170000000000002</v>
      </c>
    </row>
    <row r="424" spans="1:23" x14ac:dyDescent="0.3">
      <c r="A424">
        <v>2023</v>
      </c>
      <c r="B424" t="s">
        <v>32</v>
      </c>
      <c r="C424" t="s">
        <v>22</v>
      </c>
      <c r="D424">
        <v>103793</v>
      </c>
      <c r="E424">
        <v>6.75</v>
      </c>
      <c r="F424" s="2">
        <f>Table1[[#This Row],[website_traffic]]*(Table1[[#This Row],[conversion_rate]]/100)</f>
        <v>7006.0275000000001</v>
      </c>
      <c r="G424">
        <v>446793.15</v>
      </c>
      <c r="H424" s="2">
        <f>Table1[[#This Row],[marketing_spend]]/Table1[[#This Row],[customer buying]]</f>
        <v>63.772680024450374</v>
      </c>
      <c r="I424">
        <v>21550.51</v>
      </c>
      <c r="J424">
        <v>35.24</v>
      </c>
      <c r="K424" s="1">
        <f t="shared" si="6"/>
        <v>13956.110275999998</v>
      </c>
      <c r="L424">
        <v>127.55</v>
      </c>
      <c r="M424">
        <v>1.07</v>
      </c>
      <c r="N424" s="1">
        <f>Table1[[#This Row],[final_price]]*Table1[[#This Row],[competitor_price_index]]</f>
        <v>14933.037995319999</v>
      </c>
      <c r="O424" t="s">
        <v>45</v>
      </c>
      <c r="P424">
        <v>2285</v>
      </c>
      <c r="Q424">
        <v>5772</v>
      </c>
      <c r="R424">
        <v>18.100000000000001</v>
      </c>
      <c r="S424" s="2">
        <f>Table1[[#This Row],[units_sold]]*(Table1[[#This Row],[return_rate]]/100)</f>
        <v>1044.7320000000002</v>
      </c>
      <c r="T424" s="2">
        <f>Table1[[#This Row],[units_sold]]-Table1[[#This Row],[unit_return]]</f>
        <v>4727.268</v>
      </c>
      <c r="U424">
        <f>Table1[[#This Row],[final_sold]]*Table1[[#This Row],[final_price]]</f>
        <v>65974273.512205958</v>
      </c>
      <c r="V424">
        <v>4.12</v>
      </c>
      <c r="W424">
        <v>17.62</v>
      </c>
    </row>
    <row r="425" spans="1:23" x14ac:dyDescent="0.3">
      <c r="A425">
        <v>2023</v>
      </c>
      <c r="B425" t="s">
        <v>32</v>
      </c>
      <c r="C425" t="s">
        <v>22</v>
      </c>
      <c r="D425">
        <v>58942</v>
      </c>
      <c r="E425">
        <v>4.4800000000000004</v>
      </c>
      <c r="F425" s="2">
        <f>Table1[[#This Row],[website_traffic]]*(Table1[[#This Row],[conversion_rate]]/100)</f>
        <v>2640.6016000000004</v>
      </c>
      <c r="G425">
        <v>45790.2</v>
      </c>
      <c r="H425" s="2">
        <f>Table1[[#This Row],[marketing_spend]]/Table1[[#This Row],[customer buying]]</f>
        <v>17.340821121974624</v>
      </c>
      <c r="I425">
        <v>9860.9</v>
      </c>
      <c r="J425">
        <v>3.01</v>
      </c>
      <c r="K425" s="1">
        <f t="shared" si="6"/>
        <v>9564.08691</v>
      </c>
      <c r="L425">
        <v>330.85</v>
      </c>
      <c r="M425">
        <v>0.82</v>
      </c>
      <c r="N425" s="1">
        <f>Table1[[#This Row],[final_price]]*Table1[[#This Row],[competitor_price_index]]</f>
        <v>7842.5512661999992</v>
      </c>
      <c r="O425" t="s">
        <v>45</v>
      </c>
      <c r="P425">
        <v>2905</v>
      </c>
      <c r="Q425">
        <v>2086</v>
      </c>
      <c r="R425">
        <v>8.89</v>
      </c>
      <c r="S425" s="2">
        <f>Table1[[#This Row],[units_sold]]*(Table1[[#This Row],[return_rate]]/100)</f>
        <v>185.44540000000001</v>
      </c>
      <c r="T425" s="2">
        <f>Table1[[#This Row],[units_sold]]-Table1[[#This Row],[unit_return]]</f>
        <v>1900.5545999999999</v>
      </c>
      <c r="U425">
        <f>Table1[[#This Row],[final_sold]]*Table1[[#This Row],[final_price]]</f>
        <v>18177069.371600285</v>
      </c>
      <c r="V425">
        <v>3.95</v>
      </c>
      <c r="W425">
        <v>2.16</v>
      </c>
    </row>
    <row r="426" spans="1:23" x14ac:dyDescent="0.3">
      <c r="A426">
        <v>2023</v>
      </c>
      <c r="B426" t="s">
        <v>32</v>
      </c>
      <c r="C426" t="s">
        <v>19</v>
      </c>
      <c r="D426">
        <v>135346</v>
      </c>
      <c r="E426">
        <v>7.84</v>
      </c>
      <c r="F426" s="2">
        <f>Table1[[#This Row],[website_traffic]]*(Table1[[#This Row],[conversion_rate]]/100)</f>
        <v>10611.126399999999</v>
      </c>
      <c r="G426">
        <v>235037.37</v>
      </c>
      <c r="H426" s="2">
        <f>Table1[[#This Row],[marketing_spend]]/Table1[[#This Row],[customer buying]]</f>
        <v>22.150086724063527</v>
      </c>
      <c r="I426">
        <v>34828.639999999999</v>
      </c>
      <c r="J426">
        <v>1.73</v>
      </c>
      <c r="K426" s="1">
        <f t="shared" si="6"/>
        <v>34226.104528000003</v>
      </c>
      <c r="L426">
        <v>283.45</v>
      </c>
      <c r="M426">
        <v>0.82</v>
      </c>
      <c r="N426" s="1">
        <f>Table1[[#This Row],[final_price]]*Table1[[#This Row],[competitor_price_index]]</f>
        <v>28065.405712960001</v>
      </c>
      <c r="O426" t="s">
        <v>45</v>
      </c>
      <c r="P426">
        <v>2471</v>
      </c>
      <c r="Q426">
        <v>7746</v>
      </c>
      <c r="R426">
        <v>4.8</v>
      </c>
      <c r="S426" s="2">
        <f>Table1[[#This Row],[units_sold]]*(Table1[[#This Row],[return_rate]]/100)</f>
        <v>371.80799999999999</v>
      </c>
      <c r="T426" s="2">
        <f>Table1[[#This Row],[units_sold]]-Table1[[#This Row],[unit_return]]</f>
        <v>7374.192</v>
      </c>
      <c r="U426">
        <f>Table1[[#This Row],[final_sold]]*Table1[[#This Row],[final_price]]</f>
        <v>252389866.20154139</v>
      </c>
      <c r="V426">
        <v>3.65</v>
      </c>
      <c r="W426">
        <v>8.43</v>
      </c>
    </row>
    <row r="427" spans="1:23" x14ac:dyDescent="0.3">
      <c r="A427">
        <v>2023</v>
      </c>
      <c r="B427" t="s">
        <v>32</v>
      </c>
      <c r="C427" t="s">
        <v>18</v>
      </c>
      <c r="D427">
        <v>77015</v>
      </c>
      <c r="E427">
        <v>3.34</v>
      </c>
      <c r="F427" s="2">
        <f>Table1[[#This Row],[website_traffic]]*(Table1[[#This Row],[conversion_rate]]/100)</f>
        <v>2572.3009999999999</v>
      </c>
      <c r="G427">
        <v>277093.71000000002</v>
      </c>
      <c r="H427" s="2">
        <f>Table1[[#This Row],[marketing_spend]]/Table1[[#This Row],[customer buying]]</f>
        <v>107.72211727943193</v>
      </c>
      <c r="I427">
        <v>27834.51</v>
      </c>
      <c r="J427">
        <v>19.7</v>
      </c>
      <c r="K427" s="1">
        <f t="shared" si="6"/>
        <v>22351.111529999998</v>
      </c>
      <c r="L427">
        <v>299.69</v>
      </c>
      <c r="M427">
        <v>0.84</v>
      </c>
      <c r="N427" s="1">
        <f>Table1[[#This Row],[final_price]]*Table1[[#This Row],[competitor_price_index]]</f>
        <v>18774.933685199998</v>
      </c>
      <c r="O427" t="s">
        <v>45</v>
      </c>
      <c r="P427">
        <v>4434</v>
      </c>
      <c r="Q427">
        <v>1918</v>
      </c>
      <c r="R427">
        <v>10.41</v>
      </c>
      <c r="S427" s="2">
        <f>Table1[[#This Row],[units_sold]]*(Table1[[#This Row],[return_rate]]/100)</f>
        <v>199.66380000000001</v>
      </c>
      <c r="T427" s="2">
        <f>Table1[[#This Row],[units_sold]]-Table1[[#This Row],[unit_return]]</f>
        <v>1718.3362</v>
      </c>
      <c r="U427">
        <f>Table1[[#This Row],[final_sold]]*Table1[[#This Row],[final_price]]</f>
        <v>38406724.052236386</v>
      </c>
      <c r="V427">
        <v>3.73</v>
      </c>
      <c r="W427">
        <v>7.76</v>
      </c>
    </row>
    <row r="428" spans="1:23" x14ac:dyDescent="0.3">
      <c r="A428">
        <v>2024</v>
      </c>
      <c r="B428" t="s">
        <v>32</v>
      </c>
      <c r="C428" t="s">
        <v>18</v>
      </c>
      <c r="D428">
        <v>35121</v>
      </c>
      <c r="E428">
        <v>5.86</v>
      </c>
      <c r="F428" s="2">
        <f>Table1[[#This Row],[website_traffic]]*(Table1[[#This Row],[conversion_rate]]/100)</f>
        <v>2058.0906</v>
      </c>
      <c r="G428">
        <v>266119.69</v>
      </c>
      <c r="H428" s="2">
        <f>Table1[[#This Row],[marketing_spend]]/Table1[[#This Row],[customer buying]]</f>
        <v>129.30416668731687</v>
      </c>
      <c r="I428">
        <v>39108.269999999997</v>
      </c>
      <c r="J428">
        <v>34.44</v>
      </c>
      <c r="K428" s="1">
        <f t="shared" si="6"/>
        <v>25639.381811999996</v>
      </c>
      <c r="L428">
        <v>394.77</v>
      </c>
      <c r="M428">
        <v>0.97</v>
      </c>
      <c r="N428" s="1">
        <f>Table1[[#This Row],[final_price]]*Table1[[#This Row],[competitor_price_index]]</f>
        <v>24870.200357639995</v>
      </c>
      <c r="O428" t="s">
        <v>45</v>
      </c>
      <c r="P428">
        <v>1143</v>
      </c>
      <c r="Q428">
        <v>1630</v>
      </c>
      <c r="R428">
        <v>19.41</v>
      </c>
      <c r="S428" s="2">
        <f>Table1[[#This Row],[units_sold]]*(Table1[[#This Row],[return_rate]]/100)</f>
        <v>316.38299999999998</v>
      </c>
      <c r="T428" s="2">
        <f>Table1[[#This Row],[units_sold]]-Table1[[#This Row],[unit_return]]</f>
        <v>1313.617</v>
      </c>
      <c r="U428">
        <f>Table1[[#This Row],[final_sold]]*Table1[[#This Row],[final_price]]</f>
        <v>33680327.817733996</v>
      </c>
      <c r="V428">
        <v>3.96</v>
      </c>
      <c r="W428">
        <v>11.47</v>
      </c>
    </row>
    <row r="429" spans="1:23" x14ac:dyDescent="0.3">
      <c r="A429">
        <v>2024</v>
      </c>
      <c r="B429" t="s">
        <v>32</v>
      </c>
      <c r="C429" t="s">
        <v>19</v>
      </c>
      <c r="D429">
        <v>151694</v>
      </c>
      <c r="E429">
        <v>5.71</v>
      </c>
      <c r="F429" s="2">
        <f>Table1[[#This Row],[website_traffic]]*(Table1[[#This Row],[conversion_rate]]/100)</f>
        <v>8661.7273999999998</v>
      </c>
      <c r="G429">
        <v>300134.38</v>
      </c>
      <c r="H429" s="2">
        <f>Table1[[#This Row],[marketing_spend]]/Table1[[#This Row],[customer buying]]</f>
        <v>34.650637931643985</v>
      </c>
      <c r="I429">
        <v>2806.89</v>
      </c>
      <c r="J429">
        <v>23.49</v>
      </c>
      <c r="K429" s="1">
        <f t="shared" si="6"/>
        <v>2147.551539</v>
      </c>
      <c r="L429">
        <v>456.62</v>
      </c>
      <c r="M429">
        <v>0.97</v>
      </c>
      <c r="N429" s="1">
        <f>Table1[[#This Row],[final_price]]*Table1[[#This Row],[competitor_price_index]]</f>
        <v>2083.1249928299999</v>
      </c>
      <c r="O429" t="s">
        <v>45</v>
      </c>
      <c r="P429">
        <v>1615</v>
      </c>
      <c r="Q429">
        <v>7241</v>
      </c>
      <c r="R429">
        <v>14.08</v>
      </c>
      <c r="S429" s="2">
        <f>Table1[[#This Row],[units_sold]]*(Table1[[#This Row],[return_rate]]/100)</f>
        <v>1019.5328000000001</v>
      </c>
      <c r="T429" s="2">
        <f>Table1[[#This Row],[units_sold]]-Table1[[#This Row],[unit_return]]</f>
        <v>6221.4672</v>
      </c>
      <c r="U429">
        <f>Table1[[#This Row],[final_sold]]*Table1[[#This Row],[final_price]]</f>
        <v>13360921.460198021</v>
      </c>
      <c r="V429">
        <v>4.18</v>
      </c>
      <c r="W429">
        <v>9.0500000000000007</v>
      </c>
    </row>
    <row r="430" spans="1:23" x14ac:dyDescent="0.3">
      <c r="A430">
        <v>2024</v>
      </c>
      <c r="B430" t="s">
        <v>32</v>
      </c>
      <c r="C430" t="s">
        <v>20</v>
      </c>
      <c r="D430">
        <v>143475</v>
      </c>
      <c r="E430">
        <v>4.37</v>
      </c>
      <c r="F430" s="2">
        <f>Table1[[#This Row],[website_traffic]]*(Table1[[#This Row],[conversion_rate]]/100)</f>
        <v>6269.8575000000001</v>
      </c>
      <c r="G430">
        <v>498092.68</v>
      </c>
      <c r="H430" s="2">
        <f>Table1[[#This Row],[marketing_spend]]/Table1[[#This Row],[customer buying]]</f>
        <v>79.442424329420561</v>
      </c>
      <c r="I430">
        <v>10188.120000000001</v>
      </c>
      <c r="J430">
        <v>5.82</v>
      </c>
      <c r="K430" s="1">
        <f t="shared" si="6"/>
        <v>9595.171416000001</v>
      </c>
      <c r="L430">
        <v>188.12</v>
      </c>
      <c r="M430">
        <v>1.03</v>
      </c>
      <c r="N430" s="1">
        <f>Table1[[#This Row],[final_price]]*Table1[[#This Row],[competitor_price_index]]</f>
        <v>9883.0265584800018</v>
      </c>
      <c r="O430" t="s">
        <v>44</v>
      </c>
      <c r="P430">
        <v>4563</v>
      </c>
      <c r="Q430">
        <v>4796</v>
      </c>
      <c r="R430">
        <v>15.39</v>
      </c>
      <c r="S430" s="2">
        <f>Table1[[#This Row],[units_sold]]*(Table1[[#This Row],[return_rate]]/100)</f>
        <v>738.10440000000006</v>
      </c>
      <c r="T430" s="2">
        <f>Table1[[#This Row],[units_sold]]-Table1[[#This Row],[unit_return]]</f>
        <v>4057.8955999999998</v>
      </c>
      <c r="U430">
        <f>Table1[[#This Row],[final_sold]]*Table1[[#This Row],[final_price]]</f>
        <v>38936203.870232172</v>
      </c>
      <c r="V430">
        <v>3.06</v>
      </c>
      <c r="W430">
        <v>19.489999999999998</v>
      </c>
    </row>
    <row r="431" spans="1:23" x14ac:dyDescent="0.3">
      <c r="A431">
        <v>2024</v>
      </c>
      <c r="B431" t="s">
        <v>32</v>
      </c>
      <c r="C431" t="s">
        <v>20</v>
      </c>
      <c r="D431">
        <v>8131</v>
      </c>
      <c r="E431">
        <v>2.92</v>
      </c>
      <c r="F431" s="2">
        <f>Table1[[#This Row],[website_traffic]]*(Table1[[#This Row],[conversion_rate]]/100)</f>
        <v>237.42519999999999</v>
      </c>
      <c r="G431">
        <v>254118.87</v>
      </c>
      <c r="H431" s="2">
        <f>Table1[[#This Row],[marketing_spend]]/Table1[[#This Row],[customer buying]]</f>
        <v>1070.311281195088</v>
      </c>
      <c r="I431">
        <v>10106.700000000001</v>
      </c>
      <c r="J431">
        <v>4</v>
      </c>
      <c r="K431" s="1">
        <f t="shared" si="6"/>
        <v>9702.4320000000007</v>
      </c>
      <c r="L431">
        <v>260.87</v>
      </c>
      <c r="M431">
        <v>1.04</v>
      </c>
      <c r="N431" s="1">
        <f>Table1[[#This Row],[final_price]]*Table1[[#This Row],[competitor_price_index]]</f>
        <v>10090.529280000001</v>
      </c>
      <c r="O431" t="s">
        <v>44</v>
      </c>
      <c r="P431">
        <v>1706</v>
      </c>
      <c r="Q431">
        <v>251</v>
      </c>
      <c r="R431">
        <v>1.52</v>
      </c>
      <c r="S431" s="2">
        <f>Table1[[#This Row],[units_sold]]*(Table1[[#This Row],[return_rate]]/100)</f>
        <v>3.8151999999999999</v>
      </c>
      <c r="T431" s="2">
        <f>Table1[[#This Row],[units_sold]]-Table1[[#This Row],[unit_return]]</f>
        <v>247.1848</v>
      </c>
      <c r="U431">
        <f>Table1[[#This Row],[final_sold]]*Table1[[#This Row],[final_price]]</f>
        <v>2398293.7134336</v>
      </c>
      <c r="V431">
        <v>4.24</v>
      </c>
      <c r="W431">
        <v>13.59</v>
      </c>
    </row>
    <row r="432" spans="1:23" x14ac:dyDescent="0.3">
      <c r="A432">
        <v>2024</v>
      </c>
      <c r="B432" t="s">
        <v>32</v>
      </c>
      <c r="C432" t="s">
        <v>20</v>
      </c>
      <c r="D432">
        <v>167107</v>
      </c>
      <c r="E432">
        <v>2.4</v>
      </c>
      <c r="F432" s="2">
        <f>Table1[[#This Row],[website_traffic]]*(Table1[[#This Row],[conversion_rate]]/100)</f>
        <v>4010.5680000000002</v>
      </c>
      <c r="G432">
        <v>282458.48</v>
      </c>
      <c r="H432" s="2">
        <f>Table1[[#This Row],[marketing_spend]]/Table1[[#This Row],[customer buying]]</f>
        <v>70.428547776773755</v>
      </c>
      <c r="I432">
        <v>1212.99</v>
      </c>
      <c r="J432">
        <v>0.06</v>
      </c>
      <c r="K432" s="1">
        <f t="shared" si="6"/>
        <v>1212.2622059999999</v>
      </c>
      <c r="L432">
        <v>341.43</v>
      </c>
      <c r="M432">
        <v>0.97</v>
      </c>
      <c r="N432" s="1">
        <f>Table1[[#This Row],[final_price]]*Table1[[#This Row],[competitor_price_index]]</f>
        <v>1175.8943398199999</v>
      </c>
      <c r="O432" t="s">
        <v>45</v>
      </c>
      <c r="P432">
        <v>1480</v>
      </c>
      <c r="Q432">
        <v>2037</v>
      </c>
      <c r="R432">
        <v>16.18</v>
      </c>
      <c r="S432" s="2">
        <f>Table1[[#This Row],[units_sold]]*(Table1[[#This Row],[return_rate]]/100)</f>
        <v>329.58659999999998</v>
      </c>
      <c r="T432" s="2">
        <f>Table1[[#This Row],[units_sold]]-Table1[[#This Row],[unit_return]]</f>
        <v>1707.4133999999999</v>
      </c>
      <c r="U432">
        <f>Table1[[#This Row],[final_sold]]*Table1[[#This Row],[final_price]]</f>
        <v>2069832.73483796</v>
      </c>
      <c r="V432">
        <v>2.54</v>
      </c>
      <c r="W432">
        <v>7.12</v>
      </c>
    </row>
    <row r="433" spans="1:23" x14ac:dyDescent="0.3">
      <c r="A433">
        <v>2024</v>
      </c>
      <c r="B433" t="s">
        <v>32</v>
      </c>
      <c r="C433" t="s">
        <v>18</v>
      </c>
      <c r="D433">
        <v>30076</v>
      </c>
      <c r="E433">
        <v>7.11</v>
      </c>
      <c r="F433" s="2">
        <f>Table1[[#This Row],[website_traffic]]*(Table1[[#This Row],[conversion_rate]]/100)</f>
        <v>2138.4036000000001</v>
      </c>
      <c r="G433">
        <v>295443.62</v>
      </c>
      <c r="H433" s="2">
        <f>Table1[[#This Row],[marketing_spend]]/Table1[[#This Row],[customer buying]]</f>
        <v>138.16083175318261</v>
      </c>
      <c r="I433">
        <v>6163.39</v>
      </c>
      <c r="J433">
        <v>28.63</v>
      </c>
      <c r="K433" s="1">
        <f t="shared" si="6"/>
        <v>4398.8114430000005</v>
      </c>
      <c r="L433">
        <v>122.44</v>
      </c>
      <c r="M433">
        <v>0.94</v>
      </c>
      <c r="N433" s="1">
        <f>Table1[[#This Row],[final_price]]*Table1[[#This Row],[competitor_price_index]]</f>
        <v>4134.8827564200001</v>
      </c>
      <c r="O433" t="s">
        <v>45</v>
      </c>
      <c r="P433">
        <v>3051</v>
      </c>
      <c r="Q433">
        <v>1689</v>
      </c>
      <c r="R433">
        <v>2.99</v>
      </c>
      <c r="S433" s="2">
        <f>Table1[[#This Row],[units_sold]]*(Table1[[#This Row],[return_rate]]/100)</f>
        <v>50.501100000000008</v>
      </c>
      <c r="T433" s="2">
        <f>Table1[[#This Row],[units_sold]]-Table1[[#This Row],[unit_return]]</f>
        <v>1638.4989</v>
      </c>
      <c r="U433">
        <f>Table1[[#This Row],[final_sold]]*Table1[[#This Row],[final_price]]</f>
        <v>7207447.7106629135</v>
      </c>
      <c r="V433">
        <v>3.95</v>
      </c>
      <c r="W433">
        <v>14.77</v>
      </c>
    </row>
    <row r="434" spans="1:23" x14ac:dyDescent="0.3">
      <c r="A434">
        <v>2024</v>
      </c>
      <c r="B434" t="s">
        <v>32</v>
      </c>
      <c r="C434" t="s">
        <v>20</v>
      </c>
      <c r="D434">
        <v>72035</v>
      </c>
      <c r="E434">
        <v>6.87</v>
      </c>
      <c r="F434" s="2">
        <f>Table1[[#This Row],[website_traffic]]*(Table1[[#This Row],[conversion_rate]]/100)</f>
        <v>4948.8045000000002</v>
      </c>
      <c r="G434">
        <v>399291.53</v>
      </c>
      <c r="H434" s="2">
        <f>Table1[[#This Row],[marketing_spend]]/Table1[[#This Row],[customer buying]]</f>
        <v>80.684442070807208</v>
      </c>
      <c r="I434">
        <v>47176.84</v>
      </c>
      <c r="J434">
        <v>15.49</v>
      </c>
      <c r="K434" s="1">
        <f t="shared" si="6"/>
        <v>39869.147483999994</v>
      </c>
      <c r="L434">
        <v>37.68</v>
      </c>
      <c r="M434">
        <v>0.88</v>
      </c>
      <c r="N434" s="1">
        <f>Table1[[#This Row],[final_price]]*Table1[[#This Row],[competitor_price_index]]</f>
        <v>35084.849785919992</v>
      </c>
      <c r="O434" t="s">
        <v>44</v>
      </c>
      <c r="P434">
        <v>3442</v>
      </c>
      <c r="Q434">
        <v>4293</v>
      </c>
      <c r="R434">
        <v>4.91</v>
      </c>
      <c r="S434" s="2">
        <f>Table1[[#This Row],[units_sold]]*(Table1[[#This Row],[return_rate]]/100)</f>
        <v>210.78630000000001</v>
      </c>
      <c r="T434" s="2">
        <f>Table1[[#This Row],[units_sold]]-Table1[[#This Row],[unit_return]]</f>
        <v>4082.2136999999998</v>
      </c>
      <c r="U434">
        <f>Table1[[#This Row],[final_sold]]*Table1[[#This Row],[final_price]]</f>
        <v>162754380.06650528</v>
      </c>
      <c r="V434">
        <v>3.47</v>
      </c>
      <c r="W434">
        <v>17.37</v>
      </c>
    </row>
    <row r="435" spans="1:23" x14ac:dyDescent="0.3">
      <c r="A435">
        <v>2024</v>
      </c>
      <c r="B435" t="s">
        <v>32</v>
      </c>
      <c r="C435" t="s">
        <v>18</v>
      </c>
      <c r="D435">
        <v>39977</v>
      </c>
      <c r="E435">
        <v>2.57</v>
      </c>
      <c r="F435" s="2">
        <f>Table1[[#This Row],[website_traffic]]*(Table1[[#This Row],[conversion_rate]]/100)</f>
        <v>1027.4088999999999</v>
      </c>
      <c r="G435">
        <v>50169.03</v>
      </c>
      <c r="H435" s="2">
        <f>Table1[[#This Row],[marketing_spend]]/Table1[[#This Row],[customer buying]]</f>
        <v>48.83063598144809</v>
      </c>
      <c r="I435">
        <v>20520.41</v>
      </c>
      <c r="J435">
        <v>42.27</v>
      </c>
      <c r="K435" s="1">
        <f t="shared" si="6"/>
        <v>11846.432692999999</v>
      </c>
      <c r="L435">
        <v>420.34</v>
      </c>
      <c r="M435">
        <v>0.91</v>
      </c>
      <c r="N435" s="1">
        <f>Table1[[#This Row],[final_price]]*Table1[[#This Row],[competitor_price_index]]</f>
        <v>10780.25375063</v>
      </c>
      <c r="O435" t="s">
        <v>45</v>
      </c>
      <c r="P435">
        <v>4203</v>
      </c>
      <c r="Q435">
        <v>760</v>
      </c>
      <c r="R435">
        <v>21.93</v>
      </c>
      <c r="S435" s="2">
        <f>Table1[[#This Row],[units_sold]]*(Table1[[#This Row],[return_rate]]/100)</f>
        <v>166.66800000000001</v>
      </c>
      <c r="T435" s="2">
        <f>Table1[[#This Row],[units_sold]]-Table1[[#This Row],[unit_return]]</f>
        <v>593.33199999999999</v>
      </c>
      <c r="U435">
        <f>Table1[[#This Row],[final_sold]]*Table1[[#This Row],[final_price]]</f>
        <v>7028867.6026030751</v>
      </c>
      <c r="V435">
        <v>3.7</v>
      </c>
      <c r="W435">
        <v>7.9</v>
      </c>
    </row>
    <row r="436" spans="1:23" x14ac:dyDescent="0.3">
      <c r="A436">
        <v>2024</v>
      </c>
      <c r="B436" t="s">
        <v>32</v>
      </c>
      <c r="C436" t="s">
        <v>18</v>
      </c>
      <c r="D436">
        <v>133156</v>
      </c>
      <c r="E436">
        <v>2.19</v>
      </c>
      <c r="F436" s="2">
        <f>Table1[[#This Row],[website_traffic]]*(Table1[[#This Row],[conversion_rate]]/100)</f>
        <v>2916.1163999999999</v>
      </c>
      <c r="G436">
        <v>315901.32</v>
      </c>
      <c r="H436" s="2">
        <f>Table1[[#This Row],[marketing_spend]]/Table1[[#This Row],[customer buying]]</f>
        <v>108.32946174576571</v>
      </c>
      <c r="I436">
        <v>12787.74</v>
      </c>
      <c r="J436">
        <v>47.31</v>
      </c>
      <c r="K436" s="1">
        <f t="shared" si="6"/>
        <v>6737.8602059999985</v>
      </c>
      <c r="L436">
        <v>474.62</v>
      </c>
      <c r="M436">
        <v>0.97</v>
      </c>
      <c r="N436" s="1">
        <f>Table1[[#This Row],[final_price]]*Table1[[#This Row],[competitor_price_index]]</f>
        <v>6535.7243998199983</v>
      </c>
      <c r="O436" t="s">
        <v>45</v>
      </c>
      <c r="P436">
        <v>3923</v>
      </c>
      <c r="Q436">
        <v>2146</v>
      </c>
      <c r="R436">
        <v>16.16</v>
      </c>
      <c r="S436" s="2">
        <f>Table1[[#This Row],[units_sold]]*(Table1[[#This Row],[return_rate]]/100)</f>
        <v>346.79359999999997</v>
      </c>
      <c r="T436" s="2">
        <f>Table1[[#This Row],[units_sold]]-Table1[[#This Row],[unit_return]]</f>
        <v>1799.2064</v>
      </c>
      <c r="U436">
        <f>Table1[[#This Row],[final_sold]]*Table1[[#This Row],[final_price]]</f>
        <v>12122801.204940517</v>
      </c>
      <c r="V436">
        <v>3.68</v>
      </c>
      <c r="W436">
        <v>11.94</v>
      </c>
    </row>
    <row r="437" spans="1:23" x14ac:dyDescent="0.3">
      <c r="A437">
        <v>2024</v>
      </c>
      <c r="B437" t="s">
        <v>32</v>
      </c>
      <c r="C437" t="s">
        <v>22</v>
      </c>
      <c r="D437">
        <v>80019</v>
      </c>
      <c r="E437">
        <v>6.4</v>
      </c>
      <c r="F437" s="2">
        <f>Table1[[#This Row],[website_traffic]]*(Table1[[#This Row],[conversion_rate]]/100)</f>
        <v>5121.2160000000003</v>
      </c>
      <c r="G437">
        <v>449116.04</v>
      </c>
      <c r="H437" s="2">
        <f>Table1[[#This Row],[marketing_spend]]/Table1[[#This Row],[customer buying]]</f>
        <v>87.697148489733678</v>
      </c>
      <c r="I437">
        <v>15253.38</v>
      </c>
      <c r="J437">
        <v>15.62</v>
      </c>
      <c r="K437" s="1">
        <f t="shared" si="6"/>
        <v>12870.802044</v>
      </c>
      <c r="L437">
        <v>369.76</v>
      </c>
      <c r="M437">
        <v>1.02</v>
      </c>
      <c r="N437" s="1">
        <f>Table1[[#This Row],[final_price]]*Table1[[#This Row],[competitor_price_index]]</f>
        <v>13128.21808488</v>
      </c>
      <c r="O437" t="s">
        <v>44</v>
      </c>
      <c r="P437">
        <v>4317</v>
      </c>
      <c r="Q437">
        <v>3290</v>
      </c>
      <c r="R437">
        <v>16.88</v>
      </c>
      <c r="S437" s="2">
        <f>Table1[[#This Row],[units_sold]]*(Table1[[#This Row],[return_rate]]/100)</f>
        <v>555.35199999999998</v>
      </c>
      <c r="T437" s="2">
        <f>Table1[[#This Row],[units_sold]]-Table1[[#This Row],[unit_return]]</f>
        <v>2734.6480000000001</v>
      </c>
      <c r="U437">
        <f>Table1[[#This Row],[final_sold]]*Table1[[#This Row],[final_price]]</f>
        <v>35197113.068020515</v>
      </c>
      <c r="V437">
        <v>2.57</v>
      </c>
      <c r="W437">
        <v>22.71</v>
      </c>
    </row>
    <row r="438" spans="1:23" x14ac:dyDescent="0.3">
      <c r="A438">
        <v>2024</v>
      </c>
      <c r="B438" t="s">
        <v>32</v>
      </c>
      <c r="C438" t="s">
        <v>22</v>
      </c>
      <c r="D438">
        <v>177885</v>
      </c>
      <c r="E438">
        <v>1.61</v>
      </c>
      <c r="F438" s="2">
        <f>Table1[[#This Row],[website_traffic]]*(Table1[[#This Row],[conversion_rate]]/100)</f>
        <v>2863.9485</v>
      </c>
      <c r="G438">
        <v>172626.65</v>
      </c>
      <c r="H438" s="2">
        <f>Table1[[#This Row],[marketing_spend]]/Table1[[#This Row],[customer buying]]</f>
        <v>60.275752165236213</v>
      </c>
      <c r="I438">
        <v>13411.2</v>
      </c>
      <c r="J438">
        <v>2.4300000000000002</v>
      </c>
      <c r="K438" s="1">
        <f t="shared" si="6"/>
        <v>13085.307840000001</v>
      </c>
      <c r="L438">
        <v>258.20999999999998</v>
      </c>
      <c r="M438">
        <v>1.18</v>
      </c>
      <c r="N438" s="1">
        <f>Table1[[#This Row],[final_price]]*Table1[[#This Row],[competitor_price_index]]</f>
        <v>15440.663251200001</v>
      </c>
      <c r="O438" t="s">
        <v>45</v>
      </c>
      <c r="P438">
        <v>1953</v>
      </c>
      <c r="Q438">
        <v>1867</v>
      </c>
      <c r="R438">
        <v>1.47</v>
      </c>
      <c r="S438" s="2">
        <f>Table1[[#This Row],[units_sold]]*(Table1[[#This Row],[return_rate]]/100)</f>
        <v>27.444900000000001</v>
      </c>
      <c r="T438" s="2">
        <f>Table1[[#This Row],[units_sold]]-Table1[[#This Row],[unit_return]]</f>
        <v>1839.5551</v>
      </c>
      <c r="U438">
        <f>Table1[[#This Row],[final_sold]]*Table1[[#This Row],[final_price]]</f>
        <v>24071144.772141986</v>
      </c>
      <c r="V438">
        <v>3.26</v>
      </c>
      <c r="W438">
        <v>13.42</v>
      </c>
    </row>
    <row r="439" spans="1:23" x14ac:dyDescent="0.3">
      <c r="A439">
        <v>2024</v>
      </c>
      <c r="B439" t="s">
        <v>32</v>
      </c>
      <c r="C439" t="s">
        <v>21</v>
      </c>
      <c r="D439">
        <v>28429</v>
      </c>
      <c r="E439">
        <v>6.35</v>
      </c>
      <c r="F439" s="2">
        <f>Table1[[#This Row],[website_traffic]]*(Table1[[#This Row],[conversion_rate]]/100)</f>
        <v>1805.2415000000001</v>
      </c>
      <c r="G439">
        <v>428905.18</v>
      </c>
      <c r="H439" s="2">
        <f>Table1[[#This Row],[marketing_spend]]/Table1[[#This Row],[customer buying]]</f>
        <v>237.58881013980675</v>
      </c>
      <c r="I439">
        <v>2679.09</v>
      </c>
      <c r="J439">
        <v>15</v>
      </c>
      <c r="K439" s="1">
        <f t="shared" si="6"/>
        <v>2277.2265000000002</v>
      </c>
      <c r="L439">
        <v>444.56</v>
      </c>
      <c r="M439">
        <v>0.86</v>
      </c>
      <c r="N439" s="1">
        <f>Table1[[#This Row],[final_price]]*Table1[[#This Row],[competitor_price_index]]</f>
        <v>1958.4147900000003</v>
      </c>
      <c r="O439" t="s">
        <v>45</v>
      </c>
      <c r="P439">
        <v>2054</v>
      </c>
      <c r="Q439">
        <v>1227</v>
      </c>
      <c r="R439">
        <v>16.84</v>
      </c>
      <c r="S439" s="2">
        <f>Table1[[#This Row],[units_sold]]*(Table1[[#This Row],[return_rate]]/100)</f>
        <v>206.6268</v>
      </c>
      <c r="T439" s="2">
        <f>Table1[[#This Row],[units_sold]]-Table1[[#This Row],[unit_return]]</f>
        <v>1020.3732</v>
      </c>
      <c r="U439">
        <f>Table1[[#This Row],[final_sold]]*Table1[[#This Row],[final_price]]</f>
        <v>2323620.8909298</v>
      </c>
      <c r="V439">
        <v>3.4</v>
      </c>
      <c r="W439">
        <v>9.0299999999999994</v>
      </c>
    </row>
    <row r="440" spans="1:23" x14ac:dyDescent="0.3">
      <c r="A440">
        <v>2024</v>
      </c>
      <c r="B440" t="s">
        <v>32</v>
      </c>
      <c r="C440" t="s">
        <v>18</v>
      </c>
      <c r="D440">
        <v>88986</v>
      </c>
      <c r="E440">
        <v>7.12</v>
      </c>
      <c r="F440" s="2">
        <f>Table1[[#This Row],[website_traffic]]*(Table1[[#This Row],[conversion_rate]]/100)</f>
        <v>6335.8032000000003</v>
      </c>
      <c r="G440">
        <v>467069.03</v>
      </c>
      <c r="H440" s="2">
        <f>Table1[[#This Row],[marketing_spend]]/Table1[[#This Row],[customer buying]]</f>
        <v>73.71899272376389</v>
      </c>
      <c r="I440">
        <v>9972.4699999999993</v>
      </c>
      <c r="J440">
        <v>11.24</v>
      </c>
      <c r="K440" s="1">
        <f t="shared" si="6"/>
        <v>8851.5643719999989</v>
      </c>
      <c r="L440">
        <v>288.18</v>
      </c>
      <c r="M440">
        <v>1.2</v>
      </c>
      <c r="N440" s="1">
        <f>Table1[[#This Row],[final_price]]*Table1[[#This Row],[competitor_price_index]]</f>
        <v>10621.877246399998</v>
      </c>
      <c r="O440" t="s">
        <v>45</v>
      </c>
      <c r="P440">
        <v>3158</v>
      </c>
      <c r="Q440">
        <v>5879</v>
      </c>
      <c r="R440">
        <v>6.12</v>
      </c>
      <c r="S440" s="2">
        <f>Table1[[#This Row],[units_sold]]*(Table1[[#This Row],[return_rate]]/100)</f>
        <v>359.79480000000001</v>
      </c>
      <c r="T440" s="2">
        <f>Table1[[#This Row],[units_sold]]-Table1[[#This Row],[unit_return]]</f>
        <v>5519.2052000000003</v>
      </c>
      <c r="U440">
        <f>Table1[[#This Row],[final_sold]]*Table1[[#This Row],[final_price]]</f>
        <v>48853600.110077128</v>
      </c>
      <c r="V440">
        <v>4.6399999999999997</v>
      </c>
      <c r="W440">
        <v>14.36</v>
      </c>
    </row>
    <row r="441" spans="1:23" x14ac:dyDescent="0.3">
      <c r="A441">
        <v>2024</v>
      </c>
      <c r="B441" t="s">
        <v>32</v>
      </c>
      <c r="C441" t="s">
        <v>20</v>
      </c>
      <c r="D441">
        <v>128099</v>
      </c>
      <c r="E441">
        <v>7.62</v>
      </c>
      <c r="F441" s="2">
        <f>Table1[[#This Row],[website_traffic]]*(Table1[[#This Row],[conversion_rate]]/100)</f>
        <v>9761.1437999999998</v>
      </c>
      <c r="G441">
        <v>176515.06</v>
      </c>
      <c r="H441" s="2">
        <f>Table1[[#This Row],[marketing_spend]]/Table1[[#This Row],[customer buying]]</f>
        <v>18.083440180442789</v>
      </c>
      <c r="I441">
        <v>5210.87</v>
      </c>
      <c r="J441">
        <v>19.420000000000002</v>
      </c>
      <c r="K441" s="1">
        <f t="shared" si="6"/>
        <v>4198.919046</v>
      </c>
      <c r="L441">
        <v>312.7</v>
      </c>
      <c r="M441">
        <v>1.1200000000000001</v>
      </c>
      <c r="N441" s="1">
        <f>Table1[[#This Row],[final_price]]*Table1[[#This Row],[competitor_price_index]]</f>
        <v>4702.7893315200008</v>
      </c>
      <c r="O441" t="s">
        <v>45</v>
      </c>
      <c r="P441">
        <v>110</v>
      </c>
      <c r="Q441">
        <v>8453</v>
      </c>
      <c r="R441">
        <v>19.350000000000001</v>
      </c>
      <c r="S441" s="2">
        <f>Table1[[#This Row],[units_sold]]*(Table1[[#This Row],[return_rate]]/100)</f>
        <v>1635.6555000000001</v>
      </c>
      <c r="T441" s="2">
        <f>Table1[[#This Row],[units_sold]]-Table1[[#This Row],[unit_return]]</f>
        <v>6817.3445000000002</v>
      </c>
      <c r="U441">
        <f>Table1[[#This Row],[final_sold]]*Table1[[#This Row],[final_price]]</f>
        <v>28625477.664193347</v>
      </c>
      <c r="V441">
        <v>4.33</v>
      </c>
      <c r="W441">
        <v>7.81</v>
      </c>
    </row>
    <row r="442" spans="1:23" x14ac:dyDescent="0.3">
      <c r="A442">
        <v>2024</v>
      </c>
      <c r="B442" t="s">
        <v>32</v>
      </c>
      <c r="C442" t="s">
        <v>19</v>
      </c>
      <c r="D442">
        <v>149971</v>
      </c>
      <c r="E442">
        <v>7.72</v>
      </c>
      <c r="F442" s="2">
        <f>Table1[[#This Row],[website_traffic]]*(Table1[[#This Row],[conversion_rate]]/100)</f>
        <v>11577.761199999999</v>
      </c>
      <c r="G442">
        <v>262708.12</v>
      </c>
      <c r="H442" s="2">
        <f>Table1[[#This Row],[marketing_spend]]/Table1[[#This Row],[customer buying]]</f>
        <v>22.690753027450594</v>
      </c>
      <c r="I442">
        <v>10676.53</v>
      </c>
      <c r="J442">
        <v>28.32</v>
      </c>
      <c r="K442" s="1">
        <f t="shared" si="6"/>
        <v>7652.9367040000006</v>
      </c>
      <c r="L442">
        <v>483.38</v>
      </c>
      <c r="M442">
        <v>0.91</v>
      </c>
      <c r="N442" s="1">
        <f>Table1[[#This Row],[final_price]]*Table1[[#This Row],[competitor_price_index]]</f>
        <v>6964.1724006400009</v>
      </c>
      <c r="O442" t="s">
        <v>45</v>
      </c>
      <c r="P442">
        <v>4666</v>
      </c>
      <c r="Q442">
        <v>8938</v>
      </c>
      <c r="R442">
        <v>18.27</v>
      </c>
      <c r="S442" s="2">
        <f>Table1[[#This Row],[units_sold]]*(Table1[[#This Row],[return_rate]]/100)</f>
        <v>1632.9726000000001</v>
      </c>
      <c r="T442" s="2">
        <f>Table1[[#This Row],[units_sold]]-Table1[[#This Row],[unit_return]]</f>
        <v>7305.0273999999999</v>
      </c>
      <c r="U442">
        <f>Table1[[#This Row],[final_sold]]*Table1[[#This Row],[final_price]]</f>
        <v>55904912.313185692</v>
      </c>
      <c r="V442">
        <v>3.86</v>
      </c>
      <c r="W442">
        <v>12.81</v>
      </c>
    </row>
    <row r="443" spans="1:23" x14ac:dyDescent="0.3">
      <c r="A443">
        <v>2024</v>
      </c>
      <c r="B443" t="s">
        <v>32</v>
      </c>
      <c r="C443" t="s">
        <v>21</v>
      </c>
      <c r="D443">
        <v>6597</v>
      </c>
      <c r="E443">
        <v>3.46</v>
      </c>
      <c r="F443" s="2">
        <f>Table1[[#This Row],[website_traffic]]*(Table1[[#This Row],[conversion_rate]]/100)</f>
        <v>228.25619999999998</v>
      </c>
      <c r="G443">
        <v>220625.22</v>
      </c>
      <c r="H443" s="2">
        <f>Table1[[#This Row],[marketing_spend]]/Table1[[#This Row],[customer buying]]</f>
        <v>966.5683560840846</v>
      </c>
      <c r="I443">
        <v>6544.92</v>
      </c>
      <c r="J443">
        <v>20.67</v>
      </c>
      <c r="K443" s="1">
        <f t="shared" si="6"/>
        <v>5192.0850360000004</v>
      </c>
      <c r="L443">
        <v>62.94</v>
      </c>
      <c r="M443">
        <v>0.9</v>
      </c>
      <c r="N443" s="1">
        <f>Table1[[#This Row],[final_price]]*Table1[[#This Row],[competitor_price_index]]</f>
        <v>4672.8765324000005</v>
      </c>
      <c r="O443" t="s">
        <v>44</v>
      </c>
      <c r="P443">
        <v>2100</v>
      </c>
      <c r="Q443">
        <v>253</v>
      </c>
      <c r="R443">
        <v>14.97</v>
      </c>
      <c r="S443" s="2">
        <f>Table1[[#This Row],[units_sold]]*(Table1[[#This Row],[return_rate]]/100)</f>
        <v>37.874099999999999</v>
      </c>
      <c r="T443" s="2">
        <f>Table1[[#This Row],[units_sold]]-Table1[[#This Row],[unit_return]]</f>
        <v>215.1259</v>
      </c>
      <c r="U443">
        <f>Table1[[#This Row],[final_sold]]*Table1[[#This Row],[final_price]]</f>
        <v>1116951.9662460324</v>
      </c>
      <c r="V443">
        <v>4.45</v>
      </c>
      <c r="W443">
        <v>8.75</v>
      </c>
    </row>
    <row r="444" spans="1:23" x14ac:dyDescent="0.3">
      <c r="A444">
        <v>2024</v>
      </c>
      <c r="B444" t="s">
        <v>32</v>
      </c>
      <c r="C444" t="s">
        <v>19</v>
      </c>
      <c r="D444">
        <v>190001</v>
      </c>
      <c r="E444">
        <v>2.19</v>
      </c>
      <c r="F444" s="2">
        <f>Table1[[#This Row],[website_traffic]]*(Table1[[#This Row],[conversion_rate]]/100)</f>
        <v>4161.0218999999997</v>
      </c>
      <c r="G444">
        <v>81948.88</v>
      </c>
      <c r="H444" s="2">
        <f>Table1[[#This Row],[marketing_spend]]/Table1[[#This Row],[customer buying]]</f>
        <v>19.694412086607862</v>
      </c>
      <c r="I444">
        <v>40931.629999999997</v>
      </c>
      <c r="J444">
        <v>34.33</v>
      </c>
      <c r="K444" s="1">
        <f t="shared" si="6"/>
        <v>26879.801421</v>
      </c>
      <c r="L444">
        <v>262.02999999999997</v>
      </c>
      <c r="M444">
        <v>1.05</v>
      </c>
      <c r="N444" s="1">
        <f>Table1[[#This Row],[final_price]]*Table1[[#This Row],[competitor_price_index]]</f>
        <v>28223.791492050001</v>
      </c>
      <c r="O444" t="s">
        <v>45</v>
      </c>
      <c r="P444">
        <v>1552</v>
      </c>
      <c r="Q444">
        <v>2355</v>
      </c>
      <c r="R444">
        <v>9.36</v>
      </c>
      <c r="S444" s="2">
        <f>Table1[[#This Row],[units_sold]]*(Table1[[#This Row],[return_rate]]/100)</f>
        <v>220.42799999999997</v>
      </c>
      <c r="T444" s="2">
        <f>Table1[[#This Row],[units_sold]]-Table1[[#This Row],[unit_return]]</f>
        <v>2134.5720000000001</v>
      </c>
      <c r="U444">
        <f>Table1[[#This Row],[final_sold]]*Table1[[#This Row],[final_price]]</f>
        <v>57376871.478826813</v>
      </c>
      <c r="V444">
        <v>2.83</v>
      </c>
      <c r="W444">
        <v>8.09</v>
      </c>
    </row>
    <row r="445" spans="1:23" x14ac:dyDescent="0.3">
      <c r="A445">
        <v>2024</v>
      </c>
      <c r="B445" t="s">
        <v>32</v>
      </c>
      <c r="C445" t="s">
        <v>20</v>
      </c>
      <c r="D445">
        <v>60938</v>
      </c>
      <c r="E445">
        <v>7.17</v>
      </c>
      <c r="F445" s="2">
        <f>Table1[[#This Row],[website_traffic]]*(Table1[[#This Row],[conversion_rate]]/100)</f>
        <v>4369.2546000000002</v>
      </c>
      <c r="G445">
        <v>298366.03000000003</v>
      </c>
      <c r="H445" s="2">
        <f>Table1[[#This Row],[marketing_spend]]/Table1[[#This Row],[customer buying]]</f>
        <v>68.287627367835242</v>
      </c>
      <c r="I445">
        <v>46536.34</v>
      </c>
      <c r="J445">
        <v>16.41</v>
      </c>
      <c r="K445" s="1">
        <f t="shared" si="6"/>
        <v>38899.726605999997</v>
      </c>
      <c r="L445">
        <v>413.34</v>
      </c>
      <c r="M445">
        <v>1.1100000000000001</v>
      </c>
      <c r="N445" s="1">
        <f>Table1[[#This Row],[final_price]]*Table1[[#This Row],[competitor_price_index]]</f>
        <v>43178.696532659997</v>
      </c>
      <c r="O445" t="s">
        <v>45</v>
      </c>
      <c r="P445">
        <v>1256</v>
      </c>
      <c r="Q445">
        <v>3696</v>
      </c>
      <c r="R445">
        <v>9.18</v>
      </c>
      <c r="S445" s="2">
        <f>Table1[[#This Row],[units_sold]]*(Table1[[#This Row],[return_rate]]/100)</f>
        <v>339.2928</v>
      </c>
      <c r="T445" s="2">
        <f>Table1[[#This Row],[units_sold]]-Table1[[#This Row],[unit_return]]</f>
        <v>3356.7071999999998</v>
      </c>
      <c r="U445">
        <f>Table1[[#This Row],[final_sold]]*Table1[[#This Row],[final_price]]</f>
        <v>130574992.37639174</v>
      </c>
      <c r="V445">
        <v>4.2300000000000004</v>
      </c>
      <c r="W445">
        <v>3.44</v>
      </c>
    </row>
    <row r="446" spans="1:23" x14ac:dyDescent="0.3">
      <c r="A446">
        <v>2024</v>
      </c>
      <c r="B446" t="s">
        <v>32</v>
      </c>
      <c r="C446" t="s">
        <v>21</v>
      </c>
      <c r="D446">
        <v>123660</v>
      </c>
      <c r="E446">
        <v>1.94</v>
      </c>
      <c r="F446" s="2">
        <f>Table1[[#This Row],[website_traffic]]*(Table1[[#This Row],[conversion_rate]]/100)</f>
        <v>2399.0039999999999</v>
      </c>
      <c r="G446">
        <v>486268.6</v>
      </c>
      <c r="H446" s="2">
        <f>Table1[[#This Row],[marketing_spend]]/Table1[[#This Row],[customer buying]]</f>
        <v>202.69603552140805</v>
      </c>
      <c r="I446">
        <v>25977.97</v>
      </c>
      <c r="J446">
        <v>0.84</v>
      </c>
      <c r="K446" s="1">
        <f t="shared" si="6"/>
        <v>25759.755052</v>
      </c>
      <c r="L446">
        <v>157.91999999999999</v>
      </c>
      <c r="M446">
        <v>1.03</v>
      </c>
      <c r="N446" s="1">
        <f>Table1[[#This Row],[final_price]]*Table1[[#This Row],[competitor_price_index]]</f>
        <v>26532.547703560002</v>
      </c>
      <c r="O446" t="s">
        <v>45</v>
      </c>
      <c r="P446">
        <v>2213</v>
      </c>
      <c r="Q446">
        <v>1391</v>
      </c>
      <c r="R446">
        <v>23.76</v>
      </c>
      <c r="S446" s="2">
        <f>Table1[[#This Row],[units_sold]]*(Table1[[#This Row],[return_rate]]/100)</f>
        <v>330.5016</v>
      </c>
      <c r="T446" s="2">
        <f>Table1[[#This Row],[units_sold]]-Table1[[#This Row],[unit_return]]</f>
        <v>1060.4983999999999</v>
      </c>
      <c r="U446">
        <f>Table1[[#This Row],[final_sold]]*Table1[[#This Row],[final_price]]</f>
        <v>27318179.017037917</v>
      </c>
      <c r="V446">
        <v>2.9</v>
      </c>
      <c r="W446">
        <v>9.41</v>
      </c>
    </row>
    <row r="447" spans="1:23" x14ac:dyDescent="0.3">
      <c r="A447">
        <v>2024</v>
      </c>
      <c r="B447" t="s">
        <v>32</v>
      </c>
      <c r="C447" t="s">
        <v>21</v>
      </c>
      <c r="D447">
        <v>16688</v>
      </c>
      <c r="E447">
        <v>1.82</v>
      </c>
      <c r="F447" s="2">
        <f>Table1[[#This Row],[website_traffic]]*(Table1[[#This Row],[conversion_rate]]/100)</f>
        <v>303.72160000000002</v>
      </c>
      <c r="G447">
        <v>317579.42</v>
      </c>
      <c r="H447" s="2">
        <f>Table1[[#This Row],[marketing_spend]]/Table1[[#This Row],[customer buying]]</f>
        <v>1045.6267186792113</v>
      </c>
      <c r="I447">
        <v>46812.51</v>
      </c>
      <c r="J447">
        <v>52.96</v>
      </c>
      <c r="K447" s="1">
        <f t="shared" si="6"/>
        <v>22020.604704000001</v>
      </c>
      <c r="L447">
        <v>119.1</v>
      </c>
      <c r="M447">
        <v>0.94</v>
      </c>
      <c r="N447" s="1">
        <f>Table1[[#This Row],[final_price]]*Table1[[#This Row],[competitor_price_index]]</f>
        <v>20699.368421759998</v>
      </c>
      <c r="O447" t="s">
        <v>45</v>
      </c>
      <c r="P447">
        <v>2948</v>
      </c>
      <c r="Q447">
        <v>258</v>
      </c>
      <c r="R447">
        <v>19.84</v>
      </c>
      <c r="S447" s="2">
        <f>Table1[[#This Row],[units_sold]]*(Table1[[#This Row],[return_rate]]/100)</f>
        <v>51.187199999999997</v>
      </c>
      <c r="T447" s="2">
        <f>Table1[[#This Row],[units_sold]]-Table1[[#This Row],[unit_return]]</f>
        <v>206.81280000000001</v>
      </c>
      <c r="U447">
        <f>Table1[[#This Row],[final_sold]]*Table1[[#This Row],[final_price]]</f>
        <v>4554142.9165274119</v>
      </c>
      <c r="V447">
        <v>4.26</v>
      </c>
      <c r="W447">
        <v>11.9</v>
      </c>
    </row>
    <row r="448" spans="1:23" x14ac:dyDescent="0.3">
      <c r="A448">
        <v>2024</v>
      </c>
      <c r="B448" t="s">
        <v>32</v>
      </c>
      <c r="C448" t="s">
        <v>20</v>
      </c>
      <c r="D448">
        <v>143009</v>
      </c>
      <c r="E448">
        <v>2.38</v>
      </c>
      <c r="F448" s="2">
        <f>Table1[[#This Row],[website_traffic]]*(Table1[[#This Row],[conversion_rate]]/100)</f>
        <v>3403.6141999999995</v>
      </c>
      <c r="G448">
        <v>478481.24</v>
      </c>
      <c r="H448" s="2">
        <f>Table1[[#This Row],[marketing_spend]]/Table1[[#This Row],[customer buying]]</f>
        <v>140.58033956962575</v>
      </c>
      <c r="I448">
        <v>239.32</v>
      </c>
      <c r="J448">
        <v>45.39</v>
      </c>
      <c r="K448" s="1">
        <f t="shared" si="6"/>
        <v>130.69265200000001</v>
      </c>
      <c r="L448">
        <v>69.36</v>
      </c>
      <c r="M448">
        <v>1.02</v>
      </c>
      <c r="N448" s="1">
        <f>Table1[[#This Row],[final_price]]*Table1[[#This Row],[competitor_price_index]]</f>
        <v>133.30650504000002</v>
      </c>
      <c r="O448" t="s">
        <v>45</v>
      </c>
      <c r="P448">
        <v>3527</v>
      </c>
      <c r="Q448">
        <v>2464</v>
      </c>
      <c r="R448">
        <v>23.82</v>
      </c>
      <c r="S448" s="2">
        <f>Table1[[#This Row],[units_sold]]*(Table1[[#This Row],[return_rate]]/100)</f>
        <v>586.9248</v>
      </c>
      <c r="T448" s="2">
        <f>Table1[[#This Row],[units_sold]]-Table1[[#This Row],[unit_return]]</f>
        <v>1877.0752</v>
      </c>
      <c r="U448">
        <f>Table1[[#This Row],[final_sold]]*Table1[[#This Row],[final_price]]</f>
        <v>245319.93589143042</v>
      </c>
      <c r="V448">
        <v>3.62</v>
      </c>
      <c r="W448">
        <v>18.88</v>
      </c>
    </row>
    <row r="449" spans="1:23" x14ac:dyDescent="0.3">
      <c r="A449">
        <v>2024</v>
      </c>
      <c r="B449" t="s">
        <v>32</v>
      </c>
      <c r="C449" t="s">
        <v>18</v>
      </c>
      <c r="D449">
        <v>63395</v>
      </c>
      <c r="E449">
        <v>5.22</v>
      </c>
      <c r="F449" s="2">
        <f>Table1[[#This Row],[website_traffic]]*(Table1[[#This Row],[conversion_rate]]/100)</f>
        <v>3309.2189999999996</v>
      </c>
      <c r="G449">
        <v>300385.74</v>
      </c>
      <c r="H449" s="2">
        <f>Table1[[#This Row],[marketing_spend]]/Table1[[#This Row],[customer buying]]</f>
        <v>90.772396749807143</v>
      </c>
      <c r="I449">
        <v>35361.69</v>
      </c>
      <c r="J449">
        <v>3.97</v>
      </c>
      <c r="K449" s="1">
        <f t="shared" si="6"/>
        <v>33957.830907000003</v>
      </c>
      <c r="L449">
        <v>469.97</v>
      </c>
      <c r="M449">
        <v>0.85</v>
      </c>
      <c r="N449" s="1">
        <f>Table1[[#This Row],[final_price]]*Table1[[#This Row],[competitor_price_index]]</f>
        <v>28864.156270950003</v>
      </c>
      <c r="O449" t="s">
        <v>45</v>
      </c>
      <c r="P449">
        <v>2321</v>
      </c>
      <c r="Q449">
        <v>3183</v>
      </c>
      <c r="R449">
        <v>14.12</v>
      </c>
      <c r="S449" s="2">
        <f>Table1[[#This Row],[units_sold]]*(Table1[[#This Row],[return_rate]]/100)</f>
        <v>449.43959999999998</v>
      </c>
      <c r="T449" s="2">
        <f>Table1[[#This Row],[units_sold]]-Table1[[#This Row],[unit_return]]</f>
        <v>2733.5603999999998</v>
      </c>
      <c r="U449">
        <f>Table1[[#This Row],[final_sold]]*Table1[[#This Row],[final_price]]</f>
        <v>92825781.837271288</v>
      </c>
      <c r="V449">
        <v>4.8099999999999996</v>
      </c>
      <c r="W449">
        <v>6.66</v>
      </c>
    </row>
    <row r="450" spans="1:23" x14ac:dyDescent="0.3">
      <c r="A450">
        <v>2024</v>
      </c>
      <c r="B450" t="s">
        <v>32</v>
      </c>
      <c r="C450" t="s">
        <v>21</v>
      </c>
      <c r="D450">
        <v>94787</v>
      </c>
      <c r="E450">
        <v>1.91</v>
      </c>
      <c r="F450" s="2">
        <f>Table1[[#This Row],[website_traffic]]*(Table1[[#This Row],[conversion_rate]]/100)</f>
        <v>1810.4316999999999</v>
      </c>
      <c r="G450">
        <v>283675.84000000003</v>
      </c>
      <c r="H450" s="2">
        <f>Table1[[#This Row],[marketing_spend]]/Table1[[#This Row],[customer buying]]</f>
        <v>156.6896116545021</v>
      </c>
      <c r="I450">
        <v>24405.67</v>
      </c>
      <c r="J450">
        <v>49.15</v>
      </c>
      <c r="K450" s="1">
        <f t="shared" ref="K450:K513" si="7">I450*(1-J450/100)</f>
        <v>12410.283194999998</v>
      </c>
      <c r="L450">
        <v>40.590000000000003</v>
      </c>
      <c r="M450">
        <v>0.91</v>
      </c>
      <c r="N450" s="1">
        <f>Table1[[#This Row],[final_price]]*Table1[[#This Row],[competitor_price_index]]</f>
        <v>11293.357707449999</v>
      </c>
      <c r="O450" t="s">
        <v>44</v>
      </c>
      <c r="P450">
        <v>557</v>
      </c>
      <c r="Q450">
        <v>1443</v>
      </c>
      <c r="R450">
        <v>24.74</v>
      </c>
      <c r="S450" s="2">
        <f>Table1[[#This Row],[units_sold]]*(Table1[[#This Row],[return_rate]]/100)</f>
        <v>356.9982</v>
      </c>
      <c r="T450" s="2">
        <f>Table1[[#This Row],[units_sold]]-Table1[[#This Row],[unit_return]]</f>
        <v>1086.0018</v>
      </c>
      <c r="U450">
        <f>Table1[[#This Row],[final_sold]]*Table1[[#This Row],[final_price]]</f>
        <v>13477589.888279749</v>
      </c>
      <c r="V450">
        <v>3.19</v>
      </c>
      <c r="W450">
        <v>18.850000000000001</v>
      </c>
    </row>
    <row r="451" spans="1:23" x14ac:dyDescent="0.3">
      <c r="A451">
        <v>2024</v>
      </c>
      <c r="B451" t="s">
        <v>32</v>
      </c>
      <c r="C451" t="s">
        <v>18</v>
      </c>
      <c r="D451">
        <v>17092</v>
      </c>
      <c r="E451">
        <v>0.67</v>
      </c>
      <c r="F451" s="2">
        <f>Table1[[#This Row],[website_traffic]]*(Table1[[#This Row],[conversion_rate]]/100)</f>
        <v>114.5164</v>
      </c>
      <c r="G451">
        <v>197453.58</v>
      </c>
      <c r="H451" s="2">
        <f>Table1[[#This Row],[marketing_spend]]/Table1[[#This Row],[customer buying]]</f>
        <v>1724.2384496893019</v>
      </c>
      <c r="I451">
        <v>19097.18</v>
      </c>
      <c r="J451">
        <v>50.2</v>
      </c>
      <c r="K451" s="1">
        <f t="shared" si="7"/>
        <v>9510.3956400000006</v>
      </c>
      <c r="L451">
        <v>207.08</v>
      </c>
      <c r="M451">
        <v>1</v>
      </c>
      <c r="N451" s="1">
        <f>Table1[[#This Row],[final_price]]*Table1[[#This Row],[competitor_price_index]]</f>
        <v>9510.3956400000006</v>
      </c>
      <c r="O451" t="s">
        <v>45</v>
      </c>
      <c r="P451">
        <v>2199</v>
      </c>
      <c r="Q451">
        <v>60</v>
      </c>
      <c r="R451">
        <v>16.7</v>
      </c>
      <c r="S451" s="2">
        <f>Table1[[#This Row],[units_sold]]*(Table1[[#This Row],[return_rate]]/100)</f>
        <v>10.02</v>
      </c>
      <c r="T451" s="2">
        <f>Table1[[#This Row],[units_sold]]-Table1[[#This Row],[unit_return]]</f>
        <v>49.980000000000004</v>
      </c>
      <c r="U451">
        <f>Table1[[#This Row],[final_sold]]*Table1[[#This Row],[final_price]]</f>
        <v>475329.57408720005</v>
      </c>
      <c r="V451">
        <v>2.66</v>
      </c>
      <c r="W451">
        <v>10.23</v>
      </c>
    </row>
    <row r="452" spans="1:23" x14ac:dyDescent="0.3">
      <c r="A452">
        <v>2024</v>
      </c>
      <c r="B452" t="s">
        <v>32</v>
      </c>
      <c r="C452" t="s">
        <v>22</v>
      </c>
      <c r="D452">
        <v>44441</v>
      </c>
      <c r="E452">
        <v>3.97</v>
      </c>
      <c r="F452" s="2">
        <f>Table1[[#This Row],[website_traffic]]*(Table1[[#This Row],[conversion_rate]]/100)</f>
        <v>1764.3077000000001</v>
      </c>
      <c r="G452">
        <v>35086.68</v>
      </c>
      <c r="H452" s="2">
        <f>Table1[[#This Row],[marketing_spend]]/Table1[[#This Row],[customer buying]]</f>
        <v>19.886939222676407</v>
      </c>
      <c r="I452">
        <v>18381.68</v>
      </c>
      <c r="J452">
        <v>12.27</v>
      </c>
      <c r="K452" s="1">
        <f t="shared" si="7"/>
        <v>16126.247863999999</v>
      </c>
      <c r="L452">
        <v>80.38</v>
      </c>
      <c r="M452">
        <v>1.08</v>
      </c>
      <c r="N452" s="1">
        <f>Table1[[#This Row],[final_price]]*Table1[[#This Row],[competitor_price_index]]</f>
        <v>17416.347693119998</v>
      </c>
      <c r="O452" t="s">
        <v>45</v>
      </c>
      <c r="P452">
        <v>1018</v>
      </c>
      <c r="Q452">
        <v>1492</v>
      </c>
      <c r="R452">
        <v>11.1</v>
      </c>
      <c r="S452" s="2">
        <f>Table1[[#This Row],[units_sold]]*(Table1[[#This Row],[return_rate]]/100)</f>
        <v>165.61199999999999</v>
      </c>
      <c r="T452" s="2">
        <f>Table1[[#This Row],[units_sold]]-Table1[[#This Row],[unit_return]]</f>
        <v>1326.3879999999999</v>
      </c>
      <c r="U452">
        <f>Table1[[#This Row],[final_sold]]*Table1[[#This Row],[final_price]]</f>
        <v>21389661.651835229</v>
      </c>
      <c r="V452">
        <v>4.2300000000000004</v>
      </c>
      <c r="W452">
        <v>8.91</v>
      </c>
    </row>
    <row r="453" spans="1:23" x14ac:dyDescent="0.3">
      <c r="A453">
        <v>2024</v>
      </c>
      <c r="B453" t="s">
        <v>32</v>
      </c>
      <c r="C453" t="s">
        <v>22</v>
      </c>
      <c r="D453">
        <v>58223</v>
      </c>
      <c r="E453">
        <v>4.13</v>
      </c>
      <c r="F453" s="2">
        <f>Table1[[#This Row],[website_traffic]]*(Table1[[#This Row],[conversion_rate]]/100)</f>
        <v>2404.6098999999999</v>
      </c>
      <c r="G453">
        <v>179193</v>
      </c>
      <c r="H453" s="2">
        <f>Table1[[#This Row],[marketing_spend]]/Table1[[#This Row],[customer buying]]</f>
        <v>74.520611430569261</v>
      </c>
      <c r="I453">
        <v>27510.37</v>
      </c>
      <c r="J453">
        <v>35.86</v>
      </c>
      <c r="K453" s="1">
        <f t="shared" si="7"/>
        <v>17645.151318</v>
      </c>
      <c r="L453">
        <v>213.14</v>
      </c>
      <c r="M453">
        <v>1.17</v>
      </c>
      <c r="N453" s="1">
        <f>Table1[[#This Row],[final_price]]*Table1[[#This Row],[competitor_price_index]]</f>
        <v>20644.827042059998</v>
      </c>
      <c r="O453" t="s">
        <v>44</v>
      </c>
      <c r="P453">
        <v>1143</v>
      </c>
      <c r="Q453">
        <v>2825</v>
      </c>
      <c r="R453">
        <v>8.14</v>
      </c>
      <c r="S453" s="2">
        <f>Table1[[#This Row],[units_sold]]*(Table1[[#This Row],[return_rate]]/100)</f>
        <v>229.95500000000001</v>
      </c>
      <c r="T453" s="2">
        <f>Table1[[#This Row],[units_sold]]-Table1[[#This Row],[unit_return]]</f>
        <v>2595.0450000000001</v>
      </c>
      <c r="U453">
        <f>Table1[[#This Row],[final_sold]]*Table1[[#This Row],[final_price]]</f>
        <v>45789961.702019311</v>
      </c>
      <c r="V453">
        <v>4.7</v>
      </c>
      <c r="W453">
        <v>14.31</v>
      </c>
    </row>
    <row r="454" spans="1:23" x14ac:dyDescent="0.3">
      <c r="A454">
        <v>2024</v>
      </c>
      <c r="B454" t="s">
        <v>32</v>
      </c>
      <c r="C454" t="s">
        <v>19</v>
      </c>
      <c r="D454">
        <v>95319</v>
      </c>
      <c r="E454">
        <v>2.2999999999999998</v>
      </c>
      <c r="F454" s="2">
        <f>Table1[[#This Row],[website_traffic]]*(Table1[[#This Row],[conversion_rate]]/100)</f>
        <v>2192.337</v>
      </c>
      <c r="G454">
        <v>264435.21000000002</v>
      </c>
      <c r="H454" s="2">
        <f>Table1[[#This Row],[marketing_spend]]/Table1[[#This Row],[customer buying]]</f>
        <v>120.61795700204851</v>
      </c>
      <c r="I454">
        <v>48617.04</v>
      </c>
      <c r="J454">
        <v>20.45</v>
      </c>
      <c r="K454" s="1">
        <f t="shared" si="7"/>
        <v>38674.855320000002</v>
      </c>
      <c r="L454">
        <v>237.33</v>
      </c>
      <c r="M454">
        <v>1.08</v>
      </c>
      <c r="N454" s="1">
        <f>Table1[[#This Row],[final_price]]*Table1[[#This Row],[competitor_price_index]]</f>
        <v>41768.843745600003</v>
      </c>
      <c r="O454" t="s">
        <v>45</v>
      </c>
      <c r="P454">
        <v>1556</v>
      </c>
      <c r="Q454">
        <v>2087</v>
      </c>
      <c r="R454">
        <v>7.41</v>
      </c>
      <c r="S454" s="2">
        <f>Table1[[#This Row],[units_sold]]*(Table1[[#This Row],[return_rate]]/100)</f>
        <v>154.64670000000001</v>
      </c>
      <c r="T454" s="2">
        <f>Table1[[#This Row],[units_sold]]-Table1[[#This Row],[unit_return]]</f>
        <v>1932.3533</v>
      </c>
      <c r="U454">
        <f>Table1[[#This Row],[final_sold]]*Table1[[#This Row],[final_price]]</f>
        <v>74733484.304624557</v>
      </c>
      <c r="V454">
        <v>4.76</v>
      </c>
      <c r="W454">
        <v>10.94</v>
      </c>
    </row>
    <row r="455" spans="1:23" x14ac:dyDescent="0.3">
      <c r="A455">
        <v>2024</v>
      </c>
      <c r="B455" t="s">
        <v>32</v>
      </c>
      <c r="C455" t="s">
        <v>19</v>
      </c>
      <c r="D455">
        <v>61109</v>
      </c>
      <c r="E455">
        <v>7.14</v>
      </c>
      <c r="F455" s="2">
        <f>Table1[[#This Row],[website_traffic]]*(Table1[[#This Row],[conversion_rate]]/100)</f>
        <v>4363.1825999999992</v>
      </c>
      <c r="G455">
        <v>236802.84</v>
      </c>
      <c r="H455" s="2">
        <f>Table1[[#This Row],[marketing_spend]]/Table1[[#This Row],[customer buying]]</f>
        <v>54.272961209553785</v>
      </c>
      <c r="I455">
        <v>32876.080000000002</v>
      </c>
      <c r="J455">
        <v>52.19</v>
      </c>
      <c r="K455" s="1">
        <f t="shared" si="7"/>
        <v>15718.053848</v>
      </c>
      <c r="L455">
        <v>393.81</v>
      </c>
      <c r="M455">
        <v>1.1000000000000001</v>
      </c>
      <c r="N455" s="1">
        <f>Table1[[#This Row],[final_price]]*Table1[[#This Row],[competitor_price_index]]</f>
        <v>17289.859232800001</v>
      </c>
      <c r="O455" t="s">
        <v>45</v>
      </c>
      <c r="P455">
        <v>2636</v>
      </c>
      <c r="Q455">
        <v>3612</v>
      </c>
      <c r="R455">
        <v>21.75</v>
      </c>
      <c r="S455" s="2">
        <f>Table1[[#This Row],[units_sold]]*(Table1[[#This Row],[return_rate]]/100)</f>
        <v>785.61</v>
      </c>
      <c r="T455" s="2">
        <f>Table1[[#This Row],[units_sold]]-Table1[[#This Row],[unit_return]]</f>
        <v>2826.39</v>
      </c>
      <c r="U455">
        <f>Table1[[#This Row],[final_sold]]*Table1[[#This Row],[final_price]]</f>
        <v>44425350.215448715</v>
      </c>
      <c r="V455">
        <v>4.1399999999999997</v>
      </c>
      <c r="W455">
        <v>17.96</v>
      </c>
    </row>
    <row r="456" spans="1:23" x14ac:dyDescent="0.3">
      <c r="A456">
        <v>2024</v>
      </c>
      <c r="B456" t="s">
        <v>32</v>
      </c>
      <c r="C456" t="s">
        <v>21</v>
      </c>
      <c r="D456">
        <v>177026</v>
      </c>
      <c r="E456">
        <v>6.75</v>
      </c>
      <c r="F456" s="2">
        <f>Table1[[#This Row],[website_traffic]]*(Table1[[#This Row],[conversion_rate]]/100)</f>
        <v>11949.255000000001</v>
      </c>
      <c r="G456">
        <v>395557.42</v>
      </c>
      <c r="H456" s="2">
        <f>Table1[[#This Row],[marketing_spend]]/Table1[[#This Row],[customer buying]]</f>
        <v>33.103103080484928</v>
      </c>
      <c r="I456">
        <v>20722.259999999998</v>
      </c>
      <c r="J456">
        <v>59.92</v>
      </c>
      <c r="K456" s="1">
        <f t="shared" si="7"/>
        <v>8305.4818079999986</v>
      </c>
      <c r="L456">
        <v>274.77</v>
      </c>
      <c r="M456">
        <v>0.87</v>
      </c>
      <c r="N456" s="1">
        <f>Table1[[#This Row],[final_price]]*Table1[[#This Row],[competitor_price_index]]</f>
        <v>7225.7691729599992</v>
      </c>
      <c r="O456" t="s">
        <v>45</v>
      </c>
      <c r="P456">
        <v>1965</v>
      </c>
      <c r="Q456">
        <v>7289</v>
      </c>
      <c r="R456">
        <v>17.82</v>
      </c>
      <c r="S456" s="2">
        <f>Table1[[#This Row],[units_sold]]*(Table1[[#This Row],[return_rate]]/100)</f>
        <v>1298.8997999999999</v>
      </c>
      <c r="T456" s="2">
        <f>Table1[[#This Row],[units_sold]]-Table1[[#This Row],[unit_return]]</f>
        <v>5990.1001999999999</v>
      </c>
      <c r="U456">
        <f>Table1[[#This Row],[final_sold]]*Table1[[#This Row],[final_price]]</f>
        <v>49750668.23919715</v>
      </c>
      <c r="V456">
        <v>3.05</v>
      </c>
      <c r="W456">
        <v>11.56</v>
      </c>
    </row>
    <row r="457" spans="1:23" x14ac:dyDescent="0.3">
      <c r="A457">
        <v>2024</v>
      </c>
      <c r="B457" t="s">
        <v>32</v>
      </c>
      <c r="C457" t="s">
        <v>18</v>
      </c>
      <c r="D457">
        <v>108716</v>
      </c>
      <c r="E457">
        <v>1.07</v>
      </c>
      <c r="F457" s="2">
        <f>Table1[[#This Row],[website_traffic]]*(Table1[[#This Row],[conversion_rate]]/100)</f>
        <v>1163.2612000000001</v>
      </c>
      <c r="G457">
        <v>23170.45</v>
      </c>
      <c r="H457" s="2">
        <f>Table1[[#This Row],[marketing_spend]]/Table1[[#This Row],[customer buying]]</f>
        <v>19.918527326450842</v>
      </c>
      <c r="I457">
        <v>16410.07</v>
      </c>
      <c r="J457">
        <v>13.19</v>
      </c>
      <c r="K457" s="1">
        <f t="shared" si="7"/>
        <v>14245.581767</v>
      </c>
      <c r="L457">
        <v>68.540000000000006</v>
      </c>
      <c r="M457">
        <v>0.84</v>
      </c>
      <c r="N457" s="1">
        <f>Table1[[#This Row],[final_price]]*Table1[[#This Row],[competitor_price_index]]</f>
        <v>11966.28868428</v>
      </c>
      <c r="O457" t="s">
        <v>45</v>
      </c>
      <c r="P457">
        <v>4555</v>
      </c>
      <c r="Q457">
        <v>881</v>
      </c>
      <c r="R457">
        <v>11.23</v>
      </c>
      <c r="S457" s="2">
        <f>Table1[[#This Row],[units_sold]]*(Table1[[#This Row],[return_rate]]/100)</f>
        <v>98.936300000000003</v>
      </c>
      <c r="T457" s="2">
        <f>Table1[[#This Row],[units_sold]]-Table1[[#This Row],[unit_return]]</f>
        <v>782.06370000000004</v>
      </c>
      <c r="U457">
        <f>Table1[[#This Row],[final_sold]]*Table1[[#This Row],[final_price]]</f>
        <v>11140952.385352558</v>
      </c>
      <c r="V457">
        <v>3.79</v>
      </c>
      <c r="W457">
        <v>6.62</v>
      </c>
    </row>
    <row r="458" spans="1:23" x14ac:dyDescent="0.3">
      <c r="A458">
        <v>2024</v>
      </c>
      <c r="B458" t="s">
        <v>32</v>
      </c>
      <c r="C458" t="s">
        <v>21</v>
      </c>
      <c r="D458">
        <v>148078</v>
      </c>
      <c r="E458">
        <v>4.07</v>
      </c>
      <c r="F458" s="2">
        <f>Table1[[#This Row],[website_traffic]]*(Table1[[#This Row],[conversion_rate]]/100)</f>
        <v>6026.7745999999997</v>
      </c>
      <c r="G458">
        <v>264730.23</v>
      </c>
      <c r="H458" s="2">
        <f>Table1[[#This Row],[marketing_spend]]/Table1[[#This Row],[customer buying]]</f>
        <v>43.92568953881235</v>
      </c>
      <c r="I458">
        <v>660.23</v>
      </c>
      <c r="J458">
        <v>9.85</v>
      </c>
      <c r="K458" s="1">
        <f t="shared" si="7"/>
        <v>595.19734500000004</v>
      </c>
      <c r="L458">
        <v>214.61</v>
      </c>
      <c r="M458">
        <v>0.87</v>
      </c>
      <c r="N458" s="1">
        <f>Table1[[#This Row],[final_price]]*Table1[[#This Row],[competitor_price_index]]</f>
        <v>517.82169014999999</v>
      </c>
      <c r="O458" t="s">
        <v>45</v>
      </c>
      <c r="P458">
        <v>2908</v>
      </c>
      <c r="Q458">
        <v>5279</v>
      </c>
      <c r="R458">
        <v>13.27</v>
      </c>
      <c r="S458" s="2">
        <f>Table1[[#This Row],[units_sold]]*(Table1[[#This Row],[return_rate]]/100)</f>
        <v>700.52329999999995</v>
      </c>
      <c r="T458" s="2">
        <f>Table1[[#This Row],[units_sold]]-Table1[[#This Row],[unit_return]]</f>
        <v>4578.4767000000002</v>
      </c>
      <c r="U458">
        <f>Table1[[#This Row],[final_sold]]*Table1[[#This Row],[final_price]]</f>
        <v>2725097.1759843617</v>
      </c>
      <c r="V458">
        <v>4.38</v>
      </c>
      <c r="W458">
        <v>5.08</v>
      </c>
    </row>
    <row r="459" spans="1:23" x14ac:dyDescent="0.3">
      <c r="A459">
        <v>2024</v>
      </c>
      <c r="B459" t="s">
        <v>32</v>
      </c>
      <c r="C459" t="s">
        <v>20</v>
      </c>
      <c r="D459">
        <v>136230</v>
      </c>
      <c r="E459">
        <v>6.39</v>
      </c>
      <c r="F459" s="2">
        <f>Table1[[#This Row],[website_traffic]]*(Table1[[#This Row],[conversion_rate]]/100)</f>
        <v>8705.0969999999998</v>
      </c>
      <c r="G459">
        <v>269877.86</v>
      </c>
      <c r="H459" s="2">
        <f>Table1[[#This Row],[marketing_spend]]/Table1[[#This Row],[customer buying]]</f>
        <v>31.002280617895469</v>
      </c>
      <c r="I459">
        <v>41436.559999999998</v>
      </c>
      <c r="J459">
        <v>58.77</v>
      </c>
      <c r="K459" s="1">
        <f t="shared" si="7"/>
        <v>17084.293687999998</v>
      </c>
      <c r="L459">
        <v>249.9</v>
      </c>
      <c r="M459">
        <v>0.89</v>
      </c>
      <c r="N459" s="1">
        <f>Table1[[#This Row],[final_price]]*Table1[[#This Row],[competitor_price_index]]</f>
        <v>15205.021382319999</v>
      </c>
      <c r="O459" t="s">
        <v>45</v>
      </c>
      <c r="P459">
        <v>562</v>
      </c>
      <c r="Q459">
        <v>4665</v>
      </c>
      <c r="R459">
        <v>7.42</v>
      </c>
      <c r="S459" s="2">
        <f>Table1[[#This Row],[units_sold]]*(Table1[[#This Row],[return_rate]]/100)</f>
        <v>346.14300000000003</v>
      </c>
      <c r="T459" s="2">
        <f>Table1[[#This Row],[units_sold]]-Table1[[#This Row],[unit_return]]</f>
        <v>4318.857</v>
      </c>
      <c r="U459">
        <f>Table1[[#This Row],[final_sold]]*Table1[[#This Row],[final_price]]</f>
        <v>73784621.384474605</v>
      </c>
      <c r="V459">
        <v>2.68</v>
      </c>
      <c r="W459">
        <v>17.28</v>
      </c>
    </row>
    <row r="460" spans="1:23" x14ac:dyDescent="0.3">
      <c r="A460">
        <v>2024</v>
      </c>
      <c r="B460" t="s">
        <v>32</v>
      </c>
      <c r="C460" t="s">
        <v>21</v>
      </c>
      <c r="D460">
        <v>14351</v>
      </c>
      <c r="E460">
        <v>1.73</v>
      </c>
      <c r="F460" s="2">
        <f>Table1[[#This Row],[website_traffic]]*(Table1[[#This Row],[conversion_rate]]/100)</f>
        <v>248.2723</v>
      </c>
      <c r="G460">
        <v>349188.06</v>
      </c>
      <c r="H460" s="2">
        <f>Table1[[#This Row],[marketing_spend]]/Table1[[#This Row],[customer buying]]</f>
        <v>1406.4720873009192</v>
      </c>
      <c r="I460">
        <v>32259.78</v>
      </c>
      <c r="J460">
        <v>28.07</v>
      </c>
      <c r="K460" s="1">
        <f t="shared" si="7"/>
        <v>23204.459754</v>
      </c>
      <c r="L460">
        <v>187.49</v>
      </c>
      <c r="M460">
        <v>0.82</v>
      </c>
      <c r="N460" s="1">
        <f>Table1[[#This Row],[final_price]]*Table1[[#This Row],[competitor_price_index]]</f>
        <v>19027.656998279999</v>
      </c>
      <c r="O460" t="s">
        <v>44</v>
      </c>
      <c r="P460">
        <v>2859</v>
      </c>
      <c r="Q460">
        <v>161</v>
      </c>
      <c r="R460">
        <v>19.18</v>
      </c>
      <c r="S460" s="2">
        <f>Table1[[#This Row],[units_sold]]*(Table1[[#This Row],[return_rate]]/100)</f>
        <v>30.879799999999999</v>
      </c>
      <c r="T460" s="2">
        <f>Table1[[#This Row],[units_sold]]-Table1[[#This Row],[unit_return]]</f>
        <v>130.12020000000001</v>
      </c>
      <c r="U460">
        <f>Table1[[#This Row],[final_sold]]*Table1[[#This Row],[final_price]]</f>
        <v>3019368.944082431</v>
      </c>
      <c r="V460">
        <v>2.61</v>
      </c>
      <c r="W460">
        <v>14.42</v>
      </c>
    </row>
    <row r="461" spans="1:23" x14ac:dyDescent="0.3">
      <c r="A461">
        <v>2024</v>
      </c>
      <c r="B461" t="s">
        <v>32</v>
      </c>
      <c r="C461" t="s">
        <v>20</v>
      </c>
      <c r="D461">
        <v>17472</v>
      </c>
      <c r="E461">
        <v>2.27</v>
      </c>
      <c r="F461" s="2">
        <f>Table1[[#This Row],[website_traffic]]*(Table1[[#This Row],[conversion_rate]]/100)</f>
        <v>396.61440000000005</v>
      </c>
      <c r="G461">
        <v>283520.06</v>
      </c>
      <c r="H461" s="2">
        <f>Table1[[#This Row],[marketing_spend]]/Table1[[#This Row],[customer buying]]</f>
        <v>714.85064586661497</v>
      </c>
      <c r="I461">
        <v>36300.53</v>
      </c>
      <c r="J461">
        <v>14.54</v>
      </c>
      <c r="K461" s="1">
        <f t="shared" si="7"/>
        <v>31022.432938000002</v>
      </c>
      <c r="L461">
        <v>29.26</v>
      </c>
      <c r="M461">
        <v>1.2</v>
      </c>
      <c r="N461" s="1">
        <f>Table1[[#This Row],[final_price]]*Table1[[#This Row],[competitor_price_index]]</f>
        <v>37226.919525600002</v>
      </c>
      <c r="O461" t="s">
        <v>45</v>
      </c>
      <c r="P461">
        <v>4905</v>
      </c>
      <c r="Q461">
        <v>277</v>
      </c>
      <c r="R461">
        <v>13.47</v>
      </c>
      <c r="S461" s="2">
        <f>Table1[[#This Row],[units_sold]]*(Table1[[#This Row],[return_rate]]/100)</f>
        <v>37.311900000000001</v>
      </c>
      <c r="T461" s="2">
        <f>Table1[[#This Row],[units_sold]]-Table1[[#This Row],[unit_return]]</f>
        <v>239.68809999999999</v>
      </c>
      <c r="U461">
        <f>Table1[[#This Row],[final_sold]]*Table1[[#This Row],[final_price]]</f>
        <v>7435708.0082866382</v>
      </c>
      <c r="V461">
        <v>3.5</v>
      </c>
      <c r="W461">
        <v>11.65</v>
      </c>
    </row>
    <row r="462" spans="1:23" x14ac:dyDescent="0.3">
      <c r="A462">
        <v>2024</v>
      </c>
      <c r="B462" t="s">
        <v>32</v>
      </c>
      <c r="C462" t="s">
        <v>22</v>
      </c>
      <c r="D462">
        <v>158873</v>
      </c>
      <c r="E462">
        <v>3.61</v>
      </c>
      <c r="F462" s="2">
        <f>Table1[[#This Row],[website_traffic]]*(Table1[[#This Row],[conversion_rate]]/100)</f>
        <v>5735.3153000000002</v>
      </c>
      <c r="G462">
        <v>54468.77</v>
      </c>
      <c r="H462" s="2">
        <f>Table1[[#This Row],[marketing_spend]]/Table1[[#This Row],[customer buying]]</f>
        <v>9.4970837958987175</v>
      </c>
      <c r="I462">
        <v>25978.42</v>
      </c>
      <c r="J462">
        <v>26.37</v>
      </c>
      <c r="K462" s="1">
        <f t="shared" si="7"/>
        <v>19127.910645999997</v>
      </c>
      <c r="L462">
        <v>487.55</v>
      </c>
      <c r="M462">
        <v>0.96</v>
      </c>
      <c r="N462" s="1">
        <f>Table1[[#This Row],[final_price]]*Table1[[#This Row],[competitor_price_index]]</f>
        <v>18362.794220159994</v>
      </c>
      <c r="O462" t="s">
        <v>45</v>
      </c>
      <c r="P462">
        <v>4260</v>
      </c>
      <c r="Q462">
        <v>5712</v>
      </c>
      <c r="R462">
        <v>2.37</v>
      </c>
      <c r="S462" s="2">
        <f>Table1[[#This Row],[units_sold]]*(Table1[[#This Row],[return_rate]]/100)</f>
        <v>135.37440000000001</v>
      </c>
      <c r="T462" s="2">
        <f>Table1[[#This Row],[units_sold]]-Table1[[#This Row],[unit_return]]</f>
        <v>5576.6256000000003</v>
      </c>
      <c r="U462">
        <f>Table1[[#This Row],[final_sold]]*Table1[[#This Row],[final_price]]</f>
        <v>106669196.18299612</v>
      </c>
      <c r="V462">
        <v>4.9800000000000004</v>
      </c>
      <c r="W462">
        <v>7.61</v>
      </c>
    </row>
    <row r="463" spans="1:23" x14ac:dyDescent="0.3">
      <c r="A463">
        <v>2024</v>
      </c>
      <c r="B463" t="s">
        <v>32</v>
      </c>
      <c r="C463" t="s">
        <v>18</v>
      </c>
      <c r="D463">
        <v>25838</v>
      </c>
      <c r="E463">
        <v>2.0099999999999998</v>
      </c>
      <c r="F463" s="2">
        <f>Table1[[#This Row],[website_traffic]]*(Table1[[#This Row],[conversion_rate]]/100)</f>
        <v>519.34379999999987</v>
      </c>
      <c r="G463">
        <v>238524.74</v>
      </c>
      <c r="H463" s="2">
        <f>Table1[[#This Row],[marketing_spend]]/Table1[[#This Row],[customer buying]]</f>
        <v>459.2810003700825</v>
      </c>
      <c r="I463">
        <v>28862.37</v>
      </c>
      <c r="J463">
        <v>44.97</v>
      </c>
      <c r="K463" s="1">
        <f t="shared" si="7"/>
        <v>15882.962211</v>
      </c>
      <c r="L463">
        <v>394.43</v>
      </c>
      <c r="M463">
        <v>0.92</v>
      </c>
      <c r="N463" s="1">
        <f>Table1[[#This Row],[final_price]]*Table1[[#This Row],[competitor_price_index]]</f>
        <v>14612.32523412</v>
      </c>
      <c r="O463" t="s">
        <v>44</v>
      </c>
      <c r="P463">
        <v>1987</v>
      </c>
      <c r="Q463">
        <v>637</v>
      </c>
      <c r="R463">
        <v>2.61</v>
      </c>
      <c r="S463" s="2">
        <f>Table1[[#This Row],[units_sold]]*(Table1[[#This Row],[return_rate]]/100)</f>
        <v>16.625699999999998</v>
      </c>
      <c r="T463" s="2">
        <f>Table1[[#This Row],[units_sold]]-Table1[[#This Row],[unit_return]]</f>
        <v>620.37429999999995</v>
      </c>
      <c r="U463">
        <f>Table1[[#This Row],[final_sold]]*Table1[[#This Row],[final_price]]</f>
        <v>9853381.563575577</v>
      </c>
      <c r="V463">
        <v>4.91</v>
      </c>
      <c r="W463">
        <v>12.98</v>
      </c>
    </row>
    <row r="464" spans="1:23" x14ac:dyDescent="0.3">
      <c r="A464">
        <v>2024</v>
      </c>
      <c r="B464" t="s">
        <v>32</v>
      </c>
      <c r="C464" t="s">
        <v>22</v>
      </c>
      <c r="D464">
        <v>71270</v>
      </c>
      <c r="E464">
        <v>4.91</v>
      </c>
      <c r="F464" s="2">
        <f>Table1[[#This Row],[website_traffic]]*(Table1[[#This Row],[conversion_rate]]/100)</f>
        <v>3499.3570000000004</v>
      </c>
      <c r="G464">
        <v>174478.97</v>
      </c>
      <c r="H464" s="2">
        <f>Table1[[#This Row],[marketing_spend]]/Table1[[#This Row],[customer buying]]</f>
        <v>49.860294334073366</v>
      </c>
      <c r="I464">
        <v>47539.48</v>
      </c>
      <c r="J464">
        <v>27.81</v>
      </c>
      <c r="K464" s="1">
        <f t="shared" si="7"/>
        <v>34318.750612000003</v>
      </c>
      <c r="L464">
        <v>35.409999999999997</v>
      </c>
      <c r="M464">
        <v>0.82</v>
      </c>
      <c r="N464" s="1">
        <f>Table1[[#This Row],[final_price]]*Table1[[#This Row],[competitor_price_index]]</f>
        <v>28141.375501840001</v>
      </c>
      <c r="O464" t="s">
        <v>45</v>
      </c>
      <c r="P464">
        <v>3700</v>
      </c>
      <c r="Q464">
        <v>1882</v>
      </c>
      <c r="R464">
        <v>20.21</v>
      </c>
      <c r="S464" s="2">
        <f>Table1[[#This Row],[units_sold]]*(Table1[[#This Row],[return_rate]]/100)</f>
        <v>380.35219999999998</v>
      </c>
      <c r="T464" s="2">
        <f>Table1[[#This Row],[units_sold]]-Table1[[#This Row],[unit_return]]</f>
        <v>1501.6478</v>
      </c>
      <c r="U464">
        <f>Table1[[#This Row],[final_sold]]*Table1[[#This Row],[final_price]]</f>
        <v>51534676.355258457</v>
      </c>
      <c r="V464">
        <v>2.69</v>
      </c>
      <c r="W464">
        <v>9.6</v>
      </c>
    </row>
    <row r="465" spans="1:23" x14ac:dyDescent="0.3">
      <c r="A465">
        <v>2024</v>
      </c>
      <c r="B465" t="s">
        <v>32</v>
      </c>
      <c r="C465" t="s">
        <v>21</v>
      </c>
      <c r="D465">
        <v>103756</v>
      </c>
      <c r="E465">
        <v>6.54</v>
      </c>
      <c r="F465" s="2">
        <f>Table1[[#This Row],[website_traffic]]*(Table1[[#This Row],[conversion_rate]]/100)</f>
        <v>6785.6423999999997</v>
      </c>
      <c r="G465">
        <v>254444.86</v>
      </c>
      <c r="H465" s="2">
        <f>Table1[[#This Row],[marketing_spend]]/Table1[[#This Row],[customer buying]]</f>
        <v>37.497534500197062</v>
      </c>
      <c r="I465">
        <v>8621.3700000000008</v>
      </c>
      <c r="J465">
        <v>35.770000000000003</v>
      </c>
      <c r="K465" s="1">
        <f t="shared" si="7"/>
        <v>5537.5059510000001</v>
      </c>
      <c r="L465">
        <v>439.89</v>
      </c>
      <c r="M465">
        <v>0.97</v>
      </c>
      <c r="N465" s="1">
        <f>Table1[[#This Row],[final_price]]*Table1[[#This Row],[competitor_price_index]]</f>
        <v>5371.38077247</v>
      </c>
      <c r="O465" t="s">
        <v>45</v>
      </c>
      <c r="P465">
        <v>610</v>
      </c>
      <c r="Q465">
        <v>4274</v>
      </c>
      <c r="R465">
        <v>17.68</v>
      </c>
      <c r="S465" s="2">
        <f>Table1[[#This Row],[units_sold]]*(Table1[[#This Row],[return_rate]]/100)</f>
        <v>755.64319999999998</v>
      </c>
      <c r="T465" s="2">
        <f>Table1[[#This Row],[units_sold]]-Table1[[#This Row],[unit_return]]</f>
        <v>3518.3568</v>
      </c>
      <c r="U465">
        <f>Table1[[#This Row],[final_sold]]*Table1[[#This Row],[final_price]]</f>
        <v>19482921.717741318</v>
      </c>
      <c r="V465">
        <v>3.15</v>
      </c>
      <c r="W465">
        <v>5.63</v>
      </c>
    </row>
    <row r="466" spans="1:23" x14ac:dyDescent="0.3">
      <c r="A466">
        <v>2024</v>
      </c>
      <c r="B466" t="s">
        <v>32</v>
      </c>
      <c r="C466" t="s">
        <v>22</v>
      </c>
      <c r="D466">
        <v>160634</v>
      </c>
      <c r="E466">
        <v>1.03</v>
      </c>
      <c r="F466" s="2">
        <f>Table1[[#This Row],[website_traffic]]*(Table1[[#This Row],[conversion_rate]]/100)</f>
        <v>1654.5301999999999</v>
      </c>
      <c r="G466">
        <v>5274.32</v>
      </c>
      <c r="H466" s="2">
        <f>Table1[[#This Row],[marketing_spend]]/Table1[[#This Row],[customer buying]]</f>
        <v>3.1878052150392904</v>
      </c>
      <c r="I466">
        <v>15626.31</v>
      </c>
      <c r="J466">
        <v>55.44</v>
      </c>
      <c r="K466" s="1">
        <f t="shared" si="7"/>
        <v>6963.0837359999996</v>
      </c>
      <c r="L466">
        <v>33.32</v>
      </c>
      <c r="M466">
        <v>1.19</v>
      </c>
      <c r="N466" s="1">
        <f>Table1[[#This Row],[final_price]]*Table1[[#This Row],[competitor_price_index]]</f>
        <v>8286.0696458399998</v>
      </c>
      <c r="O466" t="s">
        <v>45</v>
      </c>
      <c r="P466">
        <v>4770</v>
      </c>
      <c r="Q466">
        <v>1035</v>
      </c>
      <c r="R466">
        <v>18.73</v>
      </c>
      <c r="S466" s="2">
        <f>Table1[[#This Row],[units_sold]]*(Table1[[#This Row],[return_rate]]/100)</f>
        <v>193.85550000000001</v>
      </c>
      <c r="T466" s="2">
        <f>Table1[[#This Row],[units_sold]]-Table1[[#This Row],[unit_return]]</f>
        <v>841.14449999999999</v>
      </c>
      <c r="U466">
        <f>Table1[[#This Row],[final_sold]]*Table1[[#This Row],[final_price]]</f>
        <v>5856959.5875758519</v>
      </c>
      <c r="V466">
        <v>3.13</v>
      </c>
      <c r="W466">
        <v>9.5299999999999994</v>
      </c>
    </row>
    <row r="467" spans="1:23" x14ac:dyDescent="0.3">
      <c r="A467">
        <v>2024</v>
      </c>
      <c r="B467" t="s">
        <v>32</v>
      </c>
      <c r="C467" t="s">
        <v>19</v>
      </c>
      <c r="D467">
        <v>29333</v>
      </c>
      <c r="E467">
        <v>3.65</v>
      </c>
      <c r="F467" s="2">
        <f>Table1[[#This Row],[website_traffic]]*(Table1[[#This Row],[conversion_rate]]/100)</f>
        <v>1070.6544999999999</v>
      </c>
      <c r="G467">
        <v>118018.49</v>
      </c>
      <c r="H467" s="2">
        <f>Table1[[#This Row],[marketing_spend]]/Table1[[#This Row],[customer buying]]</f>
        <v>110.23022833229582</v>
      </c>
      <c r="I467">
        <v>42357.42</v>
      </c>
      <c r="J467">
        <v>20.67</v>
      </c>
      <c r="K467" s="1">
        <f t="shared" si="7"/>
        <v>33602.141285999998</v>
      </c>
      <c r="L467">
        <v>333.65</v>
      </c>
      <c r="M467">
        <v>0.9</v>
      </c>
      <c r="N467" s="1">
        <f>Table1[[#This Row],[final_price]]*Table1[[#This Row],[competitor_price_index]]</f>
        <v>30241.927157399998</v>
      </c>
      <c r="O467" t="s">
        <v>45</v>
      </c>
      <c r="P467">
        <v>1366</v>
      </c>
      <c r="Q467">
        <v>1042</v>
      </c>
      <c r="R467">
        <v>12.27</v>
      </c>
      <c r="S467" s="2">
        <f>Table1[[#This Row],[units_sold]]*(Table1[[#This Row],[return_rate]]/100)</f>
        <v>127.85339999999999</v>
      </c>
      <c r="T467" s="2">
        <f>Table1[[#This Row],[units_sold]]-Table1[[#This Row],[unit_return]]</f>
        <v>914.14660000000003</v>
      </c>
      <c r="U467">
        <f>Table1[[#This Row],[final_sold]]*Table1[[#This Row],[final_price]]</f>
        <v>30717283.209316526</v>
      </c>
      <c r="V467">
        <v>4.87</v>
      </c>
      <c r="W467">
        <v>7.54</v>
      </c>
    </row>
    <row r="468" spans="1:23" x14ac:dyDescent="0.3">
      <c r="A468">
        <v>2024</v>
      </c>
      <c r="B468" t="s">
        <v>32</v>
      </c>
      <c r="C468" t="s">
        <v>18</v>
      </c>
      <c r="D468">
        <v>129802</v>
      </c>
      <c r="E468">
        <v>6.36</v>
      </c>
      <c r="F468" s="2">
        <f>Table1[[#This Row],[website_traffic]]*(Table1[[#This Row],[conversion_rate]]/100)</f>
        <v>8255.4071999999996</v>
      </c>
      <c r="G468">
        <v>33533.129999999997</v>
      </c>
      <c r="H468" s="2">
        <f>Table1[[#This Row],[marketing_spend]]/Table1[[#This Row],[customer buying]]</f>
        <v>4.0619595360480822</v>
      </c>
      <c r="I468">
        <v>34844.75</v>
      </c>
      <c r="J468">
        <v>36.78</v>
      </c>
      <c r="K468" s="1">
        <f t="shared" si="7"/>
        <v>22028.85095</v>
      </c>
      <c r="L468">
        <v>197.55</v>
      </c>
      <c r="M468">
        <v>1.04</v>
      </c>
      <c r="N468" s="1">
        <f>Table1[[#This Row],[final_price]]*Table1[[#This Row],[competitor_price_index]]</f>
        <v>22910.004988000001</v>
      </c>
      <c r="O468" t="s">
        <v>44</v>
      </c>
      <c r="P468">
        <v>1310</v>
      </c>
      <c r="Q468">
        <v>8688</v>
      </c>
      <c r="R468">
        <v>4.21</v>
      </c>
      <c r="S468" s="2">
        <f>Table1[[#This Row],[units_sold]]*(Table1[[#This Row],[return_rate]]/100)</f>
        <v>365.76479999999998</v>
      </c>
      <c r="T468" s="2">
        <f>Table1[[#This Row],[units_sold]]-Table1[[#This Row],[unit_return]]</f>
        <v>8322.2351999999992</v>
      </c>
      <c r="U468">
        <f>Table1[[#This Row],[final_sold]]*Table1[[#This Row],[final_price]]</f>
        <v>183329278.79164341</v>
      </c>
      <c r="V468">
        <v>4.21</v>
      </c>
      <c r="W468">
        <v>17.29</v>
      </c>
    </row>
    <row r="469" spans="1:23" x14ac:dyDescent="0.3">
      <c r="A469">
        <v>2024</v>
      </c>
      <c r="B469" t="s">
        <v>32</v>
      </c>
      <c r="C469" t="s">
        <v>22</v>
      </c>
      <c r="D469">
        <v>160412</v>
      </c>
      <c r="E469">
        <v>2.64</v>
      </c>
      <c r="F469" s="2">
        <f>Table1[[#This Row],[website_traffic]]*(Table1[[#This Row],[conversion_rate]]/100)</f>
        <v>4234.8768</v>
      </c>
      <c r="G469">
        <v>42918.79</v>
      </c>
      <c r="H469" s="2">
        <f>Table1[[#This Row],[marketing_spend]]/Table1[[#This Row],[customer buying]]</f>
        <v>10.134601790540872</v>
      </c>
      <c r="I469">
        <v>23156.29</v>
      </c>
      <c r="J469">
        <v>9.01</v>
      </c>
      <c r="K469" s="1">
        <f t="shared" si="7"/>
        <v>21069.908271</v>
      </c>
      <c r="L469">
        <v>194.33</v>
      </c>
      <c r="M469">
        <v>0.97</v>
      </c>
      <c r="N469" s="1">
        <f>Table1[[#This Row],[final_price]]*Table1[[#This Row],[competitor_price_index]]</f>
        <v>20437.811022869999</v>
      </c>
      <c r="O469" t="s">
        <v>45</v>
      </c>
      <c r="P469">
        <v>4017</v>
      </c>
      <c r="Q469">
        <v>2523</v>
      </c>
      <c r="R469">
        <v>15.93</v>
      </c>
      <c r="S469" s="2">
        <f>Table1[[#This Row],[units_sold]]*(Table1[[#This Row],[return_rate]]/100)</f>
        <v>401.91390000000001</v>
      </c>
      <c r="T469" s="2">
        <f>Table1[[#This Row],[units_sold]]-Table1[[#This Row],[unit_return]]</f>
        <v>2121.0861</v>
      </c>
      <c r="U469">
        <f>Table1[[#This Row],[final_sold]]*Table1[[#This Row],[final_price]]</f>
        <v>44691089.561893135</v>
      </c>
      <c r="V469">
        <v>2.98</v>
      </c>
      <c r="W469">
        <v>12.47</v>
      </c>
    </row>
    <row r="470" spans="1:23" x14ac:dyDescent="0.3">
      <c r="A470">
        <v>2024</v>
      </c>
      <c r="B470" t="s">
        <v>32</v>
      </c>
      <c r="C470" t="s">
        <v>22</v>
      </c>
      <c r="D470">
        <v>68824</v>
      </c>
      <c r="E470">
        <v>4.26</v>
      </c>
      <c r="F470" s="2">
        <f>Table1[[#This Row],[website_traffic]]*(Table1[[#This Row],[conversion_rate]]/100)</f>
        <v>2931.9023999999999</v>
      </c>
      <c r="G470">
        <v>39121.69</v>
      </c>
      <c r="H470" s="2">
        <f>Table1[[#This Row],[marketing_spend]]/Table1[[#This Row],[customer buying]]</f>
        <v>13.343448949733116</v>
      </c>
      <c r="I470">
        <v>42241.64</v>
      </c>
      <c r="J470">
        <v>35.619999999999997</v>
      </c>
      <c r="K470" s="1">
        <f t="shared" si="7"/>
        <v>27195.167832000003</v>
      </c>
      <c r="L470">
        <v>377.04</v>
      </c>
      <c r="M470">
        <v>0.81</v>
      </c>
      <c r="N470" s="1">
        <f>Table1[[#This Row],[final_price]]*Table1[[#This Row],[competitor_price_index]]</f>
        <v>22028.085943920003</v>
      </c>
      <c r="O470" t="s">
        <v>45</v>
      </c>
      <c r="P470">
        <v>1556</v>
      </c>
      <c r="Q470">
        <v>2802</v>
      </c>
      <c r="R470">
        <v>21.65</v>
      </c>
      <c r="S470" s="2">
        <f>Table1[[#This Row],[units_sold]]*(Table1[[#This Row],[return_rate]]/100)</f>
        <v>606.63300000000004</v>
      </c>
      <c r="T470" s="2">
        <f>Table1[[#This Row],[units_sold]]-Table1[[#This Row],[unit_return]]</f>
        <v>2195.3670000000002</v>
      </c>
      <c r="U470">
        <f>Table1[[#This Row],[final_sold]]*Table1[[#This Row],[final_price]]</f>
        <v>59703374.017834358</v>
      </c>
      <c r="V470">
        <v>4.78</v>
      </c>
      <c r="W470">
        <v>10.96</v>
      </c>
    </row>
    <row r="471" spans="1:23" x14ac:dyDescent="0.3">
      <c r="A471">
        <v>2024</v>
      </c>
      <c r="B471" t="s">
        <v>32</v>
      </c>
      <c r="C471" t="s">
        <v>21</v>
      </c>
      <c r="D471">
        <v>102243</v>
      </c>
      <c r="E471">
        <v>7.14</v>
      </c>
      <c r="F471" s="2">
        <f>Table1[[#This Row],[website_traffic]]*(Table1[[#This Row],[conversion_rate]]/100)</f>
        <v>7300.1501999999991</v>
      </c>
      <c r="G471">
        <v>104755.87</v>
      </c>
      <c r="H471" s="2">
        <f>Table1[[#This Row],[marketing_spend]]/Table1[[#This Row],[customer buying]]</f>
        <v>14.349823925540601</v>
      </c>
      <c r="I471">
        <v>20045.400000000001</v>
      </c>
      <c r="J471">
        <v>33.46</v>
      </c>
      <c r="K471" s="1">
        <f t="shared" si="7"/>
        <v>13338.20916</v>
      </c>
      <c r="L471">
        <v>439.85</v>
      </c>
      <c r="M471">
        <v>0.92</v>
      </c>
      <c r="N471" s="1">
        <f>Table1[[#This Row],[final_price]]*Table1[[#This Row],[competitor_price_index]]</f>
        <v>12271.152427200001</v>
      </c>
      <c r="O471" t="s">
        <v>44</v>
      </c>
      <c r="P471">
        <v>853</v>
      </c>
      <c r="Q471">
        <v>4964</v>
      </c>
      <c r="R471">
        <v>7.89</v>
      </c>
      <c r="S471" s="2">
        <f>Table1[[#This Row],[units_sold]]*(Table1[[#This Row],[return_rate]]/100)</f>
        <v>391.65960000000001</v>
      </c>
      <c r="T471" s="2">
        <f>Table1[[#This Row],[units_sold]]-Table1[[#This Row],[unit_return]]</f>
        <v>4572.3404</v>
      </c>
      <c r="U471">
        <f>Table1[[#This Row],[final_sold]]*Table1[[#This Row],[final_price]]</f>
        <v>60986832.605918065</v>
      </c>
      <c r="V471">
        <v>2.72</v>
      </c>
      <c r="W471">
        <v>16.690000000000001</v>
      </c>
    </row>
    <row r="472" spans="1:23" x14ac:dyDescent="0.3">
      <c r="A472">
        <v>2024</v>
      </c>
      <c r="B472" t="s">
        <v>32</v>
      </c>
      <c r="C472" t="s">
        <v>18</v>
      </c>
      <c r="D472">
        <v>84583</v>
      </c>
      <c r="E472">
        <v>1.1399999999999999</v>
      </c>
      <c r="F472" s="2">
        <f>Table1[[#This Row],[website_traffic]]*(Table1[[#This Row],[conversion_rate]]/100)</f>
        <v>964.24619999999993</v>
      </c>
      <c r="G472">
        <v>342084.07</v>
      </c>
      <c r="H472" s="2">
        <f>Table1[[#This Row],[marketing_spend]]/Table1[[#This Row],[customer buying]]</f>
        <v>354.76838799053604</v>
      </c>
      <c r="I472">
        <v>10427.34</v>
      </c>
      <c r="J472">
        <v>51.97</v>
      </c>
      <c r="K472" s="1">
        <f t="shared" si="7"/>
        <v>5008.2514020000008</v>
      </c>
      <c r="L472">
        <v>496.04</v>
      </c>
      <c r="M472">
        <v>0.8</v>
      </c>
      <c r="N472" s="1">
        <f>Table1[[#This Row],[final_price]]*Table1[[#This Row],[competitor_price_index]]</f>
        <v>4006.6011216000006</v>
      </c>
      <c r="O472" t="s">
        <v>45</v>
      </c>
      <c r="P472">
        <v>2695</v>
      </c>
      <c r="Q472">
        <v>725</v>
      </c>
      <c r="R472">
        <v>5.74</v>
      </c>
      <c r="S472" s="2">
        <f>Table1[[#This Row],[units_sold]]*(Table1[[#This Row],[return_rate]]/100)</f>
        <v>41.615000000000002</v>
      </c>
      <c r="T472" s="2">
        <f>Table1[[#This Row],[units_sold]]-Table1[[#This Row],[unit_return]]</f>
        <v>683.38499999999999</v>
      </c>
      <c r="U472">
        <f>Table1[[#This Row],[final_sold]]*Table1[[#This Row],[final_price]]</f>
        <v>3422563.8843557704</v>
      </c>
      <c r="V472">
        <v>3.76</v>
      </c>
      <c r="W472">
        <v>16.78</v>
      </c>
    </row>
    <row r="473" spans="1:23" x14ac:dyDescent="0.3">
      <c r="A473">
        <v>2024</v>
      </c>
      <c r="B473" t="s">
        <v>32</v>
      </c>
      <c r="C473" t="s">
        <v>22</v>
      </c>
      <c r="D473">
        <v>102154</v>
      </c>
      <c r="E473">
        <v>3.45</v>
      </c>
      <c r="F473" s="2">
        <f>Table1[[#This Row],[website_traffic]]*(Table1[[#This Row],[conversion_rate]]/100)</f>
        <v>3524.3130000000001</v>
      </c>
      <c r="G473">
        <v>499962.79</v>
      </c>
      <c r="H473" s="2">
        <f>Table1[[#This Row],[marketing_spend]]/Table1[[#This Row],[customer buying]]</f>
        <v>141.86106341860099</v>
      </c>
      <c r="I473">
        <v>36171.1</v>
      </c>
      <c r="J473">
        <v>9.34</v>
      </c>
      <c r="K473" s="1">
        <f t="shared" si="7"/>
        <v>32792.719259999998</v>
      </c>
      <c r="L473">
        <v>431.24</v>
      </c>
      <c r="M473">
        <v>1.1299999999999999</v>
      </c>
      <c r="N473" s="1">
        <f>Table1[[#This Row],[final_price]]*Table1[[#This Row],[competitor_price_index]]</f>
        <v>37055.772763799992</v>
      </c>
      <c r="O473" t="s">
        <v>45</v>
      </c>
      <c r="P473">
        <v>1298</v>
      </c>
      <c r="Q473">
        <v>2015</v>
      </c>
      <c r="R473">
        <v>21.74</v>
      </c>
      <c r="S473" s="2">
        <f>Table1[[#This Row],[units_sold]]*(Table1[[#This Row],[return_rate]]/100)</f>
        <v>438.06099999999998</v>
      </c>
      <c r="T473" s="2">
        <f>Table1[[#This Row],[units_sold]]-Table1[[#This Row],[unit_return]]</f>
        <v>1576.9390000000001</v>
      </c>
      <c r="U473">
        <f>Table1[[#This Row],[final_sold]]*Table1[[#This Row],[final_price]]</f>
        <v>51712117.91714514</v>
      </c>
      <c r="V473">
        <v>2.86</v>
      </c>
      <c r="W473">
        <v>10.39</v>
      </c>
    </row>
    <row r="474" spans="1:23" x14ac:dyDescent="0.3">
      <c r="A474">
        <v>2024</v>
      </c>
      <c r="B474" t="s">
        <v>32</v>
      </c>
      <c r="C474" t="s">
        <v>18</v>
      </c>
      <c r="D474">
        <v>34617</v>
      </c>
      <c r="E474">
        <v>4.25</v>
      </c>
      <c r="F474" s="2">
        <f>Table1[[#This Row],[website_traffic]]*(Table1[[#This Row],[conversion_rate]]/100)</f>
        <v>1471.2225000000001</v>
      </c>
      <c r="G474">
        <v>165349.85999999999</v>
      </c>
      <c r="H474" s="2">
        <f>Table1[[#This Row],[marketing_spend]]/Table1[[#This Row],[customer buying]]</f>
        <v>112.3894312383069</v>
      </c>
      <c r="I474">
        <v>16648.650000000001</v>
      </c>
      <c r="J474">
        <v>14.42</v>
      </c>
      <c r="K474" s="1">
        <f t="shared" si="7"/>
        <v>14247.914670000002</v>
      </c>
      <c r="L474">
        <v>264.95999999999998</v>
      </c>
      <c r="M474">
        <v>0.82</v>
      </c>
      <c r="N474" s="1">
        <f>Table1[[#This Row],[final_price]]*Table1[[#This Row],[competitor_price_index]]</f>
        <v>11683.290029400001</v>
      </c>
      <c r="O474" t="s">
        <v>45</v>
      </c>
      <c r="P474">
        <v>3723</v>
      </c>
      <c r="Q474">
        <v>1212</v>
      </c>
      <c r="R474">
        <v>17.190000000000001</v>
      </c>
      <c r="S474" s="2">
        <f>Table1[[#This Row],[units_sold]]*(Table1[[#This Row],[return_rate]]/100)</f>
        <v>208.34280000000004</v>
      </c>
      <c r="T474" s="2">
        <f>Table1[[#This Row],[units_sold]]-Table1[[#This Row],[unit_return]]</f>
        <v>1003.6572</v>
      </c>
      <c r="U474">
        <f>Table1[[#This Row],[final_sold]]*Table1[[#This Row],[final_price]]</f>
        <v>14300022.143531125</v>
      </c>
      <c r="V474">
        <v>4.12</v>
      </c>
      <c r="W474">
        <v>9.81</v>
      </c>
    </row>
    <row r="475" spans="1:23" x14ac:dyDescent="0.3">
      <c r="A475">
        <v>2024</v>
      </c>
      <c r="B475" t="s">
        <v>32</v>
      </c>
      <c r="C475" t="s">
        <v>20</v>
      </c>
      <c r="D475">
        <v>155161</v>
      </c>
      <c r="E475">
        <v>7.86</v>
      </c>
      <c r="F475" s="2">
        <f>Table1[[#This Row],[website_traffic]]*(Table1[[#This Row],[conversion_rate]]/100)</f>
        <v>12195.6546</v>
      </c>
      <c r="G475">
        <v>54194.48</v>
      </c>
      <c r="H475" s="2">
        <f>Table1[[#This Row],[marketing_spend]]/Table1[[#This Row],[customer buying]]</f>
        <v>4.4437532692997062</v>
      </c>
      <c r="I475">
        <v>13036.21</v>
      </c>
      <c r="J475">
        <v>39.71</v>
      </c>
      <c r="K475" s="1">
        <f t="shared" si="7"/>
        <v>7859.5310089999994</v>
      </c>
      <c r="L475">
        <v>450.64</v>
      </c>
      <c r="M475">
        <v>0.82</v>
      </c>
      <c r="N475" s="1">
        <f>Table1[[#This Row],[final_price]]*Table1[[#This Row],[competitor_price_index]]</f>
        <v>6444.8154273799992</v>
      </c>
      <c r="O475" t="s">
        <v>44</v>
      </c>
      <c r="P475">
        <v>3872</v>
      </c>
      <c r="Q475">
        <v>14421</v>
      </c>
      <c r="R475">
        <v>9.68</v>
      </c>
      <c r="S475" s="2">
        <f>Table1[[#This Row],[units_sold]]*(Table1[[#This Row],[return_rate]]/100)</f>
        <v>1395.9528</v>
      </c>
      <c r="T475" s="2">
        <f>Table1[[#This Row],[units_sold]]-Table1[[#This Row],[unit_return]]</f>
        <v>13025.047200000001</v>
      </c>
      <c r="U475">
        <f>Table1[[#This Row],[final_sold]]*Table1[[#This Row],[final_price]]</f>
        <v>102370762.36208862</v>
      </c>
      <c r="V475">
        <v>4.7300000000000004</v>
      </c>
      <c r="W475">
        <v>16.61</v>
      </c>
    </row>
    <row r="476" spans="1:23" x14ac:dyDescent="0.3">
      <c r="A476">
        <v>2024</v>
      </c>
      <c r="B476" t="s">
        <v>32</v>
      </c>
      <c r="C476" t="s">
        <v>19</v>
      </c>
      <c r="D476">
        <v>15674</v>
      </c>
      <c r="E476">
        <v>1.1499999999999999</v>
      </c>
      <c r="F476" s="2">
        <f>Table1[[#This Row],[website_traffic]]*(Table1[[#This Row],[conversion_rate]]/100)</f>
        <v>180.251</v>
      </c>
      <c r="G476">
        <v>325591.49</v>
      </c>
      <c r="H476" s="2">
        <f>Table1[[#This Row],[marketing_spend]]/Table1[[#This Row],[customer buying]]</f>
        <v>1806.3227943256902</v>
      </c>
      <c r="I476">
        <v>23349.52</v>
      </c>
      <c r="J476">
        <v>25.16</v>
      </c>
      <c r="K476" s="1">
        <f t="shared" si="7"/>
        <v>17474.780768000001</v>
      </c>
      <c r="L476">
        <v>238.89</v>
      </c>
      <c r="M476">
        <v>0.98</v>
      </c>
      <c r="N476" s="1">
        <f>Table1[[#This Row],[final_price]]*Table1[[#This Row],[competitor_price_index]]</f>
        <v>17125.285152640001</v>
      </c>
      <c r="O476" t="s">
        <v>45</v>
      </c>
      <c r="P476">
        <v>286</v>
      </c>
      <c r="Q476">
        <v>113</v>
      </c>
      <c r="R476">
        <v>15.63</v>
      </c>
      <c r="S476" s="2">
        <f>Table1[[#This Row],[units_sold]]*(Table1[[#This Row],[return_rate]]/100)</f>
        <v>17.661899999999999</v>
      </c>
      <c r="T476" s="2">
        <f>Table1[[#This Row],[units_sold]]-Table1[[#This Row],[unit_return]]</f>
        <v>95.338099999999997</v>
      </c>
      <c r="U476">
        <f>Table1[[#This Row],[final_sold]]*Table1[[#This Row],[final_price]]</f>
        <v>1666012.3963376607</v>
      </c>
      <c r="V476">
        <v>3.16</v>
      </c>
      <c r="W476">
        <v>14.17</v>
      </c>
    </row>
    <row r="477" spans="1:23" x14ac:dyDescent="0.3">
      <c r="A477">
        <v>2020</v>
      </c>
      <c r="B477" t="s">
        <v>33</v>
      </c>
      <c r="C477" t="s">
        <v>22</v>
      </c>
      <c r="D477">
        <v>48918</v>
      </c>
      <c r="E477">
        <v>6.1</v>
      </c>
      <c r="F477" s="2">
        <f>Table1[[#This Row],[website_traffic]]*(Table1[[#This Row],[conversion_rate]]/100)</f>
        <v>2983.998</v>
      </c>
      <c r="G477">
        <v>263103.90999999997</v>
      </c>
      <c r="H477" s="2">
        <f>Table1[[#This Row],[marketing_spend]]/Table1[[#This Row],[customer buying]]</f>
        <v>88.171610704832901</v>
      </c>
      <c r="I477">
        <v>26711.54</v>
      </c>
      <c r="J477">
        <v>41.58</v>
      </c>
      <c r="K477" s="1">
        <f t="shared" si="7"/>
        <v>15604.881668000002</v>
      </c>
      <c r="L477">
        <v>250.73</v>
      </c>
      <c r="M477">
        <v>1.04</v>
      </c>
      <c r="N477" s="1">
        <f>Table1[[#This Row],[final_price]]*Table1[[#This Row],[competitor_price_index]]</f>
        <v>16229.076934720002</v>
      </c>
      <c r="O477" t="s">
        <v>45</v>
      </c>
      <c r="P477">
        <v>3782</v>
      </c>
      <c r="Q477">
        <v>1879</v>
      </c>
      <c r="R477">
        <v>9.81</v>
      </c>
      <c r="S477" s="2">
        <f>Table1[[#This Row],[units_sold]]*(Table1[[#This Row],[return_rate]]/100)</f>
        <v>184.32990000000001</v>
      </c>
      <c r="T477" s="2">
        <f>Table1[[#This Row],[units_sold]]-Table1[[#This Row],[unit_return]]</f>
        <v>1694.6701</v>
      </c>
      <c r="U477">
        <f>Table1[[#This Row],[final_sold]]*Table1[[#This Row],[final_price]]</f>
        <v>26445126.376797732</v>
      </c>
      <c r="V477">
        <v>3.15</v>
      </c>
      <c r="W477">
        <v>9.85</v>
      </c>
    </row>
    <row r="478" spans="1:23" x14ac:dyDescent="0.3">
      <c r="A478">
        <v>2020</v>
      </c>
      <c r="B478" t="s">
        <v>33</v>
      </c>
      <c r="C478" t="s">
        <v>22</v>
      </c>
      <c r="D478">
        <v>16227</v>
      </c>
      <c r="E478">
        <v>2.08</v>
      </c>
      <c r="F478" s="2">
        <f>Table1[[#This Row],[website_traffic]]*(Table1[[#This Row],[conversion_rate]]/100)</f>
        <v>337.52159999999998</v>
      </c>
      <c r="G478">
        <v>401342.94</v>
      </c>
      <c r="H478" s="2">
        <f>Table1[[#This Row],[marketing_spend]]/Table1[[#This Row],[customer buying]]</f>
        <v>1189.0881650241051</v>
      </c>
      <c r="I478">
        <v>31979.37</v>
      </c>
      <c r="J478">
        <v>53.61</v>
      </c>
      <c r="K478" s="1">
        <f t="shared" si="7"/>
        <v>14835.229742999998</v>
      </c>
      <c r="L478">
        <v>397.08</v>
      </c>
      <c r="M478">
        <v>0.87</v>
      </c>
      <c r="N478" s="1">
        <f>Table1[[#This Row],[final_price]]*Table1[[#This Row],[competitor_price_index]]</f>
        <v>12906.649876409998</v>
      </c>
      <c r="O478" t="s">
        <v>45</v>
      </c>
      <c r="P478">
        <v>1761</v>
      </c>
      <c r="Q478">
        <v>272</v>
      </c>
      <c r="R478">
        <v>9.25</v>
      </c>
      <c r="S478" s="2">
        <f>Table1[[#This Row],[units_sold]]*(Table1[[#This Row],[return_rate]]/100)</f>
        <v>25.16</v>
      </c>
      <c r="T478" s="2">
        <f>Table1[[#This Row],[units_sold]]-Table1[[#This Row],[unit_return]]</f>
        <v>246.84</v>
      </c>
      <c r="U478">
        <f>Table1[[#This Row],[final_sold]]*Table1[[#This Row],[final_price]]</f>
        <v>3661928.1097621196</v>
      </c>
      <c r="V478">
        <v>4.04</v>
      </c>
      <c r="W478">
        <v>16.86</v>
      </c>
    </row>
    <row r="479" spans="1:23" x14ac:dyDescent="0.3">
      <c r="A479">
        <v>2020</v>
      </c>
      <c r="B479" t="s">
        <v>33</v>
      </c>
      <c r="C479" t="s">
        <v>21</v>
      </c>
      <c r="D479">
        <v>150874</v>
      </c>
      <c r="E479">
        <v>3.07</v>
      </c>
      <c r="F479" s="2">
        <f>Table1[[#This Row],[website_traffic]]*(Table1[[#This Row],[conversion_rate]]/100)</f>
        <v>4631.8317999999999</v>
      </c>
      <c r="G479">
        <v>293150.08000000002</v>
      </c>
      <c r="H479" s="2">
        <f>Table1[[#This Row],[marketing_spend]]/Table1[[#This Row],[customer buying]]</f>
        <v>63.290312053214024</v>
      </c>
      <c r="I479">
        <v>27624.39</v>
      </c>
      <c r="J479">
        <v>10.62</v>
      </c>
      <c r="K479" s="1">
        <f t="shared" si="7"/>
        <v>24690.679781999999</v>
      </c>
      <c r="L479">
        <v>453.08</v>
      </c>
      <c r="M479">
        <v>1.05</v>
      </c>
      <c r="N479" s="1">
        <f>Table1[[#This Row],[final_price]]*Table1[[#This Row],[competitor_price_index]]</f>
        <v>25925.2137711</v>
      </c>
      <c r="O479" t="s">
        <v>45</v>
      </c>
      <c r="P479">
        <v>4635</v>
      </c>
      <c r="Q479">
        <v>4511</v>
      </c>
      <c r="R479">
        <v>20.81</v>
      </c>
      <c r="S479" s="2">
        <f>Table1[[#This Row],[units_sold]]*(Table1[[#This Row],[return_rate]]/100)</f>
        <v>938.73909999999989</v>
      </c>
      <c r="T479" s="2">
        <f>Table1[[#This Row],[units_sold]]-Table1[[#This Row],[unit_return]]</f>
        <v>3572.2609000000002</v>
      </c>
      <c r="U479">
        <f>Table1[[#This Row],[final_sold]]*Table1[[#This Row],[final_price]]</f>
        <v>88201549.979659125</v>
      </c>
      <c r="V479">
        <v>4.87</v>
      </c>
      <c r="W479">
        <v>11.05</v>
      </c>
    </row>
    <row r="480" spans="1:23" x14ac:dyDescent="0.3">
      <c r="A480">
        <v>2020</v>
      </c>
      <c r="B480" t="s">
        <v>33</v>
      </c>
      <c r="C480" t="s">
        <v>18</v>
      </c>
      <c r="D480">
        <v>67445</v>
      </c>
      <c r="E480">
        <v>7.44</v>
      </c>
      <c r="F480" s="2">
        <f>Table1[[#This Row],[website_traffic]]*(Table1[[#This Row],[conversion_rate]]/100)</f>
        <v>5017.9080000000004</v>
      </c>
      <c r="G480">
        <v>425322.63</v>
      </c>
      <c r="H480" s="2">
        <f>Table1[[#This Row],[marketing_spend]]/Table1[[#This Row],[customer buying]]</f>
        <v>84.760946195107593</v>
      </c>
      <c r="I480">
        <v>46126.720000000001</v>
      </c>
      <c r="J480">
        <v>29.69</v>
      </c>
      <c r="K480" s="1">
        <f t="shared" si="7"/>
        <v>32431.696832000005</v>
      </c>
      <c r="L480">
        <v>261.39</v>
      </c>
      <c r="M480">
        <v>1.01</v>
      </c>
      <c r="N480" s="1">
        <f>Table1[[#This Row],[final_price]]*Table1[[#This Row],[competitor_price_index]]</f>
        <v>32756.013800320005</v>
      </c>
      <c r="O480" t="s">
        <v>45</v>
      </c>
      <c r="P480">
        <v>3395</v>
      </c>
      <c r="Q480">
        <v>3954</v>
      </c>
      <c r="R480">
        <v>23.59</v>
      </c>
      <c r="S480" s="2">
        <f>Table1[[#This Row],[units_sold]]*(Table1[[#This Row],[return_rate]]/100)</f>
        <v>932.74860000000001</v>
      </c>
      <c r="T480" s="2">
        <f>Table1[[#This Row],[units_sold]]-Table1[[#This Row],[unit_return]]</f>
        <v>3021.2514000000001</v>
      </c>
      <c r="U480">
        <f>Table1[[#This Row],[final_sold]]*Table1[[#This Row],[final_price]]</f>
        <v>97984309.458055586</v>
      </c>
      <c r="V480">
        <v>3.94</v>
      </c>
      <c r="W480">
        <v>14.25</v>
      </c>
    </row>
    <row r="481" spans="1:23" x14ac:dyDescent="0.3">
      <c r="A481">
        <v>2020</v>
      </c>
      <c r="B481" t="s">
        <v>33</v>
      </c>
      <c r="C481" t="s">
        <v>19</v>
      </c>
      <c r="D481">
        <v>22071</v>
      </c>
      <c r="E481">
        <v>4.1500000000000004</v>
      </c>
      <c r="F481" s="2">
        <f>Table1[[#This Row],[website_traffic]]*(Table1[[#This Row],[conversion_rate]]/100)</f>
        <v>915.94650000000001</v>
      </c>
      <c r="G481">
        <v>481327.64</v>
      </c>
      <c r="H481" s="2">
        <f>Table1[[#This Row],[marketing_spend]]/Table1[[#This Row],[customer buying]]</f>
        <v>525.49754816465804</v>
      </c>
      <c r="I481">
        <v>21815.63</v>
      </c>
      <c r="J481">
        <v>16.47</v>
      </c>
      <c r="K481" s="1">
        <f t="shared" si="7"/>
        <v>18222.595739</v>
      </c>
      <c r="L481">
        <v>26.46</v>
      </c>
      <c r="M481">
        <v>0.87</v>
      </c>
      <c r="N481" s="1">
        <f>Table1[[#This Row],[final_price]]*Table1[[#This Row],[competitor_price_index]]</f>
        <v>15853.65829293</v>
      </c>
      <c r="O481" t="s">
        <v>44</v>
      </c>
      <c r="P481">
        <v>1665</v>
      </c>
      <c r="Q481">
        <v>1117</v>
      </c>
      <c r="R481">
        <v>8.77</v>
      </c>
      <c r="S481" s="2">
        <f>Table1[[#This Row],[units_sold]]*(Table1[[#This Row],[return_rate]]/100)</f>
        <v>97.960899999999995</v>
      </c>
      <c r="T481" s="2">
        <f>Table1[[#This Row],[units_sold]]-Table1[[#This Row],[unit_return]]</f>
        <v>1019.0391</v>
      </c>
      <c r="U481">
        <f>Table1[[#This Row],[final_sold]]*Table1[[#This Row],[final_price]]</f>
        <v>18569537.561534394</v>
      </c>
      <c r="V481">
        <v>4.88</v>
      </c>
      <c r="W481">
        <v>11.19</v>
      </c>
    </row>
    <row r="482" spans="1:23" x14ac:dyDescent="0.3">
      <c r="A482">
        <v>2020</v>
      </c>
      <c r="B482" t="s">
        <v>33</v>
      </c>
      <c r="C482" t="s">
        <v>19</v>
      </c>
      <c r="D482">
        <v>68258</v>
      </c>
      <c r="E482">
        <v>5.45</v>
      </c>
      <c r="F482" s="2">
        <f>Table1[[#This Row],[website_traffic]]*(Table1[[#This Row],[conversion_rate]]/100)</f>
        <v>3720.0610000000001</v>
      </c>
      <c r="G482">
        <v>97274.85</v>
      </c>
      <c r="H482" s="2">
        <f>Table1[[#This Row],[marketing_spend]]/Table1[[#This Row],[customer buying]]</f>
        <v>26.148724442959402</v>
      </c>
      <c r="I482">
        <v>22335.1</v>
      </c>
      <c r="J482">
        <v>5.04</v>
      </c>
      <c r="K482" s="1">
        <f t="shared" si="7"/>
        <v>21209.410959999997</v>
      </c>
      <c r="L482">
        <v>310.33999999999997</v>
      </c>
      <c r="M482">
        <v>1.01</v>
      </c>
      <c r="N482" s="1">
        <f>Table1[[#This Row],[final_price]]*Table1[[#This Row],[competitor_price_index]]</f>
        <v>21421.505069599996</v>
      </c>
      <c r="O482" t="s">
        <v>45</v>
      </c>
      <c r="P482">
        <v>2783</v>
      </c>
      <c r="Q482">
        <v>3623</v>
      </c>
      <c r="R482">
        <v>22.16</v>
      </c>
      <c r="S482" s="2">
        <f>Table1[[#This Row],[units_sold]]*(Table1[[#This Row],[return_rate]]/100)</f>
        <v>802.85680000000002</v>
      </c>
      <c r="T482" s="2">
        <f>Table1[[#This Row],[units_sold]]-Table1[[#This Row],[unit_return]]</f>
        <v>2820.1432</v>
      </c>
      <c r="U482">
        <f>Table1[[#This Row],[final_sold]]*Table1[[#This Row],[final_price]]</f>
        <v>59813576.094849467</v>
      </c>
      <c r="V482">
        <v>4.87</v>
      </c>
      <c r="W482">
        <v>7.54</v>
      </c>
    </row>
    <row r="483" spans="1:23" x14ac:dyDescent="0.3">
      <c r="A483">
        <v>2020</v>
      </c>
      <c r="B483" t="s">
        <v>33</v>
      </c>
      <c r="C483" t="s">
        <v>22</v>
      </c>
      <c r="D483">
        <v>111848</v>
      </c>
      <c r="E483">
        <v>3.29</v>
      </c>
      <c r="F483" s="2">
        <f>Table1[[#This Row],[website_traffic]]*(Table1[[#This Row],[conversion_rate]]/100)</f>
        <v>3679.7991999999999</v>
      </c>
      <c r="G483">
        <v>272809.99</v>
      </c>
      <c r="H483" s="2">
        <f>Table1[[#This Row],[marketing_spend]]/Table1[[#This Row],[customer buying]]</f>
        <v>74.137194768671066</v>
      </c>
      <c r="I483">
        <v>41683.11</v>
      </c>
      <c r="J483">
        <v>54.48</v>
      </c>
      <c r="K483" s="1">
        <f t="shared" si="7"/>
        <v>18974.151672000004</v>
      </c>
      <c r="L483">
        <v>493.44</v>
      </c>
      <c r="M483">
        <v>1.05</v>
      </c>
      <c r="N483" s="1">
        <f>Table1[[#This Row],[final_price]]*Table1[[#This Row],[competitor_price_index]]</f>
        <v>19922.859255600004</v>
      </c>
      <c r="O483" t="s">
        <v>44</v>
      </c>
      <c r="P483">
        <v>1127</v>
      </c>
      <c r="Q483">
        <v>3054</v>
      </c>
      <c r="R483">
        <v>5.01</v>
      </c>
      <c r="S483" s="2">
        <f>Table1[[#This Row],[units_sold]]*(Table1[[#This Row],[return_rate]]/100)</f>
        <v>153.00540000000001</v>
      </c>
      <c r="T483" s="2">
        <f>Table1[[#This Row],[units_sold]]-Table1[[#This Row],[unit_return]]</f>
        <v>2900.9946</v>
      </c>
      <c r="U483">
        <f>Table1[[#This Row],[final_sold]]*Table1[[#This Row],[final_price]]</f>
        <v>55043911.54005298</v>
      </c>
      <c r="V483">
        <v>3.32</v>
      </c>
      <c r="W483">
        <v>18.02</v>
      </c>
    </row>
    <row r="484" spans="1:23" x14ac:dyDescent="0.3">
      <c r="A484">
        <v>2020</v>
      </c>
      <c r="B484" t="s">
        <v>33</v>
      </c>
      <c r="C484" t="s">
        <v>22</v>
      </c>
      <c r="D484">
        <v>163142</v>
      </c>
      <c r="E484">
        <v>5.41</v>
      </c>
      <c r="F484" s="2">
        <f>Table1[[#This Row],[website_traffic]]*(Table1[[#This Row],[conversion_rate]]/100)</f>
        <v>8825.9822000000004</v>
      </c>
      <c r="G484">
        <v>285363.40999999997</v>
      </c>
      <c r="H484" s="2">
        <f>Table1[[#This Row],[marketing_spend]]/Table1[[#This Row],[customer buying]]</f>
        <v>32.332198675859551</v>
      </c>
      <c r="I484">
        <v>47456.03</v>
      </c>
      <c r="J484">
        <v>11.45</v>
      </c>
      <c r="K484" s="1">
        <f t="shared" si="7"/>
        <v>42022.314564999993</v>
      </c>
      <c r="L484">
        <v>470.28</v>
      </c>
      <c r="M484">
        <v>0.89</v>
      </c>
      <c r="N484" s="1">
        <f>Table1[[#This Row],[final_price]]*Table1[[#This Row],[competitor_price_index]]</f>
        <v>37399.859962849994</v>
      </c>
      <c r="O484" t="s">
        <v>45</v>
      </c>
      <c r="P484">
        <v>1242</v>
      </c>
      <c r="Q484">
        <v>7943</v>
      </c>
      <c r="R484">
        <v>9.94</v>
      </c>
      <c r="S484" s="2">
        <f>Table1[[#This Row],[units_sold]]*(Table1[[#This Row],[return_rate]]/100)</f>
        <v>789.53419999999994</v>
      </c>
      <c r="T484" s="2">
        <f>Table1[[#This Row],[units_sold]]-Table1[[#This Row],[unit_return]]</f>
        <v>7153.4657999999999</v>
      </c>
      <c r="U484">
        <f>Table1[[#This Row],[final_sold]]*Table1[[#This Row],[final_price]]</f>
        <v>300605190.07756931</v>
      </c>
      <c r="V484">
        <v>4.5</v>
      </c>
      <c r="W484">
        <v>11.41</v>
      </c>
    </row>
    <row r="485" spans="1:23" x14ac:dyDescent="0.3">
      <c r="A485">
        <v>2020</v>
      </c>
      <c r="B485" t="s">
        <v>33</v>
      </c>
      <c r="C485" t="s">
        <v>21</v>
      </c>
      <c r="D485">
        <v>47716</v>
      </c>
      <c r="E485">
        <v>3.32</v>
      </c>
      <c r="F485" s="2">
        <f>Table1[[#This Row],[website_traffic]]*(Table1[[#This Row],[conversion_rate]]/100)</f>
        <v>1584.1712</v>
      </c>
      <c r="G485">
        <v>65170.53</v>
      </c>
      <c r="H485" s="2">
        <f>Table1[[#This Row],[marketing_spend]]/Table1[[#This Row],[customer buying]]</f>
        <v>41.138565074279853</v>
      </c>
      <c r="I485">
        <v>21324.42</v>
      </c>
      <c r="J485">
        <v>47.62</v>
      </c>
      <c r="K485" s="1">
        <f t="shared" si="7"/>
        <v>11169.731196000001</v>
      </c>
      <c r="L485">
        <v>28.99</v>
      </c>
      <c r="M485">
        <v>0.85</v>
      </c>
      <c r="N485" s="1">
        <f>Table1[[#This Row],[final_price]]*Table1[[#This Row],[competitor_price_index]]</f>
        <v>9494.2715165999998</v>
      </c>
      <c r="O485" t="s">
        <v>44</v>
      </c>
      <c r="P485">
        <v>499</v>
      </c>
      <c r="Q485">
        <v>1615</v>
      </c>
      <c r="R485">
        <v>21.06</v>
      </c>
      <c r="S485" s="2">
        <f>Table1[[#This Row],[units_sold]]*(Table1[[#This Row],[return_rate]]/100)</f>
        <v>340.11899999999997</v>
      </c>
      <c r="T485" s="2">
        <f>Table1[[#This Row],[units_sold]]-Table1[[#This Row],[unit_return]]</f>
        <v>1274.8810000000001</v>
      </c>
      <c r="U485">
        <f>Table1[[#This Row],[final_sold]]*Table1[[#This Row],[final_price]]</f>
        <v>14240078.076887678</v>
      </c>
      <c r="V485">
        <v>4.08</v>
      </c>
      <c r="W485">
        <v>14.26</v>
      </c>
    </row>
    <row r="486" spans="1:23" x14ac:dyDescent="0.3">
      <c r="A486">
        <v>2020</v>
      </c>
      <c r="B486" t="s">
        <v>33</v>
      </c>
      <c r="C486" t="s">
        <v>21</v>
      </c>
      <c r="D486">
        <v>92861</v>
      </c>
      <c r="E486">
        <v>7.29</v>
      </c>
      <c r="F486" s="2">
        <f>Table1[[#This Row],[website_traffic]]*(Table1[[#This Row],[conversion_rate]]/100)</f>
        <v>6769.5669000000007</v>
      </c>
      <c r="G486">
        <v>122470.51</v>
      </c>
      <c r="H486" s="2">
        <f>Table1[[#This Row],[marketing_spend]]/Table1[[#This Row],[customer buying]]</f>
        <v>18.091336094189419</v>
      </c>
      <c r="I486">
        <v>30044.02</v>
      </c>
      <c r="J486">
        <v>37.659999999999997</v>
      </c>
      <c r="K486" s="1">
        <f t="shared" si="7"/>
        <v>18729.442068</v>
      </c>
      <c r="L486">
        <v>22.57</v>
      </c>
      <c r="M486">
        <v>1.1599999999999999</v>
      </c>
      <c r="N486" s="1">
        <f>Table1[[#This Row],[final_price]]*Table1[[#This Row],[competitor_price_index]]</f>
        <v>21726.152798879997</v>
      </c>
      <c r="O486" t="s">
        <v>45</v>
      </c>
      <c r="P486">
        <v>3454</v>
      </c>
      <c r="Q486">
        <v>5253</v>
      </c>
      <c r="R486">
        <v>12.36</v>
      </c>
      <c r="S486" s="2">
        <f>Table1[[#This Row],[units_sold]]*(Table1[[#This Row],[return_rate]]/100)</f>
        <v>649.27079999999989</v>
      </c>
      <c r="T486" s="2">
        <f>Table1[[#This Row],[units_sold]]-Table1[[#This Row],[unit_return]]</f>
        <v>4603.7291999999998</v>
      </c>
      <c r="U486">
        <f>Table1[[#This Row],[final_sold]]*Table1[[#This Row],[final_price]]</f>
        <v>86225279.348159984</v>
      </c>
      <c r="V486">
        <v>3.88</v>
      </c>
      <c r="W486">
        <v>11.47</v>
      </c>
    </row>
    <row r="487" spans="1:23" x14ac:dyDescent="0.3">
      <c r="A487">
        <v>2020</v>
      </c>
      <c r="B487" t="s">
        <v>33</v>
      </c>
      <c r="C487" t="s">
        <v>19</v>
      </c>
      <c r="D487">
        <v>61047</v>
      </c>
      <c r="E487">
        <v>5.74</v>
      </c>
      <c r="F487" s="2">
        <f>Table1[[#This Row],[website_traffic]]*(Table1[[#This Row],[conversion_rate]]/100)</f>
        <v>3504.0978</v>
      </c>
      <c r="G487">
        <v>166404.9</v>
      </c>
      <c r="H487" s="2">
        <f>Table1[[#This Row],[marketing_spend]]/Table1[[#This Row],[customer buying]]</f>
        <v>47.488657422746591</v>
      </c>
      <c r="I487">
        <v>45115.42</v>
      </c>
      <c r="J487">
        <v>8.4</v>
      </c>
      <c r="K487" s="1">
        <f t="shared" si="7"/>
        <v>41325.724719999998</v>
      </c>
      <c r="L487">
        <v>481.22</v>
      </c>
      <c r="M487">
        <v>1</v>
      </c>
      <c r="N487" s="1">
        <f>Table1[[#This Row],[final_price]]*Table1[[#This Row],[competitor_price_index]]</f>
        <v>41325.724719999998</v>
      </c>
      <c r="O487" t="s">
        <v>45</v>
      </c>
      <c r="P487">
        <v>3917</v>
      </c>
      <c r="Q487">
        <v>3462</v>
      </c>
      <c r="R487">
        <v>8.5</v>
      </c>
      <c r="S487" s="2">
        <f>Table1[[#This Row],[units_sold]]*(Table1[[#This Row],[return_rate]]/100)</f>
        <v>294.27000000000004</v>
      </c>
      <c r="T487" s="2">
        <f>Table1[[#This Row],[units_sold]]-Table1[[#This Row],[unit_return]]</f>
        <v>3167.73</v>
      </c>
      <c r="U487">
        <f>Table1[[#This Row],[final_sold]]*Table1[[#This Row],[final_price]]</f>
        <v>130908737.96728559</v>
      </c>
      <c r="V487">
        <v>4.9400000000000004</v>
      </c>
      <c r="W487">
        <v>13.04</v>
      </c>
    </row>
    <row r="488" spans="1:23" x14ac:dyDescent="0.3">
      <c r="A488">
        <v>2020</v>
      </c>
      <c r="B488" t="s">
        <v>33</v>
      </c>
      <c r="C488" t="s">
        <v>19</v>
      </c>
      <c r="D488">
        <v>114219</v>
      </c>
      <c r="E488">
        <v>7.48</v>
      </c>
      <c r="F488" s="2">
        <f>Table1[[#This Row],[website_traffic]]*(Table1[[#This Row],[conversion_rate]]/100)</f>
        <v>8543.5812000000005</v>
      </c>
      <c r="G488">
        <v>423328.11</v>
      </c>
      <c r="H488" s="2">
        <f>Table1[[#This Row],[marketing_spend]]/Table1[[#This Row],[customer buying]]</f>
        <v>49.549258102679467</v>
      </c>
      <c r="I488">
        <v>8030.34</v>
      </c>
      <c r="J488">
        <v>36.89</v>
      </c>
      <c r="K488" s="1">
        <f t="shared" si="7"/>
        <v>5067.9475739999998</v>
      </c>
      <c r="L488">
        <v>152.66</v>
      </c>
      <c r="M488">
        <v>1.01</v>
      </c>
      <c r="N488" s="1">
        <f>Table1[[#This Row],[final_price]]*Table1[[#This Row],[competitor_price_index]]</f>
        <v>5118.6270497400001</v>
      </c>
      <c r="O488" t="s">
        <v>45</v>
      </c>
      <c r="P488">
        <v>4280</v>
      </c>
      <c r="Q488">
        <v>5604</v>
      </c>
      <c r="R488">
        <v>11.2</v>
      </c>
      <c r="S488" s="2">
        <f>Table1[[#This Row],[units_sold]]*(Table1[[#This Row],[return_rate]]/100)</f>
        <v>627.64799999999991</v>
      </c>
      <c r="T488" s="2">
        <f>Table1[[#This Row],[units_sold]]-Table1[[#This Row],[unit_return]]</f>
        <v>4976.3519999999999</v>
      </c>
      <c r="U488">
        <f>Table1[[#This Row],[final_sold]]*Table1[[#This Row],[final_price]]</f>
        <v>25219891.045770045</v>
      </c>
      <c r="V488">
        <v>3.28</v>
      </c>
      <c r="W488">
        <v>16.399999999999999</v>
      </c>
    </row>
    <row r="489" spans="1:23" x14ac:dyDescent="0.3">
      <c r="A489">
        <v>2020</v>
      </c>
      <c r="B489" t="s">
        <v>33</v>
      </c>
      <c r="C489" t="s">
        <v>21</v>
      </c>
      <c r="D489">
        <v>51650</v>
      </c>
      <c r="E489">
        <v>5.14</v>
      </c>
      <c r="F489" s="2">
        <f>Table1[[#This Row],[website_traffic]]*(Table1[[#This Row],[conversion_rate]]/100)</f>
        <v>2654.8099999999995</v>
      </c>
      <c r="G489">
        <v>473699.36</v>
      </c>
      <c r="H489" s="2">
        <f>Table1[[#This Row],[marketing_spend]]/Table1[[#This Row],[customer buying]]</f>
        <v>178.43060708675952</v>
      </c>
      <c r="I489">
        <v>20838.599999999999</v>
      </c>
      <c r="J489">
        <v>58.07</v>
      </c>
      <c r="K489" s="1">
        <f t="shared" si="7"/>
        <v>8737.6249799999987</v>
      </c>
      <c r="L489">
        <v>264.41000000000003</v>
      </c>
      <c r="M489">
        <v>1.1399999999999999</v>
      </c>
      <c r="N489" s="1">
        <f>Table1[[#This Row],[final_price]]*Table1[[#This Row],[competitor_price_index]]</f>
        <v>9960.8924771999973</v>
      </c>
      <c r="O489" t="s">
        <v>45</v>
      </c>
      <c r="P489">
        <v>1357</v>
      </c>
      <c r="Q489">
        <v>2203</v>
      </c>
      <c r="R489">
        <v>24.03</v>
      </c>
      <c r="S489" s="2">
        <f>Table1[[#This Row],[units_sold]]*(Table1[[#This Row],[return_rate]]/100)</f>
        <v>529.3809</v>
      </c>
      <c r="T489" s="2">
        <f>Table1[[#This Row],[units_sold]]-Table1[[#This Row],[unit_return]]</f>
        <v>1673.6190999999999</v>
      </c>
      <c r="U489">
        <f>Table1[[#This Row],[final_sold]]*Table1[[#This Row],[final_price]]</f>
        <v>14623456.055165116</v>
      </c>
      <c r="V489">
        <v>4.1500000000000004</v>
      </c>
      <c r="W489">
        <v>17.170000000000002</v>
      </c>
    </row>
    <row r="490" spans="1:23" x14ac:dyDescent="0.3">
      <c r="A490">
        <v>2020</v>
      </c>
      <c r="B490" t="s">
        <v>33</v>
      </c>
      <c r="C490" t="s">
        <v>19</v>
      </c>
      <c r="D490">
        <v>174753</v>
      </c>
      <c r="E490">
        <v>3.2</v>
      </c>
      <c r="F490" s="2">
        <f>Table1[[#This Row],[website_traffic]]*(Table1[[#This Row],[conversion_rate]]/100)</f>
        <v>5592.0960000000005</v>
      </c>
      <c r="G490">
        <v>98720.21</v>
      </c>
      <c r="H490" s="2">
        <f>Table1[[#This Row],[marketing_spend]]/Table1[[#This Row],[customer buying]]</f>
        <v>17.653525619016555</v>
      </c>
      <c r="I490">
        <v>3804.34</v>
      </c>
      <c r="J490">
        <v>58.35</v>
      </c>
      <c r="K490" s="1">
        <f t="shared" si="7"/>
        <v>1584.5076099999999</v>
      </c>
      <c r="L490">
        <v>234.63</v>
      </c>
      <c r="M490">
        <v>1.1100000000000001</v>
      </c>
      <c r="N490" s="1">
        <f>Table1[[#This Row],[final_price]]*Table1[[#This Row],[competitor_price_index]]</f>
        <v>1758.8034471000001</v>
      </c>
      <c r="O490" t="s">
        <v>44</v>
      </c>
      <c r="P490">
        <v>4614</v>
      </c>
      <c r="Q490">
        <v>3676</v>
      </c>
      <c r="R490">
        <v>21.38</v>
      </c>
      <c r="S490" s="2">
        <f>Table1[[#This Row],[units_sold]]*(Table1[[#This Row],[return_rate]]/100)</f>
        <v>785.92879999999991</v>
      </c>
      <c r="T490" s="2">
        <f>Table1[[#This Row],[units_sold]]-Table1[[#This Row],[unit_return]]</f>
        <v>2890.0712000000003</v>
      </c>
      <c r="U490">
        <f>Table1[[#This Row],[final_sold]]*Table1[[#This Row],[final_price]]</f>
        <v>4579339.8098418321</v>
      </c>
      <c r="V490">
        <v>2.63</v>
      </c>
      <c r="W490">
        <v>16.739999999999998</v>
      </c>
    </row>
    <row r="491" spans="1:23" x14ac:dyDescent="0.3">
      <c r="A491">
        <v>2020</v>
      </c>
      <c r="B491" t="s">
        <v>33</v>
      </c>
      <c r="C491" t="s">
        <v>20</v>
      </c>
      <c r="D491">
        <v>199405</v>
      </c>
      <c r="E491">
        <v>6.96</v>
      </c>
      <c r="F491" s="2">
        <f>Table1[[#This Row],[website_traffic]]*(Table1[[#This Row],[conversion_rate]]/100)</f>
        <v>13878.588</v>
      </c>
      <c r="G491">
        <v>162831.65</v>
      </c>
      <c r="H491" s="2">
        <f>Table1[[#This Row],[marketing_spend]]/Table1[[#This Row],[customer buying]]</f>
        <v>11.732580432533915</v>
      </c>
      <c r="I491">
        <v>30051.64</v>
      </c>
      <c r="J491">
        <v>34.78</v>
      </c>
      <c r="K491" s="1">
        <f t="shared" si="7"/>
        <v>19599.679607999999</v>
      </c>
      <c r="L491">
        <v>148.82</v>
      </c>
      <c r="M491">
        <v>0.82</v>
      </c>
      <c r="N491" s="1">
        <f>Table1[[#This Row],[final_price]]*Table1[[#This Row],[competitor_price_index]]</f>
        <v>16071.737278559998</v>
      </c>
      <c r="O491" t="s">
        <v>45</v>
      </c>
      <c r="P491">
        <v>1159</v>
      </c>
      <c r="Q491">
        <v>13795</v>
      </c>
      <c r="R491">
        <v>2.89</v>
      </c>
      <c r="S491" s="2">
        <f>Table1[[#This Row],[units_sold]]*(Table1[[#This Row],[return_rate]]/100)</f>
        <v>398.67550000000006</v>
      </c>
      <c r="T491" s="2">
        <f>Table1[[#This Row],[units_sold]]-Table1[[#This Row],[unit_return]]</f>
        <v>13396.324500000001</v>
      </c>
      <c r="U491">
        <f>Table1[[#This Row],[final_sold]]*Table1[[#This Row],[final_price]]</f>
        <v>262563668.1248008</v>
      </c>
      <c r="V491">
        <v>4.97</v>
      </c>
      <c r="W491">
        <v>14.27</v>
      </c>
    </row>
    <row r="492" spans="1:23" x14ac:dyDescent="0.3">
      <c r="A492">
        <v>2020</v>
      </c>
      <c r="B492" t="s">
        <v>33</v>
      </c>
      <c r="C492" t="s">
        <v>20</v>
      </c>
      <c r="D492">
        <v>178011</v>
      </c>
      <c r="E492">
        <v>5.79</v>
      </c>
      <c r="F492" s="2">
        <f>Table1[[#This Row],[website_traffic]]*(Table1[[#This Row],[conversion_rate]]/100)</f>
        <v>10306.8369</v>
      </c>
      <c r="G492">
        <v>68426.84</v>
      </c>
      <c r="H492" s="2">
        <f>Table1[[#This Row],[marketing_spend]]/Table1[[#This Row],[customer buying]]</f>
        <v>6.6389757268789218</v>
      </c>
      <c r="I492">
        <v>28502.29</v>
      </c>
      <c r="J492">
        <v>51.28</v>
      </c>
      <c r="K492" s="1">
        <f t="shared" si="7"/>
        <v>13886.315687999999</v>
      </c>
      <c r="L492">
        <v>391.57</v>
      </c>
      <c r="M492">
        <v>0.97</v>
      </c>
      <c r="N492" s="1">
        <f>Table1[[#This Row],[final_price]]*Table1[[#This Row],[competitor_price_index]]</f>
        <v>13469.726217359999</v>
      </c>
      <c r="O492" t="s">
        <v>45</v>
      </c>
      <c r="P492">
        <v>2265</v>
      </c>
      <c r="Q492">
        <v>7853</v>
      </c>
      <c r="R492">
        <v>8.2100000000000009</v>
      </c>
      <c r="S492" s="2">
        <f>Table1[[#This Row],[units_sold]]*(Table1[[#This Row],[return_rate]]/100)</f>
        <v>644.73130000000003</v>
      </c>
      <c r="T492" s="2">
        <f>Table1[[#This Row],[units_sold]]-Table1[[#This Row],[unit_return]]</f>
        <v>7208.2686999999996</v>
      </c>
      <c r="U492">
        <f>Table1[[#This Row],[final_sold]]*Table1[[#This Row],[final_price]]</f>
        <v>100096294.73212935</v>
      </c>
      <c r="V492">
        <v>3.81</v>
      </c>
      <c r="W492">
        <v>11.01</v>
      </c>
    </row>
    <row r="493" spans="1:23" x14ac:dyDescent="0.3">
      <c r="A493">
        <v>2020</v>
      </c>
      <c r="B493" t="s">
        <v>33</v>
      </c>
      <c r="C493" t="s">
        <v>19</v>
      </c>
      <c r="D493">
        <v>26979</v>
      </c>
      <c r="E493">
        <v>4.21</v>
      </c>
      <c r="F493" s="2">
        <f>Table1[[#This Row],[website_traffic]]*(Table1[[#This Row],[conversion_rate]]/100)</f>
        <v>1135.8159000000001</v>
      </c>
      <c r="G493">
        <v>39747.32</v>
      </c>
      <c r="H493" s="2">
        <f>Table1[[#This Row],[marketing_spend]]/Table1[[#This Row],[customer buying]]</f>
        <v>34.994509233406575</v>
      </c>
      <c r="I493">
        <v>29916.799999999999</v>
      </c>
      <c r="J493">
        <v>12.53</v>
      </c>
      <c r="K493" s="1">
        <f t="shared" si="7"/>
        <v>26168.22496</v>
      </c>
      <c r="L493">
        <v>378.04</v>
      </c>
      <c r="M493">
        <v>1.1000000000000001</v>
      </c>
      <c r="N493" s="1">
        <f>Table1[[#This Row],[final_price]]*Table1[[#This Row],[competitor_price_index]]</f>
        <v>28785.047456</v>
      </c>
      <c r="O493" t="s">
        <v>44</v>
      </c>
      <c r="P493">
        <v>327</v>
      </c>
      <c r="Q493">
        <v>1243</v>
      </c>
      <c r="R493">
        <v>8.69</v>
      </c>
      <c r="S493" s="2">
        <f>Table1[[#This Row],[units_sold]]*(Table1[[#This Row],[return_rate]]/100)</f>
        <v>108.01669999999999</v>
      </c>
      <c r="T493" s="2">
        <f>Table1[[#This Row],[units_sold]]-Table1[[#This Row],[unit_return]]</f>
        <v>1134.9833000000001</v>
      </c>
      <c r="U493">
        <f>Table1[[#This Row],[final_sold]]*Table1[[#This Row],[final_price]]</f>
        <v>29700498.320243169</v>
      </c>
      <c r="V493">
        <v>4.38</v>
      </c>
      <c r="W493">
        <v>17.239999999999998</v>
      </c>
    </row>
    <row r="494" spans="1:23" x14ac:dyDescent="0.3">
      <c r="A494">
        <v>2020</v>
      </c>
      <c r="B494" t="s">
        <v>33</v>
      </c>
      <c r="C494" t="s">
        <v>18</v>
      </c>
      <c r="D494">
        <v>190814</v>
      </c>
      <c r="E494">
        <v>1.1000000000000001</v>
      </c>
      <c r="F494" s="2">
        <f>Table1[[#This Row],[website_traffic]]*(Table1[[#This Row],[conversion_rate]]/100)</f>
        <v>2098.9540000000002</v>
      </c>
      <c r="G494">
        <v>14555.69</v>
      </c>
      <c r="H494" s="2">
        <f>Table1[[#This Row],[marketing_spend]]/Table1[[#This Row],[customer buying]]</f>
        <v>6.9347351109171518</v>
      </c>
      <c r="I494">
        <v>30962.799999999999</v>
      </c>
      <c r="J494">
        <v>55.88</v>
      </c>
      <c r="K494" s="1">
        <f t="shared" si="7"/>
        <v>13660.787359999997</v>
      </c>
      <c r="L494">
        <v>355.62</v>
      </c>
      <c r="M494">
        <v>1.19</v>
      </c>
      <c r="N494" s="1">
        <f>Table1[[#This Row],[final_price]]*Table1[[#This Row],[competitor_price_index]]</f>
        <v>16256.336958399996</v>
      </c>
      <c r="O494" t="s">
        <v>44</v>
      </c>
      <c r="P494">
        <v>398</v>
      </c>
      <c r="Q494">
        <v>2350</v>
      </c>
      <c r="R494">
        <v>14.76</v>
      </c>
      <c r="S494" s="2">
        <f>Table1[[#This Row],[units_sold]]*(Table1[[#This Row],[return_rate]]/100)</f>
        <v>346.86</v>
      </c>
      <c r="T494" s="2">
        <f>Table1[[#This Row],[units_sold]]-Table1[[#This Row],[unit_return]]</f>
        <v>2003.1399999999999</v>
      </c>
      <c r="U494">
        <f>Table1[[#This Row],[final_sold]]*Table1[[#This Row],[final_price]]</f>
        <v>27364469.592310391</v>
      </c>
      <c r="V494">
        <v>4.4800000000000004</v>
      </c>
      <c r="W494">
        <v>13.73</v>
      </c>
    </row>
    <row r="495" spans="1:23" x14ac:dyDescent="0.3">
      <c r="A495">
        <v>2020</v>
      </c>
      <c r="B495" t="s">
        <v>33</v>
      </c>
      <c r="C495" t="s">
        <v>18</v>
      </c>
      <c r="D495">
        <v>78125</v>
      </c>
      <c r="E495">
        <v>3.84</v>
      </c>
      <c r="F495" s="2">
        <f>Table1[[#This Row],[website_traffic]]*(Table1[[#This Row],[conversion_rate]]/100)</f>
        <v>2999.9999999999995</v>
      </c>
      <c r="G495">
        <v>78884.639999999999</v>
      </c>
      <c r="H495" s="2">
        <f>Table1[[#This Row],[marketing_spend]]/Table1[[#This Row],[customer buying]]</f>
        <v>26.294880000000003</v>
      </c>
      <c r="I495">
        <v>44725.75</v>
      </c>
      <c r="J495">
        <v>57.18</v>
      </c>
      <c r="K495" s="1">
        <f t="shared" si="7"/>
        <v>19151.566150000002</v>
      </c>
      <c r="L495">
        <v>247.96</v>
      </c>
      <c r="M495">
        <v>0.82</v>
      </c>
      <c r="N495" s="1">
        <f>Table1[[#This Row],[final_price]]*Table1[[#This Row],[competitor_price_index]]</f>
        <v>15704.284243000002</v>
      </c>
      <c r="O495" t="s">
        <v>44</v>
      </c>
      <c r="P495">
        <v>210</v>
      </c>
      <c r="Q495">
        <v>2767</v>
      </c>
      <c r="R495">
        <v>2.81</v>
      </c>
      <c r="S495" s="2">
        <f>Table1[[#This Row],[units_sold]]*(Table1[[#This Row],[return_rate]]/100)</f>
        <v>77.752700000000004</v>
      </c>
      <c r="T495" s="2">
        <f>Table1[[#This Row],[units_sold]]-Table1[[#This Row],[unit_return]]</f>
        <v>2689.2473</v>
      </c>
      <c r="U495">
        <f>Table1[[#This Row],[final_sold]]*Table1[[#This Row],[final_price]]</f>
        <v>51503297.5596589</v>
      </c>
      <c r="V495">
        <v>3.69</v>
      </c>
      <c r="W495">
        <v>15.52</v>
      </c>
    </row>
    <row r="496" spans="1:23" x14ac:dyDescent="0.3">
      <c r="A496">
        <v>2020</v>
      </c>
      <c r="B496" t="s">
        <v>33</v>
      </c>
      <c r="C496" t="s">
        <v>21</v>
      </c>
      <c r="D496">
        <v>97626</v>
      </c>
      <c r="E496">
        <v>4.74</v>
      </c>
      <c r="F496" s="2">
        <f>Table1[[#This Row],[website_traffic]]*(Table1[[#This Row],[conversion_rate]]/100)</f>
        <v>4627.4724000000006</v>
      </c>
      <c r="G496">
        <v>195282.42</v>
      </c>
      <c r="H496" s="2">
        <f>Table1[[#This Row],[marketing_spend]]/Table1[[#This Row],[customer buying]]</f>
        <v>42.200666610134725</v>
      </c>
      <c r="I496">
        <v>8948.48</v>
      </c>
      <c r="J496">
        <v>8</v>
      </c>
      <c r="K496" s="1">
        <f t="shared" si="7"/>
        <v>8232.6016</v>
      </c>
      <c r="L496">
        <v>311.20999999999998</v>
      </c>
      <c r="M496">
        <v>0.98</v>
      </c>
      <c r="N496" s="1">
        <f>Table1[[#This Row],[final_price]]*Table1[[#This Row],[competitor_price_index]]</f>
        <v>8067.949568</v>
      </c>
      <c r="O496" t="s">
        <v>45</v>
      </c>
      <c r="P496">
        <v>1775</v>
      </c>
      <c r="Q496">
        <v>2683</v>
      </c>
      <c r="R496">
        <v>9.5399999999999991</v>
      </c>
      <c r="S496" s="2">
        <f>Table1[[#This Row],[units_sold]]*(Table1[[#This Row],[return_rate]]/100)</f>
        <v>255.95819999999995</v>
      </c>
      <c r="T496" s="2">
        <f>Table1[[#This Row],[units_sold]]-Table1[[#This Row],[unit_return]]</f>
        <v>2427.0418</v>
      </c>
      <c r="U496">
        <f>Table1[[#This Row],[final_sold]]*Table1[[#This Row],[final_price]]</f>
        <v>19980868.205946881</v>
      </c>
      <c r="V496">
        <v>2.9</v>
      </c>
      <c r="W496">
        <v>5.7</v>
      </c>
    </row>
    <row r="497" spans="1:23" x14ac:dyDescent="0.3">
      <c r="A497">
        <v>2020</v>
      </c>
      <c r="B497" t="s">
        <v>33</v>
      </c>
      <c r="C497" t="s">
        <v>19</v>
      </c>
      <c r="D497">
        <v>53299</v>
      </c>
      <c r="E497">
        <v>3.05</v>
      </c>
      <c r="F497" s="2">
        <f>Table1[[#This Row],[website_traffic]]*(Table1[[#This Row],[conversion_rate]]/100)</f>
        <v>1625.6195</v>
      </c>
      <c r="G497">
        <v>375143.81</v>
      </c>
      <c r="H497" s="2">
        <f>Table1[[#This Row],[marketing_spend]]/Table1[[#This Row],[customer buying]]</f>
        <v>230.76975270043204</v>
      </c>
      <c r="I497">
        <v>47540.2</v>
      </c>
      <c r="J497">
        <v>54.3</v>
      </c>
      <c r="K497" s="1">
        <f t="shared" si="7"/>
        <v>21725.871400000004</v>
      </c>
      <c r="L497">
        <v>477.51</v>
      </c>
      <c r="M497">
        <v>1.18</v>
      </c>
      <c r="N497" s="1">
        <f>Table1[[#This Row],[final_price]]*Table1[[#This Row],[competitor_price_index]]</f>
        <v>25636.528252000004</v>
      </c>
      <c r="O497" t="s">
        <v>45</v>
      </c>
      <c r="P497">
        <v>975</v>
      </c>
      <c r="Q497">
        <v>975</v>
      </c>
      <c r="R497">
        <v>4.8099999999999996</v>
      </c>
      <c r="S497" s="2">
        <f>Table1[[#This Row],[units_sold]]*(Table1[[#This Row],[return_rate]]/100)</f>
        <v>46.897499999999994</v>
      </c>
      <c r="T497" s="2">
        <f>Table1[[#This Row],[units_sold]]-Table1[[#This Row],[unit_return]]</f>
        <v>928.10249999999996</v>
      </c>
      <c r="U497">
        <f>Table1[[#This Row],[final_sold]]*Table1[[#This Row],[final_price]]</f>
        <v>20163835.561018504</v>
      </c>
      <c r="V497">
        <v>3</v>
      </c>
      <c r="W497">
        <v>10.75</v>
      </c>
    </row>
    <row r="498" spans="1:23" x14ac:dyDescent="0.3">
      <c r="A498">
        <v>2020</v>
      </c>
      <c r="B498" t="s">
        <v>33</v>
      </c>
      <c r="C498" t="s">
        <v>21</v>
      </c>
      <c r="D498">
        <v>79027</v>
      </c>
      <c r="E498">
        <v>1.85</v>
      </c>
      <c r="F498" s="2">
        <f>Table1[[#This Row],[website_traffic]]*(Table1[[#This Row],[conversion_rate]]/100)</f>
        <v>1461.9995000000001</v>
      </c>
      <c r="G498">
        <v>210341.18</v>
      </c>
      <c r="H498" s="2">
        <f>Table1[[#This Row],[marketing_spend]]/Table1[[#This Row],[customer buying]]</f>
        <v>143.87226534619197</v>
      </c>
      <c r="I498">
        <v>30506.87</v>
      </c>
      <c r="J498">
        <v>17.29</v>
      </c>
      <c r="K498" s="1">
        <f t="shared" si="7"/>
        <v>25232.232176999998</v>
      </c>
      <c r="L498">
        <v>468.34</v>
      </c>
      <c r="M498">
        <v>0.92</v>
      </c>
      <c r="N498" s="1">
        <f>Table1[[#This Row],[final_price]]*Table1[[#This Row],[competitor_price_index]]</f>
        <v>23213.653602840001</v>
      </c>
      <c r="O498" t="s">
        <v>45</v>
      </c>
      <c r="P498">
        <v>640</v>
      </c>
      <c r="Q498">
        <v>961</v>
      </c>
      <c r="R498">
        <v>20.329999999999998</v>
      </c>
      <c r="S498" s="2">
        <f>Table1[[#This Row],[units_sold]]*(Table1[[#This Row],[return_rate]]/100)</f>
        <v>195.37129999999999</v>
      </c>
      <c r="T498" s="2">
        <f>Table1[[#This Row],[units_sold]]-Table1[[#This Row],[unit_return]]</f>
        <v>765.62869999999998</v>
      </c>
      <c r="U498">
        <f>Table1[[#This Row],[final_sold]]*Table1[[#This Row],[final_price]]</f>
        <v>19318521.119774677</v>
      </c>
      <c r="V498">
        <v>3.29</v>
      </c>
      <c r="W498">
        <v>2.96</v>
      </c>
    </row>
    <row r="499" spans="1:23" x14ac:dyDescent="0.3">
      <c r="A499">
        <v>2020</v>
      </c>
      <c r="B499" t="s">
        <v>33</v>
      </c>
      <c r="C499" t="s">
        <v>22</v>
      </c>
      <c r="D499">
        <v>124311</v>
      </c>
      <c r="E499">
        <v>2.67</v>
      </c>
      <c r="F499" s="2">
        <f>Table1[[#This Row],[website_traffic]]*(Table1[[#This Row],[conversion_rate]]/100)</f>
        <v>3319.1036999999997</v>
      </c>
      <c r="G499">
        <v>58081.72</v>
      </c>
      <c r="H499" s="2">
        <f>Table1[[#This Row],[marketing_spend]]/Table1[[#This Row],[customer buying]]</f>
        <v>17.49921823774292</v>
      </c>
      <c r="I499">
        <v>48146.68</v>
      </c>
      <c r="J499">
        <v>15.13</v>
      </c>
      <c r="K499" s="1">
        <f t="shared" si="7"/>
        <v>40862.087315999997</v>
      </c>
      <c r="L499">
        <v>459.35</v>
      </c>
      <c r="M499">
        <v>0.89</v>
      </c>
      <c r="N499" s="1">
        <f>Table1[[#This Row],[final_price]]*Table1[[#This Row],[competitor_price_index]]</f>
        <v>36367.257711239996</v>
      </c>
      <c r="O499" t="s">
        <v>44</v>
      </c>
      <c r="P499">
        <v>2215</v>
      </c>
      <c r="Q499">
        <v>2680</v>
      </c>
      <c r="R499">
        <v>23.23</v>
      </c>
      <c r="S499" s="2">
        <f>Table1[[#This Row],[units_sold]]*(Table1[[#This Row],[return_rate]]/100)</f>
        <v>622.56399999999996</v>
      </c>
      <c r="T499" s="2">
        <f>Table1[[#This Row],[units_sold]]-Table1[[#This Row],[unit_return]]</f>
        <v>2057.4360000000001</v>
      </c>
      <c r="U499">
        <f>Table1[[#This Row],[final_sold]]*Table1[[#This Row],[final_price]]</f>
        <v>84071129.47908178</v>
      </c>
      <c r="V499">
        <v>3.23</v>
      </c>
      <c r="W499">
        <v>8.1</v>
      </c>
    </row>
    <row r="500" spans="1:23" x14ac:dyDescent="0.3">
      <c r="A500">
        <v>2020</v>
      </c>
      <c r="B500" t="s">
        <v>33</v>
      </c>
      <c r="C500" t="s">
        <v>19</v>
      </c>
      <c r="D500">
        <v>13863</v>
      </c>
      <c r="E500">
        <v>5.87</v>
      </c>
      <c r="F500" s="2">
        <f>Table1[[#This Row],[website_traffic]]*(Table1[[#This Row],[conversion_rate]]/100)</f>
        <v>813.75810000000001</v>
      </c>
      <c r="G500">
        <v>238989.91</v>
      </c>
      <c r="H500" s="2">
        <f>Table1[[#This Row],[marketing_spend]]/Table1[[#This Row],[customer buying]]</f>
        <v>293.68667420944871</v>
      </c>
      <c r="I500">
        <v>18286.82</v>
      </c>
      <c r="J500">
        <v>32.04</v>
      </c>
      <c r="K500" s="1">
        <f t="shared" si="7"/>
        <v>12427.722872</v>
      </c>
      <c r="L500">
        <v>235.99</v>
      </c>
      <c r="M500">
        <v>1.01</v>
      </c>
      <c r="N500" s="1">
        <f>Table1[[#This Row],[final_price]]*Table1[[#This Row],[competitor_price_index]]</f>
        <v>12552.000100720001</v>
      </c>
      <c r="O500" t="s">
        <v>45</v>
      </c>
      <c r="P500">
        <v>1498</v>
      </c>
      <c r="Q500">
        <v>698</v>
      </c>
      <c r="R500">
        <v>1.72</v>
      </c>
      <c r="S500" s="2">
        <f>Table1[[#This Row],[units_sold]]*(Table1[[#This Row],[return_rate]]/100)</f>
        <v>12.005599999999999</v>
      </c>
      <c r="T500" s="2">
        <f>Table1[[#This Row],[units_sold]]-Table1[[#This Row],[unit_return]]</f>
        <v>685.99440000000004</v>
      </c>
      <c r="U500">
        <f>Table1[[#This Row],[final_sold]]*Table1[[#This Row],[final_price]]</f>
        <v>8525348.2949439175</v>
      </c>
      <c r="V500">
        <v>4.29</v>
      </c>
      <c r="W500">
        <v>14.87</v>
      </c>
    </row>
    <row r="501" spans="1:23" x14ac:dyDescent="0.3">
      <c r="A501">
        <v>2020</v>
      </c>
      <c r="B501" t="s">
        <v>33</v>
      </c>
      <c r="C501" t="s">
        <v>19</v>
      </c>
      <c r="D501">
        <v>84605</v>
      </c>
      <c r="E501">
        <v>4.57</v>
      </c>
      <c r="F501" s="2">
        <f>Table1[[#This Row],[website_traffic]]*(Table1[[#This Row],[conversion_rate]]/100)</f>
        <v>3866.4485000000004</v>
      </c>
      <c r="G501">
        <v>407604.95</v>
      </c>
      <c r="H501" s="2">
        <f>Table1[[#This Row],[marketing_spend]]/Table1[[#This Row],[customer buying]]</f>
        <v>105.4210213843531</v>
      </c>
      <c r="I501">
        <v>10522.67</v>
      </c>
      <c r="J501">
        <v>37.299999999999997</v>
      </c>
      <c r="K501" s="1">
        <f t="shared" si="7"/>
        <v>6597.7140900000004</v>
      </c>
      <c r="L501">
        <v>25.38</v>
      </c>
      <c r="M501">
        <v>1.0900000000000001</v>
      </c>
      <c r="N501" s="1">
        <f>Table1[[#This Row],[final_price]]*Table1[[#This Row],[competitor_price_index]]</f>
        <v>7191.5083581000008</v>
      </c>
      <c r="O501" t="s">
        <v>45</v>
      </c>
      <c r="P501">
        <v>458</v>
      </c>
      <c r="Q501">
        <v>2258</v>
      </c>
      <c r="R501">
        <v>18.43</v>
      </c>
      <c r="S501" s="2">
        <f>Table1[[#This Row],[units_sold]]*(Table1[[#This Row],[return_rate]]/100)</f>
        <v>416.14939999999996</v>
      </c>
      <c r="T501" s="2">
        <f>Table1[[#This Row],[units_sold]]-Table1[[#This Row],[unit_return]]</f>
        <v>1841.8506</v>
      </c>
      <c r="U501">
        <f>Table1[[#This Row],[final_sold]]*Table1[[#This Row],[final_price]]</f>
        <v>12152003.655294955</v>
      </c>
      <c r="V501">
        <v>2.92</v>
      </c>
      <c r="W501">
        <v>14.88</v>
      </c>
    </row>
    <row r="502" spans="1:23" x14ac:dyDescent="0.3">
      <c r="A502">
        <v>2020</v>
      </c>
      <c r="B502" t="s">
        <v>33</v>
      </c>
      <c r="C502" t="s">
        <v>20</v>
      </c>
      <c r="D502">
        <v>27865</v>
      </c>
      <c r="E502">
        <v>2.54</v>
      </c>
      <c r="F502" s="2">
        <f>Table1[[#This Row],[website_traffic]]*(Table1[[#This Row],[conversion_rate]]/100)</f>
        <v>707.77099999999996</v>
      </c>
      <c r="G502">
        <v>39447.96</v>
      </c>
      <c r="H502" s="2">
        <f>Table1[[#This Row],[marketing_spend]]/Table1[[#This Row],[customer buying]]</f>
        <v>55.73548506508461</v>
      </c>
      <c r="I502">
        <v>15970.88</v>
      </c>
      <c r="J502">
        <v>15.91</v>
      </c>
      <c r="K502" s="1">
        <f t="shared" si="7"/>
        <v>13429.912992</v>
      </c>
      <c r="L502">
        <v>451.73</v>
      </c>
      <c r="M502">
        <v>0.99</v>
      </c>
      <c r="N502" s="1">
        <f>Table1[[#This Row],[final_price]]*Table1[[#This Row],[competitor_price_index]]</f>
        <v>13295.613862079999</v>
      </c>
      <c r="O502" t="s">
        <v>45</v>
      </c>
      <c r="P502">
        <v>2582</v>
      </c>
      <c r="Q502">
        <v>523</v>
      </c>
      <c r="R502">
        <v>15.28</v>
      </c>
      <c r="S502" s="2">
        <f>Table1[[#This Row],[units_sold]]*(Table1[[#This Row],[return_rate]]/100)</f>
        <v>79.914400000000001</v>
      </c>
      <c r="T502" s="2">
        <f>Table1[[#This Row],[units_sold]]-Table1[[#This Row],[unit_return]]</f>
        <v>443.0856</v>
      </c>
      <c r="U502">
        <f>Table1[[#This Row],[final_sold]]*Table1[[#This Row],[final_price]]</f>
        <v>5950601.0560081154</v>
      </c>
      <c r="V502">
        <v>3.7</v>
      </c>
      <c r="W502">
        <v>7.43</v>
      </c>
    </row>
    <row r="503" spans="1:23" x14ac:dyDescent="0.3">
      <c r="A503">
        <v>2020</v>
      </c>
      <c r="B503" t="s">
        <v>33</v>
      </c>
      <c r="C503" t="s">
        <v>21</v>
      </c>
      <c r="D503">
        <v>65046</v>
      </c>
      <c r="E503">
        <v>2.37</v>
      </c>
      <c r="F503" s="2">
        <f>Table1[[#This Row],[website_traffic]]*(Table1[[#This Row],[conversion_rate]]/100)</f>
        <v>1541.5902000000001</v>
      </c>
      <c r="G503">
        <v>9343.5</v>
      </c>
      <c r="H503" s="2">
        <f>Table1[[#This Row],[marketing_spend]]/Table1[[#This Row],[customer buying]]</f>
        <v>6.0609492717325262</v>
      </c>
      <c r="I503">
        <v>6464.96</v>
      </c>
      <c r="J503">
        <v>56.57</v>
      </c>
      <c r="K503" s="1">
        <f t="shared" si="7"/>
        <v>2807.7321280000001</v>
      </c>
      <c r="L503">
        <v>168.96</v>
      </c>
      <c r="M503">
        <v>1.05</v>
      </c>
      <c r="N503" s="1">
        <f>Table1[[#This Row],[final_price]]*Table1[[#This Row],[competitor_price_index]]</f>
        <v>2948.1187344000004</v>
      </c>
      <c r="O503" t="s">
        <v>44</v>
      </c>
      <c r="P503">
        <v>3094</v>
      </c>
      <c r="Q503">
        <v>1680</v>
      </c>
      <c r="R503">
        <v>3.83</v>
      </c>
      <c r="S503" s="2">
        <f>Table1[[#This Row],[units_sold]]*(Table1[[#This Row],[return_rate]]/100)</f>
        <v>64.343999999999994</v>
      </c>
      <c r="T503" s="2">
        <f>Table1[[#This Row],[units_sold]]-Table1[[#This Row],[unit_return]]</f>
        <v>1615.6559999999999</v>
      </c>
      <c r="U503">
        <f>Table1[[#This Row],[final_sold]]*Table1[[#This Row],[final_price]]</f>
        <v>4536329.2589959679</v>
      </c>
      <c r="V503">
        <v>4.3600000000000003</v>
      </c>
      <c r="W503">
        <v>17.27</v>
      </c>
    </row>
    <row r="504" spans="1:23" x14ac:dyDescent="0.3">
      <c r="A504">
        <v>2020</v>
      </c>
      <c r="B504" t="s">
        <v>33</v>
      </c>
      <c r="C504" t="s">
        <v>18</v>
      </c>
      <c r="D504">
        <v>189944</v>
      </c>
      <c r="E504">
        <v>0.7</v>
      </c>
      <c r="F504" s="2">
        <f>Table1[[#This Row],[website_traffic]]*(Table1[[#This Row],[conversion_rate]]/100)</f>
        <v>1329.6079999999999</v>
      </c>
      <c r="G504">
        <v>493859.91</v>
      </c>
      <c r="H504" s="2">
        <f>Table1[[#This Row],[marketing_spend]]/Table1[[#This Row],[customer buying]]</f>
        <v>371.43271550712689</v>
      </c>
      <c r="I504">
        <v>24421.33</v>
      </c>
      <c r="J504">
        <v>10.69</v>
      </c>
      <c r="K504" s="1">
        <f t="shared" si="7"/>
        <v>21810.689823000001</v>
      </c>
      <c r="L504">
        <v>50.95</v>
      </c>
      <c r="M504">
        <v>0.99</v>
      </c>
      <c r="N504" s="1">
        <f>Table1[[#This Row],[final_price]]*Table1[[#This Row],[competitor_price_index]]</f>
        <v>21592.582924770002</v>
      </c>
      <c r="O504" t="s">
        <v>44</v>
      </c>
      <c r="P504">
        <v>4914</v>
      </c>
      <c r="Q504">
        <v>1359</v>
      </c>
      <c r="R504">
        <v>4.78</v>
      </c>
      <c r="S504" s="2">
        <f>Table1[[#This Row],[units_sold]]*(Table1[[#This Row],[return_rate]]/100)</f>
        <v>64.9602</v>
      </c>
      <c r="T504" s="2">
        <f>Table1[[#This Row],[units_sold]]-Table1[[#This Row],[unit_return]]</f>
        <v>1294.0398</v>
      </c>
      <c r="U504">
        <f>Table1[[#This Row],[final_sold]]*Table1[[#This Row],[final_price]]</f>
        <v>28223900.696416955</v>
      </c>
      <c r="V504">
        <v>4.09</v>
      </c>
      <c r="W504">
        <v>16.82</v>
      </c>
    </row>
    <row r="505" spans="1:23" x14ac:dyDescent="0.3">
      <c r="A505">
        <v>2020</v>
      </c>
      <c r="B505" t="s">
        <v>33</v>
      </c>
      <c r="C505" t="s">
        <v>22</v>
      </c>
      <c r="D505">
        <v>154231</v>
      </c>
      <c r="E505">
        <v>1.1599999999999999</v>
      </c>
      <c r="F505" s="2">
        <f>Table1[[#This Row],[website_traffic]]*(Table1[[#This Row],[conversion_rate]]/100)</f>
        <v>1789.0795999999998</v>
      </c>
      <c r="G505">
        <v>493471.29</v>
      </c>
      <c r="H505" s="2">
        <f>Table1[[#This Row],[marketing_spend]]/Table1[[#This Row],[customer buying]]</f>
        <v>275.82411090037584</v>
      </c>
      <c r="I505">
        <v>48410.01</v>
      </c>
      <c r="J505">
        <v>21.79</v>
      </c>
      <c r="K505" s="1">
        <f t="shared" si="7"/>
        <v>37861.468821000002</v>
      </c>
      <c r="L505">
        <v>421.04</v>
      </c>
      <c r="M505">
        <v>0.82</v>
      </c>
      <c r="N505" s="1">
        <f>Table1[[#This Row],[final_price]]*Table1[[#This Row],[competitor_price_index]]</f>
        <v>31046.404433219999</v>
      </c>
      <c r="O505" t="s">
        <v>44</v>
      </c>
      <c r="P505">
        <v>2024</v>
      </c>
      <c r="Q505">
        <v>2044</v>
      </c>
      <c r="R505">
        <v>18.84</v>
      </c>
      <c r="S505" s="2">
        <f>Table1[[#This Row],[units_sold]]*(Table1[[#This Row],[return_rate]]/100)</f>
        <v>385.08960000000002</v>
      </c>
      <c r="T505" s="2">
        <f>Table1[[#This Row],[units_sold]]-Table1[[#This Row],[unit_return]]</f>
        <v>1658.9104</v>
      </c>
      <c r="U505">
        <f>Table1[[#This Row],[final_sold]]*Table1[[#This Row],[final_price]]</f>
        <v>62808784.38643264</v>
      </c>
      <c r="V505">
        <v>4.57</v>
      </c>
      <c r="W505">
        <v>14.3</v>
      </c>
    </row>
    <row r="506" spans="1:23" x14ac:dyDescent="0.3">
      <c r="A506">
        <v>2020</v>
      </c>
      <c r="B506" t="s">
        <v>33</v>
      </c>
      <c r="C506" t="s">
        <v>19</v>
      </c>
      <c r="D506">
        <v>80837</v>
      </c>
      <c r="E506">
        <v>0.79</v>
      </c>
      <c r="F506" s="2">
        <f>Table1[[#This Row],[website_traffic]]*(Table1[[#This Row],[conversion_rate]]/100)</f>
        <v>638.61230000000012</v>
      </c>
      <c r="G506">
        <v>415613.97</v>
      </c>
      <c r="H506" s="2">
        <f>Table1[[#This Row],[marketing_spend]]/Table1[[#This Row],[customer buying]]</f>
        <v>650.80796282815083</v>
      </c>
      <c r="I506">
        <v>13045.39</v>
      </c>
      <c r="J506">
        <v>16.940000000000001</v>
      </c>
      <c r="K506" s="1">
        <f t="shared" si="7"/>
        <v>10835.500934</v>
      </c>
      <c r="L506">
        <v>158.03</v>
      </c>
      <c r="M506">
        <v>1.03</v>
      </c>
      <c r="N506" s="1">
        <f>Table1[[#This Row],[final_price]]*Table1[[#This Row],[competitor_price_index]]</f>
        <v>11160.56596202</v>
      </c>
      <c r="O506" t="s">
        <v>45</v>
      </c>
      <c r="P506">
        <v>4614</v>
      </c>
      <c r="Q506">
        <v>332</v>
      </c>
      <c r="R506">
        <v>13.37</v>
      </c>
      <c r="S506" s="2">
        <f>Table1[[#This Row],[units_sold]]*(Table1[[#This Row],[return_rate]]/100)</f>
        <v>44.388399999999997</v>
      </c>
      <c r="T506" s="2">
        <f>Table1[[#This Row],[units_sold]]-Table1[[#This Row],[unit_return]]</f>
        <v>287.61160000000001</v>
      </c>
      <c r="U506">
        <f>Table1[[#This Row],[final_sold]]*Table1[[#This Row],[final_price]]</f>
        <v>3116415.7604292342</v>
      </c>
      <c r="V506">
        <v>2.6</v>
      </c>
      <c r="W506">
        <v>1.61</v>
      </c>
    </row>
    <row r="507" spans="1:23" x14ac:dyDescent="0.3">
      <c r="A507">
        <v>2020</v>
      </c>
      <c r="B507" t="s">
        <v>33</v>
      </c>
      <c r="C507" t="s">
        <v>19</v>
      </c>
      <c r="D507">
        <v>24238</v>
      </c>
      <c r="E507">
        <v>7.99</v>
      </c>
      <c r="F507" s="2">
        <f>Table1[[#This Row],[website_traffic]]*(Table1[[#This Row],[conversion_rate]]/100)</f>
        <v>1936.6161999999999</v>
      </c>
      <c r="G507">
        <v>389933.07</v>
      </c>
      <c r="H507" s="2">
        <f>Table1[[#This Row],[marketing_spend]]/Table1[[#This Row],[customer buying]]</f>
        <v>201.34762375735576</v>
      </c>
      <c r="I507">
        <v>946.93</v>
      </c>
      <c r="J507">
        <v>55.07</v>
      </c>
      <c r="K507" s="1">
        <f t="shared" si="7"/>
        <v>425.45564899999999</v>
      </c>
      <c r="L507">
        <v>430.36</v>
      </c>
      <c r="M507">
        <v>1.0900000000000001</v>
      </c>
      <c r="N507" s="1">
        <f>Table1[[#This Row],[final_price]]*Table1[[#This Row],[competitor_price_index]]</f>
        <v>463.74665741000001</v>
      </c>
      <c r="O507" t="s">
        <v>45</v>
      </c>
      <c r="P507">
        <v>3610</v>
      </c>
      <c r="Q507">
        <v>1529</v>
      </c>
      <c r="R507">
        <v>22.06</v>
      </c>
      <c r="S507" s="2">
        <f>Table1[[#This Row],[units_sold]]*(Table1[[#This Row],[return_rate]]/100)</f>
        <v>337.29739999999998</v>
      </c>
      <c r="T507" s="2">
        <f>Table1[[#This Row],[units_sold]]-Table1[[#This Row],[unit_return]]</f>
        <v>1191.7026000000001</v>
      </c>
      <c r="U507">
        <f>Table1[[#This Row],[final_sold]]*Table1[[#This Row],[final_price]]</f>
        <v>507016.60309798742</v>
      </c>
      <c r="V507">
        <v>3.95</v>
      </c>
      <c r="W507">
        <v>11.36</v>
      </c>
    </row>
    <row r="508" spans="1:23" x14ac:dyDescent="0.3">
      <c r="A508">
        <v>2020</v>
      </c>
      <c r="B508" t="s">
        <v>33</v>
      </c>
      <c r="C508" t="s">
        <v>21</v>
      </c>
      <c r="D508">
        <v>183050</v>
      </c>
      <c r="E508">
        <v>7.22</v>
      </c>
      <c r="F508" s="2">
        <f>Table1[[#This Row],[website_traffic]]*(Table1[[#This Row],[conversion_rate]]/100)</f>
        <v>13216.210000000001</v>
      </c>
      <c r="G508">
        <v>445160.94</v>
      </c>
      <c r="H508" s="2">
        <f>Table1[[#This Row],[marketing_spend]]/Table1[[#This Row],[customer buying]]</f>
        <v>33.682949953125743</v>
      </c>
      <c r="I508">
        <v>49801.440000000002</v>
      </c>
      <c r="J508">
        <v>33.11</v>
      </c>
      <c r="K508" s="1">
        <f t="shared" si="7"/>
        <v>33312.183216000005</v>
      </c>
      <c r="L508">
        <v>135.85</v>
      </c>
      <c r="M508">
        <v>1.17</v>
      </c>
      <c r="N508" s="1">
        <f>Table1[[#This Row],[final_price]]*Table1[[#This Row],[competitor_price_index]]</f>
        <v>38975.254362720007</v>
      </c>
      <c r="O508" t="s">
        <v>45</v>
      </c>
      <c r="P508">
        <v>1213</v>
      </c>
      <c r="Q508">
        <v>12079</v>
      </c>
      <c r="R508">
        <v>10.09</v>
      </c>
      <c r="S508" s="2">
        <f>Table1[[#This Row],[units_sold]]*(Table1[[#This Row],[return_rate]]/100)</f>
        <v>1218.7710999999999</v>
      </c>
      <c r="T508" s="2">
        <f>Table1[[#This Row],[units_sold]]-Table1[[#This Row],[unit_return]]</f>
        <v>10860.2289</v>
      </c>
      <c r="U508">
        <f>Table1[[#This Row],[final_sold]]*Table1[[#This Row],[final_price]]</f>
        <v>361777934.88449818</v>
      </c>
      <c r="V508">
        <v>4.57</v>
      </c>
      <c r="W508">
        <v>14.61</v>
      </c>
    </row>
    <row r="509" spans="1:23" x14ac:dyDescent="0.3">
      <c r="A509">
        <v>2020</v>
      </c>
      <c r="B509" t="s">
        <v>33</v>
      </c>
      <c r="C509" t="s">
        <v>22</v>
      </c>
      <c r="D509">
        <v>156790</v>
      </c>
      <c r="E509">
        <v>5.04</v>
      </c>
      <c r="F509" s="2">
        <f>Table1[[#This Row],[website_traffic]]*(Table1[[#This Row],[conversion_rate]]/100)</f>
        <v>7902.2160000000003</v>
      </c>
      <c r="G509">
        <v>440239.96</v>
      </c>
      <c r="H509" s="2">
        <f>Table1[[#This Row],[marketing_spend]]/Table1[[#This Row],[customer buying]]</f>
        <v>55.710949941130437</v>
      </c>
      <c r="I509">
        <v>33776.14</v>
      </c>
      <c r="J509">
        <v>55.74</v>
      </c>
      <c r="K509" s="1">
        <f t="shared" si="7"/>
        <v>14949.319563999999</v>
      </c>
      <c r="L509">
        <v>96.77</v>
      </c>
      <c r="M509">
        <v>0.84</v>
      </c>
      <c r="N509" s="1">
        <f>Table1[[#This Row],[final_price]]*Table1[[#This Row],[competitor_price_index]]</f>
        <v>12557.428433759998</v>
      </c>
      <c r="O509" t="s">
        <v>45</v>
      </c>
      <c r="P509">
        <v>871</v>
      </c>
      <c r="Q509">
        <v>7412</v>
      </c>
      <c r="R509">
        <v>12.3</v>
      </c>
      <c r="S509" s="2">
        <f>Table1[[#This Row],[units_sold]]*(Table1[[#This Row],[return_rate]]/100)</f>
        <v>911.67600000000004</v>
      </c>
      <c r="T509" s="2">
        <f>Table1[[#This Row],[units_sold]]-Table1[[#This Row],[unit_return]]</f>
        <v>6500.3239999999996</v>
      </c>
      <c r="U509">
        <f>Table1[[#This Row],[final_sold]]*Table1[[#This Row],[final_price]]</f>
        <v>97175420.745538726</v>
      </c>
      <c r="V509">
        <v>4.6900000000000004</v>
      </c>
      <c r="W509">
        <v>12.17</v>
      </c>
    </row>
    <row r="510" spans="1:23" x14ac:dyDescent="0.3">
      <c r="A510">
        <v>2020</v>
      </c>
      <c r="B510" t="s">
        <v>33</v>
      </c>
      <c r="C510" t="s">
        <v>22</v>
      </c>
      <c r="D510">
        <v>88862</v>
      </c>
      <c r="E510">
        <v>6.48</v>
      </c>
      <c r="F510" s="2">
        <f>Table1[[#This Row],[website_traffic]]*(Table1[[#This Row],[conversion_rate]]/100)</f>
        <v>5758.2576000000008</v>
      </c>
      <c r="G510">
        <v>99420.39</v>
      </c>
      <c r="H510" s="2">
        <f>Table1[[#This Row],[marketing_spend]]/Table1[[#This Row],[customer buying]]</f>
        <v>17.265707251443558</v>
      </c>
      <c r="I510">
        <v>1933</v>
      </c>
      <c r="J510">
        <v>42.94</v>
      </c>
      <c r="K510" s="1">
        <f t="shared" si="7"/>
        <v>1102.9698000000001</v>
      </c>
      <c r="L510">
        <v>220.31</v>
      </c>
      <c r="M510">
        <v>0.99</v>
      </c>
      <c r="N510" s="1">
        <f>Table1[[#This Row],[final_price]]*Table1[[#This Row],[competitor_price_index]]</f>
        <v>1091.940102</v>
      </c>
      <c r="O510" t="s">
        <v>44</v>
      </c>
      <c r="P510">
        <v>2495</v>
      </c>
      <c r="Q510">
        <v>6002</v>
      </c>
      <c r="R510">
        <v>11.87</v>
      </c>
      <c r="S510" s="2">
        <f>Table1[[#This Row],[units_sold]]*(Table1[[#This Row],[return_rate]]/100)</f>
        <v>712.43739999999991</v>
      </c>
      <c r="T510" s="2">
        <f>Table1[[#This Row],[units_sold]]-Table1[[#This Row],[unit_return]]</f>
        <v>5289.5626000000002</v>
      </c>
      <c r="U510">
        <f>Table1[[#This Row],[final_sold]]*Table1[[#This Row],[final_price]]</f>
        <v>5834227.8030094802</v>
      </c>
      <c r="V510">
        <v>4.17</v>
      </c>
      <c r="W510">
        <v>14.67</v>
      </c>
    </row>
    <row r="511" spans="1:23" x14ac:dyDescent="0.3">
      <c r="A511">
        <v>2020</v>
      </c>
      <c r="B511" t="s">
        <v>33</v>
      </c>
      <c r="C511" t="s">
        <v>22</v>
      </c>
      <c r="D511">
        <v>51603</v>
      </c>
      <c r="E511">
        <v>3.44</v>
      </c>
      <c r="F511" s="2">
        <f>Table1[[#This Row],[website_traffic]]*(Table1[[#This Row],[conversion_rate]]/100)</f>
        <v>1775.1432</v>
      </c>
      <c r="G511">
        <v>308678.92</v>
      </c>
      <c r="H511" s="2">
        <f>Table1[[#This Row],[marketing_spend]]/Table1[[#This Row],[customer buying]]</f>
        <v>173.88958817519622</v>
      </c>
      <c r="I511">
        <v>15799.89</v>
      </c>
      <c r="J511">
        <v>7.26</v>
      </c>
      <c r="K511" s="1">
        <f t="shared" si="7"/>
        <v>14652.817986</v>
      </c>
      <c r="L511">
        <v>105.62</v>
      </c>
      <c r="M511">
        <v>1.04</v>
      </c>
      <c r="N511" s="1">
        <f>Table1[[#This Row],[final_price]]*Table1[[#This Row],[competitor_price_index]]</f>
        <v>15238.93070544</v>
      </c>
      <c r="O511" t="s">
        <v>45</v>
      </c>
      <c r="P511">
        <v>1066</v>
      </c>
      <c r="Q511">
        <v>1381</v>
      </c>
      <c r="R511">
        <v>1.82</v>
      </c>
      <c r="S511" s="2">
        <f>Table1[[#This Row],[units_sold]]*(Table1[[#This Row],[return_rate]]/100)</f>
        <v>25.1342</v>
      </c>
      <c r="T511" s="2">
        <f>Table1[[#This Row],[units_sold]]-Table1[[#This Row],[unit_return]]</f>
        <v>1355.8658</v>
      </c>
      <c r="U511">
        <f>Table1[[#This Row],[final_sold]]*Table1[[#This Row],[final_price]]</f>
        <v>19867254.780842278</v>
      </c>
      <c r="V511">
        <v>3.89</v>
      </c>
      <c r="W511">
        <v>8.59</v>
      </c>
    </row>
    <row r="512" spans="1:23" x14ac:dyDescent="0.3">
      <c r="A512">
        <v>2020</v>
      </c>
      <c r="B512" t="s">
        <v>33</v>
      </c>
      <c r="C512" t="s">
        <v>18</v>
      </c>
      <c r="D512">
        <v>3594</v>
      </c>
      <c r="E512">
        <v>6.56</v>
      </c>
      <c r="F512" s="2">
        <f>Table1[[#This Row],[website_traffic]]*(Table1[[#This Row],[conversion_rate]]/100)</f>
        <v>235.76639999999998</v>
      </c>
      <c r="G512">
        <v>485510.44</v>
      </c>
      <c r="H512" s="2">
        <f>Table1[[#This Row],[marketing_spend]]/Table1[[#This Row],[customer buying]]</f>
        <v>2059.2859711986102</v>
      </c>
      <c r="I512">
        <v>6320.98</v>
      </c>
      <c r="J512">
        <v>6.32</v>
      </c>
      <c r="K512" s="1">
        <f t="shared" si="7"/>
        <v>5921.4940639999995</v>
      </c>
      <c r="L512">
        <v>126.39</v>
      </c>
      <c r="M512">
        <v>0.94</v>
      </c>
      <c r="N512" s="1">
        <f>Table1[[#This Row],[final_price]]*Table1[[#This Row],[competitor_price_index]]</f>
        <v>5566.2044201599992</v>
      </c>
      <c r="O512" t="s">
        <v>45</v>
      </c>
      <c r="P512">
        <v>1094</v>
      </c>
      <c r="Q512">
        <v>224</v>
      </c>
      <c r="R512">
        <v>21.6</v>
      </c>
      <c r="S512" s="2">
        <f>Table1[[#This Row],[units_sold]]*(Table1[[#This Row],[return_rate]]/100)</f>
        <v>48.384000000000007</v>
      </c>
      <c r="T512" s="2">
        <f>Table1[[#This Row],[units_sold]]-Table1[[#This Row],[unit_return]]</f>
        <v>175.61599999999999</v>
      </c>
      <c r="U512">
        <f>Table1[[#This Row],[final_sold]]*Table1[[#This Row],[final_price]]</f>
        <v>1039909.1015434238</v>
      </c>
      <c r="V512">
        <v>4.76</v>
      </c>
      <c r="W512">
        <v>10.1</v>
      </c>
    </row>
    <row r="513" spans="1:23" x14ac:dyDescent="0.3">
      <c r="A513">
        <v>2020</v>
      </c>
      <c r="B513" t="s">
        <v>33</v>
      </c>
      <c r="C513" t="s">
        <v>18</v>
      </c>
      <c r="D513">
        <v>159025</v>
      </c>
      <c r="E513">
        <v>7.96</v>
      </c>
      <c r="F513" s="2">
        <f>Table1[[#This Row],[website_traffic]]*(Table1[[#This Row],[conversion_rate]]/100)</f>
        <v>12658.390000000001</v>
      </c>
      <c r="G513">
        <v>465856.03</v>
      </c>
      <c r="H513" s="2">
        <f>Table1[[#This Row],[marketing_spend]]/Table1[[#This Row],[customer buying]]</f>
        <v>36.80215493439529</v>
      </c>
      <c r="I513">
        <v>16783.78</v>
      </c>
      <c r="J513">
        <v>25.6</v>
      </c>
      <c r="K513" s="1">
        <f t="shared" si="7"/>
        <v>12487.132319999999</v>
      </c>
      <c r="L513">
        <v>174.18</v>
      </c>
      <c r="M513">
        <v>0.85</v>
      </c>
      <c r="N513" s="1">
        <f>Table1[[#This Row],[final_price]]*Table1[[#This Row],[competitor_price_index]]</f>
        <v>10614.062471999998</v>
      </c>
      <c r="O513" t="s">
        <v>45</v>
      </c>
      <c r="P513">
        <v>2951</v>
      </c>
      <c r="Q513">
        <v>8253</v>
      </c>
      <c r="R513">
        <v>8.83</v>
      </c>
      <c r="S513" s="2">
        <f>Table1[[#This Row],[units_sold]]*(Table1[[#This Row],[return_rate]]/100)</f>
        <v>728.73990000000003</v>
      </c>
      <c r="T513" s="2">
        <f>Table1[[#This Row],[units_sold]]-Table1[[#This Row],[unit_return]]</f>
        <v>7524.2600999999995</v>
      </c>
      <c r="U513">
        <f>Table1[[#This Row],[final_sold]]*Table1[[#This Row],[final_price]]</f>
        <v>93956431.478796422</v>
      </c>
      <c r="V513">
        <v>3.26</v>
      </c>
      <c r="W513">
        <v>13.07</v>
      </c>
    </row>
    <row r="514" spans="1:23" x14ac:dyDescent="0.3">
      <c r="A514">
        <v>2020</v>
      </c>
      <c r="B514" t="s">
        <v>33</v>
      </c>
      <c r="C514" t="s">
        <v>20</v>
      </c>
      <c r="D514">
        <v>145438</v>
      </c>
      <c r="E514">
        <v>2.6</v>
      </c>
      <c r="F514" s="2">
        <f>Table1[[#This Row],[website_traffic]]*(Table1[[#This Row],[conversion_rate]]/100)</f>
        <v>3781.3880000000004</v>
      </c>
      <c r="G514">
        <v>254086.31</v>
      </c>
      <c r="H514" s="2">
        <f>Table1[[#This Row],[marketing_spend]]/Table1[[#This Row],[customer buying]]</f>
        <v>67.193927203450158</v>
      </c>
      <c r="I514">
        <v>13376.94</v>
      </c>
      <c r="J514">
        <v>58.07</v>
      </c>
      <c r="K514" s="1">
        <f t="shared" ref="K514:K577" si="8">I514*(1-J514/100)</f>
        <v>5608.9509420000004</v>
      </c>
      <c r="L514">
        <v>288.44</v>
      </c>
      <c r="M514">
        <v>1.0900000000000001</v>
      </c>
      <c r="N514" s="1">
        <f>Table1[[#This Row],[final_price]]*Table1[[#This Row],[competitor_price_index]]</f>
        <v>6113.756526780001</v>
      </c>
      <c r="O514" t="s">
        <v>45</v>
      </c>
      <c r="P514">
        <v>1095</v>
      </c>
      <c r="Q514">
        <v>3085</v>
      </c>
      <c r="R514">
        <v>14.62</v>
      </c>
      <c r="S514" s="2">
        <f>Table1[[#This Row],[units_sold]]*(Table1[[#This Row],[return_rate]]/100)</f>
        <v>451.02699999999999</v>
      </c>
      <c r="T514" s="2">
        <f>Table1[[#This Row],[units_sold]]-Table1[[#This Row],[unit_return]]</f>
        <v>2633.973</v>
      </c>
      <c r="U514">
        <f>Table1[[#This Row],[final_sold]]*Table1[[#This Row],[final_price]]</f>
        <v>14773825.339552566</v>
      </c>
      <c r="V514">
        <v>4.08</v>
      </c>
      <c r="W514">
        <v>9.32</v>
      </c>
    </row>
    <row r="515" spans="1:23" x14ac:dyDescent="0.3">
      <c r="A515">
        <v>2020</v>
      </c>
      <c r="B515" t="s">
        <v>33</v>
      </c>
      <c r="C515" t="s">
        <v>22</v>
      </c>
      <c r="D515">
        <v>175846</v>
      </c>
      <c r="E515">
        <v>4.8099999999999996</v>
      </c>
      <c r="F515" s="2">
        <f>Table1[[#This Row],[website_traffic]]*(Table1[[#This Row],[conversion_rate]]/100)</f>
        <v>8458.1926000000003</v>
      </c>
      <c r="G515">
        <v>96862.22</v>
      </c>
      <c r="H515" s="2">
        <f>Table1[[#This Row],[marketing_spend]]/Table1[[#This Row],[customer buying]]</f>
        <v>11.451881575739952</v>
      </c>
      <c r="I515">
        <v>31575.72</v>
      </c>
      <c r="J515">
        <v>31.72</v>
      </c>
      <c r="K515" s="1">
        <f t="shared" si="8"/>
        <v>21559.901616000003</v>
      </c>
      <c r="L515">
        <v>302.13</v>
      </c>
      <c r="M515">
        <v>1.1399999999999999</v>
      </c>
      <c r="N515" s="1">
        <f>Table1[[#This Row],[final_price]]*Table1[[#This Row],[competitor_price_index]]</f>
        <v>24578.287842240003</v>
      </c>
      <c r="O515" t="s">
        <v>45</v>
      </c>
      <c r="P515">
        <v>3429</v>
      </c>
      <c r="Q515">
        <v>4770</v>
      </c>
      <c r="R515">
        <v>17.37</v>
      </c>
      <c r="S515" s="2">
        <f>Table1[[#This Row],[units_sold]]*(Table1[[#This Row],[return_rate]]/100)</f>
        <v>828.54900000000009</v>
      </c>
      <c r="T515" s="2">
        <f>Table1[[#This Row],[units_sold]]-Table1[[#This Row],[unit_return]]</f>
        <v>3941.451</v>
      </c>
      <c r="U515">
        <f>Table1[[#This Row],[final_sold]]*Table1[[#This Row],[final_price]]</f>
        <v>84977295.78428483</v>
      </c>
      <c r="V515">
        <v>2.82</v>
      </c>
      <c r="W515">
        <v>17.95</v>
      </c>
    </row>
    <row r="516" spans="1:23" x14ac:dyDescent="0.3">
      <c r="A516">
        <v>2020</v>
      </c>
      <c r="B516" t="s">
        <v>33</v>
      </c>
      <c r="C516" t="s">
        <v>21</v>
      </c>
      <c r="D516">
        <v>30968</v>
      </c>
      <c r="E516">
        <v>7.25</v>
      </c>
      <c r="F516" s="2">
        <f>Table1[[#This Row],[website_traffic]]*(Table1[[#This Row],[conversion_rate]]/100)</f>
        <v>2245.1799999999998</v>
      </c>
      <c r="G516">
        <v>186320.06</v>
      </c>
      <c r="H516" s="2">
        <f>Table1[[#This Row],[marketing_spend]]/Table1[[#This Row],[customer buying]]</f>
        <v>82.986691490214596</v>
      </c>
      <c r="I516">
        <v>21392.68</v>
      </c>
      <c r="J516">
        <v>18.559999999999999</v>
      </c>
      <c r="K516" s="1">
        <f t="shared" si="8"/>
        <v>17422.198592000001</v>
      </c>
      <c r="L516">
        <v>111.49</v>
      </c>
      <c r="M516">
        <v>0.89</v>
      </c>
      <c r="N516" s="1">
        <f>Table1[[#This Row],[final_price]]*Table1[[#This Row],[competitor_price_index]]</f>
        <v>15505.756746880001</v>
      </c>
      <c r="O516" t="s">
        <v>44</v>
      </c>
      <c r="P516">
        <v>4955</v>
      </c>
      <c r="Q516">
        <v>1756</v>
      </c>
      <c r="R516">
        <v>8.4</v>
      </c>
      <c r="S516" s="2">
        <f>Table1[[#This Row],[units_sold]]*(Table1[[#This Row],[return_rate]]/100)</f>
        <v>147.50400000000002</v>
      </c>
      <c r="T516" s="2">
        <f>Table1[[#This Row],[units_sold]]-Table1[[#This Row],[unit_return]]</f>
        <v>1608.4960000000001</v>
      </c>
      <c r="U516">
        <f>Table1[[#This Row],[final_sold]]*Table1[[#This Row],[final_price]]</f>
        <v>28023536.746437635</v>
      </c>
      <c r="V516">
        <v>3.13</v>
      </c>
      <c r="W516">
        <v>11.33</v>
      </c>
    </row>
    <row r="517" spans="1:23" x14ac:dyDescent="0.3">
      <c r="A517">
        <v>2020</v>
      </c>
      <c r="B517" t="s">
        <v>33</v>
      </c>
      <c r="C517" t="s">
        <v>18</v>
      </c>
      <c r="D517">
        <v>188023</v>
      </c>
      <c r="E517">
        <v>7.12</v>
      </c>
      <c r="F517" s="2">
        <f>Table1[[#This Row],[website_traffic]]*(Table1[[#This Row],[conversion_rate]]/100)</f>
        <v>13387.2376</v>
      </c>
      <c r="G517">
        <v>286678.05</v>
      </c>
      <c r="H517" s="2">
        <f>Table1[[#This Row],[marketing_spend]]/Table1[[#This Row],[customer buying]]</f>
        <v>21.41427967185702</v>
      </c>
      <c r="I517">
        <v>44478.7</v>
      </c>
      <c r="J517">
        <v>20.94</v>
      </c>
      <c r="K517" s="1">
        <f t="shared" si="8"/>
        <v>35164.860219999995</v>
      </c>
      <c r="L517">
        <v>311.39</v>
      </c>
      <c r="M517">
        <v>0.8</v>
      </c>
      <c r="N517" s="1">
        <f>Table1[[#This Row],[final_price]]*Table1[[#This Row],[competitor_price_index]]</f>
        <v>28131.888175999997</v>
      </c>
      <c r="O517" t="s">
        <v>44</v>
      </c>
      <c r="P517">
        <v>2142</v>
      </c>
      <c r="Q517">
        <v>15294</v>
      </c>
      <c r="R517">
        <v>4.6900000000000004</v>
      </c>
      <c r="S517" s="2">
        <f>Table1[[#This Row],[units_sold]]*(Table1[[#This Row],[return_rate]]/100)</f>
        <v>717.28860000000009</v>
      </c>
      <c r="T517" s="2">
        <f>Table1[[#This Row],[units_sold]]-Table1[[#This Row],[unit_return]]</f>
        <v>14576.7114</v>
      </c>
      <c r="U517">
        <f>Table1[[#This Row],[final_sold]]*Table1[[#This Row],[final_price]]</f>
        <v>512588018.84828043</v>
      </c>
      <c r="V517">
        <v>4.57</v>
      </c>
      <c r="W517">
        <v>15.97</v>
      </c>
    </row>
    <row r="518" spans="1:23" x14ac:dyDescent="0.3">
      <c r="A518">
        <v>2020</v>
      </c>
      <c r="B518" t="s">
        <v>33</v>
      </c>
      <c r="C518" t="s">
        <v>18</v>
      </c>
      <c r="D518">
        <v>165599</v>
      </c>
      <c r="E518">
        <v>1.04</v>
      </c>
      <c r="F518" s="2">
        <f>Table1[[#This Row],[website_traffic]]*(Table1[[#This Row],[conversion_rate]]/100)</f>
        <v>1722.2295999999999</v>
      </c>
      <c r="G518">
        <v>338390.68</v>
      </c>
      <c r="H518" s="2">
        <f>Table1[[#This Row],[marketing_spend]]/Table1[[#This Row],[customer buying]]</f>
        <v>196.48406925534204</v>
      </c>
      <c r="I518">
        <v>36100.480000000003</v>
      </c>
      <c r="J518">
        <v>42.85</v>
      </c>
      <c r="K518" s="1">
        <f t="shared" si="8"/>
        <v>20631.424320000002</v>
      </c>
      <c r="L518">
        <v>242.88</v>
      </c>
      <c r="M518">
        <v>0.87</v>
      </c>
      <c r="N518" s="1">
        <f>Table1[[#This Row],[final_price]]*Table1[[#This Row],[competitor_price_index]]</f>
        <v>17949.339158400002</v>
      </c>
      <c r="O518" t="s">
        <v>45</v>
      </c>
      <c r="P518">
        <v>457</v>
      </c>
      <c r="Q518">
        <v>1095</v>
      </c>
      <c r="R518">
        <v>8.9700000000000006</v>
      </c>
      <c r="S518" s="2">
        <f>Table1[[#This Row],[units_sold]]*(Table1[[#This Row],[return_rate]]/100)</f>
        <v>98.221500000000006</v>
      </c>
      <c r="T518" s="2">
        <f>Table1[[#This Row],[units_sold]]-Table1[[#This Row],[unit_return]]</f>
        <v>996.77850000000001</v>
      </c>
      <c r="U518">
        <f>Table1[[#This Row],[final_sold]]*Table1[[#This Row],[final_price]]</f>
        <v>20564960.186553121</v>
      </c>
      <c r="V518">
        <v>3.18</v>
      </c>
      <c r="W518">
        <v>13.74</v>
      </c>
    </row>
    <row r="519" spans="1:23" x14ac:dyDescent="0.3">
      <c r="A519">
        <v>2020</v>
      </c>
      <c r="B519" t="s">
        <v>33</v>
      </c>
      <c r="C519" t="s">
        <v>22</v>
      </c>
      <c r="D519">
        <v>109945</v>
      </c>
      <c r="E519">
        <v>2.96</v>
      </c>
      <c r="F519" s="2">
        <f>Table1[[#This Row],[website_traffic]]*(Table1[[#This Row],[conversion_rate]]/100)</f>
        <v>3254.3720000000003</v>
      </c>
      <c r="G519">
        <v>98672.61</v>
      </c>
      <c r="H519" s="2">
        <f>Table1[[#This Row],[marketing_spend]]/Table1[[#This Row],[customer buying]]</f>
        <v>30.320015658935116</v>
      </c>
      <c r="I519">
        <v>45761.33</v>
      </c>
      <c r="J519">
        <v>6.81</v>
      </c>
      <c r="K519" s="1">
        <f t="shared" si="8"/>
        <v>42644.983426999999</v>
      </c>
      <c r="L519">
        <v>232.69</v>
      </c>
      <c r="M519">
        <v>1.03</v>
      </c>
      <c r="N519" s="1">
        <f>Table1[[#This Row],[final_price]]*Table1[[#This Row],[competitor_price_index]]</f>
        <v>43924.33292981</v>
      </c>
      <c r="O519" t="s">
        <v>45</v>
      </c>
      <c r="P519">
        <v>927</v>
      </c>
      <c r="Q519">
        <v>1933</v>
      </c>
      <c r="R519">
        <v>9.85</v>
      </c>
      <c r="S519" s="2">
        <f>Table1[[#This Row],[units_sold]]*(Table1[[#This Row],[return_rate]]/100)</f>
        <v>190.40049999999999</v>
      </c>
      <c r="T519" s="2">
        <f>Table1[[#This Row],[units_sold]]-Table1[[#This Row],[unit_return]]</f>
        <v>1742.5995</v>
      </c>
      <c r="U519">
        <f>Table1[[#This Row],[final_sold]]*Table1[[#This Row],[final_price]]</f>
        <v>74313126.797398493</v>
      </c>
      <c r="V519">
        <v>2.97</v>
      </c>
      <c r="W519">
        <v>4.5</v>
      </c>
    </row>
    <row r="520" spans="1:23" x14ac:dyDescent="0.3">
      <c r="A520">
        <v>2020</v>
      </c>
      <c r="B520" t="s">
        <v>33</v>
      </c>
      <c r="C520" t="s">
        <v>18</v>
      </c>
      <c r="D520">
        <v>91251</v>
      </c>
      <c r="E520">
        <v>2.61</v>
      </c>
      <c r="F520" s="2">
        <f>Table1[[#This Row],[website_traffic]]*(Table1[[#This Row],[conversion_rate]]/100)</f>
        <v>2381.6511</v>
      </c>
      <c r="G520">
        <v>400617.42</v>
      </c>
      <c r="H520" s="2">
        <f>Table1[[#This Row],[marketing_spend]]/Table1[[#This Row],[customer buying]]</f>
        <v>168.2099531707226</v>
      </c>
      <c r="I520">
        <v>10129.16</v>
      </c>
      <c r="J520">
        <v>12.57</v>
      </c>
      <c r="K520" s="1">
        <f t="shared" si="8"/>
        <v>8855.9245879999999</v>
      </c>
      <c r="L520">
        <v>295.48</v>
      </c>
      <c r="M520">
        <v>1.18</v>
      </c>
      <c r="N520" s="1">
        <f>Table1[[#This Row],[final_price]]*Table1[[#This Row],[competitor_price_index]]</f>
        <v>10449.991013839999</v>
      </c>
      <c r="O520" t="s">
        <v>45</v>
      </c>
      <c r="P520">
        <v>4654</v>
      </c>
      <c r="Q520">
        <v>2148</v>
      </c>
      <c r="R520">
        <v>5.93</v>
      </c>
      <c r="S520" s="2">
        <f>Table1[[#This Row],[units_sold]]*(Table1[[#This Row],[return_rate]]/100)</f>
        <v>127.3764</v>
      </c>
      <c r="T520" s="2">
        <f>Table1[[#This Row],[units_sold]]-Table1[[#This Row],[unit_return]]</f>
        <v>2020.6235999999999</v>
      </c>
      <c r="U520">
        <f>Table1[[#This Row],[final_sold]]*Table1[[#This Row],[final_price]]</f>
        <v>17894490.222333077</v>
      </c>
      <c r="V520">
        <v>4.51</v>
      </c>
      <c r="W520">
        <v>10.65</v>
      </c>
    </row>
    <row r="521" spans="1:23" x14ac:dyDescent="0.3">
      <c r="A521">
        <v>2020</v>
      </c>
      <c r="B521" t="s">
        <v>33</v>
      </c>
      <c r="C521" t="s">
        <v>19</v>
      </c>
      <c r="D521">
        <v>136121</v>
      </c>
      <c r="E521">
        <v>1.37</v>
      </c>
      <c r="F521" s="2">
        <f>Table1[[#This Row],[website_traffic]]*(Table1[[#This Row],[conversion_rate]]/100)</f>
        <v>1864.8577</v>
      </c>
      <c r="G521">
        <v>408461.63</v>
      </c>
      <c r="H521" s="2">
        <f>Table1[[#This Row],[marketing_spend]]/Table1[[#This Row],[customer buying]]</f>
        <v>219.03099094370577</v>
      </c>
      <c r="I521">
        <v>31262.92</v>
      </c>
      <c r="J521">
        <v>12.69</v>
      </c>
      <c r="K521" s="1">
        <f t="shared" si="8"/>
        <v>27295.655451999999</v>
      </c>
      <c r="L521">
        <v>400.55</v>
      </c>
      <c r="M521">
        <v>1.06</v>
      </c>
      <c r="N521" s="1">
        <f>Table1[[#This Row],[final_price]]*Table1[[#This Row],[competitor_price_index]]</f>
        <v>28933.394779120001</v>
      </c>
      <c r="O521" t="s">
        <v>45</v>
      </c>
      <c r="P521">
        <v>2863</v>
      </c>
      <c r="Q521">
        <v>1529</v>
      </c>
      <c r="R521">
        <v>7.9</v>
      </c>
      <c r="S521" s="2">
        <f>Table1[[#This Row],[units_sold]]*(Table1[[#This Row],[return_rate]]/100)</f>
        <v>120.791</v>
      </c>
      <c r="T521" s="2">
        <f>Table1[[#This Row],[units_sold]]-Table1[[#This Row],[unit_return]]</f>
        <v>1408.2090000000001</v>
      </c>
      <c r="U521">
        <f>Table1[[#This Row],[final_sold]]*Table1[[#This Row],[final_price]]</f>
        <v>38437987.668405466</v>
      </c>
      <c r="V521">
        <v>4.0999999999999996</v>
      </c>
      <c r="W521">
        <v>13.31</v>
      </c>
    </row>
    <row r="522" spans="1:23" x14ac:dyDescent="0.3">
      <c r="A522">
        <v>2020</v>
      </c>
      <c r="B522" t="s">
        <v>33</v>
      </c>
      <c r="C522" t="s">
        <v>21</v>
      </c>
      <c r="D522">
        <v>159681</v>
      </c>
      <c r="E522">
        <v>3.31</v>
      </c>
      <c r="F522" s="2">
        <f>Table1[[#This Row],[website_traffic]]*(Table1[[#This Row],[conversion_rate]]/100)</f>
        <v>5285.4411</v>
      </c>
      <c r="G522">
        <v>274403.61</v>
      </c>
      <c r="H522" s="2">
        <f>Table1[[#This Row],[marketing_spend]]/Table1[[#This Row],[customer buying]]</f>
        <v>51.916879747274074</v>
      </c>
      <c r="I522">
        <v>2566.38</v>
      </c>
      <c r="J522">
        <v>50.16</v>
      </c>
      <c r="K522" s="1">
        <f t="shared" si="8"/>
        <v>1279.0837920000001</v>
      </c>
      <c r="L522">
        <v>225.3</v>
      </c>
      <c r="M522">
        <v>0.88</v>
      </c>
      <c r="N522" s="1">
        <f>Table1[[#This Row],[final_price]]*Table1[[#This Row],[competitor_price_index]]</f>
        <v>1125.5937369600001</v>
      </c>
      <c r="O522" t="s">
        <v>45</v>
      </c>
      <c r="P522">
        <v>1356</v>
      </c>
      <c r="Q522">
        <v>3858</v>
      </c>
      <c r="R522">
        <v>12.45</v>
      </c>
      <c r="S522" s="2">
        <f>Table1[[#This Row],[units_sold]]*(Table1[[#This Row],[return_rate]]/100)</f>
        <v>480.32100000000003</v>
      </c>
      <c r="T522" s="2">
        <f>Table1[[#This Row],[units_sold]]-Table1[[#This Row],[unit_return]]</f>
        <v>3377.6790000000001</v>
      </c>
      <c r="U522">
        <f>Table1[[#This Row],[final_sold]]*Table1[[#This Row],[final_price]]</f>
        <v>4320334.4634787682</v>
      </c>
      <c r="V522">
        <v>3.65</v>
      </c>
      <c r="W522">
        <v>11.43</v>
      </c>
    </row>
    <row r="523" spans="1:23" x14ac:dyDescent="0.3">
      <c r="A523">
        <v>2020</v>
      </c>
      <c r="B523" t="s">
        <v>33</v>
      </c>
      <c r="C523" t="s">
        <v>18</v>
      </c>
      <c r="D523">
        <v>55235</v>
      </c>
      <c r="E523">
        <v>3.89</v>
      </c>
      <c r="F523" s="2">
        <f>Table1[[#This Row],[website_traffic]]*(Table1[[#This Row],[conversion_rate]]/100)</f>
        <v>2148.6415000000002</v>
      </c>
      <c r="G523">
        <v>231124.08</v>
      </c>
      <c r="H523" s="2">
        <f>Table1[[#This Row],[marketing_spend]]/Table1[[#This Row],[customer buying]]</f>
        <v>107.56753976873293</v>
      </c>
      <c r="I523">
        <v>17389.96</v>
      </c>
      <c r="J523">
        <v>1.7</v>
      </c>
      <c r="K523" s="1">
        <f t="shared" si="8"/>
        <v>17094.330679999999</v>
      </c>
      <c r="L523">
        <v>68.63</v>
      </c>
      <c r="M523">
        <v>1.19</v>
      </c>
      <c r="N523" s="1">
        <f>Table1[[#This Row],[final_price]]*Table1[[#This Row],[competitor_price_index]]</f>
        <v>20342.2535092</v>
      </c>
      <c r="O523" t="s">
        <v>44</v>
      </c>
      <c r="P523">
        <v>3956</v>
      </c>
      <c r="Q523">
        <v>2621</v>
      </c>
      <c r="R523">
        <v>10.039999999999999</v>
      </c>
      <c r="S523" s="2">
        <f>Table1[[#This Row],[units_sold]]*(Table1[[#This Row],[return_rate]]/100)</f>
        <v>263.14839999999998</v>
      </c>
      <c r="T523" s="2">
        <f>Table1[[#This Row],[units_sold]]-Table1[[#This Row],[unit_return]]</f>
        <v>2357.8516</v>
      </c>
      <c r="U523">
        <f>Table1[[#This Row],[final_sold]]*Table1[[#This Row],[final_price]]</f>
        <v>40305894.944767088</v>
      </c>
      <c r="V523">
        <v>4.88</v>
      </c>
      <c r="W523">
        <v>12.67</v>
      </c>
    </row>
    <row r="524" spans="1:23" x14ac:dyDescent="0.3">
      <c r="A524">
        <v>2020</v>
      </c>
      <c r="B524" t="s">
        <v>33</v>
      </c>
      <c r="C524" t="s">
        <v>19</v>
      </c>
      <c r="D524">
        <v>15852</v>
      </c>
      <c r="E524">
        <v>3.52</v>
      </c>
      <c r="F524" s="2">
        <f>Table1[[#This Row],[website_traffic]]*(Table1[[#This Row],[conversion_rate]]/100)</f>
        <v>557.99040000000002</v>
      </c>
      <c r="G524">
        <v>278136.08</v>
      </c>
      <c r="H524" s="2">
        <f>Table1[[#This Row],[marketing_spend]]/Table1[[#This Row],[customer buying]]</f>
        <v>498.4603319340261</v>
      </c>
      <c r="I524">
        <v>48548.54</v>
      </c>
      <c r="J524">
        <v>25.19</v>
      </c>
      <c r="K524" s="1">
        <f t="shared" si="8"/>
        <v>36319.162773999997</v>
      </c>
      <c r="L524">
        <v>412.57</v>
      </c>
      <c r="M524">
        <v>0.92</v>
      </c>
      <c r="N524" s="1">
        <f>Table1[[#This Row],[final_price]]*Table1[[#This Row],[competitor_price_index]]</f>
        <v>33413.62975208</v>
      </c>
      <c r="O524" t="s">
        <v>45</v>
      </c>
      <c r="P524">
        <v>4699</v>
      </c>
      <c r="Q524">
        <v>539</v>
      </c>
      <c r="R524">
        <v>9.82</v>
      </c>
      <c r="S524" s="2">
        <f>Table1[[#This Row],[units_sold]]*(Table1[[#This Row],[return_rate]]/100)</f>
        <v>52.929800000000007</v>
      </c>
      <c r="T524" s="2">
        <f>Table1[[#This Row],[units_sold]]-Table1[[#This Row],[unit_return]]</f>
        <v>486.0702</v>
      </c>
      <c r="U524">
        <f>Table1[[#This Row],[final_sold]]*Table1[[#This Row],[final_price]]</f>
        <v>17653662.713390734</v>
      </c>
      <c r="V524">
        <v>4.83</v>
      </c>
      <c r="W524">
        <v>14.99</v>
      </c>
    </row>
    <row r="525" spans="1:23" x14ac:dyDescent="0.3">
      <c r="A525">
        <v>2021</v>
      </c>
      <c r="B525" t="s">
        <v>33</v>
      </c>
      <c r="C525" t="s">
        <v>18</v>
      </c>
      <c r="D525">
        <v>192931</v>
      </c>
      <c r="E525">
        <v>5.4</v>
      </c>
      <c r="F525" s="2">
        <f>Table1[[#This Row],[website_traffic]]*(Table1[[#This Row],[conversion_rate]]/100)</f>
        <v>10418.274000000001</v>
      </c>
      <c r="G525">
        <v>79070.179999999993</v>
      </c>
      <c r="H525" s="2">
        <f>Table1[[#This Row],[marketing_spend]]/Table1[[#This Row],[customer buying]]</f>
        <v>7.5895661795802241</v>
      </c>
      <c r="I525">
        <v>4453.34</v>
      </c>
      <c r="J525">
        <v>42.61</v>
      </c>
      <c r="K525" s="1">
        <f t="shared" si="8"/>
        <v>2555.7718260000006</v>
      </c>
      <c r="L525">
        <v>106.49</v>
      </c>
      <c r="M525">
        <v>1.19</v>
      </c>
      <c r="N525" s="1">
        <f>Table1[[#This Row],[final_price]]*Table1[[#This Row],[competitor_price_index]]</f>
        <v>3041.3684729400006</v>
      </c>
      <c r="O525" t="s">
        <v>45</v>
      </c>
      <c r="P525">
        <v>997</v>
      </c>
      <c r="Q525">
        <v>10376</v>
      </c>
      <c r="R525">
        <v>10.88</v>
      </c>
      <c r="S525" s="2">
        <f>Table1[[#This Row],[units_sold]]*(Table1[[#This Row],[return_rate]]/100)</f>
        <v>1128.9088000000002</v>
      </c>
      <c r="T525" s="2">
        <f>Table1[[#This Row],[units_sold]]-Table1[[#This Row],[unit_return]]</f>
        <v>9247.0911999999989</v>
      </c>
      <c r="U525">
        <f>Table1[[#This Row],[final_sold]]*Table1[[#This Row],[final_price]]</f>
        <v>23633455.161412533</v>
      </c>
      <c r="V525">
        <v>4.9800000000000004</v>
      </c>
      <c r="W525">
        <v>8.65</v>
      </c>
    </row>
    <row r="526" spans="1:23" x14ac:dyDescent="0.3">
      <c r="A526">
        <v>2021</v>
      </c>
      <c r="B526" t="s">
        <v>33</v>
      </c>
      <c r="C526" t="s">
        <v>22</v>
      </c>
      <c r="D526">
        <v>31339</v>
      </c>
      <c r="E526">
        <v>6.41</v>
      </c>
      <c r="F526" s="2">
        <f>Table1[[#This Row],[website_traffic]]*(Table1[[#This Row],[conversion_rate]]/100)</f>
        <v>2008.8299000000002</v>
      </c>
      <c r="G526">
        <v>439039.76</v>
      </c>
      <c r="H526" s="2">
        <f>Table1[[#This Row],[marketing_spend]]/Table1[[#This Row],[customer buying]]</f>
        <v>218.55497073196688</v>
      </c>
      <c r="I526">
        <v>45438.82</v>
      </c>
      <c r="J526">
        <v>3.34</v>
      </c>
      <c r="K526" s="1">
        <f t="shared" si="8"/>
        <v>43921.163412000002</v>
      </c>
      <c r="L526">
        <v>390.51</v>
      </c>
      <c r="M526">
        <v>1.1299999999999999</v>
      </c>
      <c r="N526" s="1">
        <f>Table1[[#This Row],[final_price]]*Table1[[#This Row],[competitor_price_index]]</f>
        <v>49630.914655559995</v>
      </c>
      <c r="O526" t="s">
        <v>45</v>
      </c>
      <c r="P526">
        <v>150</v>
      </c>
      <c r="Q526">
        <v>1767</v>
      </c>
      <c r="R526">
        <v>21.74</v>
      </c>
      <c r="S526" s="2">
        <f>Table1[[#This Row],[units_sold]]*(Table1[[#This Row],[return_rate]]/100)</f>
        <v>384.14579999999995</v>
      </c>
      <c r="T526" s="2">
        <f>Table1[[#This Row],[units_sold]]-Table1[[#This Row],[unit_return]]</f>
        <v>1382.8542</v>
      </c>
      <c r="U526">
        <f>Table1[[#This Row],[final_sold]]*Table1[[#This Row],[final_price]]</f>
        <v>60736565.293170534</v>
      </c>
      <c r="V526">
        <v>4.4000000000000004</v>
      </c>
      <c r="W526">
        <v>9.11</v>
      </c>
    </row>
    <row r="527" spans="1:23" x14ac:dyDescent="0.3">
      <c r="A527">
        <v>2021</v>
      </c>
      <c r="B527" t="s">
        <v>33</v>
      </c>
      <c r="C527" t="s">
        <v>18</v>
      </c>
      <c r="D527">
        <v>124761</v>
      </c>
      <c r="E527">
        <v>4</v>
      </c>
      <c r="F527" s="2">
        <f>Table1[[#This Row],[website_traffic]]*(Table1[[#This Row],[conversion_rate]]/100)</f>
        <v>4990.4400000000005</v>
      </c>
      <c r="G527">
        <v>425464.02</v>
      </c>
      <c r="H527" s="2">
        <f>Table1[[#This Row],[marketing_spend]]/Table1[[#This Row],[customer buying]]</f>
        <v>85.255813114675249</v>
      </c>
      <c r="I527">
        <v>23793.91</v>
      </c>
      <c r="J527">
        <v>40.36</v>
      </c>
      <c r="K527" s="1">
        <f t="shared" si="8"/>
        <v>14190.687924000002</v>
      </c>
      <c r="L527">
        <v>410.71</v>
      </c>
      <c r="M527">
        <v>0.96</v>
      </c>
      <c r="N527" s="1">
        <f>Table1[[#This Row],[final_price]]*Table1[[#This Row],[competitor_price_index]]</f>
        <v>13623.06040704</v>
      </c>
      <c r="O527" t="s">
        <v>44</v>
      </c>
      <c r="P527">
        <v>1694</v>
      </c>
      <c r="Q527">
        <v>3605</v>
      </c>
      <c r="R527">
        <v>22.24</v>
      </c>
      <c r="S527" s="2">
        <f>Table1[[#This Row],[units_sold]]*(Table1[[#This Row],[return_rate]]/100)</f>
        <v>801.75199999999995</v>
      </c>
      <c r="T527" s="2">
        <f>Table1[[#This Row],[units_sold]]-Table1[[#This Row],[unit_return]]</f>
        <v>2803.248</v>
      </c>
      <c r="U527">
        <f>Table1[[#This Row],[final_sold]]*Table1[[#This Row],[final_price]]</f>
        <v>39780017.54157716</v>
      </c>
      <c r="V527">
        <v>2.89</v>
      </c>
      <c r="W527">
        <v>20.18</v>
      </c>
    </row>
    <row r="528" spans="1:23" x14ac:dyDescent="0.3">
      <c r="A528">
        <v>2021</v>
      </c>
      <c r="B528" t="s">
        <v>33</v>
      </c>
      <c r="C528" t="s">
        <v>18</v>
      </c>
      <c r="D528">
        <v>55086</v>
      </c>
      <c r="E528">
        <v>6.16</v>
      </c>
      <c r="F528" s="2">
        <f>Table1[[#This Row],[website_traffic]]*(Table1[[#This Row],[conversion_rate]]/100)</f>
        <v>3393.2976000000003</v>
      </c>
      <c r="G528">
        <v>122622.5</v>
      </c>
      <c r="H528" s="2">
        <f>Table1[[#This Row],[marketing_spend]]/Table1[[#This Row],[customer buying]]</f>
        <v>36.136677195657697</v>
      </c>
      <c r="I528">
        <v>23646.66</v>
      </c>
      <c r="J528">
        <v>8.15</v>
      </c>
      <c r="K528" s="1">
        <f t="shared" si="8"/>
        <v>21719.45721</v>
      </c>
      <c r="L528">
        <v>409.26</v>
      </c>
      <c r="M528">
        <v>1</v>
      </c>
      <c r="N528" s="1">
        <f>Table1[[#This Row],[final_price]]*Table1[[#This Row],[competitor_price_index]]</f>
        <v>21719.45721</v>
      </c>
      <c r="O528" t="s">
        <v>44</v>
      </c>
      <c r="P528">
        <v>1029</v>
      </c>
      <c r="Q528">
        <v>4182</v>
      </c>
      <c r="R528">
        <v>17.55</v>
      </c>
      <c r="S528" s="2">
        <f>Table1[[#This Row],[units_sold]]*(Table1[[#This Row],[return_rate]]/100)</f>
        <v>733.94100000000003</v>
      </c>
      <c r="T528" s="2">
        <f>Table1[[#This Row],[units_sold]]-Table1[[#This Row],[unit_return]]</f>
        <v>3448.0590000000002</v>
      </c>
      <c r="U528">
        <f>Table1[[#This Row],[final_sold]]*Table1[[#This Row],[final_price]]</f>
        <v>74889969.908055395</v>
      </c>
      <c r="V528">
        <v>4.93</v>
      </c>
      <c r="W528">
        <v>8.25</v>
      </c>
    </row>
    <row r="529" spans="1:23" x14ac:dyDescent="0.3">
      <c r="A529">
        <v>2021</v>
      </c>
      <c r="B529" t="s">
        <v>33</v>
      </c>
      <c r="C529" t="s">
        <v>20</v>
      </c>
      <c r="D529">
        <v>136171</v>
      </c>
      <c r="E529">
        <v>1.07</v>
      </c>
      <c r="F529" s="2">
        <f>Table1[[#This Row],[website_traffic]]*(Table1[[#This Row],[conversion_rate]]/100)</f>
        <v>1457.0297</v>
      </c>
      <c r="G529">
        <v>408428.85</v>
      </c>
      <c r="H529" s="2">
        <f>Table1[[#This Row],[marketing_spend]]/Table1[[#This Row],[customer buying]]</f>
        <v>280.31607729066877</v>
      </c>
      <c r="I529">
        <v>3222.02</v>
      </c>
      <c r="J529">
        <v>57.42</v>
      </c>
      <c r="K529" s="1">
        <f t="shared" si="8"/>
        <v>1371.9361159999999</v>
      </c>
      <c r="L529">
        <v>237.32</v>
      </c>
      <c r="M529">
        <v>1.06</v>
      </c>
      <c r="N529" s="1">
        <f>Table1[[#This Row],[final_price]]*Table1[[#This Row],[competitor_price_index]]</f>
        <v>1454.25228296</v>
      </c>
      <c r="O529" t="s">
        <v>45</v>
      </c>
      <c r="P529">
        <v>1501</v>
      </c>
      <c r="Q529">
        <v>958</v>
      </c>
      <c r="R529">
        <v>6.17</v>
      </c>
      <c r="S529" s="2">
        <f>Table1[[#This Row],[units_sold]]*(Table1[[#This Row],[return_rate]]/100)</f>
        <v>59.108599999999996</v>
      </c>
      <c r="T529" s="2">
        <f>Table1[[#This Row],[units_sold]]-Table1[[#This Row],[unit_return]]</f>
        <v>898.89139999999998</v>
      </c>
      <c r="U529">
        <f>Table1[[#This Row],[final_sold]]*Table1[[#This Row],[final_price]]</f>
        <v>1233221.5760218021</v>
      </c>
      <c r="V529">
        <v>3.29</v>
      </c>
      <c r="W529">
        <v>18.11</v>
      </c>
    </row>
    <row r="530" spans="1:23" x14ac:dyDescent="0.3">
      <c r="A530">
        <v>2021</v>
      </c>
      <c r="B530" t="s">
        <v>33</v>
      </c>
      <c r="C530" t="s">
        <v>22</v>
      </c>
      <c r="D530">
        <v>134727</v>
      </c>
      <c r="E530">
        <v>4.0999999999999996</v>
      </c>
      <c r="F530" s="2">
        <f>Table1[[#This Row],[website_traffic]]*(Table1[[#This Row],[conversion_rate]]/100)</f>
        <v>5523.8069999999989</v>
      </c>
      <c r="G530">
        <v>26390.78</v>
      </c>
      <c r="H530" s="2">
        <f>Table1[[#This Row],[marketing_spend]]/Table1[[#This Row],[customer buying]]</f>
        <v>4.777643389785343</v>
      </c>
      <c r="I530">
        <v>31151.06</v>
      </c>
      <c r="J530">
        <v>13.03</v>
      </c>
      <c r="K530" s="1">
        <f t="shared" si="8"/>
        <v>27092.076882000001</v>
      </c>
      <c r="L530">
        <v>425.94</v>
      </c>
      <c r="M530">
        <v>0.94</v>
      </c>
      <c r="N530" s="1">
        <f>Table1[[#This Row],[final_price]]*Table1[[#This Row],[competitor_price_index]]</f>
        <v>25466.552269079999</v>
      </c>
      <c r="O530" t="s">
        <v>45</v>
      </c>
      <c r="P530">
        <v>3898</v>
      </c>
      <c r="Q530">
        <v>2982</v>
      </c>
      <c r="R530">
        <v>15.58</v>
      </c>
      <c r="S530" s="2">
        <f>Table1[[#This Row],[units_sold]]*(Table1[[#This Row],[return_rate]]/100)</f>
        <v>464.59559999999999</v>
      </c>
      <c r="T530" s="2">
        <f>Table1[[#This Row],[units_sold]]-Table1[[#This Row],[unit_return]]</f>
        <v>2517.4043999999999</v>
      </c>
      <c r="U530">
        <f>Table1[[#This Row],[final_sold]]*Table1[[#This Row],[final_price]]</f>
        <v>68201713.547885075</v>
      </c>
      <c r="V530">
        <v>2.7</v>
      </c>
      <c r="W530">
        <v>10.92</v>
      </c>
    </row>
    <row r="531" spans="1:23" x14ac:dyDescent="0.3">
      <c r="A531">
        <v>2021</v>
      </c>
      <c r="B531" t="s">
        <v>33</v>
      </c>
      <c r="C531" t="s">
        <v>21</v>
      </c>
      <c r="D531">
        <v>151193</v>
      </c>
      <c r="E531">
        <v>7.12</v>
      </c>
      <c r="F531" s="2">
        <f>Table1[[#This Row],[website_traffic]]*(Table1[[#This Row],[conversion_rate]]/100)</f>
        <v>10764.9416</v>
      </c>
      <c r="G531">
        <v>27388.67</v>
      </c>
      <c r="H531" s="2">
        <f>Table1[[#This Row],[marketing_spend]]/Table1[[#This Row],[customer buying]]</f>
        <v>2.5442469655385773</v>
      </c>
      <c r="I531">
        <v>5377.18</v>
      </c>
      <c r="J531">
        <v>14.41</v>
      </c>
      <c r="K531" s="1">
        <f t="shared" si="8"/>
        <v>4602.3283620000002</v>
      </c>
      <c r="L531">
        <v>342.33</v>
      </c>
      <c r="M531">
        <v>1.04</v>
      </c>
      <c r="N531" s="1">
        <f>Table1[[#This Row],[final_price]]*Table1[[#This Row],[competitor_price_index]]</f>
        <v>4786.4214964800003</v>
      </c>
      <c r="O531" t="s">
        <v>45</v>
      </c>
      <c r="P531">
        <v>3267</v>
      </c>
      <c r="Q531">
        <v>8698</v>
      </c>
      <c r="R531">
        <v>22.69</v>
      </c>
      <c r="S531" s="2">
        <f>Table1[[#This Row],[units_sold]]*(Table1[[#This Row],[return_rate]]/100)</f>
        <v>1973.5762000000002</v>
      </c>
      <c r="T531" s="2">
        <f>Table1[[#This Row],[units_sold]]-Table1[[#This Row],[unit_return]]</f>
        <v>6724.4237999999996</v>
      </c>
      <c r="U531">
        <f>Table1[[#This Row],[final_sold]]*Table1[[#This Row],[final_price]]</f>
        <v>30948006.372847814</v>
      </c>
      <c r="V531">
        <v>4.04</v>
      </c>
      <c r="W531">
        <v>8.02</v>
      </c>
    </row>
    <row r="532" spans="1:23" x14ac:dyDescent="0.3">
      <c r="A532">
        <v>2021</v>
      </c>
      <c r="B532" t="s">
        <v>33</v>
      </c>
      <c r="C532" t="s">
        <v>20</v>
      </c>
      <c r="D532">
        <v>2431</v>
      </c>
      <c r="E532">
        <v>5.95</v>
      </c>
      <c r="F532" s="2">
        <f>Table1[[#This Row],[website_traffic]]*(Table1[[#This Row],[conversion_rate]]/100)</f>
        <v>144.64450000000002</v>
      </c>
      <c r="G532">
        <v>93866.5</v>
      </c>
      <c r="H532" s="2">
        <f>Table1[[#This Row],[marketing_spend]]/Table1[[#This Row],[customer buying]]</f>
        <v>648.94620949984267</v>
      </c>
      <c r="I532">
        <v>26012.53</v>
      </c>
      <c r="J532">
        <v>13.75</v>
      </c>
      <c r="K532" s="1">
        <f t="shared" si="8"/>
        <v>22435.807124999999</v>
      </c>
      <c r="L532">
        <v>238.26</v>
      </c>
      <c r="M532">
        <v>0.98</v>
      </c>
      <c r="N532" s="1">
        <f>Table1[[#This Row],[final_price]]*Table1[[#This Row],[competitor_price_index]]</f>
        <v>21987.090982499998</v>
      </c>
      <c r="O532" t="s">
        <v>45</v>
      </c>
      <c r="P532">
        <v>2936</v>
      </c>
      <c r="Q532">
        <v>82</v>
      </c>
      <c r="R532">
        <v>8.7899999999999991</v>
      </c>
      <c r="S532" s="2">
        <f>Table1[[#This Row],[units_sold]]*(Table1[[#This Row],[return_rate]]/100)</f>
        <v>7.2077999999999998</v>
      </c>
      <c r="T532" s="2">
        <f>Table1[[#This Row],[units_sold]]-Table1[[#This Row],[unit_return]]</f>
        <v>74.792199999999994</v>
      </c>
      <c r="U532">
        <f>Table1[[#This Row],[final_sold]]*Table1[[#This Row],[final_price]]</f>
        <v>1678023.3736544249</v>
      </c>
      <c r="V532">
        <v>2.85</v>
      </c>
      <c r="W532">
        <v>7.54</v>
      </c>
    </row>
    <row r="533" spans="1:23" x14ac:dyDescent="0.3">
      <c r="A533">
        <v>2021</v>
      </c>
      <c r="B533" t="s">
        <v>33</v>
      </c>
      <c r="C533" t="s">
        <v>18</v>
      </c>
      <c r="D533">
        <v>30652</v>
      </c>
      <c r="E533">
        <v>1.31</v>
      </c>
      <c r="F533" s="2">
        <f>Table1[[#This Row],[website_traffic]]*(Table1[[#This Row],[conversion_rate]]/100)</f>
        <v>401.5412</v>
      </c>
      <c r="G533">
        <v>425738</v>
      </c>
      <c r="H533" s="2">
        <f>Table1[[#This Row],[marketing_spend]]/Table1[[#This Row],[customer buying]]</f>
        <v>1060.2598189177102</v>
      </c>
      <c r="I533">
        <v>27179.66</v>
      </c>
      <c r="J533">
        <v>55.76</v>
      </c>
      <c r="K533" s="1">
        <f t="shared" si="8"/>
        <v>12024.281584</v>
      </c>
      <c r="L533">
        <v>297.64999999999998</v>
      </c>
      <c r="M533">
        <v>1.06</v>
      </c>
      <c r="N533" s="1">
        <f>Table1[[#This Row],[final_price]]*Table1[[#This Row],[competitor_price_index]]</f>
        <v>12745.738479040001</v>
      </c>
      <c r="O533" t="s">
        <v>45</v>
      </c>
      <c r="P533">
        <v>4884</v>
      </c>
      <c r="Q533">
        <v>369</v>
      </c>
      <c r="R533">
        <v>20.13</v>
      </c>
      <c r="S533" s="2">
        <f>Table1[[#This Row],[units_sold]]*(Table1[[#This Row],[return_rate]]/100)</f>
        <v>74.279699999999991</v>
      </c>
      <c r="T533" s="2">
        <f>Table1[[#This Row],[units_sold]]-Table1[[#This Row],[unit_return]]</f>
        <v>294.72030000000001</v>
      </c>
      <c r="U533">
        <f>Table1[[#This Row],[final_sold]]*Table1[[#This Row],[final_price]]</f>
        <v>3543799.8757209554</v>
      </c>
      <c r="V533">
        <v>4.5999999999999996</v>
      </c>
      <c r="W533">
        <v>17.11</v>
      </c>
    </row>
    <row r="534" spans="1:23" x14ac:dyDescent="0.3">
      <c r="A534">
        <v>2021</v>
      </c>
      <c r="B534" t="s">
        <v>33</v>
      </c>
      <c r="C534" t="s">
        <v>21</v>
      </c>
      <c r="D534">
        <v>144573</v>
      </c>
      <c r="E534">
        <v>3.3</v>
      </c>
      <c r="F534" s="2">
        <f>Table1[[#This Row],[website_traffic]]*(Table1[[#This Row],[conversion_rate]]/100)</f>
        <v>4770.9090000000006</v>
      </c>
      <c r="G534">
        <v>217340.14</v>
      </c>
      <c r="H534" s="2">
        <f>Table1[[#This Row],[marketing_spend]]/Table1[[#This Row],[customer buying]]</f>
        <v>45.55528935890414</v>
      </c>
      <c r="I534">
        <v>43603.28</v>
      </c>
      <c r="J534">
        <v>29.23</v>
      </c>
      <c r="K534" s="1">
        <f t="shared" si="8"/>
        <v>30858.041256</v>
      </c>
      <c r="L534">
        <v>335.64</v>
      </c>
      <c r="M534">
        <v>0.95</v>
      </c>
      <c r="N534" s="1">
        <f>Table1[[#This Row],[final_price]]*Table1[[#This Row],[competitor_price_index]]</f>
        <v>29315.139193200001</v>
      </c>
      <c r="O534" t="s">
        <v>45</v>
      </c>
      <c r="P534">
        <v>4916</v>
      </c>
      <c r="Q534">
        <v>3005</v>
      </c>
      <c r="R534">
        <v>18.489999999999998</v>
      </c>
      <c r="S534" s="2">
        <f>Table1[[#This Row],[units_sold]]*(Table1[[#This Row],[return_rate]]/100)</f>
        <v>555.6244999999999</v>
      </c>
      <c r="T534" s="2">
        <f>Table1[[#This Row],[units_sold]]-Table1[[#This Row],[unit_return]]</f>
        <v>2449.3755000000001</v>
      </c>
      <c r="U534">
        <f>Table1[[#This Row],[final_sold]]*Table1[[#This Row],[final_price]]</f>
        <v>75582930.23043564</v>
      </c>
      <c r="V534">
        <v>3.15</v>
      </c>
      <c r="W534">
        <v>9.2100000000000009</v>
      </c>
    </row>
    <row r="535" spans="1:23" x14ac:dyDescent="0.3">
      <c r="A535">
        <v>2021</v>
      </c>
      <c r="B535" t="s">
        <v>33</v>
      </c>
      <c r="C535" t="s">
        <v>20</v>
      </c>
      <c r="D535">
        <v>198464</v>
      </c>
      <c r="E535">
        <v>6.12</v>
      </c>
      <c r="F535" s="2">
        <f>Table1[[#This Row],[website_traffic]]*(Table1[[#This Row],[conversion_rate]]/100)</f>
        <v>12145.996800000001</v>
      </c>
      <c r="G535">
        <v>51756.24</v>
      </c>
      <c r="H535" s="2">
        <f>Table1[[#This Row],[marketing_spend]]/Table1[[#This Row],[customer buying]]</f>
        <v>4.2611768183571392</v>
      </c>
      <c r="I535">
        <v>42545.82</v>
      </c>
      <c r="J535">
        <v>35.409999999999997</v>
      </c>
      <c r="K535" s="1">
        <f t="shared" si="8"/>
        <v>27480.345138000001</v>
      </c>
      <c r="L535">
        <v>320.48</v>
      </c>
      <c r="M535">
        <v>0.94</v>
      </c>
      <c r="N535" s="1">
        <f>Table1[[#This Row],[final_price]]*Table1[[#This Row],[competitor_price_index]]</f>
        <v>25831.524429720001</v>
      </c>
      <c r="O535" t="s">
        <v>45</v>
      </c>
      <c r="P535">
        <v>2503</v>
      </c>
      <c r="Q535">
        <v>10421</v>
      </c>
      <c r="R535">
        <v>20.9</v>
      </c>
      <c r="S535" s="2">
        <f>Table1[[#This Row],[units_sold]]*(Table1[[#This Row],[return_rate]]/100)</f>
        <v>2177.989</v>
      </c>
      <c r="T535" s="2">
        <f>Table1[[#This Row],[units_sold]]-Table1[[#This Row],[unit_return]]</f>
        <v>8243.0110000000004</v>
      </c>
      <c r="U535">
        <f>Table1[[#This Row],[final_sold]]*Table1[[#This Row],[final_price]]</f>
        <v>226520787.25633052</v>
      </c>
      <c r="V535">
        <v>4.29</v>
      </c>
      <c r="W535">
        <v>10.26</v>
      </c>
    </row>
    <row r="536" spans="1:23" x14ac:dyDescent="0.3">
      <c r="A536">
        <v>2021</v>
      </c>
      <c r="B536" t="s">
        <v>33</v>
      </c>
      <c r="C536" t="s">
        <v>21</v>
      </c>
      <c r="D536">
        <v>6988</v>
      </c>
      <c r="E536">
        <v>4.53</v>
      </c>
      <c r="F536" s="2">
        <f>Table1[[#This Row],[website_traffic]]*(Table1[[#This Row],[conversion_rate]]/100)</f>
        <v>316.5564</v>
      </c>
      <c r="G536">
        <v>188548.08</v>
      </c>
      <c r="H536" s="2">
        <f>Table1[[#This Row],[marketing_spend]]/Table1[[#This Row],[customer buying]]</f>
        <v>595.62239146009995</v>
      </c>
      <c r="I536">
        <v>10799.93</v>
      </c>
      <c r="J536">
        <v>17.88</v>
      </c>
      <c r="K536" s="1">
        <f t="shared" si="8"/>
        <v>8868.9025160000001</v>
      </c>
      <c r="L536">
        <v>400.84</v>
      </c>
      <c r="M536">
        <v>1.1399999999999999</v>
      </c>
      <c r="N536" s="1">
        <f>Table1[[#This Row],[final_price]]*Table1[[#This Row],[competitor_price_index]]</f>
        <v>10110.548868239999</v>
      </c>
      <c r="O536" t="s">
        <v>45</v>
      </c>
      <c r="P536">
        <v>3502</v>
      </c>
      <c r="Q536">
        <v>300</v>
      </c>
      <c r="R536">
        <v>12.34</v>
      </c>
      <c r="S536" s="2">
        <f>Table1[[#This Row],[units_sold]]*(Table1[[#This Row],[return_rate]]/100)</f>
        <v>37.019999999999996</v>
      </c>
      <c r="T536" s="2">
        <f>Table1[[#This Row],[units_sold]]-Table1[[#This Row],[unit_return]]</f>
        <v>262.98</v>
      </c>
      <c r="U536">
        <f>Table1[[#This Row],[final_sold]]*Table1[[#This Row],[final_price]]</f>
        <v>2332343.98365768</v>
      </c>
      <c r="V536">
        <v>4.74</v>
      </c>
      <c r="W536">
        <v>8.09</v>
      </c>
    </row>
    <row r="537" spans="1:23" x14ac:dyDescent="0.3">
      <c r="A537">
        <v>2021</v>
      </c>
      <c r="B537" t="s">
        <v>33</v>
      </c>
      <c r="C537" t="s">
        <v>22</v>
      </c>
      <c r="D537">
        <v>106217</v>
      </c>
      <c r="E537">
        <v>3.96</v>
      </c>
      <c r="F537" s="2">
        <f>Table1[[#This Row],[website_traffic]]*(Table1[[#This Row],[conversion_rate]]/100)</f>
        <v>4206.1931999999997</v>
      </c>
      <c r="G537">
        <v>190551.88</v>
      </c>
      <c r="H537" s="2">
        <f>Table1[[#This Row],[marketing_spend]]/Table1[[#This Row],[customer buying]]</f>
        <v>45.302693181093062</v>
      </c>
      <c r="I537">
        <v>39494.22</v>
      </c>
      <c r="J537">
        <v>19.84</v>
      </c>
      <c r="K537" s="1">
        <f t="shared" si="8"/>
        <v>31658.566751999999</v>
      </c>
      <c r="L537">
        <v>123.44</v>
      </c>
      <c r="M537">
        <v>1.1200000000000001</v>
      </c>
      <c r="N537" s="1">
        <f>Table1[[#This Row],[final_price]]*Table1[[#This Row],[competitor_price_index]]</f>
        <v>35457.594762240005</v>
      </c>
      <c r="O537" t="s">
        <v>45</v>
      </c>
      <c r="P537">
        <v>2737</v>
      </c>
      <c r="Q537">
        <v>2523</v>
      </c>
      <c r="R537">
        <v>17.97</v>
      </c>
      <c r="S537" s="2">
        <f>Table1[[#This Row],[units_sold]]*(Table1[[#This Row],[return_rate]]/100)</f>
        <v>453.38310000000001</v>
      </c>
      <c r="T537" s="2">
        <f>Table1[[#This Row],[units_sold]]-Table1[[#This Row],[unit_return]]</f>
        <v>2069.6169</v>
      </c>
      <c r="U537">
        <f>Table1[[#This Row],[final_sold]]*Table1[[#This Row],[final_price]]</f>
        <v>65521104.779717304</v>
      </c>
      <c r="V537">
        <v>3</v>
      </c>
      <c r="W537">
        <v>11.14</v>
      </c>
    </row>
    <row r="538" spans="1:23" x14ac:dyDescent="0.3">
      <c r="A538">
        <v>2021</v>
      </c>
      <c r="B538" t="s">
        <v>33</v>
      </c>
      <c r="C538" t="s">
        <v>21</v>
      </c>
      <c r="D538">
        <v>139721</v>
      </c>
      <c r="E538">
        <v>2.85</v>
      </c>
      <c r="F538" s="2">
        <f>Table1[[#This Row],[website_traffic]]*(Table1[[#This Row],[conversion_rate]]/100)</f>
        <v>3982.0485000000003</v>
      </c>
      <c r="G538">
        <v>417956.47</v>
      </c>
      <c r="H538" s="2">
        <f>Table1[[#This Row],[marketing_spend]]/Table1[[#This Row],[customer buying]]</f>
        <v>104.96016560320648</v>
      </c>
      <c r="I538">
        <v>20351.759999999998</v>
      </c>
      <c r="J538">
        <v>33.76</v>
      </c>
      <c r="K538" s="1">
        <f t="shared" si="8"/>
        <v>13481.005824000002</v>
      </c>
      <c r="L538">
        <v>84.51</v>
      </c>
      <c r="M538">
        <v>1.18</v>
      </c>
      <c r="N538" s="1">
        <f>Table1[[#This Row],[final_price]]*Table1[[#This Row],[competitor_price_index]]</f>
        <v>15907.586872320002</v>
      </c>
      <c r="O538" t="s">
        <v>45</v>
      </c>
      <c r="P538">
        <v>4549</v>
      </c>
      <c r="Q538">
        <v>3137</v>
      </c>
      <c r="R538">
        <v>12.88</v>
      </c>
      <c r="S538" s="2">
        <f>Table1[[#This Row],[units_sold]]*(Table1[[#This Row],[return_rate]]/100)</f>
        <v>404.04559999999998</v>
      </c>
      <c r="T538" s="2">
        <f>Table1[[#This Row],[units_sold]]-Table1[[#This Row],[unit_return]]</f>
        <v>2732.9544000000001</v>
      </c>
      <c r="U538">
        <f>Table1[[#This Row],[final_sold]]*Table1[[#This Row],[final_price]]</f>
        <v>36842974.183126435</v>
      </c>
      <c r="V538">
        <v>3.94</v>
      </c>
      <c r="W538">
        <v>10.71</v>
      </c>
    </row>
    <row r="539" spans="1:23" x14ac:dyDescent="0.3">
      <c r="A539">
        <v>2021</v>
      </c>
      <c r="B539" t="s">
        <v>33</v>
      </c>
      <c r="C539" t="s">
        <v>21</v>
      </c>
      <c r="D539">
        <v>184517</v>
      </c>
      <c r="E539">
        <v>5.59</v>
      </c>
      <c r="F539" s="2">
        <f>Table1[[#This Row],[website_traffic]]*(Table1[[#This Row],[conversion_rate]]/100)</f>
        <v>10314.5003</v>
      </c>
      <c r="G539">
        <v>259809.85</v>
      </c>
      <c r="H539" s="2">
        <f>Table1[[#This Row],[marketing_spend]]/Table1[[#This Row],[customer buying]]</f>
        <v>25.188796591532409</v>
      </c>
      <c r="I539">
        <v>40568.07</v>
      </c>
      <c r="J539">
        <v>58.28</v>
      </c>
      <c r="K539" s="1">
        <f t="shared" si="8"/>
        <v>16924.998803999999</v>
      </c>
      <c r="L539">
        <v>166.06</v>
      </c>
      <c r="M539">
        <v>1.1200000000000001</v>
      </c>
      <c r="N539" s="1">
        <f>Table1[[#This Row],[final_price]]*Table1[[#This Row],[competitor_price_index]]</f>
        <v>18955.99866048</v>
      </c>
      <c r="O539" t="s">
        <v>45</v>
      </c>
      <c r="P539">
        <v>2752</v>
      </c>
      <c r="Q539">
        <v>9530</v>
      </c>
      <c r="R539">
        <v>10.08</v>
      </c>
      <c r="S539" s="2">
        <f>Table1[[#This Row],[units_sold]]*(Table1[[#This Row],[return_rate]]/100)</f>
        <v>960.62400000000002</v>
      </c>
      <c r="T539" s="2">
        <f>Table1[[#This Row],[units_sold]]-Table1[[#This Row],[unit_return]]</f>
        <v>8569.3760000000002</v>
      </c>
      <c r="U539">
        <f>Table1[[#This Row],[final_sold]]*Table1[[#This Row],[final_price]]</f>
        <v>145036678.55102628</v>
      </c>
      <c r="V539">
        <v>4.62</v>
      </c>
      <c r="W539">
        <v>13.44</v>
      </c>
    </row>
    <row r="540" spans="1:23" x14ac:dyDescent="0.3">
      <c r="A540">
        <v>2021</v>
      </c>
      <c r="B540" t="s">
        <v>33</v>
      </c>
      <c r="C540" t="s">
        <v>19</v>
      </c>
      <c r="D540">
        <v>9299</v>
      </c>
      <c r="E540">
        <v>2.27</v>
      </c>
      <c r="F540" s="2">
        <f>Table1[[#This Row],[website_traffic]]*(Table1[[#This Row],[conversion_rate]]/100)</f>
        <v>211.08730000000003</v>
      </c>
      <c r="G540">
        <v>78237.600000000006</v>
      </c>
      <c r="H540" s="2">
        <f>Table1[[#This Row],[marketing_spend]]/Table1[[#This Row],[customer buying]]</f>
        <v>370.64096229379976</v>
      </c>
      <c r="I540">
        <v>33578.65</v>
      </c>
      <c r="J540">
        <v>12.46</v>
      </c>
      <c r="K540" s="1">
        <f t="shared" si="8"/>
        <v>29394.750209999998</v>
      </c>
      <c r="L540">
        <v>107.65</v>
      </c>
      <c r="M540">
        <v>1.05</v>
      </c>
      <c r="N540" s="1">
        <f>Table1[[#This Row],[final_price]]*Table1[[#This Row],[competitor_price_index]]</f>
        <v>30864.487720500001</v>
      </c>
      <c r="O540" t="s">
        <v>45</v>
      </c>
      <c r="P540">
        <v>4228</v>
      </c>
      <c r="Q540">
        <v>111</v>
      </c>
      <c r="R540">
        <v>6.61</v>
      </c>
      <c r="S540" s="2">
        <f>Table1[[#This Row],[units_sold]]*(Table1[[#This Row],[return_rate]]/100)</f>
        <v>7.3371000000000004</v>
      </c>
      <c r="T540" s="2">
        <f>Table1[[#This Row],[units_sold]]-Table1[[#This Row],[unit_return]]</f>
        <v>103.66289999999999</v>
      </c>
      <c r="U540">
        <f>Table1[[#This Row],[final_sold]]*Table1[[#This Row],[final_price]]</f>
        <v>3047145.0515442085</v>
      </c>
      <c r="V540">
        <v>2.64</v>
      </c>
      <c r="W540">
        <v>14.63</v>
      </c>
    </row>
    <row r="541" spans="1:23" x14ac:dyDescent="0.3">
      <c r="A541">
        <v>2021</v>
      </c>
      <c r="B541" t="s">
        <v>33</v>
      </c>
      <c r="C541" t="s">
        <v>18</v>
      </c>
      <c r="D541">
        <v>129969</v>
      </c>
      <c r="E541">
        <v>4.9000000000000004</v>
      </c>
      <c r="F541" s="2">
        <f>Table1[[#This Row],[website_traffic]]*(Table1[[#This Row],[conversion_rate]]/100)</f>
        <v>6368.4810000000007</v>
      </c>
      <c r="G541">
        <v>385282.65</v>
      </c>
      <c r="H541" s="2">
        <f>Table1[[#This Row],[marketing_spend]]/Table1[[#This Row],[customer buying]]</f>
        <v>60.498359027843527</v>
      </c>
      <c r="I541">
        <v>12597.39</v>
      </c>
      <c r="J541">
        <v>26.02</v>
      </c>
      <c r="K541" s="1">
        <f t="shared" si="8"/>
        <v>9319.5491220000004</v>
      </c>
      <c r="L541">
        <v>417.43</v>
      </c>
      <c r="M541">
        <v>0.83</v>
      </c>
      <c r="N541" s="1">
        <f>Table1[[#This Row],[final_price]]*Table1[[#This Row],[competitor_price_index]]</f>
        <v>7735.2257712600003</v>
      </c>
      <c r="O541" t="s">
        <v>45</v>
      </c>
      <c r="P541">
        <v>3627</v>
      </c>
      <c r="Q541">
        <v>3388</v>
      </c>
      <c r="R541">
        <v>12.43</v>
      </c>
      <c r="S541" s="2">
        <f>Table1[[#This Row],[units_sold]]*(Table1[[#This Row],[return_rate]]/100)</f>
        <v>421.1284</v>
      </c>
      <c r="T541" s="2">
        <f>Table1[[#This Row],[units_sold]]-Table1[[#This Row],[unit_return]]</f>
        <v>2966.8715999999999</v>
      </c>
      <c r="U541">
        <f>Table1[[#This Row],[final_sold]]*Table1[[#This Row],[final_price]]</f>
        <v>27649905.614866737</v>
      </c>
      <c r="V541">
        <v>2.66</v>
      </c>
      <c r="W541">
        <v>13.84</v>
      </c>
    </row>
    <row r="542" spans="1:23" x14ac:dyDescent="0.3">
      <c r="A542">
        <v>2021</v>
      </c>
      <c r="B542" t="s">
        <v>33</v>
      </c>
      <c r="C542" t="s">
        <v>20</v>
      </c>
      <c r="D542">
        <v>61896</v>
      </c>
      <c r="E542">
        <v>6.38</v>
      </c>
      <c r="F542" s="2">
        <f>Table1[[#This Row],[website_traffic]]*(Table1[[#This Row],[conversion_rate]]/100)</f>
        <v>3948.9647999999997</v>
      </c>
      <c r="G542">
        <v>115152.24</v>
      </c>
      <c r="H542" s="2">
        <f>Table1[[#This Row],[marketing_spend]]/Table1[[#This Row],[customer buying]]</f>
        <v>29.160107985768832</v>
      </c>
      <c r="I542">
        <v>24562.97</v>
      </c>
      <c r="J542">
        <v>5.0999999999999996</v>
      </c>
      <c r="K542" s="1">
        <f t="shared" si="8"/>
        <v>23310.258529999999</v>
      </c>
      <c r="L542">
        <v>267.01</v>
      </c>
      <c r="M542">
        <v>0.8</v>
      </c>
      <c r="N542" s="1">
        <f>Table1[[#This Row],[final_price]]*Table1[[#This Row],[competitor_price_index]]</f>
        <v>18648.206824000001</v>
      </c>
      <c r="O542" t="s">
        <v>45</v>
      </c>
      <c r="P542">
        <v>4153</v>
      </c>
      <c r="Q542">
        <v>3917</v>
      </c>
      <c r="R542">
        <v>17.149999999999999</v>
      </c>
      <c r="S542" s="2">
        <f>Table1[[#This Row],[units_sold]]*(Table1[[#This Row],[return_rate]]/100)</f>
        <v>671.76549999999997</v>
      </c>
      <c r="T542" s="2">
        <f>Table1[[#This Row],[units_sold]]-Table1[[#This Row],[unit_return]]</f>
        <v>3245.2345</v>
      </c>
      <c r="U542">
        <f>Table1[[#This Row],[final_sold]]*Table1[[#This Row],[final_price]]</f>
        <v>75647255.18547529</v>
      </c>
      <c r="V542">
        <v>4.96</v>
      </c>
      <c r="W542">
        <v>3.45</v>
      </c>
    </row>
    <row r="543" spans="1:23" x14ac:dyDescent="0.3">
      <c r="A543">
        <v>2021</v>
      </c>
      <c r="B543" t="s">
        <v>33</v>
      </c>
      <c r="C543" t="s">
        <v>18</v>
      </c>
      <c r="D543">
        <v>56122</v>
      </c>
      <c r="E543">
        <v>6.73</v>
      </c>
      <c r="F543" s="2">
        <f>Table1[[#This Row],[website_traffic]]*(Table1[[#This Row],[conversion_rate]]/100)</f>
        <v>3777.0106000000001</v>
      </c>
      <c r="G543">
        <v>130854.94</v>
      </c>
      <c r="H543" s="2">
        <f>Table1[[#This Row],[marketing_spend]]/Table1[[#This Row],[customer buying]]</f>
        <v>34.645107959188678</v>
      </c>
      <c r="I543">
        <v>25894.1</v>
      </c>
      <c r="J543">
        <v>34.64</v>
      </c>
      <c r="K543" s="1">
        <f t="shared" si="8"/>
        <v>16924.383759999997</v>
      </c>
      <c r="L543">
        <v>385.78</v>
      </c>
      <c r="M543">
        <v>1.17</v>
      </c>
      <c r="N543" s="1">
        <f>Table1[[#This Row],[final_price]]*Table1[[#This Row],[competitor_price_index]]</f>
        <v>19801.528999199996</v>
      </c>
      <c r="O543" t="s">
        <v>44</v>
      </c>
      <c r="P543">
        <v>4882</v>
      </c>
      <c r="Q543">
        <v>3370</v>
      </c>
      <c r="R543">
        <v>1.64</v>
      </c>
      <c r="S543" s="2">
        <f>Table1[[#This Row],[units_sold]]*(Table1[[#This Row],[return_rate]]/100)</f>
        <v>55.267999999999994</v>
      </c>
      <c r="T543" s="2">
        <f>Table1[[#This Row],[units_sold]]-Table1[[#This Row],[unit_return]]</f>
        <v>3314.732</v>
      </c>
      <c r="U543">
        <f>Table1[[#This Row],[final_sold]]*Table1[[#This Row],[final_price]]</f>
        <v>56099796.429552309</v>
      </c>
      <c r="V543">
        <v>3.57</v>
      </c>
      <c r="W543">
        <v>17.41</v>
      </c>
    </row>
    <row r="544" spans="1:23" x14ac:dyDescent="0.3">
      <c r="A544">
        <v>2021</v>
      </c>
      <c r="B544" t="s">
        <v>33</v>
      </c>
      <c r="C544" t="s">
        <v>22</v>
      </c>
      <c r="D544">
        <v>77089</v>
      </c>
      <c r="E544">
        <v>2.75</v>
      </c>
      <c r="F544" s="2">
        <f>Table1[[#This Row],[website_traffic]]*(Table1[[#This Row],[conversion_rate]]/100)</f>
        <v>2119.9475000000002</v>
      </c>
      <c r="G544">
        <v>428784.46</v>
      </c>
      <c r="H544" s="2">
        <f>Table1[[#This Row],[marketing_spend]]/Table1[[#This Row],[customer buying]]</f>
        <v>202.2618295971952</v>
      </c>
      <c r="I544">
        <v>19859.810000000001</v>
      </c>
      <c r="J544">
        <v>50.53</v>
      </c>
      <c r="K544" s="1">
        <f t="shared" si="8"/>
        <v>9824.6480070000016</v>
      </c>
      <c r="L544">
        <v>158.32</v>
      </c>
      <c r="M544">
        <v>0.85</v>
      </c>
      <c r="N544" s="1">
        <f>Table1[[#This Row],[final_price]]*Table1[[#This Row],[competitor_price_index]]</f>
        <v>8350.9508059500004</v>
      </c>
      <c r="O544" t="s">
        <v>45</v>
      </c>
      <c r="P544">
        <v>1519</v>
      </c>
      <c r="Q544">
        <v>1759</v>
      </c>
      <c r="R544">
        <v>17.329999999999998</v>
      </c>
      <c r="S544" s="2">
        <f>Table1[[#This Row],[units_sold]]*(Table1[[#This Row],[return_rate]]/100)</f>
        <v>304.83469999999994</v>
      </c>
      <c r="T544" s="2">
        <f>Table1[[#This Row],[units_sold]]-Table1[[#This Row],[unit_return]]</f>
        <v>1454.1653000000001</v>
      </c>
      <c r="U544">
        <f>Table1[[#This Row],[final_sold]]*Table1[[#This Row],[final_price]]</f>
        <v>14286662.21649356</v>
      </c>
      <c r="V544">
        <v>4.1500000000000004</v>
      </c>
      <c r="W544">
        <v>12.75</v>
      </c>
    </row>
    <row r="545" spans="1:23" x14ac:dyDescent="0.3">
      <c r="A545">
        <v>2021</v>
      </c>
      <c r="B545" t="s">
        <v>33</v>
      </c>
      <c r="C545" t="s">
        <v>18</v>
      </c>
      <c r="D545">
        <v>65459</v>
      </c>
      <c r="E545">
        <v>1.44</v>
      </c>
      <c r="F545" s="2">
        <f>Table1[[#This Row],[website_traffic]]*(Table1[[#This Row],[conversion_rate]]/100)</f>
        <v>942.6096</v>
      </c>
      <c r="G545">
        <v>431060.64</v>
      </c>
      <c r="H545" s="2">
        <f>Table1[[#This Row],[marketing_spend]]/Table1[[#This Row],[customer buying]]</f>
        <v>457.30559077692402</v>
      </c>
      <c r="I545">
        <v>20234.27</v>
      </c>
      <c r="J545">
        <v>39.76</v>
      </c>
      <c r="K545" s="1">
        <f t="shared" si="8"/>
        <v>12189.124248000002</v>
      </c>
      <c r="L545">
        <v>396.33</v>
      </c>
      <c r="M545">
        <v>0.8</v>
      </c>
      <c r="N545" s="1">
        <f>Table1[[#This Row],[final_price]]*Table1[[#This Row],[competitor_price_index]]</f>
        <v>9751.2993984000022</v>
      </c>
      <c r="O545" t="s">
        <v>45</v>
      </c>
      <c r="P545">
        <v>4486</v>
      </c>
      <c r="Q545">
        <v>929</v>
      </c>
      <c r="R545">
        <v>18.71</v>
      </c>
      <c r="S545" s="2">
        <f>Table1[[#This Row],[units_sold]]*(Table1[[#This Row],[return_rate]]/100)</f>
        <v>173.81590000000003</v>
      </c>
      <c r="T545" s="2">
        <f>Table1[[#This Row],[units_sold]]-Table1[[#This Row],[unit_return]]</f>
        <v>755.18409999999994</v>
      </c>
      <c r="U545">
        <f>Table1[[#This Row],[final_sold]]*Table1[[#This Row],[final_price]]</f>
        <v>9205032.8250140566</v>
      </c>
      <c r="V545">
        <v>4.93</v>
      </c>
      <c r="W545">
        <v>15.33</v>
      </c>
    </row>
    <row r="546" spans="1:23" x14ac:dyDescent="0.3">
      <c r="A546">
        <v>2021</v>
      </c>
      <c r="B546" t="s">
        <v>33</v>
      </c>
      <c r="C546" t="s">
        <v>21</v>
      </c>
      <c r="D546">
        <v>105565</v>
      </c>
      <c r="E546">
        <v>7.64</v>
      </c>
      <c r="F546" s="2">
        <f>Table1[[#This Row],[website_traffic]]*(Table1[[#This Row],[conversion_rate]]/100)</f>
        <v>8065.1659999999993</v>
      </c>
      <c r="G546">
        <v>106200.95</v>
      </c>
      <c r="H546" s="2">
        <f>Table1[[#This Row],[marketing_spend]]/Table1[[#This Row],[customer buying]]</f>
        <v>13.167856681437184</v>
      </c>
      <c r="I546">
        <v>21038.78</v>
      </c>
      <c r="J546">
        <v>42.51</v>
      </c>
      <c r="K546" s="1">
        <f t="shared" si="8"/>
        <v>12095.194621999999</v>
      </c>
      <c r="L546">
        <v>284.98</v>
      </c>
      <c r="M546">
        <v>0.88</v>
      </c>
      <c r="N546" s="1">
        <f>Table1[[#This Row],[final_price]]*Table1[[#This Row],[competitor_price_index]]</f>
        <v>10643.77126736</v>
      </c>
      <c r="O546" t="s">
        <v>45</v>
      </c>
      <c r="P546">
        <v>3844</v>
      </c>
      <c r="Q546">
        <v>4500</v>
      </c>
      <c r="R546">
        <v>1.1299999999999999</v>
      </c>
      <c r="S546" s="2">
        <f>Table1[[#This Row],[units_sold]]*(Table1[[#This Row],[return_rate]]/100)</f>
        <v>50.849999999999994</v>
      </c>
      <c r="T546" s="2">
        <f>Table1[[#This Row],[units_sold]]-Table1[[#This Row],[unit_return]]</f>
        <v>4449.1499999999996</v>
      </c>
      <c r="U546">
        <f>Table1[[#This Row],[final_sold]]*Table1[[#This Row],[final_price]]</f>
        <v>53813335.152471289</v>
      </c>
      <c r="V546">
        <v>2.79</v>
      </c>
      <c r="W546">
        <v>10.56</v>
      </c>
    </row>
    <row r="547" spans="1:23" x14ac:dyDescent="0.3">
      <c r="A547">
        <v>2021</v>
      </c>
      <c r="B547" t="s">
        <v>33</v>
      </c>
      <c r="C547" t="s">
        <v>20</v>
      </c>
      <c r="D547">
        <v>33143</v>
      </c>
      <c r="E547">
        <v>3.93</v>
      </c>
      <c r="F547" s="2">
        <f>Table1[[#This Row],[website_traffic]]*(Table1[[#This Row],[conversion_rate]]/100)</f>
        <v>1302.5199</v>
      </c>
      <c r="G547">
        <v>173457.12</v>
      </c>
      <c r="H547" s="2">
        <f>Table1[[#This Row],[marketing_spend]]/Table1[[#This Row],[customer buying]]</f>
        <v>133.17041835598826</v>
      </c>
      <c r="I547">
        <v>20813.52</v>
      </c>
      <c r="J547">
        <v>47.15</v>
      </c>
      <c r="K547" s="1">
        <f t="shared" si="8"/>
        <v>10999.945319999999</v>
      </c>
      <c r="L547">
        <v>380.78</v>
      </c>
      <c r="M547">
        <v>0.85</v>
      </c>
      <c r="N547" s="1">
        <f>Table1[[#This Row],[final_price]]*Table1[[#This Row],[competitor_price_index]]</f>
        <v>9349.953521999998</v>
      </c>
      <c r="O547" t="s">
        <v>45</v>
      </c>
      <c r="P547">
        <v>630</v>
      </c>
      <c r="Q547">
        <v>685</v>
      </c>
      <c r="R547">
        <v>6.32</v>
      </c>
      <c r="S547" s="2">
        <f>Table1[[#This Row],[units_sold]]*(Table1[[#This Row],[return_rate]]/100)</f>
        <v>43.292000000000002</v>
      </c>
      <c r="T547" s="2">
        <f>Table1[[#This Row],[units_sold]]-Table1[[#This Row],[unit_return]]</f>
        <v>641.70799999999997</v>
      </c>
      <c r="U547">
        <f>Table1[[#This Row],[final_sold]]*Table1[[#This Row],[final_price]]</f>
        <v>7058752.9114065589</v>
      </c>
      <c r="V547">
        <v>2.63</v>
      </c>
      <c r="W547">
        <v>13.78</v>
      </c>
    </row>
    <row r="548" spans="1:23" x14ac:dyDescent="0.3">
      <c r="A548">
        <v>2021</v>
      </c>
      <c r="B548" t="s">
        <v>33</v>
      </c>
      <c r="C548" t="s">
        <v>20</v>
      </c>
      <c r="D548">
        <v>168248</v>
      </c>
      <c r="E548">
        <v>7.18</v>
      </c>
      <c r="F548" s="2">
        <f>Table1[[#This Row],[website_traffic]]*(Table1[[#This Row],[conversion_rate]]/100)</f>
        <v>12080.206400000001</v>
      </c>
      <c r="G548">
        <v>467406.9</v>
      </c>
      <c r="H548" s="2">
        <f>Table1[[#This Row],[marketing_spend]]/Table1[[#This Row],[customer buying]]</f>
        <v>38.691963077716949</v>
      </c>
      <c r="I548">
        <v>9439.19</v>
      </c>
      <c r="J548">
        <v>2.52</v>
      </c>
      <c r="K548" s="1">
        <f t="shared" si="8"/>
        <v>9201.3224120000013</v>
      </c>
      <c r="L548">
        <v>127.91</v>
      </c>
      <c r="M548">
        <v>1.06</v>
      </c>
      <c r="N548" s="1">
        <f>Table1[[#This Row],[final_price]]*Table1[[#This Row],[competitor_price_index]]</f>
        <v>9753.4017567200026</v>
      </c>
      <c r="O548" t="s">
        <v>45</v>
      </c>
      <c r="P548">
        <v>414</v>
      </c>
      <c r="Q548">
        <v>11282</v>
      </c>
      <c r="R548">
        <v>12.61</v>
      </c>
      <c r="S548" s="2">
        <f>Table1[[#This Row],[units_sold]]*(Table1[[#This Row],[return_rate]]/100)</f>
        <v>1422.6601999999998</v>
      </c>
      <c r="T548" s="2">
        <f>Table1[[#This Row],[units_sold]]-Table1[[#This Row],[unit_return]]</f>
        <v>9859.3397999999997</v>
      </c>
      <c r="U548">
        <f>Table1[[#This Row],[final_sold]]*Table1[[#This Row],[final_price]]</f>
        <v>90718964.26926361</v>
      </c>
      <c r="V548">
        <v>4.67</v>
      </c>
      <c r="W548">
        <v>11.79</v>
      </c>
    </row>
    <row r="549" spans="1:23" x14ac:dyDescent="0.3">
      <c r="A549">
        <v>2021</v>
      </c>
      <c r="B549" t="s">
        <v>33</v>
      </c>
      <c r="C549" t="s">
        <v>22</v>
      </c>
      <c r="D549">
        <v>101649</v>
      </c>
      <c r="E549">
        <v>3.45</v>
      </c>
      <c r="F549" s="2">
        <f>Table1[[#This Row],[website_traffic]]*(Table1[[#This Row],[conversion_rate]]/100)</f>
        <v>3506.8905000000004</v>
      </c>
      <c r="G549">
        <v>57263.44</v>
      </c>
      <c r="H549" s="2">
        <f>Table1[[#This Row],[marketing_spend]]/Table1[[#This Row],[customer buying]]</f>
        <v>16.328836044353253</v>
      </c>
      <c r="I549">
        <v>6353.91</v>
      </c>
      <c r="J549">
        <v>14.64</v>
      </c>
      <c r="K549" s="1">
        <f t="shared" si="8"/>
        <v>5423.6975760000005</v>
      </c>
      <c r="L549">
        <v>188.77</v>
      </c>
      <c r="M549">
        <v>0.9</v>
      </c>
      <c r="N549" s="1">
        <f>Table1[[#This Row],[final_price]]*Table1[[#This Row],[competitor_price_index]]</f>
        <v>4881.327818400001</v>
      </c>
      <c r="O549" t="s">
        <v>45</v>
      </c>
      <c r="P549">
        <v>942</v>
      </c>
      <c r="Q549">
        <v>3050</v>
      </c>
      <c r="R549">
        <v>21.25</v>
      </c>
      <c r="S549" s="2">
        <f>Table1[[#This Row],[units_sold]]*(Table1[[#This Row],[return_rate]]/100)</f>
        <v>648.125</v>
      </c>
      <c r="T549" s="2">
        <f>Table1[[#This Row],[units_sold]]-Table1[[#This Row],[unit_return]]</f>
        <v>2401.875</v>
      </c>
      <c r="U549">
        <f>Table1[[#This Row],[final_sold]]*Table1[[#This Row],[final_price]]</f>
        <v>13027043.615355002</v>
      </c>
      <c r="V549">
        <v>4.3499999999999996</v>
      </c>
      <c r="W549">
        <v>6.65</v>
      </c>
    </row>
    <row r="550" spans="1:23" x14ac:dyDescent="0.3">
      <c r="A550">
        <v>2021</v>
      </c>
      <c r="B550" t="s">
        <v>33</v>
      </c>
      <c r="C550" t="s">
        <v>18</v>
      </c>
      <c r="D550">
        <v>193460</v>
      </c>
      <c r="E550">
        <v>5.69</v>
      </c>
      <c r="F550" s="2">
        <f>Table1[[#This Row],[website_traffic]]*(Table1[[#This Row],[conversion_rate]]/100)</f>
        <v>11007.874000000002</v>
      </c>
      <c r="G550">
        <v>103283.44</v>
      </c>
      <c r="H550" s="2">
        <f>Table1[[#This Row],[marketing_spend]]/Table1[[#This Row],[customer buying]]</f>
        <v>9.3826873381726568</v>
      </c>
      <c r="I550">
        <v>9984.84</v>
      </c>
      <c r="J550">
        <v>51.48</v>
      </c>
      <c r="K550" s="1">
        <f t="shared" si="8"/>
        <v>4844.6443680000011</v>
      </c>
      <c r="L550">
        <v>417.5</v>
      </c>
      <c r="M550">
        <v>0.86</v>
      </c>
      <c r="N550" s="1">
        <f>Table1[[#This Row],[final_price]]*Table1[[#This Row],[competitor_price_index]]</f>
        <v>4166.3941564800007</v>
      </c>
      <c r="O550" t="s">
        <v>45</v>
      </c>
      <c r="P550">
        <v>3071</v>
      </c>
      <c r="Q550">
        <v>6428</v>
      </c>
      <c r="R550">
        <v>11.97</v>
      </c>
      <c r="S550" s="2">
        <f>Table1[[#This Row],[units_sold]]*(Table1[[#This Row],[return_rate]]/100)</f>
        <v>769.4316</v>
      </c>
      <c r="T550" s="2">
        <f>Table1[[#This Row],[units_sold]]-Table1[[#This Row],[unit_return]]</f>
        <v>5658.5684000000001</v>
      </c>
      <c r="U550">
        <f>Table1[[#This Row],[final_sold]]*Table1[[#This Row],[final_price]]</f>
        <v>27413751.530002777</v>
      </c>
      <c r="V550">
        <v>2.92</v>
      </c>
      <c r="W550">
        <v>2.52</v>
      </c>
    </row>
    <row r="551" spans="1:23" x14ac:dyDescent="0.3">
      <c r="A551">
        <v>2021</v>
      </c>
      <c r="B551" t="s">
        <v>33</v>
      </c>
      <c r="C551" t="s">
        <v>19</v>
      </c>
      <c r="D551">
        <v>33696</v>
      </c>
      <c r="E551">
        <v>3.9</v>
      </c>
      <c r="F551" s="2">
        <f>Table1[[#This Row],[website_traffic]]*(Table1[[#This Row],[conversion_rate]]/100)</f>
        <v>1314.144</v>
      </c>
      <c r="G551">
        <v>306799.25</v>
      </c>
      <c r="H551" s="2">
        <f>Table1[[#This Row],[marketing_spend]]/Table1[[#This Row],[customer buying]]</f>
        <v>233.45938496846617</v>
      </c>
      <c r="I551">
        <v>16512.8</v>
      </c>
      <c r="J551">
        <v>50.35</v>
      </c>
      <c r="K551" s="1">
        <f t="shared" si="8"/>
        <v>8198.6051999999981</v>
      </c>
      <c r="L551">
        <v>448.93</v>
      </c>
      <c r="M551">
        <v>0.94</v>
      </c>
      <c r="N551" s="1">
        <f>Table1[[#This Row],[final_price]]*Table1[[#This Row],[competitor_price_index]]</f>
        <v>7706.6888879999979</v>
      </c>
      <c r="O551" t="s">
        <v>45</v>
      </c>
      <c r="P551">
        <v>2135</v>
      </c>
      <c r="Q551">
        <v>1059</v>
      </c>
      <c r="R551">
        <v>23.22</v>
      </c>
      <c r="S551" s="2">
        <f>Table1[[#This Row],[units_sold]]*(Table1[[#This Row],[return_rate]]/100)</f>
        <v>245.8998</v>
      </c>
      <c r="T551" s="2">
        <f>Table1[[#This Row],[units_sold]]-Table1[[#This Row],[unit_return]]</f>
        <v>813.10019999999997</v>
      </c>
      <c r="U551">
        <f>Table1[[#This Row],[final_sold]]*Table1[[#This Row],[final_price]]</f>
        <v>6666287.5278410381</v>
      </c>
      <c r="V551">
        <v>4.03</v>
      </c>
      <c r="W551">
        <v>9.91</v>
      </c>
    </row>
    <row r="552" spans="1:23" x14ac:dyDescent="0.3">
      <c r="A552">
        <v>2021</v>
      </c>
      <c r="B552" t="s">
        <v>33</v>
      </c>
      <c r="C552" t="s">
        <v>22</v>
      </c>
      <c r="D552">
        <v>8799</v>
      </c>
      <c r="E552">
        <v>1.25</v>
      </c>
      <c r="F552" s="2">
        <f>Table1[[#This Row],[website_traffic]]*(Table1[[#This Row],[conversion_rate]]/100)</f>
        <v>109.98750000000001</v>
      </c>
      <c r="G552">
        <v>478331.97</v>
      </c>
      <c r="H552" s="2">
        <f>Table1[[#This Row],[marketing_spend]]/Table1[[#This Row],[customer buying]]</f>
        <v>4348.9666553017378</v>
      </c>
      <c r="I552">
        <v>42922.879999999997</v>
      </c>
      <c r="J552">
        <v>33.700000000000003</v>
      </c>
      <c r="K552" s="1">
        <f t="shared" si="8"/>
        <v>28457.869439999999</v>
      </c>
      <c r="L552">
        <v>179.67</v>
      </c>
      <c r="M552">
        <v>1.1599999999999999</v>
      </c>
      <c r="N552" s="1">
        <f>Table1[[#This Row],[final_price]]*Table1[[#This Row],[competitor_price_index]]</f>
        <v>33011.128550399997</v>
      </c>
      <c r="O552" t="s">
        <v>45</v>
      </c>
      <c r="P552">
        <v>2749</v>
      </c>
      <c r="Q552">
        <v>55</v>
      </c>
      <c r="R552">
        <v>1.63</v>
      </c>
      <c r="S552" s="2">
        <f>Table1[[#This Row],[units_sold]]*(Table1[[#This Row],[return_rate]]/100)</f>
        <v>0.89649999999999996</v>
      </c>
      <c r="T552" s="2">
        <f>Table1[[#This Row],[units_sold]]-Table1[[#This Row],[unit_return]]</f>
        <v>54.103499999999997</v>
      </c>
      <c r="U552">
        <f>Table1[[#This Row],[final_sold]]*Table1[[#This Row],[final_price]]</f>
        <v>1539670.3392470398</v>
      </c>
      <c r="V552">
        <v>2.5299999999999998</v>
      </c>
      <c r="W552">
        <v>10.82</v>
      </c>
    </row>
    <row r="553" spans="1:23" x14ac:dyDescent="0.3">
      <c r="A553">
        <v>2021</v>
      </c>
      <c r="B553" t="s">
        <v>33</v>
      </c>
      <c r="C553" t="s">
        <v>21</v>
      </c>
      <c r="D553">
        <v>84762</v>
      </c>
      <c r="E553">
        <v>4.59</v>
      </c>
      <c r="F553" s="2">
        <f>Table1[[#This Row],[website_traffic]]*(Table1[[#This Row],[conversion_rate]]/100)</f>
        <v>3890.5757999999996</v>
      </c>
      <c r="G553">
        <v>104131.75</v>
      </c>
      <c r="H553" s="2">
        <f>Table1[[#This Row],[marketing_spend]]/Table1[[#This Row],[customer buying]]</f>
        <v>26.765125614568419</v>
      </c>
      <c r="I553">
        <v>22257.119999999999</v>
      </c>
      <c r="J553">
        <v>13</v>
      </c>
      <c r="K553" s="1">
        <f t="shared" si="8"/>
        <v>19363.6944</v>
      </c>
      <c r="L553">
        <v>473.48</v>
      </c>
      <c r="M553">
        <v>1.1200000000000001</v>
      </c>
      <c r="N553" s="1">
        <f>Table1[[#This Row],[final_price]]*Table1[[#This Row],[competitor_price_index]]</f>
        <v>21687.337728000002</v>
      </c>
      <c r="O553" t="s">
        <v>45</v>
      </c>
      <c r="P553">
        <v>2402</v>
      </c>
      <c r="Q553">
        <v>3065</v>
      </c>
      <c r="R553">
        <v>12.57</v>
      </c>
      <c r="S553" s="2">
        <f>Table1[[#This Row],[units_sold]]*(Table1[[#This Row],[return_rate]]/100)</f>
        <v>385.27050000000003</v>
      </c>
      <c r="T553" s="2">
        <f>Table1[[#This Row],[units_sold]]-Table1[[#This Row],[unit_return]]</f>
        <v>2679.7294999999999</v>
      </c>
      <c r="U553">
        <f>Table1[[#This Row],[final_sold]]*Table1[[#This Row],[final_price]]</f>
        <v>51889463.112664796</v>
      </c>
      <c r="V553">
        <v>3.94</v>
      </c>
      <c r="W553">
        <v>7.95</v>
      </c>
    </row>
    <row r="554" spans="1:23" x14ac:dyDescent="0.3">
      <c r="A554">
        <v>2021</v>
      </c>
      <c r="B554" t="s">
        <v>33</v>
      </c>
      <c r="C554" t="s">
        <v>22</v>
      </c>
      <c r="D554">
        <v>156022</v>
      </c>
      <c r="E554">
        <v>5.68</v>
      </c>
      <c r="F554" s="2">
        <f>Table1[[#This Row],[website_traffic]]*(Table1[[#This Row],[conversion_rate]]/100)</f>
        <v>8862.0496000000003</v>
      </c>
      <c r="G554">
        <v>229004.15</v>
      </c>
      <c r="H554" s="2">
        <f>Table1[[#This Row],[marketing_spend]]/Table1[[#This Row],[customer buying]]</f>
        <v>25.840991682104779</v>
      </c>
      <c r="I554">
        <v>31972.560000000001</v>
      </c>
      <c r="J554">
        <v>46.8</v>
      </c>
      <c r="K554" s="1">
        <f t="shared" si="8"/>
        <v>17009.40192</v>
      </c>
      <c r="L554">
        <v>327.33</v>
      </c>
      <c r="M554">
        <v>1.01</v>
      </c>
      <c r="N554" s="1">
        <f>Table1[[#This Row],[final_price]]*Table1[[#This Row],[competitor_price_index]]</f>
        <v>17179.495939200002</v>
      </c>
      <c r="O554" t="s">
        <v>44</v>
      </c>
      <c r="P554">
        <v>4837</v>
      </c>
      <c r="Q554">
        <v>9150</v>
      </c>
      <c r="R554">
        <v>11.46</v>
      </c>
      <c r="S554" s="2">
        <f>Table1[[#This Row],[units_sold]]*(Table1[[#This Row],[return_rate]]/100)</f>
        <v>1048.5900000000001</v>
      </c>
      <c r="T554" s="2">
        <f>Table1[[#This Row],[units_sold]]-Table1[[#This Row],[unit_return]]</f>
        <v>8101.41</v>
      </c>
      <c r="U554">
        <f>Table1[[#This Row],[final_sold]]*Table1[[#This Row],[final_price]]</f>
        <v>137800138.80870721</v>
      </c>
      <c r="V554">
        <v>4.13</v>
      </c>
      <c r="W554">
        <v>18.55</v>
      </c>
    </row>
    <row r="555" spans="1:23" x14ac:dyDescent="0.3">
      <c r="A555">
        <v>2021</v>
      </c>
      <c r="B555" t="s">
        <v>33</v>
      </c>
      <c r="C555" t="s">
        <v>21</v>
      </c>
      <c r="D555">
        <v>4590</v>
      </c>
      <c r="E555">
        <v>1.76</v>
      </c>
      <c r="F555" s="2">
        <f>Table1[[#This Row],[website_traffic]]*(Table1[[#This Row],[conversion_rate]]/100)</f>
        <v>80.784000000000006</v>
      </c>
      <c r="G555">
        <v>169561.62</v>
      </c>
      <c r="H555" s="2">
        <f>Table1[[#This Row],[marketing_spend]]/Table1[[#This Row],[customer buying]]</f>
        <v>2098.9505347593581</v>
      </c>
      <c r="I555">
        <v>28327.99</v>
      </c>
      <c r="J555">
        <v>41.66</v>
      </c>
      <c r="K555" s="1">
        <f t="shared" si="8"/>
        <v>16526.549366000003</v>
      </c>
      <c r="L555">
        <v>97.66</v>
      </c>
      <c r="M555">
        <v>0.87</v>
      </c>
      <c r="N555" s="1">
        <f>Table1[[#This Row],[final_price]]*Table1[[#This Row],[competitor_price_index]]</f>
        <v>14378.097948420002</v>
      </c>
      <c r="O555" t="s">
        <v>45</v>
      </c>
      <c r="P555">
        <v>894</v>
      </c>
      <c r="Q555">
        <v>56</v>
      </c>
      <c r="R555">
        <v>18.850000000000001</v>
      </c>
      <c r="S555" s="2">
        <f>Table1[[#This Row],[units_sold]]*(Table1[[#This Row],[return_rate]]/100)</f>
        <v>10.556000000000001</v>
      </c>
      <c r="T555" s="2">
        <f>Table1[[#This Row],[units_sold]]-Table1[[#This Row],[unit_return]]</f>
        <v>45.444000000000003</v>
      </c>
      <c r="U555">
        <f>Table1[[#This Row],[final_sold]]*Table1[[#This Row],[final_price]]</f>
        <v>751032.5093885042</v>
      </c>
      <c r="V555">
        <v>3.52</v>
      </c>
      <c r="W555">
        <v>10.220000000000001</v>
      </c>
    </row>
    <row r="556" spans="1:23" x14ac:dyDescent="0.3">
      <c r="A556">
        <v>2021</v>
      </c>
      <c r="B556" t="s">
        <v>33</v>
      </c>
      <c r="C556" t="s">
        <v>22</v>
      </c>
      <c r="D556">
        <v>120567</v>
      </c>
      <c r="E556">
        <v>6.61</v>
      </c>
      <c r="F556" s="2">
        <f>Table1[[#This Row],[website_traffic]]*(Table1[[#This Row],[conversion_rate]]/100)</f>
        <v>7969.4787000000006</v>
      </c>
      <c r="G556">
        <v>229099.09</v>
      </c>
      <c r="H556" s="2">
        <f>Table1[[#This Row],[marketing_spend]]/Table1[[#This Row],[customer buying]]</f>
        <v>28.747060958955821</v>
      </c>
      <c r="I556">
        <v>34886.06</v>
      </c>
      <c r="J556">
        <v>35.36</v>
      </c>
      <c r="K556" s="1">
        <f t="shared" si="8"/>
        <v>22550.349184000002</v>
      </c>
      <c r="L556">
        <v>386.72</v>
      </c>
      <c r="M556">
        <v>1.1299999999999999</v>
      </c>
      <c r="N556" s="1">
        <f>Table1[[#This Row],[final_price]]*Table1[[#This Row],[competitor_price_index]]</f>
        <v>25481.89457792</v>
      </c>
      <c r="O556" t="s">
        <v>45</v>
      </c>
      <c r="P556">
        <v>3918</v>
      </c>
      <c r="Q556">
        <v>7347</v>
      </c>
      <c r="R556">
        <v>3.43</v>
      </c>
      <c r="S556" s="2">
        <f>Table1[[#This Row],[units_sold]]*(Table1[[#This Row],[return_rate]]/100)</f>
        <v>252.00210000000004</v>
      </c>
      <c r="T556" s="2">
        <f>Table1[[#This Row],[units_sold]]-Table1[[#This Row],[unit_return]]</f>
        <v>7094.9979000000003</v>
      </c>
      <c r="U556">
        <f>Table1[[#This Row],[final_sold]]*Table1[[#This Row],[final_price]]</f>
        <v>159994680.10474673</v>
      </c>
      <c r="V556">
        <v>4.6100000000000003</v>
      </c>
      <c r="W556">
        <v>14.64</v>
      </c>
    </row>
    <row r="557" spans="1:23" x14ac:dyDescent="0.3">
      <c r="A557">
        <v>2021</v>
      </c>
      <c r="B557" t="s">
        <v>33</v>
      </c>
      <c r="C557" t="s">
        <v>21</v>
      </c>
      <c r="D557">
        <v>123448</v>
      </c>
      <c r="E557">
        <v>0.65</v>
      </c>
      <c r="F557" s="2">
        <f>Table1[[#This Row],[website_traffic]]*(Table1[[#This Row],[conversion_rate]]/100)</f>
        <v>802.41200000000003</v>
      </c>
      <c r="G557">
        <v>469913.15</v>
      </c>
      <c r="H557" s="2">
        <f>Table1[[#This Row],[marketing_spend]]/Table1[[#This Row],[customer buying]]</f>
        <v>585.62577578600519</v>
      </c>
      <c r="I557">
        <v>12758.66</v>
      </c>
      <c r="J557">
        <v>6.03</v>
      </c>
      <c r="K557" s="1">
        <f t="shared" si="8"/>
        <v>11989.312802</v>
      </c>
      <c r="L557">
        <v>53.45</v>
      </c>
      <c r="M557">
        <v>1.01</v>
      </c>
      <c r="N557" s="1">
        <f>Table1[[#This Row],[final_price]]*Table1[[#This Row],[competitor_price_index]]</f>
        <v>12109.20593002</v>
      </c>
      <c r="O557" t="s">
        <v>44</v>
      </c>
      <c r="P557">
        <v>2982</v>
      </c>
      <c r="Q557">
        <v>906</v>
      </c>
      <c r="R557">
        <v>12.33</v>
      </c>
      <c r="S557" s="2">
        <f>Table1[[#This Row],[units_sold]]*(Table1[[#This Row],[return_rate]]/100)</f>
        <v>111.7098</v>
      </c>
      <c r="T557" s="2">
        <f>Table1[[#This Row],[units_sold]]-Table1[[#This Row],[unit_return]]</f>
        <v>794.29020000000003</v>
      </c>
      <c r="U557">
        <f>Table1[[#This Row],[final_sold]]*Table1[[#This Row],[final_price]]</f>
        <v>9522993.6633631419</v>
      </c>
      <c r="V557">
        <v>4.5199999999999996</v>
      </c>
      <c r="W557">
        <v>14.94</v>
      </c>
    </row>
    <row r="558" spans="1:23" x14ac:dyDescent="0.3">
      <c r="A558">
        <v>2021</v>
      </c>
      <c r="B558" t="s">
        <v>33</v>
      </c>
      <c r="C558" t="s">
        <v>21</v>
      </c>
      <c r="D558">
        <v>50354</v>
      </c>
      <c r="E558">
        <v>5.47</v>
      </c>
      <c r="F558" s="2">
        <f>Table1[[#This Row],[website_traffic]]*(Table1[[#This Row],[conversion_rate]]/100)</f>
        <v>2754.3638000000001</v>
      </c>
      <c r="G558">
        <v>354810.42</v>
      </c>
      <c r="H558" s="2">
        <f>Table1[[#This Row],[marketing_spend]]/Table1[[#This Row],[customer buying]]</f>
        <v>128.81755852295183</v>
      </c>
      <c r="I558">
        <v>40683.83</v>
      </c>
      <c r="J558">
        <v>50.2</v>
      </c>
      <c r="K558" s="1">
        <f t="shared" si="8"/>
        <v>20260.547340000001</v>
      </c>
      <c r="L558">
        <v>110.16</v>
      </c>
      <c r="M558">
        <v>0.95</v>
      </c>
      <c r="N558" s="1">
        <f>Table1[[#This Row],[final_price]]*Table1[[#This Row],[competitor_price_index]]</f>
        <v>19247.519972999999</v>
      </c>
      <c r="O558" t="s">
        <v>45</v>
      </c>
      <c r="P558">
        <v>4045</v>
      </c>
      <c r="Q558">
        <v>2087</v>
      </c>
      <c r="R558">
        <v>20.18</v>
      </c>
      <c r="S558" s="2">
        <f>Table1[[#This Row],[units_sold]]*(Table1[[#This Row],[return_rate]]/100)</f>
        <v>421.15660000000003</v>
      </c>
      <c r="T558" s="2">
        <f>Table1[[#This Row],[units_sold]]-Table1[[#This Row],[unit_return]]</f>
        <v>1665.8434</v>
      </c>
      <c r="U558">
        <f>Table1[[#This Row],[final_sold]]*Table1[[#This Row],[final_price]]</f>
        <v>33750899.066726558</v>
      </c>
      <c r="V558">
        <v>3.79</v>
      </c>
      <c r="W558">
        <v>13.6</v>
      </c>
    </row>
    <row r="559" spans="1:23" x14ac:dyDescent="0.3">
      <c r="A559">
        <v>2021</v>
      </c>
      <c r="B559" t="s">
        <v>33</v>
      </c>
      <c r="C559" t="s">
        <v>18</v>
      </c>
      <c r="D559">
        <v>130282</v>
      </c>
      <c r="E559">
        <v>2.31</v>
      </c>
      <c r="F559" s="2">
        <f>Table1[[#This Row],[website_traffic]]*(Table1[[#This Row],[conversion_rate]]/100)</f>
        <v>3009.5142000000001</v>
      </c>
      <c r="G559">
        <v>459832.16</v>
      </c>
      <c r="H559" s="2">
        <f>Table1[[#This Row],[marketing_spend]]/Table1[[#This Row],[customer buying]]</f>
        <v>152.7928195188446</v>
      </c>
      <c r="I559">
        <v>41697.06</v>
      </c>
      <c r="J559">
        <v>32.630000000000003</v>
      </c>
      <c r="K559" s="1">
        <f t="shared" si="8"/>
        <v>28091.309321999997</v>
      </c>
      <c r="L559">
        <v>87.78</v>
      </c>
      <c r="M559">
        <v>0.86</v>
      </c>
      <c r="N559" s="1">
        <f>Table1[[#This Row],[final_price]]*Table1[[#This Row],[competitor_price_index]]</f>
        <v>24158.526016919997</v>
      </c>
      <c r="O559" t="s">
        <v>45</v>
      </c>
      <c r="P559">
        <v>2545</v>
      </c>
      <c r="Q559">
        <v>2485</v>
      </c>
      <c r="R559">
        <v>1.01</v>
      </c>
      <c r="S559" s="2">
        <f>Table1[[#This Row],[units_sold]]*(Table1[[#This Row],[return_rate]]/100)</f>
        <v>25.098499999999998</v>
      </c>
      <c r="T559" s="2">
        <f>Table1[[#This Row],[units_sold]]-Table1[[#This Row],[unit_return]]</f>
        <v>2459.9014999999999</v>
      </c>
      <c r="U559">
        <f>Table1[[#This Row],[final_sold]]*Table1[[#This Row],[final_price]]</f>
        <v>69101853.938151777</v>
      </c>
      <c r="V559">
        <v>4.13</v>
      </c>
      <c r="W559">
        <v>12.17</v>
      </c>
    </row>
    <row r="560" spans="1:23" x14ac:dyDescent="0.3">
      <c r="A560">
        <v>2021</v>
      </c>
      <c r="B560" t="s">
        <v>33</v>
      </c>
      <c r="C560" t="s">
        <v>20</v>
      </c>
      <c r="D560">
        <v>155075</v>
      </c>
      <c r="E560">
        <v>7.4</v>
      </c>
      <c r="F560" s="2">
        <f>Table1[[#This Row],[website_traffic]]*(Table1[[#This Row],[conversion_rate]]/100)</f>
        <v>11475.550000000001</v>
      </c>
      <c r="G560">
        <v>43040.480000000003</v>
      </c>
      <c r="H560" s="2">
        <f>Table1[[#This Row],[marketing_spend]]/Table1[[#This Row],[customer buying]]</f>
        <v>3.7506245887996652</v>
      </c>
      <c r="I560">
        <v>36186.06</v>
      </c>
      <c r="J560">
        <v>1.44</v>
      </c>
      <c r="K560" s="1">
        <f t="shared" si="8"/>
        <v>35664.980735999998</v>
      </c>
      <c r="L560">
        <v>208.73</v>
      </c>
      <c r="M560">
        <v>1.1399999999999999</v>
      </c>
      <c r="N560" s="1">
        <f>Table1[[#This Row],[final_price]]*Table1[[#This Row],[competitor_price_index]]</f>
        <v>40658.078039039996</v>
      </c>
      <c r="O560" t="s">
        <v>45</v>
      </c>
      <c r="P560">
        <v>3664</v>
      </c>
      <c r="Q560">
        <v>6127</v>
      </c>
      <c r="R560">
        <v>2.36</v>
      </c>
      <c r="S560" s="2">
        <f>Table1[[#This Row],[units_sold]]*(Table1[[#This Row],[return_rate]]/100)</f>
        <v>144.59719999999999</v>
      </c>
      <c r="T560" s="2">
        <f>Table1[[#This Row],[units_sold]]-Table1[[#This Row],[unit_return]]</f>
        <v>5982.4027999999998</v>
      </c>
      <c r="U560">
        <f>Table1[[#This Row],[final_sold]]*Table1[[#This Row],[final_price]]</f>
        <v>213362280.61699244</v>
      </c>
      <c r="V560">
        <v>2.67</v>
      </c>
      <c r="W560">
        <v>7</v>
      </c>
    </row>
    <row r="561" spans="1:23" x14ac:dyDescent="0.3">
      <c r="A561">
        <v>2021</v>
      </c>
      <c r="B561" t="s">
        <v>33</v>
      </c>
      <c r="C561" t="s">
        <v>18</v>
      </c>
      <c r="D561">
        <v>44819</v>
      </c>
      <c r="E561">
        <v>5.05</v>
      </c>
      <c r="F561" s="2">
        <f>Table1[[#This Row],[website_traffic]]*(Table1[[#This Row],[conversion_rate]]/100)</f>
        <v>2263.3595</v>
      </c>
      <c r="G561">
        <v>138326.21</v>
      </c>
      <c r="H561" s="2">
        <f>Table1[[#This Row],[marketing_spend]]/Table1[[#This Row],[customer buying]]</f>
        <v>61.115439239767255</v>
      </c>
      <c r="I561">
        <v>24167.439999999999</v>
      </c>
      <c r="J561">
        <v>6.16</v>
      </c>
      <c r="K561" s="1">
        <f t="shared" si="8"/>
        <v>22678.725695999998</v>
      </c>
      <c r="L561">
        <v>204.92</v>
      </c>
      <c r="M561">
        <v>0.87</v>
      </c>
      <c r="N561" s="1">
        <f>Table1[[#This Row],[final_price]]*Table1[[#This Row],[competitor_price_index]]</f>
        <v>19730.491355519996</v>
      </c>
      <c r="O561" t="s">
        <v>45</v>
      </c>
      <c r="P561">
        <v>2165</v>
      </c>
      <c r="Q561">
        <v>1145</v>
      </c>
      <c r="R561">
        <v>12.25</v>
      </c>
      <c r="S561" s="2">
        <f>Table1[[#This Row],[units_sold]]*(Table1[[#This Row],[return_rate]]/100)</f>
        <v>140.26249999999999</v>
      </c>
      <c r="T561" s="2">
        <f>Table1[[#This Row],[units_sold]]-Table1[[#This Row],[unit_return]]</f>
        <v>1004.7375</v>
      </c>
      <c r="U561">
        <f>Table1[[#This Row],[final_sold]]*Table1[[#This Row],[final_price]]</f>
        <v>22786166.158984795</v>
      </c>
      <c r="V561">
        <v>2.5299999999999998</v>
      </c>
      <c r="W561">
        <v>8.68</v>
      </c>
    </row>
    <row r="562" spans="1:23" x14ac:dyDescent="0.3">
      <c r="A562">
        <v>2021</v>
      </c>
      <c r="B562" t="s">
        <v>33</v>
      </c>
      <c r="C562" t="s">
        <v>22</v>
      </c>
      <c r="D562">
        <v>172361</v>
      </c>
      <c r="E562">
        <v>1.6</v>
      </c>
      <c r="F562" s="2">
        <f>Table1[[#This Row],[website_traffic]]*(Table1[[#This Row],[conversion_rate]]/100)</f>
        <v>2757.7759999999998</v>
      </c>
      <c r="G562">
        <v>53316.95</v>
      </c>
      <c r="H562" s="2">
        <f>Table1[[#This Row],[marketing_spend]]/Table1[[#This Row],[customer buying]]</f>
        <v>19.333314235819007</v>
      </c>
      <c r="I562">
        <v>45557.59</v>
      </c>
      <c r="J562">
        <v>40.950000000000003</v>
      </c>
      <c r="K562" s="1">
        <f t="shared" si="8"/>
        <v>26901.756894999999</v>
      </c>
      <c r="L562">
        <v>189.09</v>
      </c>
      <c r="M562">
        <v>0.98</v>
      </c>
      <c r="N562" s="1">
        <f>Table1[[#This Row],[final_price]]*Table1[[#This Row],[competitor_price_index]]</f>
        <v>26363.721757099996</v>
      </c>
      <c r="O562" t="s">
        <v>45</v>
      </c>
      <c r="P562">
        <v>3126</v>
      </c>
      <c r="Q562">
        <v>1776</v>
      </c>
      <c r="R562">
        <v>5.77</v>
      </c>
      <c r="S562" s="2">
        <f>Table1[[#This Row],[units_sold]]*(Table1[[#This Row],[return_rate]]/100)</f>
        <v>102.47519999999999</v>
      </c>
      <c r="T562" s="2">
        <f>Table1[[#This Row],[units_sold]]-Table1[[#This Row],[unit_return]]</f>
        <v>1673.5247999999999</v>
      </c>
      <c r="U562">
        <f>Table1[[#This Row],[final_sold]]*Table1[[#This Row],[final_price]]</f>
        <v>45020757.327353492</v>
      </c>
      <c r="V562">
        <v>3.22</v>
      </c>
      <c r="W562">
        <v>12.9</v>
      </c>
    </row>
    <row r="563" spans="1:23" x14ac:dyDescent="0.3">
      <c r="A563">
        <v>2021</v>
      </c>
      <c r="B563" t="s">
        <v>33</v>
      </c>
      <c r="C563" t="s">
        <v>19</v>
      </c>
      <c r="D563">
        <v>19256</v>
      </c>
      <c r="E563">
        <v>3.12</v>
      </c>
      <c r="F563" s="2">
        <f>Table1[[#This Row],[website_traffic]]*(Table1[[#This Row],[conversion_rate]]/100)</f>
        <v>600.78719999999998</v>
      </c>
      <c r="G563">
        <v>377709.56</v>
      </c>
      <c r="H563" s="2">
        <f>Table1[[#This Row],[marketing_spend]]/Table1[[#This Row],[customer buying]]</f>
        <v>628.69109062243672</v>
      </c>
      <c r="I563">
        <v>3729.41</v>
      </c>
      <c r="J563">
        <v>6.07</v>
      </c>
      <c r="K563" s="1">
        <f t="shared" si="8"/>
        <v>3503.0348129999998</v>
      </c>
      <c r="L563">
        <v>264.73</v>
      </c>
      <c r="M563">
        <v>0.98</v>
      </c>
      <c r="N563" s="1">
        <f>Table1[[#This Row],[final_price]]*Table1[[#This Row],[competitor_price_index]]</f>
        <v>3432.9741167399998</v>
      </c>
      <c r="O563" t="s">
        <v>44</v>
      </c>
      <c r="P563">
        <v>2574</v>
      </c>
      <c r="Q563">
        <v>567</v>
      </c>
      <c r="R563">
        <v>18.809999999999999</v>
      </c>
      <c r="S563" s="2">
        <f>Table1[[#This Row],[units_sold]]*(Table1[[#This Row],[return_rate]]/100)</f>
        <v>106.6527</v>
      </c>
      <c r="T563" s="2">
        <f>Table1[[#This Row],[units_sold]]-Table1[[#This Row],[unit_return]]</f>
        <v>460.34730000000002</v>
      </c>
      <c r="U563">
        <f>Table1[[#This Row],[final_sold]]*Table1[[#This Row],[final_price]]</f>
        <v>1612612.6179705549</v>
      </c>
      <c r="V563">
        <v>3.78</v>
      </c>
      <c r="W563">
        <v>14.31</v>
      </c>
    </row>
    <row r="564" spans="1:23" x14ac:dyDescent="0.3">
      <c r="A564">
        <v>2021</v>
      </c>
      <c r="B564" t="s">
        <v>33</v>
      </c>
      <c r="C564" t="s">
        <v>18</v>
      </c>
      <c r="D564">
        <v>122921</v>
      </c>
      <c r="E564">
        <v>5.57</v>
      </c>
      <c r="F564" s="2">
        <f>Table1[[#This Row],[website_traffic]]*(Table1[[#This Row],[conversion_rate]]/100)</f>
        <v>6846.6997000000001</v>
      </c>
      <c r="G564">
        <v>276244.06</v>
      </c>
      <c r="H564" s="2">
        <f>Table1[[#This Row],[marketing_spend]]/Table1[[#This Row],[customer buying]]</f>
        <v>40.347039026700706</v>
      </c>
      <c r="I564">
        <v>17217.25</v>
      </c>
      <c r="J564">
        <v>17.329999999999998</v>
      </c>
      <c r="K564" s="1">
        <f t="shared" si="8"/>
        <v>14233.500575</v>
      </c>
      <c r="L564">
        <v>178.01</v>
      </c>
      <c r="M564">
        <v>1.19</v>
      </c>
      <c r="N564" s="1">
        <f>Table1[[#This Row],[final_price]]*Table1[[#This Row],[competitor_price_index]]</f>
        <v>16937.865684249999</v>
      </c>
      <c r="O564" t="s">
        <v>44</v>
      </c>
      <c r="P564">
        <v>70</v>
      </c>
      <c r="Q564">
        <v>6743</v>
      </c>
      <c r="R564">
        <v>6.68</v>
      </c>
      <c r="S564" s="2">
        <f>Table1[[#This Row],[units_sold]]*(Table1[[#This Row],[return_rate]]/100)</f>
        <v>450.43239999999997</v>
      </c>
      <c r="T564" s="2">
        <f>Table1[[#This Row],[units_sold]]-Table1[[#This Row],[unit_return]]</f>
        <v>6292.5676000000003</v>
      </c>
      <c r="U564">
        <f>Table1[[#This Row],[final_sold]]*Table1[[#This Row],[final_price]]</f>
        <v>89565264.552826375</v>
      </c>
      <c r="V564">
        <v>3.94</v>
      </c>
      <c r="W564">
        <v>8.66</v>
      </c>
    </row>
    <row r="565" spans="1:23" x14ac:dyDescent="0.3">
      <c r="A565">
        <v>2021</v>
      </c>
      <c r="B565" t="s">
        <v>33</v>
      </c>
      <c r="C565" t="s">
        <v>18</v>
      </c>
      <c r="D565">
        <v>83445</v>
      </c>
      <c r="E565">
        <v>3.82</v>
      </c>
      <c r="F565" s="2">
        <f>Table1[[#This Row],[website_traffic]]*(Table1[[#This Row],[conversion_rate]]/100)</f>
        <v>3187.5989999999997</v>
      </c>
      <c r="G565">
        <v>39406.36</v>
      </c>
      <c r="H565" s="2">
        <f>Table1[[#This Row],[marketing_spend]]/Table1[[#This Row],[customer buying]]</f>
        <v>12.362395646378356</v>
      </c>
      <c r="I565">
        <v>10507.92</v>
      </c>
      <c r="J565">
        <v>19.82</v>
      </c>
      <c r="K565" s="1">
        <f t="shared" si="8"/>
        <v>8425.2502559999994</v>
      </c>
      <c r="L565">
        <v>194.04</v>
      </c>
      <c r="M565">
        <v>1.04</v>
      </c>
      <c r="N565" s="1">
        <f>Table1[[#This Row],[final_price]]*Table1[[#This Row],[competitor_price_index]]</f>
        <v>8762.2602662400004</v>
      </c>
      <c r="O565" t="s">
        <v>45</v>
      </c>
      <c r="P565">
        <v>3174</v>
      </c>
      <c r="Q565">
        <v>2824</v>
      </c>
      <c r="R565">
        <v>2.79</v>
      </c>
      <c r="S565" s="2">
        <f>Table1[[#This Row],[units_sold]]*(Table1[[#This Row],[return_rate]]/100)</f>
        <v>78.789600000000007</v>
      </c>
      <c r="T565" s="2">
        <f>Table1[[#This Row],[units_sold]]-Table1[[#This Row],[unit_return]]</f>
        <v>2745.2103999999999</v>
      </c>
      <c r="U565">
        <f>Table1[[#This Row],[final_sold]]*Table1[[#This Row],[final_price]]</f>
        <v>23129084.625373859</v>
      </c>
      <c r="V565">
        <v>4.43</v>
      </c>
      <c r="W565">
        <v>11.59</v>
      </c>
    </row>
    <row r="566" spans="1:23" x14ac:dyDescent="0.3">
      <c r="A566">
        <v>2021</v>
      </c>
      <c r="B566" t="s">
        <v>33</v>
      </c>
      <c r="C566" t="s">
        <v>18</v>
      </c>
      <c r="D566">
        <v>83071</v>
      </c>
      <c r="E566">
        <v>2.89</v>
      </c>
      <c r="F566" s="2">
        <f>Table1[[#This Row],[website_traffic]]*(Table1[[#This Row],[conversion_rate]]/100)</f>
        <v>2400.7519000000002</v>
      </c>
      <c r="G566">
        <v>428840.8</v>
      </c>
      <c r="H566" s="2">
        <f>Table1[[#This Row],[marketing_spend]]/Table1[[#This Row],[customer buying]]</f>
        <v>178.62770409553772</v>
      </c>
      <c r="I566">
        <v>10893.81</v>
      </c>
      <c r="J566">
        <v>50.4</v>
      </c>
      <c r="K566" s="1">
        <f t="shared" si="8"/>
        <v>5403.3297599999996</v>
      </c>
      <c r="L566">
        <v>48.81</v>
      </c>
      <c r="M566">
        <v>0.91</v>
      </c>
      <c r="N566" s="1">
        <f>Table1[[#This Row],[final_price]]*Table1[[#This Row],[competitor_price_index]]</f>
        <v>4917.0300815999999</v>
      </c>
      <c r="O566" t="s">
        <v>44</v>
      </c>
      <c r="P566">
        <v>1111</v>
      </c>
      <c r="Q566">
        <v>1920</v>
      </c>
      <c r="R566">
        <v>19.5</v>
      </c>
      <c r="S566" s="2">
        <f>Table1[[#This Row],[units_sold]]*(Table1[[#This Row],[return_rate]]/100)</f>
        <v>374.40000000000003</v>
      </c>
      <c r="T566" s="2">
        <f>Table1[[#This Row],[units_sold]]-Table1[[#This Row],[unit_return]]</f>
        <v>1545.6</v>
      </c>
      <c r="U566">
        <f>Table1[[#This Row],[final_sold]]*Table1[[#This Row],[final_price]]</f>
        <v>8351386.4770559985</v>
      </c>
      <c r="V566">
        <v>3.2</v>
      </c>
      <c r="W566">
        <v>16.62</v>
      </c>
    </row>
    <row r="567" spans="1:23" x14ac:dyDescent="0.3">
      <c r="A567">
        <v>2021</v>
      </c>
      <c r="B567" t="s">
        <v>33</v>
      </c>
      <c r="C567" t="s">
        <v>22</v>
      </c>
      <c r="D567">
        <v>131792</v>
      </c>
      <c r="E567">
        <v>5.34</v>
      </c>
      <c r="F567" s="2">
        <f>Table1[[#This Row],[website_traffic]]*(Table1[[#This Row],[conversion_rate]]/100)</f>
        <v>7037.6927999999998</v>
      </c>
      <c r="G567">
        <v>8212.31</v>
      </c>
      <c r="H567" s="2">
        <f>Table1[[#This Row],[marketing_spend]]/Table1[[#This Row],[customer buying]]</f>
        <v>1.1669037329961318</v>
      </c>
      <c r="I567">
        <v>16252.46</v>
      </c>
      <c r="J567">
        <v>3.27</v>
      </c>
      <c r="K567" s="1">
        <f t="shared" si="8"/>
        <v>15721.004558000001</v>
      </c>
      <c r="L567">
        <v>247.95</v>
      </c>
      <c r="M567">
        <v>1.01</v>
      </c>
      <c r="N567" s="1">
        <f>Table1[[#This Row],[final_price]]*Table1[[#This Row],[competitor_price_index]]</f>
        <v>15878.214603580001</v>
      </c>
      <c r="O567" t="s">
        <v>44</v>
      </c>
      <c r="P567">
        <v>3200</v>
      </c>
      <c r="Q567">
        <v>8691</v>
      </c>
      <c r="R567">
        <v>3.13</v>
      </c>
      <c r="S567" s="2">
        <f>Table1[[#This Row],[units_sold]]*(Table1[[#This Row],[return_rate]]/100)</f>
        <v>272.0283</v>
      </c>
      <c r="T567" s="2">
        <f>Table1[[#This Row],[units_sold]]-Table1[[#This Row],[unit_return]]</f>
        <v>8418.9717000000001</v>
      </c>
      <c r="U567">
        <f>Table1[[#This Row],[final_sold]]*Table1[[#This Row],[final_price]]</f>
        <v>132354692.46937302</v>
      </c>
      <c r="V567">
        <v>4.9400000000000004</v>
      </c>
      <c r="W567">
        <v>8.44</v>
      </c>
    </row>
    <row r="568" spans="1:23" x14ac:dyDescent="0.3">
      <c r="A568">
        <v>2021</v>
      </c>
      <c r="B568" t="s">
        <v>33</v>
      </c>
      <c r="C568" t="s">
        <v>18</v>
      </c>
      <c r="D568">
        <v>191680</v>
      </c>
      <c r="E568">
        <v>5.34</v>
      </c>
      <c r="F568" s="2">
        <f>Table1[[#This Row],[website_traffic]]*(Table1[[#This Row],[conversion_rate]]/100)</f>
        <v>10235.712</v>
      </c>
      <c r="G568">
        <v>366882.56</v>
      </c>
      <c r="H568" s="2">
        <f>Table1[[#This Row],[marketing_spend]]/Table1[[#This Row],[customer buying]]</f>
        <v>35.843384417224712</v>
      </c>
      <c r="I568">
        <v>37131.83</v>
      </c>
      <c r="J568">
        <v>12.1</v>
      </c>
      <c r="K568" s="1">
        <f t="shared" si="8"/>
        <v>32638.878570000001</v>
      </c>
      <c r="L568">
        <v>379.64</v>
      </c>
      <c r="M568">
        <v>1.05</v>
      </c>
      <c r="N568" s="1">
        <f>Table1[[#This Row],[final_price]]*Table1[[#This Row],[competitor_price_index]]</f>
        <v>34270.822498500005</v>
      </c>
      <c r="O568" t="s">
        <v>44</v>
      </c>
      <c r="P568">
        <v>4693</v>
      </c>
      <c r="Q568">
        <v>9160</v>
      </c>
      <c r="R568">
        <v>24.45</v>
      </c>
      <c r="S568" s="2">
        <f>Table1[[#This Row],[units_sold]]*(Table1[[#This Row],[return_rate]]/100)</f>
        <v>2239.62</v>
      </c>
      <c r="T568" s="2">
        <f>Table1[[#This Row],[units_sold]]-Table1[[#This Row],[unit_return]]</f>
        <v>6920.38</v>
      </c>
      <c r="U568">
        <f>Table1[[#This Row],[final_sold]]*Table1[[#This Row],[final_price]]</f>
        <v>225873442.47825661</v>
      </c>
      <c r="V568">
        <v>3.58</v>
      </c>
      <c r="W568">
        <v>18.57</v>
      </c>
    </row>
    <row r="569" spans="1:23" x14ac:dyDescent="0.3">
      <c r="A569">
        <v>2021</v>
      </c>
      <c r="B569" t="s">
        <v>33</v>
      </c>
      <c r="C569" t="s">
        <v>21</v>
      </c>
      <c r="D569">
        <v>110928</v>
      </c>
      <c r="E569">
        <v>1.23</v>
      </c>
      <c r="F569" s="2">
        <f>Table1[[#This Row],[website_traffic]]*(Table1[[#This Row],[conversion_rate]]/100)</f>
        <v>1364.4144000000001</v>
      </c>
      <c r="G569">
        <v>199657</v>
      </c>
      <c r="H569" s="2">
        <f>Table1[[#This Row],[marketing_spend]]/Table1[[#This Row],[customer buying]]</f>
        <v>146.33164235147328</v>
      </c>
      <c r="I569">
        <v>9471.02</v>
      </c>
      <c r="J569">
        <v>34.18</v>
      </c>
      <c r="K569" s="1">
        <f t="shared" si="8"/>
        <v>6233.8253640000003</v>
      </c>
      <c r="L569">
        <v>470.32</v>
      </c>
      <c r="M569">
        <v>0.89</v>
      </c>
      <c r="N569" s="1">
        <f>Table1[[#This Row],[final_price]]*Table1[[#This Row],[competitor_price_index]]</f>
        <v>5548.1045739600004</v>
      </c>
      <c r="O569" t="s">
        <v>45</v>
      </c>
      <c r="P569">
        <v>4490</v>
      </c>
      <c r="Q569">
        <v>1157</v>
      </c>
      <c r="R569">
        <v>14.7</v>
      </c>
      <c r="S569" s="2">
        <f>Table1[[#This Row],[units_sold]]*(Table1[[#This Row],[return_rate]]/100)</f>
        <v>170.07899999999998</v>
      </c>
      <c r="T569" s="2">
        <f>Table1[[#This Row],[units_sold]]-Table1[[#This Row],[unit_return]]</f>
        <v>986.92100000000005</v>
      </c>
      <c r="U569">
        <f>Table1[[#This Row],[final_sold]]*Table1[[#This Row],[final_price]]</f>
        <v>6152293.162064245</v>
      </c>
      <c r="V569">
        <v>4.24</v>
      </c>
      <c r="W569">
        <v>11.5</v>
      </c>
    </row>
    <row r="570" spans="1:23" x14ac:dyDescent="0.3">
      <c r="A570">
        <v>2021</v>
      </c>
      <c r="B570" t="s">
        <v>33</v>
      </c>
      <c r="C570" t="s">
        <v>20</v>
      </c>
      <c r="D570">
        <v>56277</v>
      </c>
      <c r="E570">
        <v>3.87</v>
      </c>
      <c r="F570" s="2">
        <f>Table1[[#This Row],[website_traffic]]*(Table1[[#This Row],[conversion_rate]]/100)</f>
        <v>2177.9198999999999</v>
      </c>
      <c r="G570">
        <v>35002.129999999997</v>
      </c>
      <c r="H570" s="2">
        <f>Table1[[#This Row],[marketing_spend]]/Table1[[#This Row],[customer buying]]</f>
        <v>16.071357812562344</v>
      </c>
      <c r="I570">
        <v>15478.36</v>
      </c>
      <c r="J570">
        <v>45</v>
      </c>
      <c r="K570" s="1">
        <f t="shared" si="8"/>
        <v>8513.0980000000018</v>
      </c>
      <c r="L570">
        <v>84.45</v>
      </c>
      <c r="M570">
        <v>1.1200000000000001</v>
      </c>
      <c r="N570" s="1">
        <f>Table1[[#This Row],[final_price]]*Table1[[#This Row],[competitor_price_index]]</f>
        <v>9534.6697600000025</v>
      </c>
      <c r="O570" t="s">
        <v>44</v>
      </c>
      <c r="P570">
        <v>1066</v>
      </c>
      <c r="Q570">
        <v>2428</v>
      </c>
      <c r="R570">
        <v>19.18</v>
      </c>
      <c r="S570" s="2">
        <f>Table1[[#This Row],[units_sold]]*(Table1[[#This Row],[return_rate]]/100)</f>
        <v>465.69040000000001</v>
      </c>
      <c r="T570" s="2">
        <f>Table1[[#This Row],[units_sold]]-Table1[[#This Row],[unit_return]]</f>
        <v>1962.3096</v>
      </c>
      <c r="U570">
        <f>Table1[[#This Row],[final_sold]]*Table1[[#This Row],[final_price]]</f>
        <v>16705333.931140805</v>
      </c>
      <c r="V570">
        <v>4.46</v>
      </c>
      <c r="W570">
        <v>15.16</v>
      </c>
    </row>
    <row r="571" spans="1:23" x14ac:dyDescent="0.3">
      <c r="A571">
        <v>2022</v>
      </c>
      <c r="B571" t="s">
        <v>33</v>
      </c>
      <c r="C571" t="s">
        <v>22</v>
      </c>
      <c r="D571">
        <v>88762</v>
      </c>
      <c r="E571">
        <v>2.6</v>
      </c>
      <c r="F571" s="2">
        <f>Table1[[#This Row],[website_traffic]]*(Table1[[#This Row],[conversion_rate]]/100)</f>
        <v>2307.8120000000004</v>
      </c>
      <c r="G571">
        <v>158868.85</v>
      </c>
      <c r="H571" s="2">
        <f>Table1[[#This Row],[marketing_spend]]/Table1[[#This Row],[customer buying]]</f>
        <v>68.83959785285802</v>
      </c>
      <c r="I571">
        <v>18039.310000000001</v>
      </c>
      <c r="J571">
        <v>48.23</v>
      </c>
      <c r="K571" s="1">
        <f t="shared" si="8"/>
        <v>9338.9507870000016</v>
      </c>
      <c r="L571">
        <v>416.63</v>
      </c>
      <c r="M571">
        <v>0.98</v>
      </c>
      <c r="N571" s="1">
        <f>Table1[[#This Row],[final_price]]*Table1[[#This Row],[competitor_price_index]]</f>
        <v>9152.1717712600021</v>
      </c>
      <c r="O571" t="s">
        <v>44</v>
      </c>
      <c r="P571">
        <v>1005</v>
      </c>
      <c r="Q571">
        <v>2302</v>
      </c>
      <c r="R571">
        <v>16.170000000000002</v>
      </c>
      <c r="S571" s="2">
        <f>Table1[[#This Row],[units_sold]]*(Table1[[#This Row],[return_rate]]/100)</f>
        <v>372.23340000000002</v>
      </c>
      <c r="T571" s="2">
        <f>Table1[[#This Row],[units_sold]]-Table1[[#This Row],[unit_return]]</f>
        <v>1929.7665999999999</v>
      </c>
      <c r="U571">
        <f>Table1[[#This Row],[final_sold]]*Table1[[#This Row],[final_price]]</f>
        <v>18021995.307796318</v>
      </c>
      <c r="V571">
        <v>3.99</v>
      </c>
      <c r="W571">
        <v>13.85</v>
      </c>
    </row>
    <row r="572" spans="1:23" x14ac:dyDescent="0.3">
      <c r="A572">
        <v>2022</v>
      </c>
      <c r="B572" t="s">
        <v>33</v>
      </c>
      <c r="C572" t="s">
        <v>21</v>
      </c>
      <c r="D572">
        <v>71856</v>
      </c>
      <c r="E572">
        <v>2.2799999999999998</v>
      </c>
      <c r="F572" s="2">
        <f>Table1[[#This Row],[website_traffic]]*(Table1[[#This Row],[conversion_rate]]/100)</f>
        <v>1638.3167999999998</v>
      </c>
      <c r="G572">
        <v>331662.53000000003</v>
      </c>
      <c r="H572" s="2">
        <f>Table1[[#This Row],[marketing_spend]]/Table1[[#This Row],[customer buying]]</f>
        <v>202.44102361643368</v>
      </c>
      <c r="I572">
        <v>23137.01</v>
      </c>
      <c r="J572">
        <v>43.02</v>
      </c>
      <c r="K572" s="1">
        <f t="shared" si="8"/>
        <v>13183.468297999998</v>
      </c>
      <c r="L572">
        <v>328.72</v>
      </c>
      <c r="M572">
        <v>0.94</v>
      </c>
      <c r="N572" s="1">
        <f>Table1[[#This Row],[final_price]]*Table1[[#This Row],[competitor_price_index]]</f>
        <v>12392.460200119998</v>
      </c>
      <c r="O572" t="s">
        <v>44</v>
      </c>
      <c r="P572">
        <v>367</v>
      </c>
      <c r="Q572">
        <v>1978</v>
      </c>
      <c r="R572">
        <v>19.86</v>
      </c>
      <c r="S572" s="2">
        <f>Table1[[#This Row],[units_sold]]*(Table1[[#This Row],[return_rate]]/100)</f>
        <v>392.83080000000001</v>
      </c>
      <c r="T572" s="2">
        <f>Table1[[#This Row],[units_sold]]-Table1[[#This Row],[unit_return]]</f>
        <v>1585.1692</v>
      </c>
      <c r="U572">
        <f>Table1[[#This Row],[final_sold]]*Table1[[#This Row],[final_price]]</f>
        <v>20898027.895166017</v>
      </c>
      <c r="V572">
        <v>4.83</v>
      </c>
      <c r="W572">
        <v>20.9</v>
      </c>
    </row>
    <row r="573" spans="1:23" x14ac:dyDescent="0.3">
      <c r="A573">
        <v>2022</v>
      </c>
      <c r="B573" t="s">
        <v>33</v>
      </c>
      <c r="C573" t="s">
        <v>21</v>
      </c>
      <c r="D573">
        <v>66179</v>
      </c>
      <c r="E573">
        <v>6.82</v>
      </c>
      <c r="F573" s="2">
        <f>Table1[[#This Row],[website_traffic]]*(Table1[[#This Row],[conversion_rate]]/100)</f>
        <v>4513.4078</v>
      </c>
      <c r="G573">
        <v>95950.77</v>
      </c>
      <c r="H573" s="2">
        <f>Table1[[#This Row],[marketing_spend]]/Table1[[#This Row],[customer buying]]</f>
        <v>21.259051752425297</v>
      </c>
      <c r="I573">
        <v>9867.61</v>
      </c>
      <c r="J573">
        <v>21.23</v>
      </c>
      <c r="K573" s="1">
        <f t="shared" si="8"/>
        <v>7772.7163970000001</v>
      </c>
      <c r="L573">
        <v>468.05</v>
      </c>
      <c r="M573">
        <v>0.89</v>
      </c>
      <c r="N573" s="1">
        <f>Table1[[#This Row],[final_price]]*Table1[[#This Row],[competitor_price_index]]</f>
        <v>6917.7175933300005</v>
      </c>
      <c r="O573" t="s">
        <v>45</v>
      </c>
      <c r="P573">
        <v>868</v>
      </c>
      <c r="Q573">
        <v>3872</v>
      </c>
      <c r="R573">
        <v>7.97</v>
      </c>
      <c r="S573" s="2">
        <f>Table1[[#This Row],[units_sold]]*(Table1[[#This Row],[return_rate]]/100)</f>
        <v>308.59839999999997</v>
      </c>
      <c r="T573" s="2">
        <f>Table1[[#This Row],[units_sold]]-Table1[[#This Row],[unit_return]]</f>
        <v>3563.4016000000001</v>
      </c>
      <c r="U573">
        <f>Table1[[#This Row],[final_sold]]*Table1[[#This Row],[final_price]]</f>
        <v>27697310.045416038</v>
      </c>
      <c r="V573">
        <v>4.29</v>
      </c>
      <c r="W573">
        <v>4.4400000000000004</v>
      </c>
    </row>
    <row r="574" spans="1:23" x14ac:dyDescent="0.3">
      <c r="A574">
        <v>2022</v>
      </c>
      <c r="B574" t="s">
        <v>33</v>
      </c>
      <c r="C574" t="s">
        <v>21</v>
      </c>
      <c r="D574">
        <v>189439</v>
      </c>
      <c r="E574">
        <v>1.99</v>
      </c>
      <c r="F574" s="2">
        <f>Table1[[#This Row],[website_traffic]]*(Table1[[#This Row],[conversion_rate]]/100)</f>
        <v>3769.8361</v>
      </c>
      <c r="G574">
        <v>17204.75</v>
      </c>
      <c r="H574" s="2">
        <f>Table1[[#This Row],[marketing_spend]]/Table1[[#This Row],[customer buying]]</f>
        <v>4.5637925744304901</v>
      </c>
      <c r="I574">
        <v>1747.19</v>
      </c>
      <c r="J574">
        <v>48.95</v>
      </c>
      <c r="K574" s="1">
        <f t="shared" si="8"/>
        <v>891.94049499999994</v>
      </c>
      <c r="L574">
        <v>359.08</v>
      </c>
      <c r="M574">
        <v>1.1299999999999999</v>
      </c>
      <c r="N574" s="1">
        <f>Table1[[#This Row],[final_price]]*Table1[[#This Row],[competitor_price_index]]</f>
        <v>1007.8927593499999</v>
      </c>
      <c r="O574" t="s">
        <v>45</v>
      </c>
      <c r="P574">
        <v>3213</v>
      </c>
      <c r="Q574">
        <v>2586</v>
      </c>
      <c r="R574">
        <v>10.27</v>
      </c>
      <c r="S574" s="2">
        <f>Table1[[#This Row],[units_sold]]*(Table1[[#This Row],[return_rate]]/100)</f>
        <v>265.5822</v>
      </c>
      <c r="T574" s="2">
        <f>Table1[[#This Row],[units_sold]]-Table1[[#This Row],[unit_return]]</f>
        <v>2320.4178000000002</v>
      </c>
      <c r="U574">
        <f>Table1[[#This Row],[final_sold]]*Table1[[#This Row],[final_price]]</f>
        <v>2069674.6011388111</v>
      </c>
      <c r="V574">
        <v>3.43</v>
      </c>
      <c r="W574">
        <v>12.36</v>
      </c>
    </row>
    <row r="575" spans="1:23" x14ac:dyDescent="0.3">
      <c r="A575">
        <v>2022</v>
      </c>
      <c r="B575" t="s">
        <v>33</v>
      </c>
      <c r="C575" t="s">
        <v>19</v>
      </c>
      <c r="D575">
        <v>136724</v>
      </c>
      <c r="E575">
        <v>1.87</v>
      </c>
      <c r="F575" s="2">
        <f>Table1[[#This Row],[website_traffic]]*(Table1[[#This Row],[conversion_rate]]/100)</f>
        <v>2556.7388000000001</v>
      </c>
      <c r="G575">
        <v>261611.73</v>
      </c>
      <c r="H575" s="2">
        <f>Table1[[#This Row],[marketing_spend]]/Table1[[#This Row],[customer buying]]</f>
        <v>102.32243121589111</v>
      </c>
      <c r="I575">
        <v>12187.49</v>
      </c>
      <c r="J575">
        <v>19.510000000000002</v>
      </c>
      <c r="K575" s="1">
        <f t="shared" si="8"/>
        <v>9809.710701</v>
      </c>
      <c r="L575">
        <v>483.11</v>
      </c>
      <c r="M575">
        <v>1.2</v>
      </c>
      <c r="N575" s="1">
        <f>Table1[[#This Row],[final_price]]*Table1[[#This Row],[competitor_price_index]]</f>
        <v>11771.652841199999</v>
      </c>
      <c r="O575" t="s">
        <v>44</v>
      </c>
      <c r="P575">
        <v>1196</v>
      </c>
      <c r="Q575">
        <v>3036</v>
      </c>
      <c r="R575">
        <v>17.32</v>
      </c>
      <c r="S575" s="2">
        <f>Table1[[#This Row],[units_sold]]*(Table1[[#This Row],[return_rate]]/100)</f>
        <v>525.83519999999999</v>
      </c>
      <c r="T575" s="2">
        <f>Table1[[#This Row],[units_sold]]-Table1[[#This Row],[unit_return]]</f>
        <v>2510.1648</v>
      </c>
      <c r="U575">
        <f>Table1[[#This Row],[final_sold]]*Table1[[#This Row],[final_price]]</f>
        <v>24623990.499833524</v>
      </c>
      <c r="V575">
        <v>4.75</v>
      </c>
      <c r="W575">
        <v>14.5</v>
      </c>
    </row>
    <row r="576" spans="1:23" x14ac:dyDescent="0.3">
      <c r="A576">
        <v>2022</v>
      </c>
      <c r="B576" t="s">
        <v>33</v>
      </c>
      <c r="C576" t="s">
        <v>21</v>
      </c>
      <c r="D576">
        <v>71509</v>
      </c>
      <c r="E576">
        <v>4.07</v>
      </c>
      <c r="F576" s="2">
        <f>Table1[[#This Row],[website_traffic]]*(Table1[[#This Row],[conversion_rate]]/100)</f>
        <v>2910.4162999999999</v>
      </c>
      <c r="G576">
        <v>25969.16</v>
      </c>
      <c r="H576" s="2">
        <f>Table1[[#This Row],[marketing_spend]]/Table1[[#This Row],[customer buying]]</f>
        <v>8.9228334791830299</v>
      </c>
      <c r="I576">
        <v>22397.35</v>
      </c>
      <c r="J576">
        <v>39.549999999999997</v>
      </c>
      <c r="K576" s="1">
        <f t="shared" si="8"/>
        <v>13539.198075</v>
      </c>
      <c r="L576">
        <v>221.94</v>
      </c>
      <c r="M576">
        <v>0.95</v>
      </c>
      <c r="N576" s="1">
        <f>Table1[[#This Row],[final_price]]*Table1[[#This Row],[competitor_price_index]]</f>
        <v>12862.238171249999</v>
      </c>
      <c r="O576" t="s">
        <v>44</v>
      </c>
      <c r="P576">
        <v>2709</v>
      </c>
      <c r="Q576">
        <v>2437</v>
      </c>
      <c r="R576">
        <v>23.83</v>
      </c>
      <c r="S576" s="2">
        <f>Table1[[#This Row],[units_sold]]*(Table1[[#This Row],[return_rate]]/100)</f>
        <v>580.73709999999994</v>
      </c>
      <c r="T576" s="2">
        <f>Table1[[#This Row],[units_sold]]-Table1[[#This Row],[unit_return]]</f>
        <v>1856.2629000000002</v>
      </c>
      <c r="U576">
        <f>Table1[[#This Row],[final_sold]]*Table1[[#This Row],[final_price]]</f>
        <v>25132311.082373921</v>
      </c>
      <c r="V576">
        <v>3.35</v>
      </c>
      <c r="W576">
        <v>17.420000000000002</v>
      </c>
    </row>
    <row r="577" spans="1:23" x14ac:dyDescent="0.3">
      <c r="A577">
        <v>2022</v>
      </c>
      <c r="B577" t="s">
        <v>33</v>
      </c>
      <c r="C577" t="s">
        <v>21</v>
      </c>
      <c r="D577">
        <v>198273</v>
      </c>
      <c r="E577">
        <v>5.82</v>
      </c>
      <c r="F577" s="2">
        <f>Table1[[#This Row],[website_traffic]]*(Table1[[#This Row],[conversion_rate]]/100)</f>
        <v>11539.488600000001</v>
      </c>
      <c r="G577">
        <v>282434.37</v>
      </c>
      <c r="H577" s="2">
        <f>Table1[[#This Row],[marketing_spend]]/Table1[[#This Row],[customer buying]]</f>
        <v>24.475466789750108</v>
      </c>
      <c r="I577">
        <v>24978.79</v>
      </c>
      <c r="J577">
        <v>45.13</v>
      </c>
      <c r="K577" s="1">
        <f t="shared" si="8"/>
        <v>13705.862073</v>
      </c>
      <c r="L577">
        <v>55.63</v>
      </c>
      <c r="M577">
        <v>0.82</v>
      </c>
      <c r="N577" s="1">
        <f>Table1[[#This Row],[final_price]]*Table1[[#This Row],[competitor_price_index]]</f>
        <v>11238.806899859999</v>
      </c>
      <c r="O577" t="s">
        <v>45</v>
      </c>
      <c r="P577">
        <v>802</v>
      </c>
      <c r="Q577">
        <v>8469</v>
      </c>
      <c r="R577">
        <v>24.36</v>
      </c>
      <c r="S577" s="2">
        <f>Table1[[#This Row],[units_sold]]*(Table1[[#This Row],[return_rate]]/100)</f>
        <v>2063.0483999999997</v>
      </c>
      <c r="T577" s="2">
        <f>Table1[[#This Row],[units_sold]]-Table1[[#This Row],[unit_return]]</f>
        <v>6405.9516000000003</v>
      </c>
      <c r="U577">
        <f>Table1[[#This Row],[final_sold]]*Table1[[#This Row],[final_price]]</f>
        <v>87799089.075913668</v>
      </c>
      <c r="V577">
        <v>3.67</v>
      </c>
      <c r="W577">
        <v>13.41</v>
      </c>
    </row>
    <row r="578" spans="1:23" x14ac:dyDescent="0.3">
      <c r="A578">
        <v>2022</v>
      </c>
      <c r="B578" t="s">
        <v>33</v>
      </c>
      <c r="C578" t="s">
        <v>18</v>
      </c>
      <c r="D578">
        <v>171551</v>
      </c>
      <c r="E578">
        <v>3.38</v>
      </c>
      <c r="F578" s="2">
        <f>Table1[[#This Row],[website_traffic]]*(Table1[[#This Row],[conversion_rate]]/100)</f>
        <v>5798.4237999999996</v>
      </c>
      <c r="G578">
        <v>434575.11</v>
      </c>
      <c r="H578" s="2">
        <f>Table1[[#This Row],[marketing_spend]]/Table1[[#This Row],[customer buying]]</f>
        <v>74.947110626856912</v>
      </c>
      <c r="I578">
        <v>24915.5</v>
      </c>
      <c r="J578">
        <v>6.41</v>
      </c>
      <c r="K578" s="1">
        <f t="shared" ref="K578:K641" si="9">I578*(1-J578/100)</f>
        <v>23318.416450000001</v>
      </c>
      <c r="L578">
        <v>252.91</v>
      </c>
      <c r="M578">
        <v>1.05</v>
      </c>
      <c r="N578" s="1">
        <f>Table1[[#This Row],[final_price]]*Table1[[#This Row],[competitor_price_index]]</f>
        <v>24484.337272500001</v>
      </c>
      <c r="O578" t="s">
        <v>45</v>
      </c>
      <c r="P578">
        <v>2709</v>
      </c>
      <c r="Q578">
        <v>3061</v>
      </c>
      <c r="R578">
        <v>12.02</v>
      </c>
      <c r="S578" s="2">
        <f>Table1[[#This Row],[units_sold]]*(Table1[[#This Row],[return_rate]]/100)</f>
        <v>367.93220000000002</v>
      </c>
      <c r="T578" s="2">
        <f>Table1[[#This Row],[units_sold]]-Table1[[#This Row],[unit_return]]</f>
        <v>2693.0677999999998</v>
      </c>
      <c r="U578">
        <f>Table1[[#This Row],[final_sold]]*Table1[[#This Row],[final_price]]</f>
        <v>62798076.488485307</v>
      </c>
      <c r="V578">
        <v>2.64</v>
      </c>
      <c r="W578">
        <v>12.44</v>
      </c>
    </row>
    <row r="579" spans="1:23" x14ac:dyDescent="0.3">
      <c r="A579">
        <v>2022</v>
      </c>
      <c r="B579" t="s">
        <v>33</v>
      </c>
      <c r="C579" t="s">
        <v>18</v>
      </c>
      <c r="D579">
        <v>65042</v>
      </c>
      <c r="E579">
        <v>0.94</v>
      </c>
      <c r="F579" s="2">
        <f>Table1[[#This Row],[website_traffic]]*(Table1[[#This Row],[conversion_rate]]/100)</f>
        <v>611.39479999999992</v>
      </c>
      <c r="G579">
        <v>32201.96</v>
      </c>
      <c r="H579" s="2">
        <f>Table1[[#This Row],[marketing_spend]]/Table1[[#This Row],[customer buying]]</f>
        <v>52.669666146980646</v>
      </c>
      <c r="I579">
        <v>14055.22</v>
      </c>
      <c r="J579">
        <v>3.07</v>
      </c>
      <c r="K579" s="1">
        <f t="shared" si="9"/>
        <v>13623.724746</v>
      </c>
      <c r="L579">
        <v>419.19</v>
      </c>
      <c r="M579">
        <v>0.89</v>
      </c>
      <c r="N579" s="1">
        <f>Table1[[#This Row],[final_price]]*Table1[[#This Row],[competitor_price_index]]</f>
        <v>12125.115023939999</v>
      </c>
      <c r="O579" t="s">
        <v>45</v>
      </c>
      <c r="P579">
        <v>3345</v>
      </c>
      <c r="Q579">
        <v>357</v>
      </c>
      <c r="R579">
        <v>3.86</v>
      </c>
      <c r="S579" s="2">
        <f>Table1[[#This Row],[units_sold]]*(Table1[[#This Row],[return_rate]]/100)</f>
        <v>13.780199999999999</v>
      </c>
      <c r="T579" s="2">
        <f>Table1[[#This Row],[units_sold]]-Table1[[#This Row],[unit_return]]</f>
        <v>343.21980000000002</v>
      </c>
      <c r="U579">
        <f>Table1[[#This Row],[final_sold]]*Table1[[#This Row],[final_price]]</f>
        <v>4675932.0825771708</v>
      </c>
      <c r="V579">
        <v>2.92</v>
      </c>
      <c r="W579">
        <v>3.27</v>
      </c>
    </row>
    <row r="580" spans="1:23" x14ac:dyDescent="0.3">
      <c r="A580">
        <v>2022</v>
      </c>
      <c r="B580" t="s">
        <v>33</v>
      </c>
      <c r="C580" t="s">
        <v>22</v>
      </c>
      <c r="D580">
        <v>36423</v>
      </c>
      <c r="E580">
        <v>6.73</v>
      </c>
      <c r="F580" s="2">
        <f>Table1[[#This Row],[website_traffic]]*(Table1[[#This Row],[conversion_rate]]/100)</f>
        <v>2451.2678999999998</v>
      </c>
      <c r="G580">
        <v>467862.92</v>
      </c>
      <c r="H580" s="2">
        <f>Table1[[#This Row],[marketing_spend]]/Table1[[#This Row],[customer buying]]</f>
        <v>190.86568220470721</v>
      </c>
      <c r="I580">
        <v>23113.11</v>
      </c>
      <c r="J580">
        <v>4.9800000000000004</v>
      </c>
      <c r="K580" s="1">
        <f t="shared" si="9"/>
        <v>21962.077122000002</v>
      </c>
      <c r="L580">
        <v>270.02</v>
      </c>
      <c r="M580">
        <v>1.03</v>
      </c>
      <c r="N580" s="1">
        <f>Table1[[#This Row],[final_price]]*Table1[[#This Row],[competitor_price_index]]</f>
        <v>22620.939435660002</v>
      </c>
      <c r="O580" t="s">
        <v>44</v>
      </c>
      <c r="P580">
        <v>3656</v>
      </c>
      <c r="Q580">
        <v>3057</v>
      </c>
      <c r="R580">
        <v>20.309999999999999</v>
      </c>
      <c r="S580" s="2">
        <f>Table1[[#This Row],[units_sold]]*(Table1[[#This Row],[return_rate]]/100)</f>
        <v>620.87669999999991</v>
      </c>
      <c r="T580" s="2">
        <f>Table1[[#This Row],[units_sold]]-Table1[[#This Row],[unit_return]]</f>
        <v>2436.1233000000002</v>
      </c>
      <c r="U580">
        <f>Table1[[#This Row],[final_sold]]*Table1[[#This Row],[final_price]]</f>
        <v>53502327.79330115</v>
      </c>
      <c r="V580">
        <v>4.99</v>
      </c>
      <c r="W580">
        <v>11.38</v>
      </c>
    </row>
    <row r="581" spans="1:23" x14ac:dyDescent="0.3">
      <c r="A581">
        <v>2022</v>
      </c>
      <c r="B581" t="s">
        <v>33</v>
      </c>
      <c r="C581" t="s">
        <v>20</v>
      </c>
      <c r="D581">
        <v>27000</v>
      </c>
      <c r="E581">
        <v>4.82</v>
      </c>
      <c r="F581" s="2">
        <f>Table1[[#This Row],[website_traffic]]*(Table1[[#This Row],[conversion_rate]]/100)</f>
        <v>1301.4000000000001</v>
      </c>
      <c r="G581">
        <v>225489.67</v>
      </c>
      <c r="H581" s="2">
        <f>Table1[[#This Row],[marketing_spend]]/Table1[[#This Row],[customer buying]]</f>
        <v>173.26699708006763</v>
      </c>
      <c r="I581">
        <v>28560.22</v>
      </c>
      <c r="J581">
        <v>8.26</v>
      </c>
      <c r="K581" s="1">
        <f t="shared" si="9"/>
        <v>26201.145828000001</v>
      </c>
      <c r="L581">
        <v>409.11</v>
      </c>
      <c r="M581">
        <v>0.96</v>
      </c>
      <c r="N581" s="1">
        <f>Table1[[#This Row],[final_price]]*Table1[[#This Row],[competitor_price_index]]</f>
        <v>25153.099994879998</v>
      </c>
      <c r="O581" t="s">
        <v>44</v>
      </c>
      <c r="P581">
        <v>4378</v>
      </c>
      <c r="Q581">
        <v>1034</v>
      </c>
      <c r="R581">
        <v>17.39</v>
      </c>
      <c r="S581" s="2">
        <f>Table1[[#This Row],[units_sold]]*(Table1[[#This Row],[return_rate]]/100)</f>
        <v>179.8126</v>
      </c>
      <c r="T581" s="2">
        <f>Table1[[#This Row],[units_sold]]-Table1[[#This Row],[unit_return]]</f>
        <v>854.18740000000003</v>
      </c>
      <c r="U581">
        <f>Table1[[#This Row],[final_sold]]*Table1[[#This Row],[final_price]]</f>
        <v>22380688.631840169</v>
      </c>
      <c r="V581">
        <v>3.18</v>
      </c>
      <c r="W581">
        <v>10.58</v>
      </c>
    </row>
    <row r="582" spans="1:23" x14ac:dyDescent="0.3">
      <c r="A582">
        <v>2022</v>
      </c>
      <c r="B582" t="s">
        <v>33</v>
      </c>
      <c r="C582" t="s">
        <v>19</v>
      </c>
      <c r="D582">
        <v>91680</v>
      </c>
      <c r="E582">
        <v>7.96</v>
      </c>
      <c r="F582" s="2">
        <f>Table1[[#This Row],[website_traffic]]*(Table1[[#This Row],[conversion_rate]]/100)</f>
        <v>7297.7280000000001</v>
      </c>
      <c r="G582">
        <v>425974.19</v>
      </c>
      <c r="H582" s="2">
        <f>Table1[[#This Row],[marketing_spend]]/Table1[[#This Row],[customer buying]]</f>
        <v>58.370795677778069</v>
      </c>
      <c r="I582">
        <v>2077.33</v>
      </c>
      <c r="J582">
        <v>35.42</v>
      </c>
      <c r="K582" s="1">
        <f t="shared" si="9"/>
        <v>1341.5397139999998</v>
      </c>
      <c r="L582">
        <v>68.989999999999995</v>
      </c>
      <c r="M582">
        <v>0.82</v>
      </c>
      <c r="N582" s="1">
        <f>Table1[[#This Row],[final_price]]*Table1[[#This Row],[competitor_price_index]]</f>
        <v>1100.0625654799996</v>
      </c>
      <c r="O582" t="s">
        <v>45</v>
      </c>
      <c r="P582">
        <v>4079</v>
      </c>
      <c r="Q582">
        <v>4670</v>
      </c>
      <c r="R582">
        <v>12.92</v>
      </c>
      <c r="S582" s="2">
        <f>Table1[[#This Row],[units_sold]]*(Table1[[#This Row],[return_rate]]/100)</f>
        <v>603.36400000000003</v>
      </c>
      <c r="T582" s="2">
        <f>Table1[[#This Row],[units_sold]]-Table1[[#This Row],[unit_return]]</f>
        <v>4066.636</v>
      </c>
      <c r="U582">
        <f>Table1[[#This Row],[final_sold]]*Table1[[#This Row],[final_price]]</f>
        <v>5455553.6963821035</v>
      </c>
      <c r="V582">
        <v>3.2</v>
      </c>
      <c r="W582">
        <v>12.48</v>
      </c>
    </row>
    <row r="583" spans="1:23" x14ac:dyDescent="0.3">
      <c r="A583">
        <v>2022</v>
      </c>
      <c r="B583" t="s">
        <v>33</v>
      </c>
      <c r="C583" t="s">
        <v>20</v>
      </c>
      <c r="D583">
        <v>145818</v>
      </c>
      <c r="E583">
        <v>7.11</v>
      </c>
      <c r="F583" s="2">
        <f>Table1[[#This Row],[website_traffic]]*(Table1[[#This Row],[conversion_rate]]/100)</f>
        <v>10367.659799999999</v>
      </c>
      <c r="G583">
        <v>337713.6</v>
      </c>
      <c r="H583" s="2">
        <f>Table1[[#This Row],[marketing_spend]]/Table1[[#This Row],[customer buying]]</f>
        <v>32.573754011488688</v>
      </c>
      <c r="I583">
        <v>35333.730000000003</v>
      </c>
      <c r="J583">
        <v>49.42</v>
      </c>
      <c r="K583" s="1">
        <f t="shared" si="9"/>
        <v>17871.800634000003</v>
      </c>
      <c r="L583">
        <v>144.21</v>
      </c>
      <c r="M583">
        <v>0.88</v>
      </c>
      <c r="N583" s="1">
        <f>Table1[[#This Row],[final_price]]*Table1[[#This Row],[competitor_price_index]]</f>
        <v>15727.184557920003</v>
      </c>
      <c r="O583" t="s">
        <v>45</v>
      </c>
      <c r="P583">
        <v>2305</v>
      </c>
      <c r="Q583">
        <v>8377</v>
      </c>
      <c r="R583">
        <v>11.38</v>
      </c>
      <c r="S583" s="2">
        <f>Table1[[#This Row],[units_sold]]*(Table1[[#This Row],[return_rate]]/100)</f>
        <v>953.3026000000001</v>
      </c>
      <c r="T583" s="2">
        <f>Table1[[#This Row],[units_sold]]-Table1[[#This Row],[unit_return]]</f>
        <v>7423.6974</v>
      </c>
      <c r="U583">
        <f>Table1[[#This Row],[final_sold]]*Table1[[#This Row],[final_price]]</f>
        <v>132674839.89994417</v>
      </c>
      <c r="V583">
        <v>4.04</v>
      </c>
      <c r="W583">
        <v>10.130000000000001</v>
      </c>
    </row>
    <row r="584" spans="1:23" x14ac:dyDescent="0.3">
      <c r="A584">
        <v>2022</v>
      </c>
      <c r="B584" t="s">
        <v>33</v>
      </c>
      <c r="C584" t="s">
        <v>21</v>
      </c>
      <c r="D584">
        <v>131177</v>
      </c>
      <c r="E584">
        <v>6.74</v>
      </c>
      <c r="F584" s="2">
        <f>Table1[[#This Row],[website_traffic]]*(Table1[[#This Row],[conversion_rate]]/100)</f>
        <v>8841.3297999999995</v>
      </c>
      <c r="G584">
        <v>104890.79</v>
      </c>
      <c r="H584" s="2">
        <f>Table1[[#This Row],[marketing_spend]]/Table1[[#This Row],[customer buying]]</f>
        <v>11.863689328725188</v>
      </c>
      <c r="I584">
        <v>23954.2</v>
      </c>
      <c r="J584">
        <v>26.77</v>
      </c>
      <c r="K584" s="1">
        <f t="shared" si="9"/>
        <v>17541.660659999998</v>
      </c>
      <c r="L584">
        <v>76.209999999999994</v>
      </c>
      <c r="M584">
        <v>0.94</v>
      </c>
      <c r="N584" s="1">
        <f>Table1[[#This Row],[final_price]]*Table1[[#This Row],[competitor_price_index]]</f>
        <v>16489.161020399995</v>
      </c>
      <c r="O584" t="s">
        <v>45</v>
      </c>
      <c r="P584">
        <v>3471</v>
      </c>
      <c r="Q584">
        <v>5393</v>
      </c>
      <c r="R584">
        <v>16.52</v>
      </c>
      <c r="S584" s="2">
        <f>Table1[[#This Row],[units_sold]]*(Table1[[#This Row],[return_rate]]/100)</f>
        <v>890.92359999999996</v>
      </c>
      <c r="T584" s="2">
        <f>Table1[[#This Row],[units_sold]]-Table1[[#This Row],[unit_return]]</f>
        <v>4502.0763999999999</v>
      </c>
      <c r="U584">
        <f>Table1[[#This Row],[final_sold]]*Table1[[#This Row],[final_price]]</f>
        <v>78973896.474194407</v>
      </c>
      <c r="V584">
        <v>3.05</v>
      </c>
      <c r="W584">
        <v>12.55</v>
      </c>
    </row>
    <row r="585" spans="1:23" x14ac:dyDescent="0.3">
      <c r="A585">
        <v>2022</v>
      </c>
      <c r="B585" t="s">
        <v>33</v>
      </c>
      <c r="C585" t="s">
        <v>19</v>
      </c>
      <c r="D585">
        <v>8691</v>
      </c>
      <c r="E585">
        <v>7.75</v>
      </c>
      <c r="F585" s="2">
        <f>Table1[[#This Row],[website_traffic]]*(Table1[[#This Row],[conversion_rate]]/100)</f>
        <v>673.55250000000001</v>
      </c>
      <c r="G585">
        <v>247786.81</v>
      </c>
      <c r="H585" s="2">
        <f>Table1[[#This Row],[marketing_spend]]/Table1[[#This Row],[customer buying]]</f>
        <v>367.88046959962287</v>
      </c>
      <c r="I585">
        <v>3803.39</v>
      </c>
      <c r="J585">
        <v>43.52</v>
      </c>
      <c r="K585" s="1">
        <f t="shared" si="9"/>
        <v>2148.1546719999997</v>
      </c>
      <c r="L585">
        <v>100.39</v>
      </c>
      <c r="M585">
        <v>0.99</v>
      </c>
      <c r="N585" s="1">
        <f>Table1[[#This Row],[final_price]]*Table1[[#This Row],[competitor_price_index]]</f>
        <v>2126.6731252799996</v>
      </c>
      <c r="O585" t="s">
        <v>44</v>
      </c>
      <c r="P585">
        <v>2567</v>
      </c>
      <c r="Q585">
        <v>454</v>
      </c>
      <c r="R585">
        <v>24.64</v>
      </c>
      <c r="S585" s="2">
        <f>Table1[[#This Row],[units_sold]]*(Table1[[#This Row],[return_rate]]/100)</f>
        <v>111.8656</v>
      </c>
      <c r="T585" s="2">
        <f>Table1[[#This Row],[units_sold]]-Table1[[#This Row],[unit_return]]</f>
        <v>342.13440000000003</v>
      </c>
      <c r="U585">
        <f>Table1[[#This Row],[final_sold]]*Table1[[#This Row],[final_price]]</f>
        <v>734957.60981191671</v>
      </c>
      <c r="V585">
        <v>2.7</v>
      </c>
      <c r="W585">
        <v>16.87</v>
      </c>
    </row>
    <row r="586" spans="1:23" x14ac:dyDescent="0.3">
      <c r="A586">
        <v>2022</v>
      </c>
      <c r="B586" t="s">
        <v>33</v>
      </c>
      <c r="C586" t="s">
        <v>21</v>
      </c>
      <c r="D586">
        <v>3590</v>
      </c>
      <c r="E586">
        <v>1.31</v>
      </c>
      <c r="F586" s="2">
        <f>Table1[[#This Row],[website_traffic]]*(Table1[[#This Row],[conversion_rate]]/100)</f>
        <v>47.029000000000003</v>
      </c>
      <c r="G586">
        <v>68922.52</v>
      </c>
      <c r="H586" s="2">
        <f>Table1[[#This Row],[marketing_spend]]/Table1[[#This Row],[customer buying]]</f>
        <v>1465.5323311148441</v>
      </c>
      <c r="I586">
        <v>14007.47</v>
      </c>
      <c r="J586">
        <v>22.24</v>
      </c>
      <c r="K586" s="1">
        <f t="shared" si="9"/>
        <v>10892.208672000001</v>
      </c>
      <c r="L586">
        <v>40.81</v>
      </c>
      <c r="M586">
        <v>0.93</v>
      </c>
      <c r="N586" s="1">
        <f>Table1[[#This Row],[final_price]]*Table1[[#This Row],[competitor_price_index]]</f>
        <v>10129.754064960001</v>
      </c>
      <c r="O586" t="s">
        <v>44</v>
      </c>
      <c r="P586">
        <v>203</v>
      </c>
      <c r="Q586">
        <v>39</v>
      </c>
      <c r="R586">
        <v>24.38</v>
      </c>
      <c r="S586" s="2">
        <f>Table1[[#This Row],[units_sold]]*(Table1[[#This Row],[return_rate]]/100)</f>
        <v>9.5082000000000004</v>
      </c>
      <c r="T586" s="2">
        <f>Table1[[#This Row],[units_sold]]-Table1[[#This Row],[unit_return]]</f>
        <v>29.491799999999998</v>
      </c>
      <c r="U586">
        <f>Table1[[#This Row],[final_sold]]*Table1[[#This Row],[final_price]]</f>
        <v>321230.83971288957</v>
      </c>
      <c r="V586">
        <v>3.36</v>
      </c>
      <c r="W586">
        <v>14.3</v>
      </c>
    </row>
    <row r="587" spans="1:23" x14ac:dyDescent="0.3">
      <c r="A587">
        <v>2022</v>
      </c>
      <c r="B587" t="s">
        <v>33</v>
      </c>
      <c r="C587" t="s">
        <v>18</v>
      </c>
      <c r="D587">
        <v>144463</v>
      </c>
      <c r="E587">
        <v>6.63</v>
      </c>
      <c r="F587" s="2">
        <f>Table1[[#This Row],[website_traffic]]*(Table1[[#This Row],[conversion_rate]]/100)</f>
        <v>9577.8968999999997</v>
      </c>
      <c r="G587">
        <v>375314.57</v>
      </c>
      <c r="H587" s="2">
        <f>Table1[[#This Row],[marketing_spend]]/Table1[[#This Row],[customer buying]]</f>
        <v>39.185488622246503</v>
      </c>
      <c r="I587">
        <v>46555.48</v>
      </c>
      <c r="J587">
        <v>13.87</v>
      </c>
      <c r="K587" s="1">
        <f t="shared" si="9"/>
        <v>40098.234924000004</v>
      </c>
      <c r="L587">
        <v>355.4</v>
      </c>
      <c r="M587">
        <v>1.0900000000000001</v>
      </c>
      <c r="N587" s="1">
        <f>Table1[[#This Row],[final_price]]*Table1[[#This Row],[competitor_price_index]]</f>
        <v>43707.076067160007</v>
      </c>
      <c r="O587" t="s">
        <v>44</v>
      </c>
      <c r="P587">
        <v>4232</v>
      </c>
      <c r="Q587">
        <v>7829</v>
      </c>
      <c r="R587">
        <v>14.41</v>
      </c>
      <c r="S587" s="2">
        <f>Table1[[#This Row],[units_sold]]*(Table1[[#This Row],[return_rate]]/100)</f>
        <v>1128.1589000000001</v>
      </c>
      <c r="T587" s="2">
        <f>Table1[[#This Row],[units_sold]]-Table1[[#This Row],[unit_return]]</f>
        <v>6700.8410999999996</v>
      </c>
      <c r="U587">
        <f>Table1[[#This Row],[final_sold]]*Table1[[#This Row],[final_price]]</f>
        <v>268691900.61619461</v>
      </c>
      <c r="V587">
        <v>3.27</v>
      </c>
      <c r="W587">
        <v>17.04</v>
      </c>
    </row>
    <row r="588" spans="1:23" x14ac:dyDescent="0.3">
      <c r="A588">
        <v>2022</v>
      </c>
      <c r="B588" t="s">
        <v>33</v>
      </c>
      <c r="C588" t="s">
        <v>19</v>
      </c>
      <c r="D588">
        <v>42970</v>
      </c>
      <c r="E588">
        <v>7.75</v>
      </c>
      <c r="F588" s="2">
        <f>Table1[[#This Row],[website_traffic]]*(Table1[[#This Row],[conversion_rate]]/100)</f>
        <v>3330.1750000000002</v>
      </c>
      <c r="G588">
        <v>114723.6</v>
      </c>
      <c r="H588" s="2">
        <f>Table1[[#This Row],[marketing_spend]]/Table1[[#This Row],[customer buying]]</f>
        <v>34.449721110752435</v>
      </c>
      <c r="I588">
        <v>466.38</v>
      </c>
      <c r="J588">
        <v>30.54</v>
      </c>
      <c r="K588" s="1">
        <f t="shared" si="9"/>
        <v>323.94754799999998</v>
      </c>
      <c r="L588">
        <v>282.75</v>
      </c>
      <c r="M588">
        <v>1.05</v>
      </c>
      <c r="N588" s="1">
        <f>Table1[[#This Row],[final_price]]*Table1[[#This Row],[competitor_price_index]]</f>
        <v>340.14492539999998</v>
      </c>
      <c r="O588" t="s">
        <v>44</v>
      </c>
      <c r="P588">
        <v>4015</v>
      </c>
      <c r="Q588">
        <v>3047</v>
      </c>
      <c r="R588">
        <v>14.33</v>
      </c>
      <c r="S588" s="2">
        <f>Table1[[#This Row],[units_sold]]*(Table1[[#This Row],[return_rate]]/100)</f>
        <v>436.63510000000002</v>
      </c>
      <c r="T588" s="2">
        <f>Table1[[#This Row],[units_sold]]-Table1[[#This Row],[unit_return]]</f>
        <v>2610.3649</v>
      </c>
      <c r="U588">
        <f>Table1[[#This Row],[final_sold]]*Table1[[#This Row],[final_price]]</f>
        <v>845621.3087402652</v>
      </c>
      <c r="V588">
        <v>3.66</v>
      </c>
      <c r="W588">
        <v>15.93</v>
      </c>
    </row>
    <row r="589" spans="1:23" x14ac:dyDescent="0.3">
      <c r="A589">
        <v>2022</v>
      </c>
      <c r="B589" t="s">
        <v>33</v>
      </c>
      <c r="C589" t="s">
        <v>22</v>
      </c>
      <c r="D589">
        <v>19459</v>
      </c>
      <c r="E589">
        <v>6.64</v>
      </c>
      <c r="F589" s="2">
        <f>Table1[[#This Row],[website_traffic]]*(Table1[[#This Row],[conversion_rate]]/100)</f>
        <v>1292.0776000000001</v>
      </c>
      <c r="G589">
        <v>65045.83</v>
      </c>
      <c r="H589" s="2">
        <f>Table1[[#This Row],[marketing_spend]]/Table1[[#This Row],[customer buying]]</f>
        <v>50.342046019526997</v>
      </c>
      <c r="I589">
        <v>28426.94</v>
      </c>
      <c r="J589">
        <v>25.78</v>
      </c>
      <c r="K589" s="1">
        <f t="shared" si="9"/>
        <v>21098.474867999998</v>
      </c>
      <c r="L589">
        <v>170.99</v>
      </c>
      <c r="M589">
        <v>1.1100000000000001</v>
      </c>
      <c r="N589" s="1">
        <f>Table1[[#This Row],[final_price]]*Table1[[#This Row],[competitor_price_index]]</f>
        <v>23419.307103479998</v>
      </c>
      <c r="O589" t="s">
        <v>45</v>
      </c>
      <c r="P589">
        <v>1891</v>
      </c>
      <c r="Q589">
        <v>713</v>
      </c>
      <c r="R589">
        <v>9.2100000000000009</v>
      </c>
      <c r="S589" s="2">
        <f>Table1[[#This Row],[units_sold]]*(Table1[[#This Row],[return_rate]]/100)</f>
        <v>65.667300000000012</v>
      </c>
      <c r="T589" s="2">
        <f>Table1[[#This Row],[units_sold]]-Table1[[#This Row],[unit_return]]</f>
        <v>647.33269999999993</v>
      </c>
      <c r="U589">
        <f>Table1[[#This Row],[final_sold]]*Table1[[#This Row],[final_price]]</f>
        <v>13657732.70218458</v>
      </c>
      <c r="V589">
        <v>2.76</v>
      </c>
      <c r="W589">
        <v>8.24</v>
      </c>
    </row>
    <row r="590" spans="1:23" x14ac:dyDescent="0.3">
      <c r="A590">
        <v>2022</v>
      </c>
      <c r="B590" t="s">
        <v>33</v>
      </c>
      <c r="C590" t="s">
        <v>18</v>
      </c>
      <c r="D590">
        <v>117810</v>
      </c>
      <c r="E590">
        <v>6.32</v>
      </c>
      <c r="F590" s="2">
        <f>Table1[[#This Row],[website_traffic]]*(Table1[[#This Row],[conversion_rate]]/100)</f>
        <v>7445.5920000000006</v>
      </c>
      <c r="G590">
        <v>158291.88</v>
      </c>
      <c r="H590" s="2">
        <f>Table1[[#This Row],[marketing_spend]]/Table1[[#This Row],[customer buying]]</f>
        <v>21.259811174181984</v>
      </c>
      <c r="I590">
        <v>2955.55</v>
      </c>
      <c r="J590">
        <v>56.97</v>
      </c>
      <c r="K590" s="1">
        <f t="shared" si="9"/>
        <v>1271.7731650000001</v>
      </c>
      <c r="L590">
        <v>30.3</v>
      </c>
      <c r="M590">
        <v>1.1399999999999999</v>
      </c>
      <c r="N590" s="1">
        <f>Table1[[#This Row],[final_price]]*Table1[[#This Row],[competitor_price_index]]</f>
        <v>1449.8214080999999</v>
      </c>
      <c r="O590" t="s">
        <v>45</v>
      </c>
      <c r="P590">
        <v>77</v>
      </c>
      <c r="Q590">
        <v>5286</v>
      </c>
      <c r="R590">
        <v>14.81</v>
      </c>
      <c r="S590" s="2">
        <f>Table1[[#This Row],[units_sold]]*(Table1[[#This Row],[return_rate]]/100)</f>
        <v>782.85660000000007</v>
      </c>
      <c r="T590" s="2">
        <f>Table1[[#This Row],[units_sold]]-Table1[[#This Row],[unit_return]]</f>
        <v>4503.1433999999999</v>
      </c>
      <c r="U590">
        <f>Table1[[#This Row],[final_sold]]*Table1[[#This Row],[final_price]]</f>
        <v>5726976.9342668615</v>
      </c>
      <c r="V590">
        <v>3.55</v>
      </c>
      <c r="W590">
        <v>12.06</v>
      </c>
    </row>
    <row r="591" spans="1:23" x14ac:dyDescent="0.3">
      <c r="A591">
        <v>2022</v>
      </c>
      <c r="B591" t="s">
        <v>33</v>
      </c>
      <c r="C591" t="s">
        <v>21</v>
      </c>
      <c r="D591">
        <v>174703</v>
      </c>
      <c r="E591">
        <v>3.78</v>
      </c>
      <c r="F591" s="2">
        <f>Table1[[#This Row],[website_traffic]]*(Table1[[#This Row],[conversion_rate]]/100)</f>
        <v>6603.7734</v>
      </c>
      <c r="G591">
        <v>56231.26</v>
      </c>
      <c r="H591" s="2">
        <f>Table1[[#This Row],[marketing_spend]]/Table1[[#This Row],[customer buying]]</f>
        <v>8.5150196098491211</v>
      </c>
      <c r="I591">
        <v>44413.32</v>
      </c>
      <c r="J591">
        <v>36.01</v>
      </c>
      <c r="K591" s="1">
        <f t="shared" si="9"/>
        <v>28420.083468000001</v>
      </c>
      <c r="L591">
        <v>466.08</v>
      </c>
      <c r="M591">
        <v>1.19</v>
      </c>
      <c r="N591" s="1">
        <f>Table1[[#This Row],[final_price]]*Table1[[#This Row],[competitor_price_index]]</f>
        <v>33819.89932692</v>
      </c>
      <c r="O591" t="s">
        <v>45</v>
      </c>
      <c r="P591">
        <v>1063</v>
      </c>
      <c r="Q591">
        <v>3909</v>
      </c>
      <c r="R591">
        <v>4.17</v>
      </c>
      <c r="S591" s="2">
        <f>Table1[[#This Row],[units_sold]]*(Table1[[#This Row],[return_rate]]/100)</f>
        <v>163.00530000000001</v>
      </c>
      <c r="T591" s="2">
        <f>Table1[[#This Row],[units_sold]]-Table1[[#This Row],[unit_return]]</f>
        <v>3745.9947000000002</v>
      </c>
      <c r="U591">
        <f>Table1[[#This Row],[final_sold]]*Table1[[#This Row],[final_price]]</f>
        <v>106461482.04468563</v>
      </c>
      <c r="V591">
        <v>2.96</v>
      </c>
      <c r="W591">
        <v>11.92</v>
      </c>
    </row>
    <row r="592" spans="1:23" x14ac:dyDescent="0.3">
      <c r="A592">
        <v>2022</v>
      </c>
      <c r="B592" t="s">
        <v>33</v>
      </c>
      <c r="C592" t="s">
        <v>21</v>
      </c>
      <c r="D592">
        <v>9922</v>
      </c>
      <c r="E592">
        <v>4.21</v>
      </c>
      <c r="F592" s="2">
        <f>Table1[[#This Row],[website_traffic]]*(Table1[[#This Row],[conversion_rate]]/100)</f>
        <v>417.71619999999996</v>
      </c>
      <c r="G592">
        <v>143024.6</v>
      </c>
      <c r="H592" s="2">
        <f>Table1[[#This Row],[marketing_spend]]/Table1[[#This Row],[customer buying]]</f>
        <v>342.39658409226172</v>
      </c>
      <c r="I592">
        <v>32122.1</v>
      </c>
      <c r="J592">
        <v>39.700000000000003</v>
      </c>
      <c r="K592" s="1">
        <f t="shared" si="9"/>
        <v>19369.6263</v>
      </c>
      <c r="L592">
        <v>201.69</v>
      </c>
      <c r="M592">
        <v>1</v>
      </c>
      <c r="N592" s="1">
        <f>Table1[[#This Row],[final_price]]*Table1[[#This Row],[competitor_price_index]]</f>
        <v>19369.6263</v>
      </c>
      <c r="O592" t="s">
        <v>44</v>
      </c>
      <c r="P592">
        <v>3849</v>
      </c>
      <c r="Q592">
        <v>497</v>
      </c>
      <c r="R592">
        <v>12.04</v>
      </c>
      <c r="S592" s="2">
        <f>Table1[[#This Row],[units_sold]]*(Table1[[#This Row],[return_rate]]/100)</f>
        <v>59.838799999999999</v>
      </c>
      <c r="T592" s="2">
        <f>Table1[[#This Row],[units_sold]]-Table1[[#This Row],[unit_return]]</f>
        <v>437.16120000000001</v>
      </c>
      <c r="U592">
        <f>Table1[[#This Row],[final_sold]]*Table1[[#This Row],[final_price]]</f>
        <v>8467649.0768595599</v>
      </c>
      <c r="V592">
        <v>4.76</v>
      </c>
      <c r="W592">
        <v>13.71</v>
      </c>
    </row>
    <row r="593" spans="1:23" x14ac:dyDescent="0.3">
      <c r="A593">
        <v>2022</v>
      </c>
      <c r="B593" t="s">
        <v>33</v>
      </c>
      <c r="C593" t="s">
        <v>18</v>
      </c>
      <c r="D593">
        <v>115794</v>
      </c>
      <c r="E593">
        <v>3.72</v>
      </c>
      <c r="F593" s="2">
        <f>Table1[[#This Row],[website_traffic]]*(Table1[[#This Row],[conversion_rate]]/100)</f>
        <v>4307.5368000000008</v>
      </c>
      <c r="G593">
        <v>327726.99</v>
      </c>
      <c r="H593" s="2">
        <f>Table1[[#This Row],[marketing_spend]]/Table1[[#This Row],[customer buying]]</f>
        <v>76.082226389801221</v>
      </c>
      <c r="I593">
        <v>4968.5600000000004</v>
      </c>
      <c r="J593">
        <v>35.47</v>
      </c>
      <c r="K593" s="1">
        <f t="shared" si="9"/>
        <v>3206.2117680000001</v>
      </c>
      <c r="L593">
        <v>239.37</v>
      </c>
      <c r="M593">
        <v>1.1399999999999999</v>
      </c>
      <c r="N593" s="1">
        <f>Table1[[#This Row],[final_price]]*Table1[[#This Row],[competitor_price_index]]</f>
        <v>3655.0814155199996</v>
      </c>
      <c r="O593" t="s">
        <v>45</v>
      </c>
      <c r="P593">
        <v>4311</v>
      </c>
      <c r="Q593">
        <v>3092</v>
      </c>
      <c r="R593">
        <v>10.94</v>
      </c>
      <c r="S593" s="2">
        <f>Table1[[#This Row],[units_sold]]*(Table1[[#This Row],[return_rate]]/100)</f>
        <v>338.26479999999998</v>
      </c>
      <c r="T593" s="2">
        <f>Table1[[#This Row],[units_sold]]-Table1[[#This Row],[unit_return]]</f>
        <v>2753.7352000000001</v>
      </c>
      <c r="U593">
        <f>Table1[[#This Row],[final_sold]]*Table1[[#This Row],[final_price]]</f>
        <v>8829058.2041958347</v>
      </c>
      <c r="V593">
        <v>3.59</v>
      </c>
      <c r="W593">
        <v>7.5</v>
      </c>
    </row>
    <row r="594" spans="1:23" x14ac:dyDescent="0.3">
      <c r="A594">
        <v>2022</v>
      </c>
      <c r="B594" t="s">
        <v>33</v>
      </c>
      <c r="C594" t="s">
        <v>21</v>
      </c>
      <c r="D594">
        <v>126673</v>
      </c>
      <c r="E594">
        <v>1.29</v>
      </c>
      <c r="F594" s="2">
        <f>Table1[[#This Row],[website_traffic]]*(Table1[[#This Row],[conversion_rate]]/100)</f>
        <v>1634.0817</v>
      </c>
      <c r="G594">
        <v>351192.54</v>
      </c>
      <c r="H594" s="2">
        <f>Table1[[#This Row],[marketing_spend]]/Table1[[#This Row],[customer buying]]</f>
        <v>214.91736918662022</v>
      </c>
      <c r="I594">
        <v>40848.15</v>
      </c>
      <c r="J594">
        <v>16.350000000000001</v>
      </c>
      <c r="K594" s="1">
        <f t="shared" si="9"/>
        <v>34169.477475</v>
      </c>
      <c r="L594">
        <v>73.19</v>
      </c>
      <c r="M594">
        <v>1.1399999999999999</v>
      </c>
      <c r="N594" s="1">
        <f>Table1[[#This Row],[final_price]]*Table1[[#This Row],[competitor_price_index]]</f>
        <v>38953.204321499994</v>
      </c>
      <c r="O594" t="s">
        <v>44</v>
      </c>
      <c r="P594">
        <v>2466</v>
      </c>
      <c r="Q594">
        <v>1478</v>
      </c>
      <c r="R594">
        <v>24.21</v>
      </c>
      <c r="S594" s="2">
        <f>Table1[[#This Row],[units_sold]]*(Table1[[#This Row],[return_rate]]/100)</f>
        <v>357.82380000000001</v>
      </c>
      <c r="T594" s="2">
        <f>Table1[[#This Row],[units_sold]]-Table1[[#This Row],[unit_return]]</f>
        <v>1120.1761999999999</v>
      </c>
      <c r="U594">
        <f>Table1[[#This Row],[final_sold]]*Table1[[#This Row],[final_price]]</f>
        <v>38275835.43393109</v>
      </c>
      <c r="V594">
        <v>3.62</v>
      </c>
      <c r="W594">
        <v>17.899999999999999</v>
      </c>
    </row>
    <row r="595" spans="1:23" x14ac:dyDescent="0.3">
      <c r="A595">
        <v>2022</v>
      </c>
      <c r="B595" t="s">
        <v>33</v>
      </c>
      <c r="C595" t="s">
        <v>21</v>
      </c>
      <c r="D595">
        <v>166481</v>
      </c>
      <c r="E595">
        <v>5.32</v>
      </c>
      <c r="F595" s="2">
        <f>Table1[[#This Row],[website_traffic]]*(Table1[[#This Row],[conversion_rate]]/100)</f>
        <v>8856.7892000000011</v>
      </c>
      <c r="G595">
        <v>466472.58</v>
      </c>
      <c r="H595" s="2">
        <f>Table1[[#This Row],[marketing_spend]]/Table1[[#This Row],[customer buying]]</f>
        <v>52.668362028984497</v>
      </c>
      <c r="I595">
        <v>31977.02</v>
      </c>
      <c r="J595">
        <v>56.42</v>
      </c>
      <c r="K595" s="1">
        <f t="shared" si="9"/>
        <v>13935.585315999999</v>
      </c>
      <c r="L595">
        <v>259.73</v>
      </c>
      <c r="M595">
        <v>0.97</v>
      </c>
      <c r="N595" s="1">
        <f>Table1[[#This Row],[final_price]]*Table1[[#This Row],[competitor_price_index]]</f>
        <v>13517.517756519999</v>
      </c>
      <c r="O595" t="s">
        <v>44</v>
      </c>
      <c r="P595">
        <v>818</v>
      </c>
      <c r="Q595">
        <v>7727</v>
      </c>
      <c r="R595">
        <v>6.6</v>
      </c>
      <c r="S595" s="2">
        <f>Table1[[#This Row],[units_sold]]*(Table1[[#This Row],[return_rate]]/100)</f>
        <v>509.98200000000003</v>
      </c>
      <c r="T595" s="2">
        <f>Table1[[#This Row],[units_sold]]-Table1[[#This Row],[unit_return]]</f>
        <v>7217.018</v>
      </c>
      <c r="U595">
        <f>Table1[[#This Row],[final_sold]]*Table1[[#This Row],[final_price]]</f>
        <v>100573370.06610768</v>
      </c>
      <c r="V595">
        <v>3.49</v>
      </c>
      <c r="W595">
        <v>23.7</v>
      </c>
    </row>
    <row r="596" spans="1:23" x14ac:dyDescent="0.3">
      <c r="A596">
        <v>2022</v>
      </c>
      <c r="B596" t="s">
        <v>33</v>
      </c>
      <c r="C596" t="s">
        <v>18</v>
      </c>
      <c r="D596">
        <v>35851</v>
      </c>
      <c r="E596">
        <v>6.72</v>
      </c>
      <c r="F596" s="2">
        <f>Table1[[#This Row],[website_traffic]]*(Table1[[#This Row],[conversion_rate]]/100)</f>
        <v>2409.1871999999998</v>
      </c>
      <c r="G596">
        <v>53882.720000000001</v>
      </c>
      <c r="H596" s="2">
        <f>Table1[[#This Row],[marketing_spend]]/Table1[[#This Row],[customer buying]]</f>
        <v>22.365518129931957</v>
      </c>
      <c r="I596">
        <v>19014.28</v>
      </c>
      <c r="J596">
        <v>7.69</v>
      </c>
      <c r="K596" s="1">
        <f t="shared" si="9"/>
        <v>17552.081868000001</v>
      </c>
      <c r="L596">
        <v>217.74</v>
      </c>
      <c r="M596">
        <v>1.1399999999999999</v>
      </c>
      <c r="N596" s="1">
        <f>Table1[[#This Row],[final_price]]*Table1[[#This Row],[competitor_price_index]]</f>
        <v>20009.37332952</v>
      </c>
      <c r="O596" t="s">
        <v>45</v>
      </c>
      <c r="P596">
        <v>570</v>
      </c>
      <c r="Q596">
        <v>2327</v>
      </c>
      <c r="R596">
        <v>5.83</v>
      </c>
      <c r="S596" s="2">
        <f>Table1[[#This Row],[units_sold]]*(Table1[[#This Row],[return_rate]]/100)</f>
        <v>135.66409999999999</v>
      </c>
      <c r="T596" s="2">
        <f>Table1[[#This Row],[units_sold]]-Table1[[#This Row],[unit_return]]</f>
        <v>2191.3359</v>
      </c>
      <c r="U596">
        <f>Table1[[#This Row],[final_sold]]*Table1[[#This Row],[final_price]]</f>
        <v>38462507.117087461</v>
      </c>
      <c r="V596">
        <v>4.83</v>
      </c>
      <c r="W596">
        <v>4.18</v>
      </c>
    </row>
    <row r="597" spans="1:23" x14ac:dyDescent="0.3">
      <c r="A597">
        <v>2022</v>
      </c>
      <c r="B597" t="s">
        <v>33</v>
      </c>
      <c r="C597" t="s">
        <v>21</v>
      </c>
      <c r="D597">
        <v>81865</v>
      </c>
      <c r="E597">
        <v>3.18</v>
      </c>
      <c r="F597" s="2">
        <f>Table1[[#This Row],[website_traffic]]*(Table1[[#This Row],[conversion_rate]]/100)</f>
        <v>2603.3070000000002</v>
      </c>
      <c r="G597">
        <v>155699.51</v>
      </c>
      <c r="H597" s="2">
        <f>Table1[[#This Row],[marketing_spend]]/Table1[[#This Row],[customer buying]]</f>
        <v>59.8083552957834</v>
      </c>
      <c r="I597">
        <v>34862.36</v>
      </c>
      <c r="J597">
        <v>15.87</v>
      </c>
      <c r="K597" s="1">
        <f t="shared" si="9"/>
        <v>29329.703468000003</v>
      </c>
      <c r="L597">
        <v>148.81</v>
      </c>
      <c r="M597">
        <v>1.17</v>
      </c>
      <c r="N597" s="1">
        <f>Table1[[#This Row],[final_price]]*Table1[[#This Row],[competitor_price_index]]</f>
        <v>34315.753057560003</v>
      </c>
      <c r="O597" t="s">
        <v>45</v>
      </c>
      <c r="P597">
        <v>2789</v>
      </c>
      <c r="Q597">
        <v>1364</v>
      </c>
      <c r="R597">
        <v>2.14</v>
      </c>
      <c r="S597" s="2">
        <f>Table1[[#This Row],[units_sold]]*(Table1[[#This Row],[return_rate]]/100)</f>
        <v>29.189600000000002</v>
      </c>
      <c r="T597" s="2">
        <f>Table1[[#This Row],[units_sold]]-Table1[[#This Row],[unit_return]]</f>
        <v>1334.8104000000001</v>
      </c>
      <c r="U597">
        <f>Table1[[#This Row],[final_sold]]*Table1[[#This Row],[final_price]]</f>
        <v>39149593.218002476</v>
      </c>
      <c r="V597">
        <v>2.62</v>
      </c>
      <c r="W597">
        <v>6.85</v>
      </c>
    </row>
    <row r="598" spans="1:23" x14ac:dyDescent="0.3">
      <c r="A598">
        <v>2022</v>
      </c>
      <c r="B598" t="s">
        <v>33</v>
      </c>
      <c r="C598" t="s">
        <v>18</v>
      </c>
      <c r="D598">
        <v>179480</v>
      </c>
      <c r="E598">
        <v>7.73</v>
      </c>
      <c r="F598" s="2">
        <f>Table1[[#This Row],[website_traffic]]*(Table1[[#This Row],[conversion_rate]]/100)</f>
        <v>13873.804000000002</v>
      </c>
      <c r="G598">
        <v>480981.59</v>
      </c>
      <c r="H598" s="2">
        <f>Table1[[#This Row],[marketing_spend]]/Table1[[#This Row],[customer buying]]</f>
        <v>34.668328167242379</v>
      </c>
      <c r="I598">
        <v>23230.35</v>
      </c>
      <c r="J598">
        <v>33.950000000000003</v>
      </c>
      <c r="K598" s="1">
        <f t="shared" si="9"/>
        <v>15343.646174999998</v>
      </c>
      <c r="L598">
        <v>487.47</v>
      </c>
      <c r="M598">
        <v>0.89</v>
      </c>
      <c r="N598" s="1">
        <f>Table1[[#This Row],[final_price]]*Table1[[#This Row],[competitor_price_index]]</f>
        <v>13655.845095749999</v>
      </c>
      <c r="O598" t="s">
        <v>45</v>
      </c>
      <c r="P598">
        <v>3930</v>
      </c>
      <c r="Q598">
        <v>13735</v>
      </c>
      <c r="R598">
        <v>4.54</v>
      </c>
      <c r="S598" s="2">
        <f>Table1[[#This Row],[units_sold]]*(Table1[[#This Row],[return_rate]]/100)</f>
        <v>623.56900000000007</v>
      </c>
      <c r="T598" s="2">
        <f>Table1[[#This Row],[units_sold]]-Table1[[#This Row],[unit_return]]</f>
        <v>13111.431</v>
      </c>
      <c r="U598">
        <f>Table1[[#This Row],[final_sold]]*Table1[[#This Row],[final_price]]</f>
        <v>201177158.11192641</v>
      </c>
      <c r="V598">
        <v>4.95</v>
      </c>
      <c r="W598">
        <v>13.59</v>
      </c>
    </row>
    <row r="599" spans="1:23" x14ac:dyDescent="0.3">
      <c r="A599">
        <v>2022</v>
      </c>
      <c r="B599" t="s">
        <v>33</v>
      </c>
      <c r="C599" t="s">
        <v>21</v>
      </c>
      <c r="D599">
        <v>177001</v>
      </c>
      <c r="E599">
        <v>6.85</v>
      </c>
      <c r="F599" s="2">
        <f>Table1[[#This Row],[website_traffic]]*(Table1[[#This Row],[conversion_rate]]/100)</f>
        <v>12124.568499999998</v>
      </c>
      <c r="G599">
        <v>491361.64</v>
      </c>
      <c r="H599" s="2">
        <f>Table1[[#This Row],[marketing_spend]]/Table1[[#This Row],[customer buying]]</f>
        <v>40.526113568495248</v>
      </c>
      <c r="I599">
        <v>43704.05</v>
      </c>
      <c r="J599">
        <v>24.85</v>
      </c>
      <c r="K599" s="1">
        <f t="shared" si="9"/>
        <v>32843.593574999999</v>
      </c>
      <c r="L599">
        <v>318.88</v>
      </c>
      <c r="M599">
        <v>0.88</v>
      </c>
      <c r="N599" s="1">
        <f>Table1[[#This Row],[final_price]]*Table1[[#This Row],[competitor_price_index]]</f>
        <v>28902.362345999998</v>
      </c>
      <c r="O599" t="s">
        <v>44</v>
      </c>
      <c r="P599">
        <v>4806</v>
      </c>
      <c r="Q599">
        <v>11700</v>
      </c>
      <c r="R599">
        <v>23.96</v>
      </c>
      <c r="S599" s="2">
        <f>Table1[[#This Row],[units_sold]]*(Table1[[#This Row],[return_rate]]/100)</f>
        <v>2803.32</v>
      </c>
      <c r="T599" s="2">
        <f>Table1[[#This Row],[units_sold]]-Table1[[#This Row],[unit_return]]</f>
        <v>8896.68</v>
      </c>
      <c r="U599">
        <f>Table1[[#This Row],[final_sold]]*Table1[[#This Row],[final_price]]</f>
        <v>292198942.08683097</v>
      </c>
      <c r="V599">
        <v>3.86</v>
      </c>
      <c r="W599">
        <v>18.170000000000002</v>
      </c>
    </row>
    <row r="600" spans="1:23" x14ac:dyDescent="0.3">
      <c r="A600">
        <v>2022</v>
      </c>
      <c r="B600" t="s">
        <v>33</v>
      </c>
      <c r="C600" t="s">
        <v>19</v>
      </c>
      <c r="D600">
        <v>191715</v>
      </c>
      <c r="E600">
        <v>5.2</v>
      </c>
      <c r="F600" s="2">
        <f>Table1[[#This Row],[website_traffic]]*(Table1[[#This Row],[conversion_rate]]/100)</f>
        <v>9969.18</v>
      </c>
      <c r="G600">
        <v>170947.68</v>
      </c>
      <c r="H600" s="2">
        <f>Table1[[#This Row],[marketing_spend]]/Table1[[#This Row],[customer buying]]</f>
        <v>17.147616955456716</v>
      </c>
      <c r="I600">
        <v>4376.91</v>
      </c>
      <c r="J600">
        <v>55.33</v>
      </c>
      <c r="K600" s="1">
        <f t="shared" si="9"/>
        <v>1955.1656969999999</v>
      </c>
      <c r="L600">
        <v>290.81</v>
      </c>
      <c r="M600">
        <v>1.2</v>
      </c>
      <c r="N600" s="1">
        <f>Table1[[#This Row],[final_price]]*Table1[[#This Row],[competitor_price_index]]</f>
        <v>2346.1988363999999</v>
      </c>
      <c r="O600" t="s">
        <v>45</v>
      </c>
      <c r="P600">
        <v>2598</v>
      </c>
      <c r="Q600">
        <v>7496</v>
      </c>
      <c r="R600">
        <v>12.19</v>
      </c>
      <c r="S600" s="2">
        <f>Table1[[#This Row],[units_sold]]*(Table1[[#This Row],[return_rate]]/100)</f>
        <v>913.76239999999996</v>
      </c>
      <c r="T600" s="2">
        <f>Table1[[#This Row],[units_sold]]-Table1[[#This Row],[unit_return]]</f>
        <v>6582.2376000000004</v>
      </c>
      <c r="U600">
        <f>Table1[[#This Row],[final_sold]]*Table1[[#This Row],[final_price]]</f>
        <v>12869365.165023608</v>
      </c>
      <c r="V600">
        <v>3.76</v>
      </c>
      <c r="W600">
        <v>11.02</v>
      </c>
    </row>
    <row r="601" spans="1:23" x14ac:dyDescent="0.3">
      <c r="A601">
        <v>2022</v>
      </c>
      <c r="B601" t="s">
        <v>33</v>
      </c>
      <c r="C601" t="s">
        <v>18</v>
      </c>
      <c r="D601">
        <v>78903</v>
      </c>
      <c r="E601">
        <v>4.1900000000000004</v>
      </c>
      <c r="F601" s="2">
        <f>Table1[[#This Row],[website_traffic]]*(Table1[[#This Row],[conversion_rate]]/100)</f>
        <v>3306.0357000000004</v>
      </c>
      <c r="G601">
        <v>142921.01999999999</v>
      </c>
      <c r="H601" s="2">
        <f>Table1[[#This Row],[marketing_spend]]/Table1[[#This Row],[customer buying]]</f>
        <v>43.23033172327812</v>
      </c>
      <c r="I601">
        <v>3802.95</v>
      </c>
      <c r="J601">
        <v>47.39</v>
      </c>
      <c r="K601" s="1">
        <f t="shared" si="9"/>
        <v>2000.7319949999999</v>
      </c>
      <c r="L601">
        <v>485.26</v>
      </c>
      <c r="M601">
        <v>1.1499999999999999</v>
      </c>
      <c r="N601" s="1">
        <f>Table1[[#This Row],[final_price]]*Table1[[#This Row],[competitor_price_index]]</f>
        <v>2300.8417942499996</v>
      </c>
      <c r="O601" t="s">
        <v>45</v>
      </c>
      <c r="P601">
        <v>3771</v>
      </c>
      <c r="Q601">
        <v>2968</v>
      </c>
      <c r="R601">
        <v>14.88</v>
      </c>
      <c r="S601" s="2">
        <f>Table1[[#This Row],[units_sold]]*(Table1[[#This Row],[return_rate]]/100)</f>
        <v>441.63840000000005</v>
      </c>
      <c r="T601" s="2">
        <f>Table1[[#This Row],[units_sold]]-Table1[[#This Row],[unit_return]]</f>
        <v>2526.3616000000002</v>
      </c>
      <c r="U601">
        <f>Table1[[#This Row],[final_sold]]*Table1[[#This Row],[final_price]]</f>
        <v>5054572.4840593925</v>
      </c>
      <c r="V601">
        <v>4.49</v>
      </c>
      <c r="W601">
        <v>10.08</v>
      </c>
    </row>
    <row r="602" spans="1:23" x14ac:dyDescent="0.3">
      <c r="A602">
        <v>2022</v>
      </c>
      <c r="B602" t="s">
        <v>33</v>
      </c>
      <c r="C602" t="s">
        <v>20</v>
      </c>
      <c r="D602">
        <v>98309</v>
      </c>
      <c r="E602">
        <v>2.69</v>
      </c>
      <c r="F602" s="2">
        <f>Table1[[#This Row],[website_traffic]]*(Table1[[#This Row],[conversion_rate]]/100)</f>
        <v>2644.5120999999999</v>
      </c>
      <c r="G602">
        <v>347757.97</v>
      </c>
      <c r="H602" s="2">
        <f>Table1[[#This Row],[marketing_spend]]/Table1[[#This Row],[customer buying]]</f>
        <v>131.50175036068089</v>
      </c>
      <c r="I602">
        <v>16584.490000000002</v>
      </c>
      <c r="J602">
        <v>56.16</v>
      </c>
      <c r="K602" s="1">
        <f t="shared" si="9"/>
        <v>7270.6404160000011</v>
      </c>
      <c r="L602">
        <v>416.1</v>
      </c>
      <c r="M602">
        <v>0.91</v>
      </c>
      <c r="N602" s="1">
        <f>Table1[[#This Row],[final_price]]*Table1[[#This Row],[competitor_price_index]]</f>
        <v>6616.2827785600011</v>
      </c>
      <c r="O602" t="s">
        <v>44</v>
      </c>
      <c r="P602">
        <v>3096</v>
      </c>
      <c r="Q602">
        <v>2432</v>
      </c>
      <c r="R602">
        <v>5.53</v>
      </c>
      <c r="S602" s="2">
        <f>Table1[[#This Row],[units_sold]]*(Table1[[#This Row],[return_rate]]/100)</f>
        <v>134.4896</v>
      </c>
      <c r="T602" s="2">
        <f>Table1[[#This Row],[units_sold]]-Table1[[#This Row],[unit_return]]</f>
        <v>2297.5104000000001</v>
      </c>
      <c r="U602">
        <f>Table1[[#This Row],[final_sold]]*Table1[[#This Row],[final_price]]</f>
        <v>16704371.970420329</v>
      </c>
      <c r="V602">
        <v>3.68</v>
      </c>
      <c r="W602">
        <v>20.239999999999998</v>
      </c>
    </row>
    <row r="603" spans="1:23" x14ac:dyDescent="0.3">
      <c r="A603">
        <v>2022</v>
      </c>
      <c r="B603" t="s">
        <v>33</v>
      </c>
      <c r="C603" t="s">
        <v>21</v>
      </c>
      <c r="D603">
        <v>21428</v>
      </c>
      <c r="E603">
        <v>5.52</v>
      </c>
      <c r="F603" s="2">
        <f>Table1[[#This Row],[website_traffic]]*(Table1[[#This Row],[conversion_rate]]/100)</f>
        <v>1182.8255999999999</v>
      </c>
      <c r="G603">
        <v>18862.63</v>
      </c>
      <c r="H603" s="2">
        <f>Table1[[#This Row],[marketing_spend]]/Table1[[#This Row],[customer buying]]</f>
        <v>15.947093130212943</v>
      </c>
      <c r="I603">
        <v>25954.09</v>
      </c>
      <c r="J603">
        <v>57.47</v>
      </c>
      <c r="K603" s="1">
        <f t="shared" si="9"/>
        <v>11038.274477000001</v>
      </c>
      <c r="L603">
        <v>406.87</v>
      </c>
      <c r="M603">
        <v>0.94</v>
      </c>
      <c r="N603" s="1">
        <f>Table1[[#This Row],[final_price]]*Table1[[#This Row],[competitor_price_index]]</f>
        <v>10375.97800838</v>
      </c>
      <c r="O603" t="s">
        <v>45</v>
      </c>
      <c r="P603">
        <v>4329</v>
      </c>
      <c r="Q603">
        <v>664</v>
      </c>
      <c r="R603">
        <v>1.61</v>
      </c>
      <c r="S603" s="2">
        <f>Table1[[#This Row],[units_sold]]*(Table1[[#This Row],[return_rate]]/100)</f>
        <v>10.6904</v>
      </c>
      <c r="T603" s="2">
        <f>Table1[[#This Row],[units_sold]]-Table1[[#This Row],[unit_return]]</f>
        <v>653.30960000000005</v>
      </c>
      <c r="U603">
        <f>Table1[[#This Row],[final_sold]]*Table1[[#This Row],[final_price]]</f>
        <v>7211410.6832590802</v>
      </c>
      <c r="V603">
        <v>2.81</v>
      </c>
      <c r="W603">
        <v>12.1</v>
      </c>
    </row>
    <row r="604" spans="1:23" x14ac:dyDescent="0.3">
      <c r="A604">
        <v>2022</v>
      </c>
      <c r="B604" t="s">
        <v>33</v>
      </c>
      <c r="C604" t="s">
        <v>22</v>
      </c>
      <c r="D604">
        <v>62599</v>
      </c>
      <c r="E604">
        <v>7.93</v>
      </c>
      <c r="F604" s="2">
        <f>Table1[[#This Row],[website_traffic]]*(Table1[[#This Row],[conversion_rate]]/100)</f>
        <v>4964.1007</v>
      </c>
      <c r="G604">
        <v>477535.6</v>
      </c>
      <c r="H604" s="2">
        <f>Table1[[#This Row],[marketing_spend]]/Table1[[#This Row],[customer buying]]</f>
        <v>96.197806785023516</v>
      </c>
      <c r="I604">
        <v>35256.01</v>
      </c>
      <c r="J604">
        <v>55.64</v>
      </c>
      <c r="K604" s="1">
        <f t="shared" si="9"/>
        <v>15639.566036</v>
      </c>
      <c r="L604">
        <v>399.74</v>
      </c>
      <c r="M604">
        <v>0.82</v>
      </c>
      <c r="N604" s="1">
        <f>Table1[[#This Row],[final_price]]*Table1[[#This Row],[competitor_price_index]]</f>
        <v>12824.444149519999</v>
      </c>
      <c r="O604" t="s">
        <v>44</v>
      </c>
      <c r="P604">
        <v>1477</v>
      </c>
      <c r="Q604">
        <v>3350</v>
      </c>
      <c r="R604">
        <v>7.39</v>
      </c>
      <c r="S604" s="2">
        <f>Table1[[#This Row],[units_sold]]*(Table1[[#This Row],[return_rate]]/100)</f>
        <v>247.56499999999997</v>
      </c>
      <c r="T604" s="2">
        <f>Table1[[#This Row],[units_sold]]-Table1[[#This Row],[unit_return]]</f>
        <v>3102.4349999999999</v>
      </c>
      <c r="U604">
        <f>Table1[[#This Row],[final_sold]]*Table1[[#This Row],[final_price]]</f>
        <v>48520737.054897659</v>
      </c>
      <c r="V604">
        <v>2.7</v>
      </c>
      <c r="W604">
        <v>20.079999999999998</v>
      </c>
    </row>
    <row r="605" spans="1:23" x14ac:dyDescent="0.3">
      <c r="A605">
        <v>2022</v>
      </c>
      <c r="B605" t="s">
        <v>33</v>
      </c>
      <c r="C605" t="s">
        <v>19</v>
      </c>
      <c r="D605">
        <v>94779</v>
      </c>
      <c r="E605">
        <v>5.38</v>
      </c>
      <c r="F605" s="2">
        <f>Table1[[#This Row],[website_traffic]]*(Table1[[#This Row],[conversion_rate]]/100)</f>
        <v>5099.1102000000001</v>
      </c>
      <c r="G605">
        <v>417735.61</v>
      </c>
      <c r="H605" s="2">
        <f>Table1[[#This Row],[marketing_spend]]/Table1[[#This Row],[customer buying]]</f>
        <v>81.92323633248796</v>
      </c>
      <c r="I605">
        <v>49921.38</v>
      </c>
      <c r="J605">
        <v>48.72</v>
      </c>
      <c r="K605" s="1">
        <f t="shared" si="9"/>
        <v>25599.683664</v>
      </c>
      <c r="L605">
        <v>191.69</v>
      </c>
      <c r="M605">
        <v>0.96</v>
      </c>
      <c r="N605" s="1">
        <f>Table1[[#This Row],[final_price]]*Table1[[#This Row],[competitor_price_index]]</f>
        <v>24575.696317440001</v>
      </c>
      <c r="O605" t="s">
        <v>45</v>
      </c>
      <c r="P605">
        <v>4620</v>
      </c>
      <c r="Q605">
        <v>4313</v>
      </c>
      <c r="R605">
        <v>21.82</v>
      </c>
      <c r="S605" s="2">
        <f>Table1[[#This Row],[units_sold]]*(Table1[[#This Row],[return_rate]]/100)</f>
        <v>941.09659999999997</v>
      </c>
      <c r="T605" s="2">
        <f>Table1[[#This Row],[units_sold]]-Table1[[#This Row],[unit_return]]</f>
        <v>3371.9034000000001</v>
      </c>
      <c r="U605">
        <f>Table1[[#This Row],[final_sold]]*Table1[[#This Row],[final_price]]</f>
        <v>86319660.385566056</v>
      </c>
      <c r="V605">
        <v>4.2300000000000004</v>
      </c>
      <c r="W605">
        <v>10.83</v>
      </c>
    </row>
    <row r="606" spans="1:23" x14ac:dyDescent="0.3">
      <c r="A606">
        <v>2022</v>
      </c>
      <c r="B606" t="s">
        <v>33</v>
      </c>
      <c r="C606" t="s">
        <v>18</v>
      </c>
      <c r="D606">
        <v>191373</v>
      </c>
      <c r="E606">
        <v>6.84</v>
      </c>
      <c r="F606" s="2">
        <f>Table1[[#This Row],[website_traffic]]*(Table1[[#This Row],[conversion_rate]]/100)</f>
        <v>13089.913200000001</v>
      </c>
      <c r="G606">
        <v>159150.79999999999</v>
      </c>
      <c r="H606" s="2">
        <f>Table1[[#This Row],[marketing_spend]]/Table1[[#This Row],[customer buying]]</f>
        <v>12.15827771875523</v>
      </c>
      <c r="I606">
        <v>35859.94</v>
      </c>
      <c r="J606">
        <v>59.9</v>
      </c>
      <c r="K606" s="1">
        <f t="shared" si="9"/>
        <v>14379.835940000003</v>
      </c>
      <c r="L606">
        <v>468.81</v>
      </c>
      <c r="M606">
        <v>0.81</v>
      </c>
      <c r="N606" s="1">
        <f>Table1[[#This Row],[final_price]]*Table1[[#This Row],[competitor_price_index]]</f>
        <v>11647.667111400004</v>
      </c>
      <c r="O606" t="s">
        <v>45</v>
      </c>
      <c r="P606">
        <v>2067</v>
      </c>
      <c r="Q606">
        <v>6963</v>
      </c>
      <c r="R606">
        <v>5.05</v>
      </c>
      <c r="S606" s="2">
        <f>Table1[[#This Row],[units_sold]]*(Table1[[#This Row],[return_rate]]/100)</f>
        <v>351.63149999999996</v>
      </c>
      <c r="T606" s="2">
        <f>Table1[[#This Row],[units_sold]]-Table1[[#This Row],[unit_return]]</f>
        <v>6611.3685000000005</v>
      </c>
      <c r="U606">
        <f>Table1[[#This Row],[final_sold]]*Table1[[#This Row],[final_price]]</f>
        <v>95070394.368883908</v>
      </c>
      <c r="V606">
        <v>2.66</v>
      </c>
      <c r="W606">
        <v>8.07</v>
      </c>
    </row>
    <row r="607" spans="1:23" x14ac:dyDescent="0.3">
      <c r="A607">
        <v>2022</v>
      </c>
      <c r="B607" t="s">
        <v>33</v>
      </c>
      <c r="C607" t="s">
        <v>18</v>
      </c>
      <c r="D607">
        <v>13911</v>
      </c>
      <c r="E607">
        <v>4.71</v>
      </c>
      <c r="F607" s="2">
        <f>Table1[[#This Row],[website_traffic]]*(Table1[[#This Row],[conversion_rate]]/100)</f>
        <v>655.20810000000006</v>
      </c>
      <c r="G607">
        <v>164304.62</v>
      </c>
      <c r="H607" s="2">
        <f>Table1[[#This Row],[marketing_spend]]/Table1[[#This Row],[customer buying]]</f>
        <v>250.76707690274279</v>
      </c>
      <c r="I607">
        <v>44571.57</v>
      </c>
      <c r="J607">
        <v>3.57</v>
      </c>
      <c r="K607" s="1">
        <f t="shared" si="9"/>
        <v>42980.364951000003</v>
      </c>
      <c r="L607">
        <v>489.66</v>
      </c>
      <c r="M607">
        <v>0.82</v>
      </c>
      <c r="N607" s="1">
        <f>Table1[[#This Row],[final_price]]*Table1[[#This Row],[competitor_price_index]]</f>
        <v>35243.899259819998</v>
      </c>
      <c r="O607" t="s">
        <v>45</v>
      </c>
      <c r="P607">
        <v>1726</v>
      </c>
      <c r="Q607">
        <v>381</v>
      </c>
      <c r="R607">
        <v>9.1300000000000008</v>
      </c>
      <c r="S607" s="2">
        <f>Table1[[#This Row],[units_sold]]*(Table1[[#This Row],[return_rate]]/100)</f>
        <v>34.785299999999999</v>
      </c>
      <c r="T607" s="2">
        <f>Table1[[#This Row],[units_sold]]-Table1[[#This Row],[unit_return]]</f>
        <v>346.21469999999999</v>
      </c>
      <c r="U607">
        <f>Table1[[#This Row],[final_sold]]*Table1[[#This Row],[final_price]]</f>
        <v>14880434.157400981</v>
      </c>
      <c r="V607">
        <v>2.91</v>
      </c>
      <c r="W607">
        <v>9.68</v>
      </c>
    </row>
    <row r="608" spans="1:23" x14ac:dyDescent="0.3">
      <c r="A608">
        <v>2022</v>
      </c>
      <c r="B608" t="s">
        <v>33</v>
      </c>
      <c r="C608" t="s">
        <v>22</v>
      </c>
      <c r="D608">
        <v>64545</v>
      </c>
      <c r="E608">
        <v>1.5</v>
      </c>
      <c r="F608" s="2">
        <f>Table1[[#This Row],[website_traffic]]*(Table1[[#This Row],[conversion_rate]]/100)</f>
        <v>968.17499999999995</v>
      </c>
      <c r="G608">
        <v>101956.73</v>
      </c>
      <c r="H608" s="2">
        <f>Table1[[#This Row],[marketing_spend]]/Table1[[#This Row],[customer buying]]</f>
        <v>105.30816226405351</v>
      </c>
      <c r="I608">
        <v>2756.45</v>
      </c>
      <c r="J608">
        <v>7.31</v>
      </c>
      <c r="K608" s="1">
        <f t="shared" si="9"/>
        <v>2554.953505</v>
      </c>
      <c r="L608">
        <v>68.22</v>
      </c>
      <c r="M608">
        <v>1.07</v>
      </c>
      <c r="N608" s="1">
        <f>Table1[[#This Row],[final_price]]*Table1[[#This Row],[competitor_price_index]]</f>
        <v>2733.8002503500002</v>
      </c>
      <c r="O608" t="s">
        <v>44</v>
      </c>
      <c r="P608">
        <v>2223</v>
      </c>
      <c r="Q608">
        <v>830</v>
      </c>
      <c r="R608">
        <v>17.78</v>
      </c>
      <c r="S608" s="2">
        <f>Table1[[#This Row],[units_sold]]*(Table1[[#This Row],[return_rate]]/100)</f>
        <v>147.57400000000001</v>
      </c>
      <c r="T608" s="2">
        <f>Table1[[#This Row],[units_sold]]-Table1[[#This Row],[unit_return]]</f>
        <v>682.42599999999993</v>
      </c>
      <c r="U608">
        <f>Table1[[#This Row],[final_sold]]*Table1[[#This Row],[final_price]]</f>
        <v>1743566.7006031298</v>
      </c>
      <c r="V608">
        <v>3.43</v>
      </c>
      <c r="W608">
        <v>12.84</v>
      </c>
    </row>
    <row r="609" spans="1:23" x14ac:dyDescent="0.3">
      <c r="A609">
        <v>2022</v>
      </c>
      <c r="B609" t="s">
        <v>33</v>
      </c>
      <c r="C609" t="s">
        <v>18</v>
      </c>
      <c r="D609">
        <v>75332</v>
      </c>
      <c r="E609">
        <v>6.45</v>
      </c>
      <c r="F609" s="2">
        <f>Table1[[#This Row],[website_traffic]]*(Table1[[#This Row],[conversion_rate]]/100)</f>
        <v>4858.9139999999998</v>
      </c>
      <c r="G609">
        <v>331785.46000000002</v>
      </c>
      <c r="H609" s="2">
        <f>Table1[[#This Row],[marketing_spend]]/Table1[[#This Row],[customer buying]]</f>
        <v>68.283871663503419</v>
      </c>
      <c r="I609">
        <v>37192.51</v>
      </c>
      <c r="J609">
        <v>32.5</v>
      </c>
      <c r="K609" s="1">
        <f t="shared" si="9"/>
        <v>25104.944250000004</v>
      </c>
      <c r="L609">
        <v>479.3</v>
      </c>
      <c r="M609">
        <v>1.1499999999999999</v>
      </c>
      <c r="N609" s="1">
        <f>Table1[[#This Row],[final_price]]*Table1[[#This Row],[competitor_price_index]]</f>
        <v>28870.685887500003</v>
      </c>
      <c r="O609" t="s">
        <v>44</v>
      </c>
      <c r="P609">
        <v>4020</v>
      </c>
      <c r="Q609">
        <v>5806</v>
      </c>
      <c r="R609">
        <v>18.649999999999999</v>
      </c>
      <c r="S609" s="2">
        <f>Table1[[#This Row],[units_sold]]*(Table1[[#This Row],[return_rate]]/100)</f>
        <v>1082.819</v>
      </c>
      <c r="T609" s="2">
        <f>Table1[[#This Row],[units_sold]]-Table1[[#This Row],[unit_return]]</f>
        <v>4723.1810000000005</v>
      </c>
      <c r="U609">
        <f>Table1[[#This Row],[final_sold]]*Table1[[#This Row],[final_price]]</f>
        <v>118575195.68765928</v>
      </c>
      <c r="V609">
        <v>4.78</v>
      </c>
      <c r="W609">
        <v>15.01</v>
      </c>
    </row>
    <row r="610" spans="1:23" x14ac:dyDescent="0.3">
      <c r="A610">
        <v>2022</v>
      </c>
      <c r="B610" t="s">
        <v>33</v>
      </c>
      <c r="C610" t="s">
        <v>20</v>
      </c>
      <c r="D610">
        <v>146299</v>
      </c>
      <c r="E610">
        <v>4.24</v>
      </c>
      <c r="F610" s="2">
        <f>Table1[[#This Row],[website_traffic]]*(Table1[[#This Row],[conversion_rate]]/100)</f>
        <v>6203.0775999999996</v>
      </c>
      <c r="G610">
        <v>206586.98</v>
      </c>
      <c r="H610" s="2">
        <f>Table1[[#This Row],[marketing_spend]]/Table1[[#This Row],[customer buying]]</f>
        <v>33.303948994608746</v>
      </c>
      <c r="I610">
        <v>14451.81</v>
      </c>
      <c r="J610">
        <v>43.13</v>
      </c>
      <c r="K610" s="1">
        <f t="shared" si="9"/>
        <v>8218.7443469999998</v>
      </c>
      <c r="L610">
        <v>214.87</v>
      </c>
      <c r="M610">
        <v>1.1299999999999999</v>
      </c>
      <c r="N610" s="1">
        <f>Table1[[#This Row],[final_price]]*Table1[[#This Row],[competitor_price_index]]</f>
        <v>9287.1811121099981</v>
      </c>
      <c r="O610" t="s">
        <v>45</v>
      </c>
      <c r="P610">
        <v>2349</v>
      </c>
      <c r="Q610">
        <v>5657</v>
      </c>
      <c r="R610">
        <v>7.93</v>
      </c>
      <c r="S610" s="2">
        <f>Table1[[#This Row],[units_sold]]*(Table1[[#This Row],[return_rate]]/100)</f>
        <v>448.6001</v>
      </c>
      <c r="T610" s="2">
        <f>Table1[[#This Row],[units_sold]]-Table1[[#This Row],[unit_return]]</f>
        <v>5208.3999000000003</v>
      </c>
      <c r="U610">
        <f>Table1[[#This Row],[final_sold]]*Table1[[#This Row],[final_price]]</f>
        <v>42806507.235040367</v>
      </c>
      <c r="V610">
        <v>4.5599999999999996</v>
      </c>
      <c r="W610">
        <v>15.26</v>
      </c>
    </row>
    <row r="611" spans="1:23" x14ac:dyDescent="0.3">
      <c r="A611">
        <v>2022</v>
      </c>
      <c r="B611" t="s">
        <v>33</v>
      </c>
      <c r="C611" t="s">
        <v>21</v>
      </c>
      <c r="D611">
        <v>36284</v>
      </c>
      <c r="E611">
        <v>2.54</v>
      </c>
      <c r="F611" s="2">
        <f>Table1[[#This Row],[website_traffic]]*(Table1[[#This Row],[conversion_rate]]/100)</f>
        <v>921.61359999999991</v>
      </c>
      <c r="G611">
        <v>146205.51</v>
      </c>
      <c r="H611" s="2">
        <f>Table1[[#This Row],[marketing_spend]]/Table1[[#This Row],[customer buying]]</f>
        <v>158.6407904570853</v>
      </c>
      <c r="I611">
        <v>21459.88</v>
      </c>
      <c r="J611">
        <v>43.33</v>
      </c>
      <c r="K611" s="1">
        <f t="shared" si="9"/>
        <v>12161.313996000001</v>
      </c>
      <c r="L611">
        <v>79.25</v>
      </c>
      <c r="M611">
        <v>0.84</v>
      </c>
      <c r="N611" s="1">
        <f>Table1[[#This Row],[final_price]]*Table1[[#This Row],[competitor_price_index]]</f>
        <v>10215.503756640001</v>
      </c>
      <c r="O611" t="s">
        <v>44</v>
      </c>
      <c r="P611">
        <v>2150</v>
      </c>
      <c r="Q611">
        <v>1138</v>
      </c>
      <c r="R611">
        <v>18.399999999999999</v>
      </c>
      <c r="S611" s="2">
        <f>Table1[[#This Row],[units_sold]]*(Table1[[#This Row],[return_rate]]/100)</f>
        <v>209.392</v>
      </c>
      <c r="T611" s="2">
        <f>Table1[[#This Row],[units_sold]]-Table1[[#This Row],[unit_return]]</f>
        <v>928.60799999999995</v>
      </c>
      <c r="U611">
        <f>Table1[[#This Row],[final_sold]]*Table1[[#This Row],[final_price]]</f>
        <v>11293093.467197567</v>
      </c>
      <c r="V611">
        <v>4.9400000000000004</v>
      </c>
      <c r="W611">
        <v>14.29</v>
      </c>
    </row>
    <row r="612" spans="1:23" x14ac:dyDescent="0.3">
      <c r="A612">
        <v>2022</v>
      </c>
      <c r="B612" t="s">
        <v>33</v>
      </c>
      <c r="C612" t="s">
        <v>18</v>
      </c>
      <c r="D612">
        <v>102776</v>
      </c>
      <c r="E612">
        <v>4.99</v>
      </c>
      <c r="F612" s="2">
        <f>Table1[[#This Row],[website_traffic]]*(Table1[[#This Row],[conversion_rate]]/100)</f>
        <v>5128.5223999999998</v>
      </c>
      <c r="G612">
        <v>419267.21</v>
      </c>
      <c r="H612" s="2">
        <f>Table1[[#This Row],[marketing_spend]]/Table1[[#This Row],[customer buying]]</f>
        <v>81.752048114287277</v>
      </c>
      <c r="I612">
        <v>13620.6</v>
      </c>
      <c r="J612">
        <v>50.22</v>
      </c>
      <c r="K612" s="1">
        <f t="shared" si="9"/>
        <v>6780.3346800000008</v>
      </c>
      <c r="L612">
        <v>411.81</v>
      </c>
      <c r="M612">
        <v>0.81</v>
      </c>
      <c r="N612" s="1">
        <f>Table1[[#This Row],[final_price]]*Table1[[#This Row],[competitor_price_index]]</f>
        <v>5492.071090800001</v>
      </c>
      <c r="O612" t="s">
        <v>45</v>
      </c>
      <c r="P612">
        <v>581</v>
      </c>
      <c r="Q612">
        <v>3271</v>
      </c>
      <c r="R612">
        <v>5.66</v>
      </c>
      <c r="S612" s="2">
        <f>Table1[[#This Row],[units_sold]]*(Table1[[#This Row],[return_rate]]/100)</f>
        <v>185.13860000000003</v>
      </c>
      <c r="T612" s="2">
        <f>Table1[[#This Row],[units_sold]]-Table1[[#This Row],[unit_return]]</f>
        <v>3085.8613999999998</v>
      </c>
      <c r="U612">
        <f>Table1[[#This Row],[final_sold]]*Table1[[#This Row],[final_price]]</f>
        <v>20923173.068093352</v>
      </c>
      <c r="V612">
        <v>3.19</v>
      </c>
      <c r="W612">
        <v>17.100000000000001</v>
      </c>
    </row>
    <row r="613" spans="1:23" x14ac:dyDescent="0.3">
      <c r="A613">
        <v>2022</v>
      </c>
      <c r="B613" t="s">
        <v>33</v>
      </c>
      <c r="C613" t="s">
        <v>20</v>
      </c>
      <c r="D613">
        <v>141229</v>
      </c>
      <c r="E613">
        <v>7.22</v>
      </c>
      <c r="F613" s="2">
        <f>Table1[[#This Row],[website_traffic]]*(Table1[[#This Row],[conversion_rate]]/100)</f>
        <v>10196.7338</v>
      </c>
      <c r="G613">
        <v>72432.75</v>
      </c>
      <c r="H613" s="2">
        <f>Table1[[#This Row],[marketing_spend]]/Table1[[#This Row],[customer buying]]</f>
        <v>7.1035246600239779</v>
      </c>
      <c r="I613">
        <v>44251.68</v>
      </c>
      <c r="J613">
        <v>45.7</v>
      </c>
      <c r="K613" s="1">
        <f t="shared" si="9"/>
        <v>24028.662239999998</v>
      </c>
      <c r="L613">
        <v>465.9</v>
      </c>
      <c r="M613">
        <v>0.97</v>
      </c>
      <c r="N613" s="1">
        <f>Table1[[#This Row],[final_price]]*Table1[[#This Row],[competitor_price_index]]</f>
        <v>23307.802372799997</v>
      </c>
      <c r="O613" t="s">
        <v>45</v>
      </c>
      <c r="P613">
        <v>562</v>
      </c>
      <c r="Q613">
        <v>9380</v>
      </c>
      <c r="R613">
        <v>9.2899999999999991</v>
      </c>
      <c r="S613" s="2">
        <f>Table1[[#This Row],[units_sold]]*(Table1[[#This Row],[return_rate]]/100)</f>
        <v>871.40199999999993</v>
      </c>
      <c r="T613" s="2">
        <f>Table1[[#This Row],[units_sold]]-Table1[[#This Row],[unit_return]]</f>
        <v>8508.598</v>
      </c>
      <c r="U613">
        <f>Table1[[#This Row],[final_sold]]*Table1[[#This Row],[final_price]]</f>
        <v>204450227.47793949</v>
      </c>
      <c r="V613">
        <v>4.5999999999999996</v>
      </c>
      <c r="W613">
        <v>9.36</v>
      </c>
    </row>
    <row r="614" spans="1:23" x14ac:dyDescent="0.3">
      <c r="A614">
        <v>2023</v>
      </c>
      <c r="B614" t="s">
        <v>33</v>
      </c>
      <c r="C614" t="s">
        <v>18</v>
      </c>
      <c r="D614">
        <v>64004</v>
      </c>
      <c r="E614">
        <v>2.84</v>
      </c>
      <c r="F614" s="2">
        <f>Table1[[#This Row],[website_traffic]]*(Table1[[#This Row],[conversion_rate]]/100)</f>
        <v>1817.7135999999998</v>
      </c>
      <c r="G614">
        <v>243271.14</v>
      </c>
      <c r="H614" s="2">
        <f>Table1[[#This Row],[marketing_spend]]/Table1[[#This Row],[customer buying]]</f>
        <v>133.83359182656719</v>
      </c>
      <c r="I614">
        <v>2926.3</v>
      </c>
      <c r="J614">
        <v>36.92</v>
      </c>
      <c r="K614" s="1">
        <f t="shared" si="9"/>
        <v>1845.9100400000002</v>
      </c>
      <c r="L614">
        <v>64.03</v>
      </c>
      <c r="M614">
        <v>1.07</v>
      </c>
      <c r="N614" s="1">
        <f>Table1[[#This Row],[final_price]]*Table1[[#This Row],[competitor_price_index]]</f>
        <v>1975.1237428000004</v>
      </c>
      <c r="O614" t="s">
        <v>45</v>
      </c>
      <c r="P614">
        <v>4876</v>
      </c>
      <c r="Q614">
        <v>1123</v>
      </c>
      <c r="R614">
        <v>16.96</v>
      </c>
      <c r="S614" s="2">
        <f>Table1[[#This Row],[units_sold]]*(Table1[[#This Row],[return_rate]]/100)</f>
        <v>190.46080000000001</v>
      </c>
      <c r="T614" s="2">
        <f>Table1[[#This Row],[units_sold]]-Table1[[#This Row],[unit_return]]</f>
        <v>932.53919999999994</v>
      </c>
      <c r="U614">
        <f>Table1[[#This Row],[final_sold]]*Table1[[#This Row],[final_price]]</f>
        <v>1721383.471973568</v>
      </c>
      <c r="V614">
        <v>3.09</v>
      </c>
      <c r="W614">
        <v>10.4</v>
      </c>
    </row>
    <row r="615" spans="1:23" x14ac:dyDescent="0.3">
      <c r="A615">
        <v>2023</v>
      </c>
      <c r="B615" t="s">
        <v>33</v>
      </c>
      <c r="C615" t="s">
        <v>18</v>
      </c>
      <c r="D615">
        <v>119778</v>
      </c>
      <c r="E615">
        <v>5.88</v>
      </c>
      <c r="F615" s="2">
        <f>Table1[[#This Row],[website_traffic]]*(Table1[[#This Row],[conversion_rate]]/100)</f>
        <v>7042.9463999999998</v>
      </c>
      <c r="G615">
        <v>182819.41</v>
      </c>
      <c r="H615" s="2">
        <f>Table1[[#This Row],[marketing_spend]]/Table1[[#This Row],[customer buying]]</f>
        <v>25.95780226298471</v>
      </c>
      <c r="I615">
        <v>27617.16</v>
      </c>
      <c r="J615">
        <v>1.2</v>
      </c>
      <c r="K615" s="1">
        <f t="shared" si="9"/>
        <v>27285.754079999999</v>
      </c>
      <c r="L615">
        <v>298.24</v>
      </c>
      <c r="M615">
        <v>0.89</v>
      </c>
      <c r="N615" s="1">
        <f>Table1[[#This Row],[final_price]]*Table1[[#This Row],[competitor_price_index]]</f>
        <v>24284.321131199998</v>
      </c>
      <c r="O615" t="s">
        <v>44</v>
      </c>
      <c r="P615">
        <v>1247</v>
      </c>
      <c r="Q615">
        <v>8768</v>
      </c>
      <c r="R615">
        <v>23.99</v>
      </c>
      <c r="S615" s="2">
        <f>Table1[[#This Row],[units_sold]]*(Table1[[#This Row],[return_rate]]/100)</f>
        <v>2103.4431999999997</v>
      </c>
      <c r="T615" s="2">
        <f>Table1[[#This Row],[units_sold]]-Table1[[#This Row],[unit_return]]</f>
        <v>6664.5568000000003</v>
      </c>
      <c r="U615">
        <f>Table1[[#This Row],[final_sold]]*Table1[[#This Row],[final_price]]</f>
        <v>181847457.89699173</v>
      </c>
      <c r="V615">
        <v>4.9800000000000004</v>
      </c>
      <c r="W615">
        <v>14.13</v>
      </c>
    </row>
    <row r="616" spans="1:23" x14ac:dyDescent="0.3">
      <c r="A616">
        <v>2023</v>
      </c>
      <c r="B616" t="s">
        <v>33</v>
      </c>
      <c r="C616" t="s">
        <v>19</v>
      </c>
      <c r="D616">
        <v>80384</v>
      </c>
      <c r="E616">
        <v>5.8</v>
      </c>
      <c r="F616" s="2">
        <f>Table1[[#This Row],[website_traffic]]*(Table1[[#This Row],[conversion_rate]]/100)</f>
        <v>4662.2719999999999</v>
      </c>
      <c r="G616">
        <v>277760.52</v>
      </c>
      <c r="H616" s="2">
        <f>Table1[[#This Row],[marketing_spend]]/Table1[[#This Row],[customer buying]]</f>
        <v>59.576215201515488</v>
      </c>
      <c r="I616">
        <v>26112.12</v>
      </c>
      <c r="J616">
        <v>45.08</v>
      </c>
      <c r="K616" s="1">
        <f t="shared" si="9"/>
        <v>14340.776304000001</v>
      </c>
      <c r="L616">
        <v>250.13</v>
      </c>
      <c r="M616">
        <v>0.86</v>
      </c>
      <c r="N616" s="1">
        <f>Table1[[#This Row],[final_price]]*Table1[[#This Row],[competitor_price_index]]</f>
        <v>12333.067621440001</v>
      </c>
      <c r="O616" t="s">
        <v>44</v>
      </c>
      <c r="P616">
        <v>1322</v>
      </c>
      <c r="Q616">
        <v>4802</v>
      </c>
      <c r="R616">
        <v>3.51</v>
      </c>
      <c r="S616" s="2">
        <f>Table1[[#This Row],[units_sold]]*(Table1[[#This Row],[return_rate]]/100)</f>
        <v>168.55019999999999</v>
      </c>
      <c r="T616" s="2">
        <f>Table1[[#This Row],[units_sold]]-Table1[[#This Row],[unit_return]]</f>
        <v>4633.4498000000003</v>
      </c>
      <c r="U616">
        <f>Table1[[#This Row],[final_sold]]*Table1[[#This Row],[final_price]]</f>
        <v>66447267.097613551</v>
      </c>
      <c r="V616">
        <v>4.12</v>
      </c>
      <c r="W616">
        <v>19.309999999999999</v>
      </c>
    </row>
    <row r="617" spans="1:23" x14ac:dyDescent="0.3">
      <c r="A617">
        <v>2023</v>
      </c>
      <c r="B617" t="s">
        <v>33</v>
      </c>
      <c r="C617" t="s">
        <v>18</v>
      </c>
      <c r="D617">
        <v>117193</v>
      </c>
      <c r="E617">
        <v>7.65</v>
      </c>
      <c r="F617" s="2">
        <f>Table1[[#This Row],[website_traffic]]*(Table1[[#This Row],[conversion_rate]]/100)</f>
        <v>8965.2644999999993</v>
      </c>
      <c r="G617">
        <v>173084.6</v>
      </c>
      <c r="H617" s="2">
        <f>Table1[[#This Row],[marketing_spend]]/Table1[[#This Row],[customer buying]]</f>
        <v>19.30613424734987</v>
      </c>
      <c r="I617">
        <v>10502.22</v>
      </c>
      <c r="J617">
        <v>53.48</v>
      </c>
      <c r="K617" s="1">
        <f t="shared" si="9"/>
        <v>4885.6327440000005</v>
      </c>
      <c r="L617">
        <v>302.06</v>
      </c>
      <c r="M617">
        <v>1.1200000000000001</v>
      </c>
      <c r="N617" s="1">
        <f>Table1[[#This Row],[final_price]]*Table1[[#This Row],[competitor_price_index]]</f>
        <v>5471.9086732800006</v>
      </c>
      <c r="O617" t="s">
        <v>45</v>
      </c>
      <c r="P617">
        <v>4504</v>
      </c>
      <c r="Q617">
        <v>4787</v>
      </c>
      <c r="R617">
        <v>11.65</v>
      </c>
      <c r="S617" s="2">
        <f>Table1[[#This Row],[units_sold]]*(Table1[[#This Row],[return_rate]]/100)</f>
        <v>557.68550000000005</v>
      </c>
      <c r="T617" s="2">
        <f>Table1[[#This Row],[units_sold]]-Table1[[#This Row],[unit_return]]</f>
        <v>4229.3145000000004</v>
      </c>
      <c r="U617">
        <f>Table1[[#This Row],[final_sold]]*Table1[[#This Row],[final_price]]</f>
        <v>20662877.405873992</v>
      </c>
      <c r="V617">
        <v>2.67</v>
      </c>
      <c r="W617">
        <v>14.93</v>
      </c>
    </row>
    <row r="618" spans="1:23" x14ac:dyDescent="0.3">
      <c r="A618">
        <v>2023</v>
      </c>
      <c r="B618" t="s">
        <v>33</v>
      </c>
      <c r="C618" t="s">
        <v>19</v>
      </c>
      <c r="D618">
        <v>45656</v>
      </c>
      <c r="E618">
        <v>2.88</v>
      </c>
      <c r="F618" s="2">
        <f>Table1[[#This Row],[website_traffic]]*(Table1[[#This Row],[conversion_rate]]/100)</f>
        <v>1314.8927999999999</v>
      </c>
      <c r="G618">
        <v>443716.39</v>
      </c>
      <c r="H618" s="2">
        <f>Table1[[#This Row],[marketing_spend]]/Table1[[#This Row],[customer buying]]</f>
        <v>337.45442213996461</v>
      </c>
      <c r="I618">
        <v>11639.87</v>
      </c>
      <c r="J618">
        <v>1.39</v>
      </c>
      <c r="K618" s="1">
        <f t="shared" si="9"/>
        <v>11478.075807000001</v>
      </c>
      <c r="L618">
        <v>134.80000000000001</v>
      </c>
      <c r="M618">
        <v>0.94</v>
      </c>
      <c r="N618" s="1">
        <f>Table1[[#This Row],[final_price]]*Table1[[#This Row],[competitor_price_index]]</f>
        <v>10789.391258580001</v>
      </c>
      <c r="O618" t="s">
        <v>45</v>
      </c>
      <c r="P618">
        <v>3986</v>
      </c>
      <c r="Q618">
        <v>1264</v>
      </c>
      <c r="R618">
        <v>5.0999999999999996</v>
      </c>
      <c r="S618" s="2">
        <f>Table1[[#This Row],[units_sold]]*(Table1[[#This Row],[return_rate]]/100)</f>
        <v>64.463999999999999</v>
      </c>
      <c r="T618" s="2">
        <f>Table1[[#This Row],[units_sold]]-Table1[[#This Row],[unit_return]]</f>
        <v>1199.5360000000001</v>
      </c>
      <c r="U618">
        <f>Table1[[#This Row],[final_sold]]*Table1[[#This Row],[final_price]]</f>
        <v>13768365.141225554</v>
      </c>
      <c r="V618">
        <v>4.8099999999999996</v>
      </c>
      <c r="W618">
        <v>11.84</v>
      </c>
    </row>
    <row r="619" spans="1:23" x14ac:dyDescent="0.3">
      <c r="A619">
        <v>2023</v>
      </c>
      <c r="B619" t="s">
        <v>33</v>
      </c>
      <c r="C619" t="s">
        <v>19</v>
      </c>
      <c r="D619">
        <v>110883</v>
      </c>
      <c r="E619">
        <v>3.16</v>
      </c>
      <c r="F619" s="2">
        <f>Table1[[#This Row],[website_traffic]]*(Table1[[#This Row],[conversion_rate]]/100)</f>
        <v>3503.9028000000003</v>
      </c>
      <c r="G619">
        <v>432614.04</v>
      </c>
      <c r="H619" s="2">
        <f>Table1[[#This Row],[marketing_spend]]/Table1[[#This Row],[customer buying]]</f>
        <v>123.46633588123504</v>
      </c>
      <c r="I619">
        <v>13273.01</v>
      </c>
      <c r="J619">
        <v>55.04</v>
      </c>
      <c r="K619" s="1">
        <f t="shared" si="9"/>
        <v>5967.5452960000002</v>
      </c>
      <c r="L619">
        <v>242.23</v>
      </c>
      <c r="M619">
        <v>1.1299999999999999</v>
      </c>
      <c r="N619" s="1">
        <f>Table1[[#This Row],[final_price]]*Table1[[#This Row],[competitor_price_index]]</f>
        <v>6743.3261844799999</v>
      </c>
      <c r="O619" t="s">
        <v>45</v>
      </c>
      <c r="P619">
        <v>4739</v>
      </c>
      <c r="Q619">
        <v>3209</v>
      </c>
      <c r="R619">
        <v>22.75</v>
      </c>
      <c r="S619" s="2">
        <f>Table1[[#This Row],[units_sold]]*(Table1[[#This Row],[return_rate]]/100)</f>
        <v>730.04750000000001</v>
      </c>
      <c r="T619" s="2">
        <f>Table1[[#This Row],[units_sold]]-Table1[[#This Row],[unit_return]]</f>
        <v>2478.9524999999999</v>
      </c>
      <c r="U619">
        <f>Table1[[#This Row],[final_sold]]*Table1[[#This Row],[final_price]]</f>
        <v>14793261.33038244</v>
      </c>
      <c r="V619">
        <v>4.58</v>
      </c>
      <c r="W619">
        <v>14.4</v>
      </c>
    </row>
    <row r="620" spans="1:23" x14ac:dyDescent="0.3">
      <c r="A620">
        <v>2023</v>
      </c>
      <c r="B620" t="s">
        <v>33</v>
      </c>
      <c r="C620" t="s">
        <v>18</v>
      </c>
      <c r="D620">
        <v>17285</v>
      </c>
      <c r="E620">
        <v>7.73</v>
      </c>
      <c r="F620" s="2">
        <f>Table1[[#This Row],[website_traffic]]*(Table1[[#This Row],[conversion_rate]]/100)</f>
        <v>1336.1305000000002</v>
      </c>
      <c r="G620">
        <v>309842.73</v>
      </c>
      <c r="H620" s="2">
        <f>Table1[[#This Row],[marketing_spend]]/Table1[[#This Row],[customer buying]]</f>
        <v>231.89555960289803</v>
      </c>
      <c r="I620">
        <v>22449.25</v>
      </c>
      <c r="J620">
        <v>23.23</v>
      </c>
      <c r="K620" s="1">
        <f t="shared" si="9"/>
        <v>17234.289225</v>
      </c>
      <c r="L620">
        <v>247.64</v>
      </c>
      <c r="M620">
        <v>0.91</v>
      </c>
      <c r="N620" s="1">
        <f>Table1[[#This Row],[final_price]]*Table1[[#This Row],[competitor_price_index]]</f>
        <v>15683.203194750002</v>
      </c>
      <c r="O620" t="s">
        <v>44</v>
      </c>
      <c r="P620">
        <v>2442</v>
      </c>
      <c r="Q620">
        <v>898</v>
      </c>
      <c r="R620">
        <v>5.5</v>
      </c>
      <c r="S620" s="2">
        <f>Table1[[#This Row],[units_sold]]*(Table1[[#This Row],[return_rate]]/100)</f>
        <v>49.39</v>
      </c>
      <c r="T620" s="2">
        <f>Table1[[#This Row],[units_sold]]-Table1[[#This Row],[unit_return]]</f>
        <v>848.61</v>
      </c>
      <c r="U620">
        <f>Table1[[#This Row],[final_sold]]*Table1[[#This Row],[final_price]]</f>
        <v>14625190.17922725</v>
      </c>
      <c r="V620">
        <v>2.69</v>
      </c>
      <c r="W620">
        <v>17.670000000000002</v>
      </c>
    </row>
    <row r="621" spans="1:23" x14ac:dyDescent="0.3">
      <c r="A621">
        <v>2023</v>
      </c>
      <c r="B621" t="s">
        <v>33</v>
      </c>
      <c r="C621" t="s">
        <v>20</v>
      </c>
      <c r="D621">
        <v>153587</v>
      </c>
      <c r="E621">
        <v>5.96</v>
      </c>
      <c r="F621" s="2">
        <f>Table1[[#This Row],[website_traffic]]*(Table1[[#This Row],[conversion_rate]]/100)</f>
        <v>9153.7852000000003</v>
      </c>
      <c r="G621">
        <v>84663.82</v>
      </c>
      <c r="H621" s="2">
        <f>Table1[[#This Row],[marketing_spend]]/Table1[[#This Row],[customer buying]]</f>
        <v>9.2490503272897424</v>
      </c>
      <c r="I621">
        <v>12213.97</v>
      </c>
      <c r="J621">
        <v>45.78</v>
      </c>
      <c r="K621" s="1">
        <f t="shared" si="9"/>
        <v>6622.4145339999995</v>
      </c>
      <c r="L621">
        <v>201.66</v>
      </c>
      <c r="M621">
        <v>0.86</v>
      </c>
      <c r="N621" s="1">
        <f>Table1[[#This Row],[final_price]]*Table1[[#This Row],[competitor_price_index]]</f>
        <v>5695.2764992399998</v>
      </c>
      <c r="O621" t="s">
        <v>45</v>
      </c>
      <c r="P621">
        <v>1300</v>
      </c>
      <c r="Q621">
        <v>6663</v>
      </c>
      <c r="R621">
        <v>7.46</v>
      </c>
      <c r="S621" s="2">
        <f>Table1[[#This Row],[units_sold]]*(Table1[[#This Row],[return_rate]]/100)</f>
        <v>497.0598</v>
      </c>
      <c r="T621" s="2">
        <f>Table1[[#This Row],[units_sold]]-Table1[[#This Row],[unit_return]]</f>
        <v>6165.9402</v>
      </c>
      <c r="U621">
        <f>Table1[[#This Row],[final_sold]]*Table1[[#This Row],[final_price]]</f>
        <v>40833411.996254861</v>
      </c>
      <c r="V621">
        <v>3.64</v>
      </c>
      <c r="W621">
        <v>8.5</v>
      </c>
    </row>
    <row r="622" spans="1:23" x14ac:dyDescent="0.3">
      <c r="A622">
        <v>2023</v>
      </c>
      <c r="B622" t="s">
        <v>33</v>
      </c>
      <c r="C622" t="s">
        <v>19</v>
      </c>
      <c r="D622">
        <v>85624</v>
      </c>
      <c r="E622">
        <v>5.94</v>
      </c>
      <c r="F622" s="2">
        <f>Table1[[#This Row],[website_traffic]]*(Table1[[#This Row],[conversion_rate]]/100)</f>
        <v>5086.0655999999999</v>
      </c>
      <c r="G622">
        <v>320465.89</v>
      </c>
      <c r="H622" s="2">
        <f>Table1[[#This Row],[marketing_spend]]/Table1[[#This Row],[customer buying]]</f>
        <v>63.008603349512441</v>
      </c>
      <c r="I622">
        <v>40334.11</v>
      </c>
      <c r="J622">
        <v>43.74</v>
      </c>
      <c r="K622" s="1">
        <f t="shared" si="9"/>
        <v>22691.970286</v>
      </c>
      <c r="L622">
        <v>436.21</v>
      </c>
      <c r="M622">
        <v>0.95</v>
      </c>
      <c r="N622" s="1">
        <f>Table1[[#This Row],[final_price]]*Table1[[#This Row],[competitor_price_index]]</f>
        <v>21557.3717717</v>
      </c>
      <c r="O622" t="s">
        <v>45</v>
      </c>
      <c r="P622">
        <v>3600</v>
      </c>
      <c r="Q622">
        <v>3336</v>
      </c>
      <c r="R622">
        <v>1.47</v>
      </c>
      <c r="S622" s="2">
        <f>Table1[[#This Row],[units_sold]]*(Table1[[#This Row],[return_rate]]/100)</f>
        <v>49.039200000000001</v>
      </c>
      <c r="T622" s="2">
        <f>Table1[[#This Row],[units_sold]]-Table1[[#This Row],[unit_return]]</f>
        <v>3286.9607999999998</v>
      </c>
      <c r="U622">
        <f>Table1[[#This Row],[final_sold]]*Table1[[#This Row],[final_price]]</f>
        <v>74587616.804846779</v>
      </c>
      <c r="V622">
        <v>3.28</v>
      </c>
      <c r="W622">
        <v>10.4</v>
      </c>
    </row>
    <row r="623" spans="1:23" x14ac:dyDescent="0.3">
      <c r="A623">
        <v>2023</v>
      </c>
      <c r="B623" t="s">
        <v>33</v>
      </c>
      <c r="C623" t="s">
        <v>21</v>
      </c>
      <c r="D623">
        <v>71600</v>
      </c>
      <c r="E623">
        <v>5.69</v>
      </c>
      <c r="F623" s="2">
        <f>Table1[[#This Row],[website_traffic]]*(Table1[[#This Row],[conversion_rate]]/100)</f>
        <v>4074.0400000000004</v>
      </c>
      <c r="G623">
        <v>371011.87</v>
      </c>
      <c r="H623" s="2">
        <f>Table1[[#This Row],[marketing_spend]]/Table1[[#This Row],[customer buying]]</f>
        <v>91.067311562969422</v>
      </c>
      <c r="I623">
        <v>14127.76</v>
      </c>
      <c r="J623">
        <v>55.67</v>
      </c>
      <c r="K623" s="1">
        <f t="shared" si="9"/>
        <v>6262.8360080000002</v>
      </c>
      <c r="L623">
        <v>140.99</v>
      </c>
      <c r="M623">
        <v>0.89</v>
      </c>
      <c r="N623" s="1">
        <f>Table1[[#This Row],[final_price]]*Table1[[#This Row],[competitor_price_index]]</f>
        <v>5573.9240471200001</v>
      </c>
      <c r="O623" t="s">
        <v>45</v>
      </c>
      <c r="P623">
        <v>1628</v>
      </c>
      <c r="Q623">
        <v>2965</v>
      </c>
      <c r="R623">
        <v>10.62</v>
      </c>
      <c r="S623" s="2">
        <f>Table1[[#This Row],[units_sold]]*(Table1[[#This Row],[return_rate]]/100)</f>
        <v>314.88299999999998</v>
      </c>
      <c r="T623" s="2">
        <f>Table1[[#This Row],[units_sold]]-Table1[[#This Row],[unit_return]]</f>
        <v>2650.1170000000002</v>
      </c>
      <c r="U623">
        <f>Table1[[#This Row],[final_sold]]*Table1[[#This Row],[final_price]]</f>
        <v>16597248.173012938</v>
      </c>
      <c r="V623">
        <v>3.64</v>
      </c>
      <c r="W623">
        <v>13.09</v>
      </c>
    </row>
    <row r="624" spans="1:23" x14ac:dyDescent="0.3">
      <c r="A624">
        <v>2023</v>
      </c>
      <c r="B624" t="s">
        <v>33</v>
      </c>
      <c r="C624" t="s">
        <v>22</v>
      </c>
      <c r="D624">
        <v>2745</v>
      </c>
      <c r="E624">
        <v>5.83</v>
      </c>
      <c r="F624" s="2">
        <f>Table1[[#This Row],[website_traffic]]*(Table1[[#This Row],[conversion_rate]]/100)</f>
        <v>160.0335</v>
      </c>
      <c r="G624">
        <v>420614.13</v>
      </c>
      <c r="H624" s="2">
        <f>Table1[[#This Row],[marketing_spend]]/Table1[[#This Row],[customer buying]]</f>
        <v>2628.2880146969228</v>
      </c>
      <c r="I624">
        <v>7700.43</v>
      </c>
      <c r="J624">
        <v>33.49</v>
      </c>
      <c r="K624" s="1">
        <f t="shared" si="9"/>
        <v>5121.5559929999999</v>
      </c>
      <c r="L624">
        <v>310.41000000000003</v>
      </c>
      <c r="M624">
        <v>1.19</v>
      </c>
      <c r="N624" s="1">
        <f>Table1[[#This Row],[final_price]]*Table1[[#This Row],[competitor_price_index]]</f>
        <v>6094.6516316699999</v>
      </c>
      <c r="O624" t="s">
        <v>44</v>
      </c>
      <c r="P624">
        <v>4043</v>
      </c>
      <c r="Q624">
        <v>168</v>
      </c>
      <c r="R624">
        <v>5.2</v>
      </c>
      <c r="S624" s="2">
        <f>Table1[[#This Row],[units_sold]]*(Table1[[#This Row],[return_rate]]/100)</f>
        <v>8.7360000000000007</v>
      </c>
      <c r="T624" s="2">
        <f>Table1[[#This Row],[units_sold]]-Table1[[#This Row],[unit_return]]</f>
        <v>159.26400000000001</v>
      </c>
      <c r="U624">
        <f>Table1[[#This Row],[final_sold]]*Table1[[#This Row],[final_price]]</f>
        <v>815679.49366915203</v>
      </c>
      <c r="V624">
        <v>4.22</v>
      </c>
      <c r="W624">
        <v>11.42</v>
      </c>
    </row>
    <row r="625" spans="1:23" x14ac:dyDescent="0.3">
      <c r="A625">
        <v>2023</v>
      </c>
      <c r="B625" t="s">
        <v>33</v>
      </c>
      <c r="C625" t="s">
        <v>22</v>
      </c>
      <c r="D625">
        <v>4879</v>
      </c>
      <c r="E625">
        <v>5.19</v>
      </c>
      <c r="F625" s="2">
        <f>Table1[[#This Row],[website_traffic]]*(Table1[[#This Row],[conversion_rate]]/100)</f>
        <v>253.2201</v>
      </c>
      <c r="G625">
        <v>324134.83</v>
      </c>
      <c r="H625" s="2">
        <f>Table1[[#This Row],[marketing_spend]]/Table1[[#This Row],[customer buying]]</f>
        <v>1280.0517415481631</v>
      </c>
      <c r="I625">
        <v>19276.330000000002</v>
      </c>
      <c r="J625">
        <v>37.159999999999997</v>
      </c>
      <c r="K625" s="1">
        <f t="shared" si="9"/>
        <v>12113.245772000002</v>
      </c>
      <c r="L625">
        <v>52</v>
      </c>
      <c r="M625">
        <v>0.87</v>
      </c>
      <c r="N625" s="1">
        <f>Table1[[#This Row],[final_price]]*Table1[[#This Row],[competitor_price_index]]</f>
        <v>10538.523821640001</v>
      </c>
      <c r="O625" t="s">
        <v>44</v>
      </c>
      <c r="P625">
        <v>1666</v>
      </c>
      <c r="Q625">
        <v>291</v>
      </c>
      <c r="R625">
        <v>3.17</v>
      </c>
      <c r="S625" s="2">
        <f>Table1[[#This Row],[units_sold]]*(Table1[[#This Row],[return_rate]]/100)</f>
        <v>9.2247000000000003</v>
      </c>
      <c r="T625" s="2">
        <f>Table1[[#This Row],[units_sold]]-Table1[[#This Row],[unit_return]]</f>
        <v>281.77530000000002</v>
      </c>
      <c r="U625">
        <f>Table1[[#This Row],[final_sold]]*Table1[[#This Row],[final_price]]</f>
        <v>3413213.4613790326</v>
      </c>
      <c r="V625">
        <v>4.6100000000000003</v>
      </c>
      <c r="W625">
        <v>10.7</v>
      </c>
    </row>
    <row r="626" spans="1:23" x14ac:dyDescent="0.3">
      <c r="A626">
        <v>2023</v>
      </c>
      <c r="B626" t="s">
        <v>33</v>
      </c>
      <c r="C626" t="s">
        <v>18</v>
      </c>
      <c r="D626">
        <v>150723</v>
      </c>
      <c r="E626">
        <v>6.57</v>
      </c>
      <c r="F626" s="2">
        <f>Table1[[#This Row],[website_traffic]]*(Table1[[#This Row],[conversion_rate]]/100)</f>
        <v>9902.5011000000013</v>
      </c>
      <c r="G626">
        <v>490757.5</v>
      </c>
      <c r="H626" s="2">
        <f>Table1[[#This Row],[marketing_spend]]/Table1[[#This Row],[customer buying]]</f>
        <v>49.558944255002402</v>
      </c>
      <c r="I626">
        <v>10418.32</v>
      </c>
      <c r="J626">
        <v>45.43</v>
      </c>
      <c r="K626" s="1">
        <f t="shared" si="9"/>
        <v>5685.2772240000004</v>
      </c>
      <c r="L626">
        <v>71.09</v>
      </c>
      <c r="M626">
        <v>0.82</v>
      </c>
      <c r="N626" s="1">
        <f>Table1[[#This Row],[final_price]]*Table1[[#This Row],[competitor_price_index]]</f>
        <v>4661.92732368</v>
      </c>
      <c r="O626" t="s">
        <v>44</v>
      </c>
      <c r="P626">
        <v>1685</v>
      </c>
      <c r="Q626">
        <v>7847</v>
      </c>
      <c r="R626">
        <v>24.66</v>
      </c>
      <c r="S626" s="2">
        <f>Table1[[#This Row],[units_sold]]*(Table1[[#This Row],[return_rate]]/100)</f>
        <v>1935.0702000000001</v>
      </c>
      <c r="T626" s="2">
        <f>Table1[[#This Row],[units_sold]]-Table1[[#This Row],[unit_return]]</f>
        <v>5911.9297999999999</v>
      </c>
      <c r="U626">
        <f>Table1[[#This Row],[final_sold]]*Table1[[#This Row],[final_price]]</f>
        <v>33610959.841826878</v>
      </c>
      <c r="V626">
        <v>3.17</v>
      </c>
      <c r="W626">
        <v>23.53</v>
      </c>
    </row>
    <row r="627" spans="1:23" x14ac:dyDescent="0.3">
      <c r="A627">
        <v>2023</v>
      </c>
      <c r="B627" t="s">
        <v>33</v>
      </c>
      <c r="C627" t="s">
        <v>21</v>
      </c>
      <c r="D627">
        <v>34724</v>
      </c>
      <c r="E627">
        <v>6.73</v>
      </c>
      <c r="F627" s="2">
        <f>Table1[[#This Row],[website_traffic]]*(Table1[[#This Row],[conversion_rate]]/100)</f>
        <v>2336.9252000000001</v>
      </c>
      <c r="G627">
        <v>117459.67</v>
      </c>
      <c r="H627" s="2">
        <f>Table1[[#This Row],[marketing_spend]]/Table1[[#This Row],[customer buying]]</f>
        <v>50.262485936648716</v>
      </c>
      <c r="I627">
        <v>32475.49</v>
      </c>
      <c r="J627">
        <v>1.92</v>
      </c>
      <c r="K627" s="1">
        <f t="shared" si="9"/>
        <v>31851.960592000003</v>
      </c>
      <c r="L627">
        <v>405.72</v>
      </c>
      <c r="M627">
        <v>1.19</v>
      </c>
      <c r="N627" s="1">
        <f>Table1[[#This Row],[final_price]]*Table1[[#This Row],[competitor_price_index]]</f>
        <v>37903.83310448</v>
      </c>
      <c r="O627" t="s">
        <v>45</v>
      </c>
      <c r="P627">
        <v>4444</v>
      </c>
      <c r="Q627">
        <v>1322</v>
      </c>
      <c r="R627">
        <v>3.83</v>
      </c>
      <c r="S627" s="2">
        <f>Table1[[#This Row],[units_sold]]*(Table1[[#This Row],[return_rate]]/100)</f>
        <v>50.632600000000004</v>
      </c>
      <c r="T627" s="2">
        <f>Table1[[#This Row],[units_sold]]-Table1[[#This Row],[unit_return]]</f>
        <v>1271.3674000000001</v>
      </c>
      <c r="U627">
        <f>Table1[[#This Row],[final_sold]]*Table1[[#This Row],[final_price]]</f>
        <v>40495544.322753504</v>
      </c>
      <c r="V627">
        <v>2.83</v>
      </c>
      <c r="W627">
        <v>7.55</v>
      </c>
    </row>
    <row r="628" spans="1:23" x14ac:dyDescent="0.3">
      <c r="A628">
        <v>2023</v>
      </c>
      <c r="B628" t="s">
        <v>33</v>
      </c>
      <c r="C628" t="s">
        <v>22</v>
      </c>
      <c r="D628">
        <v>109497</v>
      </c>
      <c r="E628">
        <v>7.06</v>
      </c>
      <c r="F628" s="2">
        <f>Table1[[#This Row],[website_traffic]]*(Table1[[#This Row],[conversion_rate]]/100)</f>
        <v>7730.4881999999998</v>
      </c>
      <c r="G628">
        <v>135093.07</v>
      </c>
      <c r="H628" s="2">
        <f>Table1[[#This Row],[marketing_spend]]/Table1[[#This Row],[customer buying]]</f>
        <v>17.475360741123698</v>
      </c>
      <c r="I628">
        <v>38544.69</v>
      </c>
      <c r="J628">
        <v>53.32</v>
      </c>
      <c r="K628" s="1">
        <f t="shared" si="9"/>
        <v>17992.661292000001</v>
      </c>
      <c r="L628">
        <v>352.87</v>
      </c>
      <c r="M628">
        <v>1.03</v>
      </c>
      <c r="N628" s="1">
        <f>Table1[[#This Row],[final_price]]*Table1[[#This Row],[competitor_price_index]]</f>
        <v>18532.441130760002</v>
      </c>
      <c r="O628" t="s">
        <v>45</v>
      </c>
      <c r="P628">
        <v>817</v>
      </c>
      <c r="Q628">
        <v>7622</v>
      </c>
      <c r="R628">
        <v>22.78</v>
      </c>
      <c r="S628" s="2">
        <f>Table1[[#This Row],[units_sold]]*(Table1[[#This Row],[return_rate]]/100)</f>
        <v>1736.2916</v>
      </c>
      <c r="T628" s="2">
        <f>Table1[[#This Row],[units_sold]]-Table1[[#This Row],[unit_return]]</f>
        <v>5885.7083999999995</v>
      </c>
      <c r="U628">
        <f>Table1[[#This Row],[final_sold]]*Table1[[#This Row],[final_price]]</f>
        <v>105899557.70467925</v>
      </c>
      <c r="V628">
        <v>4.93</v>
      </c>
      <c r="W628">
        <v>7.84</v>
      </c>
    </row>
    <row r="629" spans="1:23" x14ac:dyDescent="0.3">
      <c r="A629">
        <v>2023</v>
      </c>
      <c r="B629" t="s">
        <v>33</v>
      </c>
      <c r="C629" t="s">
        <v>21</v>
      </c>
      <c r="D629">
        <v>58956</v>
      </c>
      <c r="E629">
        <v>2.62</v>
      </c>
      <c r="F629" s="2">
        <f>Table1[[#This Row],[website_traffic]]*(Table1[[#This Row],[conversion_rate]]/100)</f>
        <v>1544.6472000000001</v>
      </c>
      <c r="G629">
        <v>222187.3</v>
      </c>
      <c r="H629" s="2">
        <f>Table1[[#This Row],[marketing_spend]]/Table1[[#This Row],[customer buying]]</f>
        <v>143.84339673162904</v>
      </c>
      <c r="I629">
        <v>44775.24</v>
      </c>
      <c r="J629">
        <v>1.1100000000000001</v>
      </c>
      <c r="K629" s="1">
        <f t="shared" si="9"/>
        <v>44278.234835999996</v>
      </c>
      <c r="L629">
        <v>53.97</v>
      </c>
      <c r="M629">
        <v>1.02</v>
      </c>
      <c r="N629" s="1">
        <f>Table1[[#This Row],[final_price]]*Table1[[#This Row],[competitor_price_index]]</f>
        <v>45163.799532719997</v>
      </c>
      <c r="O629" t="s">
        <v>45</v>
      </c>
      <c r="P629">
        <v>4942</v>
      </c>
      <c r="Q629">
        <v>1087</v>
      </c>
      <c r="R629">
        <v>20.8</v>
      </c>
      <c r="S629" s="2">
        <f>Table1[[#This Row],[units_sold]]*(Table1[[#This Row],[return_rate]]/100)</f>
        <v>226.09600000000003</v>
      </c>
      <c r="T629" s="2">
        <f>Table1[[#This Row],[units_sold]]-Table1[[#This Row],[unit_return]]</f>
        <v>860.904</v>
      </c>
      <c r="U629">
        <f>Table1[[#This Row],[final_sold]]*Table1[[#This Row],[final_price]]</f>
        <v>38119309.483251743</v>
      </c>
      <c r="V629">
        <v>3.52</v>
      </c>
      <c r="W629">
        <v>9.06</v>
      </c>
    </row>
    <row r="630" spans="1:23" x14ac:dyDescent="0.3">
      <c r="A630">
        <v>2023</v>
      </c>
      <c r="B630" t="s">
        <v>33</v>
      </c>
      <c r="C630" t="s">
        <v>20</v>
      </c>
      <c r="D630">
        <v>46798</v>
      </c>
      <c r="E630">
        <v>4.3</v>
      </c>
      <c r="F630" s="2">
        <f>Table1[[#This Row],[website_traffic]]*(Table1[[#This Row],[conversion_rate]]/100)</f>
        <v>2012.3139999999999</v>
      </c>
      <c r="G630">
        <v>117250.93</v>
      </c>
      <c r="H630" s="2">
        <f>Table1[[#This Row],[marketing_spend]]/Table1[[#This Row],[customer buying]]</f>
        <v>58.266716824511484</v>
      </c>
      <c r="I630">
        <v>46009.57</v>
      </c>
      <c r="J630">
        <v>51.02</v>
      </c>
      <c r="K630" s="1">
        <f t="shared" si="9"/>
        <v>22535.487386000001</v>
      </c>
      <c r="L630">
        <v>389.69</v>
      </c>
      <c r="M630">
        <v>1.06</v>
      </c>
      <c r="N630" s="1">
        <f>Table1[[#This Row],[final_price]]*Table1[[#This Row],[competitor_price_index]]</f>
        <v>23887.616629160002</v>
      </c>
      <c r="O630" t="s">
        <v>44</v>
      </c>
      <c r="P630">
        <v>4128</v>
      </c>
      <c r="Q630">
        <v>1972</v>
      </c>
      <c r="R630">
        <v>13.95</v>
      </c>
      <c r="S630" s="2">
        <f>Table1[[#This Row],[units_sold]]*(Table1[[#This Row],[return_rate]]/100)</f>
        <v>275.09399999999999</v>
      </c>
      <c r="T630" s="2">
        <f>Table1[[#This Row],[units_sold]]-Table1[[#This Row],[unit_return]]</f>
        <v>1696.9059999999999</v>
      </c>
      <c r="U630">
        <f>Table1[[#This Row],[final_sold]]*Table1[[#This Row],[final_price]]</f>
        <v>38240603.758227713</v>
      </c>
      <c r="V630">
        <v>3.92</v>
      </c>
      <c r="W630">
        <v>16.670000000000002</v>
      </c>
    </row>
    <row r="631" spans="1:23" x14ac:dyDescent="0.3">
      <c r="A631">
        <v>2023</v>
      </c>
      <c r="B631" t="s">
        <v>33</v>
      </c>
      <c r="C631" t="s">
        <v>20</v>
      </c>
      <c r="D631">
        <v>173420</v>
      </c>
      <c r="E631">
        <v>3.24</v>
      </c>
      <c r="F631" s="2">
        <f>Table1[[#This Row],[website_traffic]]*(Table1[[#This Row],[conversion_rate]]/100)</f>
        <v>5618.8080000000009</v>
      </c>
      <c r="G631">
        <v>192186.64</v>
      </c>
      <c r="H631" s="2">
        <f>Table1[[#This Row],[marketing_spend]]/Table1[[#This Row],[customer buying]]</f>
        <v>34.204165723406099</v>
      </c>
      <c r="I631">
        <v>9557.6</v>
      </c>
      <c r="J631">
        <v>38.92</v>
      </c>
      <c r="K631" s="1">
        <f t="shared" si="9"/>
        <v>5837.78208</v>
      </c>
      <c r="L631">
        <v>166.29</v>
      </c>
      <c r="M631">
        <v>1.1599999999999999</v>
      </c>
      <c r="N631" s="1">
        <f>Table1[[#This Row],[final_price]]*Table1[[#This Row],[competitor_price_index]]</f>
        <v>6771.8272127999999</v>
      </c>
      <c r="O631" t="s">
        <v>45</v>
      </c>
      <c r="P631">
        <v>1650</v>
      </c>
      <c r="Q631">
        <v>4517</v>
      </c>
      <c r="R631">
        <v>7.38</v>
      </c>
      <c r="S631" s="2">
        <f>Table1[[#This Row],[units_sold]]*(Table1[[#This Row],[return_rate]]/100)</f>
        <v>333.3546</v>
      </c>
      <c r="T631" s="2">
        <f>Table1[[#This Row],[units_sold]]-Table1[[#This Row],[unit_return]]</f>
        <v>4183.6454000000003</v>
      </c>
      <c r="U631">
        <f>Table1[[#This Row],[final_sold]]*Table1[[#This Row],[final_price]]</f>
        <v>24423210.145194434</v>
      </c>
      <c r="V631">
        <v>4.0199999999999996</v>
      </c>
      <c r="W631">
        <v>10.67</v>
      </c>
    </row>
    <row r="632" spans="1:23" x14ac:dyDescent="0.3">
      <c r="A632">
        <v>2023</v>
      </c>
      <c r="B632" t="s">
        <v>33</v>
      </c>
      <c r="C632" t="s">
        <v>21</v>
      </c>
      <c r="D632">
        <v>182721</v>
      </c>
      <c r="E632">
        <v>7.75</v>
      </c>
      <c r="F632" s="2">
        <f>Table1[[#This Row],[website_traffic]]*(Table1[[#This Row],[conversion_rate]]/100)</f>
        <v>14160.877500000001</v>
      </c>
      <c r="G632">
        <v>258580.95</v>
      </c>
      <c r="H632" s="2">
        <f>Table1[[#This Row],[marketing_spend]]/Table1[[#This Row],[customer buying]]</f>
        <v>18.260234932475054</v>
      </c>
      <c r="I632">
        <v>24224.7</v>
      </c>
      <c r="J632">
        <v>43.9</v>
      </c>
      <c r="K632" s="1">
        <f t="shared" si="9"/>
        <v>13590.056699999999</v>
      </c>
      <c r="L632">
        <v>116.54</v>
      </c>
      <c r="M632">
        <v>1.1499999999999999</v>
      </c>
      <c r="N632" s="1">
        <f>Table1[[#This Row],[final_price]]*Table1[[#This Row],[competitor_price_index]]</f>
        <v>15628.565204999997</v>
      </c>
      <c r="O632" t="s">
        <v>44</v>
      </c>
      <c r="P632">
        <v>2203</v>
      </c>
      <c r="Q632">
        <v>12036</v>
      </c>
      <c r="R632">
        <v>6.88</v>
      </c>
      <c r="S632" s="2">
        <f>Table1[[#This Row],[units_sold]]*(Table1[[#This Row],[return_rate]]/100)</f>
        <v>828.07680000000005</v>
      </c>
      <c r="T632" s="2">
        <f>Table1[[#This Row],[units_sold]]-Table1[[#This Row],[unit_return]]</f>
        <v>11207.923199999999</v>
      </c>
      <c r="U632">
        <f>Table1[[#This Row],[final_sold]]*Table1[[#This Row],[final_price]]</f>
        <v>152316311.77724543</v>
      </c>
      <c r="V632">
        <v>3.4</v>
      </c>
      <c r="W632">
        <v>15.93</v>
      </c>
    </row>
    <row r="633" spans="1:23" x14ac:dyDescent="0.3">
      <c r="A633">
        <v>2023</v>
      </c>
      <c r="B633" t="s">
        <v>33</v>
      </c>
      <c r="C633" t="s">
        <v>21</v>
      </c>
      <c r="D633">
        <v>60046</v>
      </c>
      <c r="E633">
        <v>4.5199999999999996</v>
      </c>
      <c r="F633" s="2">
        <f>Table1[[#This Row],[website_traffic]]*(Table1[[#This Row],[conversion_rate]]/100)</f>
        <v>2714.0791999999997</v>
      </c>
      <c r="G633">
        <v>69852.2</v>
      </c>
      <c r="H633" s="2">
        <f>Table1[[#This Row],[marketing_spend]]/Table1[[#This Row],[customer buying]]</f>
        <v>25.736979230377656</v>
      </c>
      <c r="I633">
        <v>30804.14</v>
      </c>
      <c r="J633">
        <v>51.32</v>
      </c>
      <c r="K633" s="1">
        <f t="shared" si="9"/>
        <v>14995.455352000001</v>
      </c>
      <c r="L633">
        <v>136.84</v>
      </c>
      <c r="M633">
        <v>1.02</v>
      </c>
      <c r="N633" s="1">
        <f>Table1[[#This Row],[final_price]]*Table1[[#This Row],[competitor_price_index]]</f>
        <v>15295.364459040002</v>
      </c>
      <c r="O633" t="s">
        <v>45</v>
      </c>
      <c r="P633">
        <v>4668</v>
      </c>
      <c r="Q633">
        <v>1775</v>
      </c>
      <c r="R633">
        <v>16.690000000000001</v>
      </c>
      <c r="S633" s="2">
        <f>Table1[[#This Row],[units_sold]]*(Table1[[#This Row],[return_rate]]/100)</f>
        <v>296.24750000000006</v>
      </c>
      <c r="T633" s="2">
        <f>Table1[[#This Row],[units_sold]]-Table1[[#This Row],[unit_return]]</f>
        <v>1478.7525000000001</v>
      </c>
      <c r="U633">
        <f>Table1[[#This Row],[final_sold]]*Table1[[#This Row],[final_price]]</f>
        <v>22174567.090408381</v>
      </c>
      <c r="V633">
        <v>3.27</v>
      </c>
      <c r="W633">
        <v>6.8</v>
      </c>
    </row>
    <row r="634" spans="1:23" x14ac:dyDescent="0.3">
      <c r="A634">
        <v>2023</v>
      </c>
      <c r="B634" t="s">
        <v>33</v>
      </c>
      <c r="C634" t="s">
        <v>20</v>
      </c>
      <c r="D634">
        <v>23163</v>
      </c>
      <c r="E634">
        <v>3.89</v>
      </c>
      <c r="F634" s="2">
        <f>Table1[[#This Row],[website_traffic]]*(Table1[[#This Row],[conversion_rate]]/100)</f>
        <v>901.04070000000013</v>
      </c>
      <c r="G634">
        <v>132271.76</v>
      </c>
      <c r="H634" s="2">
        <f>Table1[[#This Row],[marketing_spend]]/Table1[[#This Row],[customer buying]]</f>
        <v>146.7988737911617</v>
      </c>
      <c r="I634">
        <v>17422.259999999998</v>
      </c>
      <c r="J634">
        <v>45.21</v>
      </c>
      <c r="K634" s="1">
        <f t="shared" si="9"/>
        <v>9545.6562539999995</v>
      </c>
      <c r="L634">
        <v>391.42</v>
      </c>
      <c r="M634">
        <v>1.02</v>
      </c>
      <c r="N634" s="1">
        <f>Table1[[#This Row],[final_price]]*Table1[[#This Row],[competitor_price_index]]</f>
        <v>9736.5693790799996</v>
      </c>
      <c r="O634" t="s">
        <v>44</v>
      </c>
      <c r="P634">
        <v>3367</v>
      </c>
      <c r="Q634">
        <v>734</v>
      </c>
      <c r="R634">
        <v>1.18</v>
      </c>
      <c r="S634" s="2">
        <f>Table1[[#This Row],[units_sold]]*(Table1[[#This Row],[return_rate]]/100)</f>
        <v>8.6611999999999991</v>
      </c>
      <c r="T634" s="2">
        <f>Table1[[#This Row],[units_sold]]-Table1[[#This Row],[unit_return]]</f>
        <v>725.33879999999999</v>
      </c>
      <c r="U634">
        <f>Table1[[#This Row],[final_sold]]*Table1[[#This Row],[final_price]]</f>
        <v>6923834.8524888549</v>
      </c>
      <c r="V634">
        <v>3.26</v>
      </c>
      <c r="W634">
        <v>14.54</v>
      </c>
    </row>
    <row r="635" spans="1:23" x14ac:dyDescent="0.3">
      <c r="A635">
        <v>2023</v>
      </c>
      <c r="B635" t="s">
        <v>33</v>
      </c>
      <c r="C635" t="s">
        <v>21</v>
      </c>
      <c r="D635">
        <v>161251</v>
      </c>
      <c r="E635">
        <v>3.86</v>
      </c>
      <c r="F635" s="2">
        <f>Table1[[#This Row],[website_traffic]]*(Table1[[#This Row],[conversion_rate]]/100)</f>
        <v>6224.288599999999</v>
      </c>
      <c r="G635">
        <v>394615.06</v>
      </c>
      <c r="H635" s="2">
        <f>Table1[[#This Row],[marketing_spend]]/Table1[[#This Row],[customer buying]]</f>
        <v>63.399222844519144</v>
      </c>
      <c r="I635">
        <v>3045.21</v>
      </c>
      <c r="J635">
        <v>4.8499999999999996</v>
      </c>
      <c r="K635" s="1">
        <f t="shared" si="9"/>
        <v>2897.5173150000001</v>
      </c>
      <c r="L635">
        <v>142.56</v>
      </c>
      <c r="M635">
        <v>0.83</v>
      </c>
      <c r="N635" s="1">
        <f>Table1[[#This Row],[final_price]]*Table1[[#This Row],[competitor_price_index]]</f>
        <v>2404.9393714499997</v>
      </c>
      <c r="O635" t="s">
        <v>44</v>
      </c>
      <c r="P635">
        <v>3607</v>
      </c>
      <c r="Q635">
        <v>7189</v>
      </c>
      <c r="R635">
        <v>7.18</v>
      </c>
      <c r="S635" s="2">
        <f>Table1[[#This Row],[units_sold]]*(Table1[[#This Row],[return_rate]]/100)</f>
        <v>516.17020000000002</v>
      </c>
      <c r="T635" s="2">
        <f>Table1[[#This Row],[units_sold]]-Table1[[#This Row],[unit_return]]</f>
        <v>6672.8297999999995</v>
      </c>
      <c r="U635">
        <f>Table1[[#This Row],[final_sold]]*Table1[[#This Row],[final_price]]</f>
        <v>19334639.885547984</v>
      </c>
      <c r="V635">
        <v>4.62</v>
      </c>
      <c r="W635">
        <v>13.06</v>
      </c>
    </row>
    <row r="636" spans="1:23" x14ac:dyDescent="0.3">
      <c r="A636">
        <v>2023</v>
      </c>
      <c r="B636" t="s">
        <v>33</v>
      </c>
      <c r="C636" t="s">
        <v>22</v>
      </c>
      <c r="D636">
        <v>185642</v>
      </c>
      <c r="E636">
        <v>7.44</v>
      </c>
      <c r="F636" s="2">
        <f>Table1[[#This Row],[website_traffic]]*(Table1[[#This Row],[conversion_rate]]/100)</f>
        <v>13811.764800000001</v>
      </c>
      <c r="G636">
        <v>337961.13</v>
      </c>
      <c r="H636" s="2">
        <f>Table1[[#This Row],[marketing_spend]]/Table1[[#This Row],[customer buying]]</f>
        <v>24.469076536837637</v>
      </c>
      <c r="I636">
        <v>48021.26</v>
      </c>
      <c r="J636">
        <v>39.28</v>
      </c>
      <c r="K636" s="1">
        <f t="shared" si="9"/>
        <v>29158.509072000001</v>
      </c>
      <c r="L636">
        <v>250.8</v>
      </c>
      <c r="M636">
        <v>1.08</v>
      </c>
      <c r="N636" s="1">
        <f>Table1[[#This Row],[final_price]]*Table1[[#This Row],[competitor_price_index]]</f>
        <v>31491.189797760002</v>
      </c>
      <c r="O636" t="s">
        <v>45</v>
      </c>
      <c r="P636">
        <v>1560</v>
      </c>
      <c r="Q636">
        <v>9557</v>
      </c>
      <c r="R636">
        <v>20.03</v>
      </c>
      <c r="S636" s="2">
        <f>Table1[[#This Row],[units_sold]]*(Table1[[#This Row],[return_rate]]/100)</f>
        <v>1914.2671</v>
      </c>
      <c r="T636" s="2">
        <f>Table1[[#This Row],[units_sold]]-Table1[[#This Row],[unit_return]]</f>
        <v>7642.7329</v>
      </c>
      <c r="U636">
        <f>Table1[[#This Row],[final_sold]]*Table1[[#This Row],[final_price]]</f>
        <v>222850696.59952286</v>
      </c>
      <c r="V636">
        <v>3.46</v>
      </c>
      <c r="W636">
        <v>14.27</v>
      </c>
    </row>
    <row r="637" spans="1:23" x14ac:dyDescent="0.3">
      <c r="A637">
        <v>2023</v>
      </c>
      <c r="B637" t="s">
        <v>33</v>
      </c>
      <c r="C637" t="s">
        <v>19</v>
      </c>
      <c r="D637">
        <v>27657</v>
      </c>
      <c r="E637">
        <v>3.06</v>
      </c>
      <c r="F637" s="2">
        <f>Table1[[#This Row],[website_traffic]]*(Table1[[#This Row],[conversion_rate]]/100)</f>
        <v>846.30420000000004</v>
      </c>
      <c r="G637">
        <v>36343.03</v>
      </c>
      <c r="H637" s="2">
        <f>Table1[[#This Row],[marketing_spend]]/Table1[[#This Row],[customer buying]]</f>
        <v>42.943223016026622</v>
      </c>
      <c r="I637">
        <v>12260.74</v>
      </c>
      <c r="J637">
        <v>31.73</v>
      </c>
      <c r="K637" s="1">
        <f t="shared" si="9"/>
        <v>8370.407197999999</v>
      </c>
      <c r="L637">
        <v>372.57</v>
      </c>
      <c r="M637">
        <v>0.81</v>
      </c>
      <c r="N637" s="1">
        <f>Table1[[#This Row],[final_price]]*Table1[[#This Row],[competitor_price_index]]</f>
        <v>6780.02983038</v>
      </c>
      <c r="O637" t="s">
        <v>44</v>
      </c>
      <c r="P637">
        <v>4691</v>
      </c>
      <c r="Q637">
        <v>909</v>
      </c>
      <c r="R637">
        <v>22.71</v>
      </c>
      <c r="S637" s="2">
        <f>Table1[[#This Row],[units_sold]]*(Table1[[#This Row],[return_rate]]/100)</f>
        <v>206.43389999999999</v>
      </c>
      <c r="T637" s="2">
        <f>Table1[[#This Row],[units_sold]]-Table1[[#This Row],[unit_return]]</f>
        <v>702.56610000000001</v>
      </c>
      <c r="U637">
        <f>Table1[[#This Row],[final_sold]]*Table1[[#This Row],[final_price]]</f>
        <v>5880764.3405107874</v>
      </c>
      <c r="V637">
        <v>4.3</v>
      </c>
      <c r="W637">
        <v>13.85</v>
      </c>
    </row>
    <row r="638" spans="1:23" x14ac:dyDescent="0.3">
      <c r="A638">
        <v>2023</v>
      </c>
      <c r="B638" t="s">
        <v>33</v>
      </c>
      <c r="C638" t="s">
        <v>20</v>
      </c>
      <c r="D638">
        <v>23499</v>
      </c>
      <c r="E638">
        <v>7.69</v>
      </c>
      <c r="F638" s="2">
        <f>Table1[[#This Row],[website_traffic]]*(Table1[[#This Row],[conversion_rate]]/100)</f>
        <v>1807.0731000000003</v>
      </c>
      <c r="G638">
        <v>89364.43</v>
      </c>
      <c r="H638" s="2">
        <f>Table1[[#This Row],[marketing_spend]]/Table1[[#This Row],[customer buying]]</f>
        <v>49.452581636016816</v>
      </c>
      <c r="I638">
        <v>21923.48</v>
      </c>
      <c r="J638">
        <v>29.15</v>
      </c>
      <c r="K638" s="1">
        <f t="shared" si="9"/>
        <v>15532.78558</v>
      </c>
      <c r="L638">
        <v>253.13</v>
      </c>
      <c r="M638">
        <v>1.02</v>
      </c>
      <c r="N638" s="1">
        <f>Table1[[#This Row],[final_price]]*Table1[[#This Row],[competitor_price_index]]</f>
        <v>15843.4412916</v>
      </c>
      <c r="O638" t="s">
        <v>45</v>
      </c>
      <c r="P638">
        <v>4241</v>
      </c>
      <c r="Q638">
        <v>1803</v>
      </c>
      <c r="R638">
        <v>12.36</v>
      </c>
      <c r="S638" s="2">
        <f>Table1[[#This Row],[units_sold]]*(Table1[[#This Row],[return_rate]]/100)</f>
        <v>222.85079999999996</v>
      </c>
      <c r="T638" s="2">
        <f>Table1[[#This Row],[units_sold]]-Table1[[#This Row],[unit_return]]</f>
        <v>1580.1492000000001</v>
      </c>
      <c r="U638">
        <f>Table1[[#This Row],[final_sold]]*Table1[[#This Row],[final_price]]</f>
        <v>24544118.708008535</v>
      </c>
      <c r="V638">
        <v>4.99</v>
      </c>
      <c r="W638">
        <v>9.59</v>
      </c>
    </row>
    <row r="639" spans="1:23" x14ac:dyDescent="0.3">
      <c r="A639">
        <v>2023</v>
      </c>
      <c r="B639" t="s">
        <v>33</v>
      </c>
      <c r="C639" t="s">
        <v>22</v>
      </c>
      <c r="D639">
        <v>97458</v>
      </c>
      <c r="E639">
        <v>1.47</v>
      </c>
      <c r="F639" s="2">
        <f>Table1[[#This Row],[website_traffic]]*(Table1[[#This Row],[conversion_rate]]/100)</f>
        <v>1432.6325999999999</v>
      </c>
      <c r="G639">
        <v>53344.83</v>
      </c>
      <c r="H639" s="2">
        <f>Table1[[#This Row],[marketing_spend]]/Table1[[#This Row],[customer buying]]</f>
        <v>37.235527098852842</v>
      </c>
      <c r="I639">
        <v>26352.01</v>
      </c>
      <c r="J639">
        <v>26.41</v>
      </c>
      <c r="K639" s="1">
        <f t="shared" si="9"/>
        <v>19392.444158999999</v>
      </c>
      <c r="L639">
        <v>265.51</v>
      </c>
      <c r="M639">
        <v>0.84</v>
      </c>
      <c r="N639" s="1">
        <f>Table1[[#This Row],[final_price]]*Table1[[#This Row],[competitor_price_index]]</f>
        <v>16289.653093559999</v>
      </c>
      <c r="O639" t="s">
        <v>44</v>
      </c>
      <c r="P639">
        <v>1508</v>
      </c>
      <c r="Q639">
        <v>1740</v>
      </c>
      <c r="R639">
        <v>10.24</v>
      </c>
      <c r="S639" s="2">
        <f>Table1[[#This Row],[units_sold]]*(Table1[[#This Row],[return_rate]]/100)</f>
        <v>178.17600000000002</v>
      </c>
      <c r="T639" s="2">
        <f>Table1[[#This Row],[units_sold]]-Table1[[#This Row],[unit_return]]</f>
        <v>1561.8240000000001</v>
      </c>
      <c r="U639">
        <f>Table1[[#This Row],[final_sold]]*Table1[[#This Row],[final_price]]</f>
        <v>30287584.706186015</v>
      </c>
      <c r="V639">
        <v>4.8600000000000003</v>
      </c>
      <c r="W639">
        <v>13</v>
      </c>
    </row>
    <row r="640" spans="1:23" x14ac:dyDescent="0.3">
      <c r="A640">
        <v>2023</v>
      </c>
      <c r="B640" t="s">
        <v>33</v>
      </c>
      <c r="C640" t="s">
        <v>22</v>
      </c>
      <c r="D640">
        <v>7122</v>
      </c>
      <c r="E640">
        <v>4.2699999999999996</v>
      </c>
      <c r="F640" s="2">
        <f>Table1[[#This Row],[website_traffic]]*(Table1[[#This Row],[conversion_rate]]/100)</f>
        <v>304.10939999999994</v>
      </c>
      <c r="G640">
        <v>404073.78</v>
      </c>
      <c r="H640" s="2">
        <f>Table1[[#This Row],[marketing_spend]]/Table1[[#This Row],[customer buying]]</f>
        <v>1328.7119043344273</v>
      </c>
      <c r="I640">
        <v>35566.629999999997</v>
      </c>
      <c r="J640">
        <v>13.86</v>
      </c>
      <c r="K640" s="1">
        <f t="shared" si="9"/>
        <v>30637.095081999996</v>
      </c>
      <c r="L640">
        <v>302.5</v>
      </c>
      <c r="M640">
        <v>0.99</v>
      </c>
      <c r="N640" s="1">
        <f>Table1[[#This Row],[final_price]]*Table1[[#This Row],[competitor_price_index]]</f>
        <v>30330.724131179995</v>
      </c>
      <c r="O640" t="s">
        <v>44</v>
      </c>
      <c r="P640">
        <v>383</v>
      </c>
      <c r="Q640">
        <v>354</v>
      </c>
      <c r="R640">
        <v>9.49</v>
      </c>
      <c r="S640" s="2">
        <f>Table1[[#This Row],[units_sold]]*(Table1[[#This Row],[return_rate]]/100)</f>
        <v>33.5946</v>
      </c>
      <c r="T640" s="2">
        <f>Table1[[#This Row],[units_sold]]-Table1[[#This Row],[unit_return]]</f>
        <v>320.40539999999999</v>
      </c>
      <c r="U640">
        <f>Table1[[#This Row],[final_sold]]*Table1[[#This Row],[final_price]]</f>
        <v>9816290.7045862414</v>
      </c>
      <c r="V640">
        <v>4.66</v>
      </c>
      <c r="W640">
        <v>18.309999999999999</v>
      </c>
    </row>
    <row r="641" spans="1:23" x14ac:dyDescent="0.3">
      <c r="A641">
        <v>2023</v>
      </c>
      <c r="B641" t="s">
        <v>33</v>
      </c>
      <c r="C641" t="s">
        <v>19</v>
      </c>
      <c r="D641">
        <v>106065</v>
      </c>
      <c r="E641">
        <v>7.36</v>
      </c>
      <c r="F641" s="2">
        <f>Table1[[#This Row],[website_traffic]]*(Table1[[#This Row],[conversion_rate]]/100)</f>
        <v>7806.384</v>
      </c>
      <c r="G641">
        <v>399976.03</v>
      </c>
      <c r="H641" s="2">
        <f>Table1[[#This Row],[marketing_spend]]/Table1[[#This Row],[customer buying]]</f>
        <v>51.237042656369454</v>
      </c>
      <c r="I641">
        <v>20024.740000000002</v>
      </c>
      <c r="J641">
        <v>49</v>
      </c>
      <c r="K641" s="1">
        <f t="shared" si="9"/>
        <v>10212.617400000001</v>
      </c>
      <c r="L641">
        <v>383.31</v>
      </c>
      <c r="M641">
        <v>1.08</v>
      </c>
      <c r="N641" s="1">
        <f>Table1[[#This Row],[final_price]]*Table1[[#This Row],[competitor_price_index]]</f>
        <v>11029.626792000001</v>
      </c>
      <c r="O641" t="s">
        <v>45</v>
      </c>
      <c r="P641">
        <v>2841</v>
      </c>
      <c r="Q641">
        <v>6635</v>
      </c>
      <c r="R641">
        <v>14.25</v>
      </c>
      <c r="S641" s="2">
        <f>Table1[[#This Row],[units_sold]]*(Table1[[#This Row],[return_rate]]/100)</f>
        <v>945.48749999999995</v>
      </c>
      <c r="T641" s="2">
        <f>Table1[[#This Row],[units_sold]]-Table1[[#This Row],[unit_return]]</f>
        <v>5689.5124999999998</v>
      </c>
      <c r="U641">
        <f>Table1[[#This Row],[final_sold]]*Table1[[#This Row],[final_price]]</f>
        <v>58104814.355017506</v>
      </c>
      <c r="V641">
        <v>4.25</v>
      </c>
      <c r="W641">
        <v>14.02</v>
      </c>
    </row>
    <row r="642" spans="1:23" x14ac:dyDescent="0.3">
      <c r="A642">
        <v>2023</v>
      </c>
      <c r="B642" t="s">
        <v>33</v>
      </c>
      <c r="C642" t="s">
        <v>19</v>
      </c>
      <c r="D642">
        <v>97159</v>
      </c>
      <c r="E642">
        <v>7.59</v>
      </c>
      <c r="F642" s="2">
        <f>Table1[[#This Row],[website_traffic]]*(Table1[[#This Row],[conversion_rate]]/100)</f>
        <v>7374.3680999999997</v>
      </c>
      <c r="G642">
        <v>231525.18</v>
      </c>
      <c r="H642" s="2">
        <f>Table1[[#This Row],[marketing_spend]]/Table1[[#This Row],[customer buying]]</f>
        <v>31.395934792026452</v>
      </c>
      <c r="I642">
        <v>39296.58</v>
      </c>
      <c r="J642">
        <v>24.21</v>
      </c>
      <c r="K642" s="1">
        <f t="shared" ref="K642:K705" si="10">I642*(1-J642/100)</f>
        <v>29782.877982000002</v>
      </c>
      <c r="L642">
        <v>319.43</v>
      </c>
      <c r="M642">
        <v>1.08</v>
      </c>
      <c r="N642" s="1">
        <f>Table1[[#This Row],[final_price]]*Table1[[#This Row],[competitor_price_index]]</f>
        <v>32165.508220560005</v>
      </c>
      <c r="O642" t="s">
        <v>45</v>
      </c>
      <c r="P642">
        <v>4068</v>
      </c>
      <c r="Q642">
        <v>5766</v>
      </c>
      <c r="R642">
        <v>14.87</v>
      </c>
      <c r="S642" s="2">
        <f>Table1[[#This Row],[units_sold]]*(Table1[[#This Row],[return_rate]]/100)</f>
        <v>857.40419999999995</v>
      </c>
      <c r="T642" s="2">
        <f>Table1[[#This Row],[units_sold]]-Table1[[#This Row],[unit_return]]</f>
        <v>4908.5958000000001</v>
      </c>
      <c r="U642">
        <f>Table1[[#This Row],[final_sold]]*Table1[[#This Row],[final_price]]</f>
        <v>146192109.77435768</v>
      </c>
      <c r="V642">
        <v>3.91</v>
      </c>
      <c r="W642">
        <v>12.74</v>
      </c>
    </row>
    <row r="643" spans="1:23" x14ac:dyDescent="0.3">
      <c r="A643">
        <v>2023</v>
      </c>
      <c r="B643" t="s">
        <v>33</v>
      </c>
      <c r="C643" t="s">
        <v>21</v>
      </c>
      <c r="D643">
        <v>95333</v>
      </c>
      <c r="E643">
        <v>7.78</v>
      </c>
      <c r="F643" s="2">
        <f>Table1[[#This Row],[website_traffic]]*(Table1[[#This Row],[conversion_rate]]/100)</f>
        <v>7416.907400000001</v>
      </c>
      <c r="G643">
        <v>185120.79</v>
      </c>
      <c r="H643" s="2">
        <f>Table1[[#This Row],[marketing_spend]]/Table1[[#This Row],[customer buying]]</f>
        <v>24.959296377355336</v>
      </c>
      <c r="I643">
        <v>32401.73</v>
      </c>
      <c r="J643">
        <v>51.76</v>
      </c>
      <c r="K643" s="1">
        <f t="shared" si="10"/>
        <v>15630.594552000002</v>
      </c>
      <c r="L643">
        <v>302.32</v>
      </c>
      <c r="M643">
        <v>0.98</v>
      </c>
      <c r="N643" s="1">
        <f>Table1[[#This Row],[final_price]]*Table1[[#This Row],[competitor_price_index]]</f>
        <v>15317.982660960002</v>
      </c>
      <c r="O643" t="s">
        <v>45</v>
      </c>
      <c r="P643">
        <v>2250</v>
      </c>
      <c r="Q643">
        <v>7238</v>
      </c>
      <c r="R643">
        <v>8.39</v>
      </c>
      <c r="S643" s="2">
        <f>Table1[[#This Row],[units_sold]]*(Table1[[#This Row],[return_rate]]/100)</f>
        <v>607.26819999999998</v>
      </c>
      <c r="T643" s="2">
        <f>Table1[[#This Row],[units_sold]]-Table1[[#This Row],[unit_return]]</f>
        <v>6630.7317999999996</v>
      </c>
      <c r="U643">
        <f>Table1[[#This Row],[final_sold]]*Table1[[#This Row],[final_price]]</f>
        <v>103642280.34885316</v>
      </c>
      <c r="V643">
        <v>4.88</v>
      </c>
      <c r="W643">
        <v>12.29</v>
      </c>
    </row>
    <row r="644" spans="1:23" x14ac:dyDescent="0.3">
      <c r="A644">
        <v>2023</v>
      </c>
      <c r="B644" t="s">
        <v>33</v>
      </c>
      <c r="C644" t="s">
        <v>22</v>
      </c>
      <c r="D644">
        <v>42603</v>
      </c>
      <c r="E644">
        <v>5.38</v>
      </c>
      <c r="F644" s="2">
        <f>Table1[[#This Row],[website_traffic]]*(Table1[[#This Row],[conversion_rate]]/100)</f>
        <v>2292.0414000000001</v>
      </c>
      <c r="G644">
        <v>422383.58</v>
      </c>
      <c r="H644" s="2">
        <f>Table1[[#This Row],[marketing_spend]]/Table1[[#This Row],[customer buying]]</f>
        <v>184.28270100182309</v>
      </c>
      <c r="I644">
        <v>8095.1</v>
      </c>
      <c r="J644">
        <v>35.39</v>
      </c>
      <c r="K644" s="1">
        <f t="shared" si="10"/>
        <v>5230.2441100000005</v>
      </c>
      <c r="L644">
        <v>211.37</v>
      </c>
      <c r="M644">
        <v>0.92</v>
      </c>
      <c r="N644" s="1">
        <f>Table1[[#This Row],[final_price]]*Table1[[#This Row],[competitor_price_index]]</f>
        <v>4811.8245812000005</v>
      </c>
      <c r="O644" t="s">
        <v>45</v>
      </c>
      <c r="P644">
        <v>3549</v>
      </c>
      <c r="Q644">
        <v>1173</v>
      </c>
      <c r="R644">
        <v>8.6</v>
      </c>
      <c r="S644" s="2">
        <f>Table1[[#This Row],[units_sold]]*(Table1[[#This Row],[return_rate]]/100)</f>
        <v>100.87799999999999</v>
      </c>
      <c r="T644" s="2">
        <f>Table1[[#This Row],[units_sold]]-Table1[[#This Row],[unit_return]]</f>
        <v>1072.1220000000001</v>
      </c>
      <c r="U644">
        <f>Table1[[#This Row],[final_sold]]*Table1[[#This Row],[final_price]]</f>
        <v>5607459.7757014213</v>
      </c>
      <c r="V644">
        <v>2.56</v>
      </c>
      <c r="W644">
        <v>11</v>
      </c>
    </row>
    <row r="645" spans="1:23" x14ac:dyDescent="0.3">
      <c r="A645">
        <v>2023</v>
      </c>
      <c r="B645" t="s">
        <v>33</v>
      </c>
      <c r="C645" t="s">
        <v>18</v>
      </c>
      <c r="D645">
        <v>36690</v>
      </c>
      <c r="E645">
        <v>0.73</v>
      </c>
      <c r="F645" s="2">
        <f>Table1[[#This Row],[website_traffic]]*(Table1[[#This Row],[conversion_rate]]/100)</f>
        <v>267.83699999999999</v>
      </c>
      <c r="G645">
        <v>42444.12</v>
      </c>
      <c r="H645" s="2">
        <f>Table1[[#This Row],[marketing_spend]]/Table1[[#This Row],[customer buying]]</f>
        <v>158.4699649413636</v>
      </c>
      <c r="I645">
        <v>25952.62</v>
      </c>
      <c r="J645">
        <v>14.65</v>
      </c>
      <c r="K645" s="1">
        <f t="shared" si="10"/>
        <v>22150.561170000001</v>
      </c>
      <c r="L645">
        <v>472.88</v>
      </c>
      <c r="M645">
        <v>1.07</v>
      </c>
      <c r="N645" s="1">
        <f>Table1[[#This Row],[final_price]]*Table1[[#This Row],[competitor_price_index]]</f>
        <v>23701.100451900002</v>
      </c>
      <c r="O645" t="s">
        <v>45</v>
      </c>
      <c r="P645">
        <v>2390</v>
      </c>
      <c r="Q645">
        <v>148</v>
      </c>
      <c r="R645">
        <v>17.850000000000001</v>
      </c>
      <c r="S645" s="2">
        <f>Table1[[#This Row],[units_sold]]*(Table1[[#This Row],[return_rate]]/100)</f>
        <v>26.418000000000003</v>
      </c>
      <c r="T645" s="2">
        <f>Table1[[#This Row],[units_sold]]-Table1[[#This Row],[unit_return]]</f>
        <v>121.58199999999999</v>
      </c>
      <c r="U645">
        <f>Table1[[#This Row],[final_sold]]*Table1[[#This Row],[final_price]]</f>
        <v>2693109.52817094</v>
      </c>
      <c r="V645">
        <v>2.77</v>
      </c>
      <c r="W645">
        <v>9.6999999999999993</v>
      </c>
    </row>
    <row r="646" spans="1:23" x14ac:dyDescent="0.3">
      <c r="A646">
        <v>2023</v>
      </c>
      <c r="B646" t="s">
        <v>33</v>
      </c>
      <c r="C646" t="s">
        <v>19</v>
      </c>
      <c r="D646">
        <v>113259</v>
      </c>
      <c r="E646">
        <v>3.49</v>
      </c>
      <c r="F646" s="2">
        <f>Table1[[#This Row],[website_traffic]]*(Table1[[#This Row],[conversion_rate]]/100)</f>
        <v>3952.7391000000002</v>
      </c>
      <c r="G646">
        <v>385952.07</v>
      </c>
      <c r="H646" s="2">
        <f>Table1[[#This Row],[marketing_spend]]/Table1[[#This Row],[customer buying]]</f>
        <v>97.641675869778496</v>
      </c>
      <c r="I646">
        <v>39535.26</v>
      </c>
      <c r="J646">
        <v>58.88</v>
      </c>
      <c r="K646" s="1">
        <f t="shared" si="10"/>
        <v>16256.898912000001</v>
      </c>
      <c r="L646">
        <v>117.7</v>
      </c>
      <c r="M646">
        <v>1.1299999999999999</v>
      </c>
      <c r="N646" s="1">
        <f>Table1[[#This Row],[final_price]]*Table1[[#This Row],[competitor_price_index]]</f>
        <v>18370.295770559998</v>
      </c>
      <c r="O646" t="s">
        <v>45</v>
      </c>
      <c r="P646">
        <v>2569</v>
      </c>
      <c r="Q646">
        <v>3770</v>
      </c>
      <c r="R646">
        <v>17.68</v>
      </c>
      <c r="S646" s="2">
        <f>Table1[[#This Row],[units_sold]]*(Table1[[#This Row],[return_rate]]/100)</f>
        <v>666.53599999999994</v>
      </c>
      <c r="T646" s="2">
        <f>Table1[[#This Row],[units_sold]]-Table1[[#This Row],[unit_return]]</f>
        <v>3103.4639999999999</v>
      </c>
      <c r="U646">
        <f>Table1[[#This Row],[final_sold]]*Table1[[#This Row],[final_price]]</f>
        <v>50452700.525031172</v>
      </c>
      <c r="V646">
        <v>4.7699999999999996</v>
      </c>
      <c r="W646">
        <v>17.239999999999998</v>
      </c>
    </row>
    <row r="647" spans="1:23" x14ac:dyDescent="0.3">
      <c r="A647">
        <v>2023</v>
      </c>
      <c r="B647" t="s">
        <v>33</v>
      </c>
      <c r="C647" t="s">
        <v>21</v>
      </c>
      <c r="D647">
        <v>163352</v>
      </c>
      <c r="E647">
        <v>4.78</v>
      </c>
      <c r="F647" s="2">
        <f>Table1[[#This Row],[website_traffic]]*(Table1[[#This Row],[conversion_rate]]/100)</f>
        <v>7808.2256000000007</v>
      </c>
      <c r="G647">
        <v>368382.96</v>
      </c>
      <c r="H647" s="2">
        <f>Table1[[#This Row],[marketing_spend]]/Table1[[#This Row],[customer buying]]</f>
        <v>47.178831513269799</v>
      </c>
      <c r="I647">
        <v>38815.39</v>
      </c>
      <c r="J647">
        <v>55.53</v>
      </c>
      <c r="K647" s="1">
        <f t="shared" si="10"/>
        <v>17261.203933000001</v>
      </c>
      <c r="L647">
        <v>161.30000000000001</v>
      </c>
      <c r="M647">
        <v>0.82</v>
      </c>
      <c r="N647" s="1">
        <f>Table1[[#This Row],[final_price]]*Table1[[#This Row],[competitor_price_index]]</f>
        <v>14154.187225059999</v>
      </c>
      <c r="O647" t="s">
        <v>45</v>
      </c>
      <c r="P647">
        <v>828</v>
      </c>
      <c r="Q647">
        <v>6012</v>
      </c>
      <c r="R647">
        <v>23.93</v>
      </c>
      <c r="S647" s="2">
        <f>Table1[[#This Row],[units_sold]]*(Table1[[#This Row],[return_rate]]/100)</f>
        <v>1438.6715999999999</v>
      </c>
      <c r="T647" s="2">
        <f>Table1[[#This Row],[units_sold]]-Table1[[#This Row],[unit_return]]</f>
        <v>4573.3284000000003</v>
      </c>
      <c r="U647">
        <f>Table1[[#This Row],[final_sold]]*Table1[[#This Row],[final_price]]</f>
        <v>78941154.164980605</v>
      </c>
      <c r="V647">
        <v>3.85</v>
      </c>
      <c r="W647">
        <v>9.9499999999999993</v>
      </c>
    </row>
    <row r="648" spans="1:23" x14ac:dyDescent="0.3">
      <c r="A648">
        <v>2023</v>
      </c>
      <c r="B648" t="s">
        <v>33</v>
      </c>
      <c r="C648" t="s">
        <v>21</v>
      </c>
      <c r="D648">
        <v>16921</v>
      </c>
      <c r="E648">
        <v>6.3</v>
      </c>
      <c r="F648" s="2">
        <f>Table1[[#This Row],[website_traffic]]*(Table1[[#This Row],[conversion_rate]]/100)</f>
        <v>1066.0229999999999</v>
      </c>
      <c r="G648">
        <v>264415.86</v>
      </c>
      <c r="H648" s="2">
        <f>Table1[[#This Row],[marketing_spend]]/Table1[[#This Row],[customer buying]]</f>
        <v>248.03954511300412</v>
      </c>
      <c r="I648">
        <v>35304.57</v>
      </c>
      <c r="J648">
        <v>10.96</v>
      </c>
      <c r="K648" s="1">
        <f t="shared" si="10"/>
        <v>31435.189127999998</v>
      </c>
      <c r="L648">
        <v>214.74</v>
      </c>
      <c r="M648">
        <v>0.87</v>
      </c>
      <c r="N648" s="1">
        <f>Table1[[#This Row],[final_price]]*Table1[[#This Row],[competitor_price_index]]</f>
        <v>27348.614541359999</v>
      </c>
      <c r="O648" t="s">
        <v>44</v>
      </c>
      <c r="P648">
        <v>4316</v>
      </c>
      <c r="Q648">
        <v>1212</v>
      </c>
      <c r="R648">
        <v>6.47</v>
      </c>
      <c r="S648" s="2">
        <f>Table1[[#This Row],[units_sold]]*(Table1[[#This Row],[return_rate]]/100)</f>
        <v>78.416399999999996</v>
      </c>
      <c r="T648" s="2">
        <f>Table1[[#This Row],[units_sold]]-Table1[[#This Row],[unit_return]]</f>
        <v>1133.5835999999999</v>
      </c>
      <c r="U648">
        <f>Table1[[#This Row],[final_sold]]*Table1[[#This Row],[final_price]]</f>
        <v>35634414.858399093</v>
      </c>
      <c r="V648">
        <v>4.55</v>
      </c>
      <c r="W648">
        <v>10.85</v>
      </c>
    </row>
    <row r="649" spans="1:23" x14ac:dyDescent="0.3">
      <c r="A649">
        <v>2023</v>
      </c>
      <c r="B649" t="s">
        <v>33</v>
      </c>
      <c r="C649" t="s">
        <v>19</v>
      </c>
      <c r="D649">
        <v>87111</v>
      </c>
      <c r="E649">
        <v>7</v>
      </c>
      <c r="F649" s="2">
        <f>Table1[[#This Row],[website_traffic]]*(Table1[[#This Row],[conversion_rate]]/100)</f>
        <v>6097.77</v>
      </c>
      <c r="G649">
        <v>40590.21</v>
      </c>
      <c r="H649" s="2">
        <f>Table1[[#This Row],[marketing_spend]]/Table1[[#This Row],[customer buying]]</f>
        <v>6.6565662529088501</v>
      </c>
      <c r="I649">
        <v>46941.2</v>
      </c>
      <c r="J649">
        <v>47.22</v>
      </c>
      <c r="K649" s="1">
        <f t="shared" si="10"/>
        <v>24775.565360000001</v>
      </c>
      <c r="L649">
        <v>53.85</v>
      </c>
      <c r="M649">
        <v>0.8</v>
      </c>
      <c r="N649" s="1">
        <f>Table1[[#This Row],[final_price]]*Table1[[#This Row],[competitor_price_index]]</f>
        <v>19820.452288</v>
      </c>
      <c r="O649" t="s">
        <v>45</v>
      </c>
      <c r="P649">
        <v>427</v>
      </c>
      <c r="Q649">
        <v>3622</v>
      </c>
      <c r="R649">
        <v>24.13</v>
      </c>
      <c r="S649" s="2">
        <f>Table1[[#This Row],[units_sold]]*(Table1[[#This Row],[return_rate]]/100)</f>
        <v>873.98859999999991</v>
      </c>
      <c r="T649" s="2">
        <f>Table1[[#This Row],[units_sold]]-Table1[[#This Row],[unit_return]]</f>
        <v>2748.0114000000003</v>
      </c>
      <c r="U649">
        <f>Table1[[#This Row],[final_sold]]*Table1[[#This Row],[final_price]]</f>
        <v>68083536.050725117</v>
      </c>
      <c r="V649">
        <v>2.97</v>
      </c>
      <c r="W649">
        <v>16.600000000000001</v>
      </c>
    </row>
    <row r="650" spans="1:23" x14ac:dyDescent="0.3">
      <c r="A650">
        <v>2023</v>
      </c>
      <c r="B650" t="s">
        <v>33</v>
      </c>
      <c r="C650" t="s">
        <v>19</v>
      </c>
      <c r="D650">
        <v>85564</v>
      </c>
      <c r="E650">
        <v>4.34</v>
      </c>
      <c r="F650" s="2">
        <f>Table1[[#This Row],[website_traffic]]*(Table1[[#This Row],[conversion_rate]]/100)</f>
        <v>3713.4776000000002</v>
      </c>
      <c r="G650">
        <v>328813.31</v>
      </c>
      <c r="H650" s="2">
        <f>Table1[[#This Row],[marketing_spend]]/Table1[[#This Row],[customer buying]]</f>
        <v>88.545925253460524</v>
      </c>
      <c r="I650">
        <v>4965.37</v>
      </c>
      <c r="J650">
        <v>57.19</v>
      </c>
      <c r="K650" s="1">
        <f t="shared" si="10"/>
        <v>2125.6748970000003</v>
      </c>
      <c r="L650">
        <v>264.26</v>
      </c>
      <c r="M650">
        <v>1.07</v>
      </c>
      <c r="N650" s="1">
        <f>Table1[[#This Row],[final_price]]*Table1[[#This Row],[competitor_price_index]]</f>
        <v>2274.4721397900007</v>
      </c>
      <c r="O650" t="s">
        <v>44</v>
      </c>
      <c r="P650">
        <v>3078</v>
      </c>
      <c r="Q650">
        <v>4029</v>
      </c>
      <c r="R650">
        <v>1.79</v>
      </c>
      <c r="S650" s="2">
        <f>Table1[[#This Row],[units_sold]]*(Table1[[#This Row],[return_rate]]/100)</f>
        <v>72.119100000000003</v>
      </c>
      <c r="T650" s="2">
        <f>Table1[[#This Row],[units_sold]]-Table1[[#This Row],[unit_return]]</f>
        <v>3956.8809000000001</v>
      </c>
      <c r="U650">
        <f>Table1[[#This Row],[final_sold]]*Table1[[#This Row],[final_price]]</f>
        <v>8411042.399548769</v>
      </c>
      <c r="V650">
        <v>4.34</v>
      </c>
      <c r="W650">
        <v>14.32</v>
      </c>
    </row>
    <row r="651" spans="1:23" x14ac:dyDescent="0.3">
      <c r="A651">
        <v>2023</v>
      </c>
      <c r="B651" t="s">
        <v>33</v>
      </c>
      <c r="C651" t="s">
        <v>19</v>
      </c>
      <c r="D651">
        <v>150018</v>
      </c>
      <c r="E651">
        <v>2.02</v>
      </c>
      <c r="F651" s="2">
        <f>Table1[[#This Row],[website_traffic]]*(Table1[[#This Row],[conversion_rate]]/100)</f>
        <v>3030.3635999999997</v>
      </c>
      <c r="G651">
        <v>477344.52</v>
      </c>
      <c r="H651" s="2">
        <f>Table1[[#This Row],[marketing_spend]]/Table1[[#This Row],[customer buying]]</f>
        <v>157.52054307938496</v>
      </c>
      <c r="I651">
        <v>11302.91</v>
      </c>
      <c r="J651">
        <v>19.73</v>
      </c>
      <c r="K651" s="1">
        <f t="shared" si="10"/>
        <v>9072.8458570000003</v>
      </c>
      <c r="L651">
        <v>493.17</v>
      </c>
      <c r="M651">
        <v>1.1200000000000001</v>
      </c>
      <c r="N651" s="1">
        <f>Table1[[#This Row],[final_price]]*Table1[[#This Row],[competitor_price_index]]</f>
        <v>10161.587359840001</v>
      </c>
      <c r="O651" t="s">
        <v>44</v>
      </c>
      <c r="P651">
        <v>1848</v>
      </c>
      <c r="Q651">
        <v>2659</v>
      </c>
      <c r="R651">
        <v>24.33</v>
      </c>
      <c r="S651" s="2">
        <f>Table1[[#This Row],[units_sold]]*(Table1[[#This Row],[return_rate]]/100)</f>
        <v>646.93470000000002</v>
      </c>
      <c r="T651" s="2">
        <f>Table1[[#This Row],[units_sold]]-Table1[[#This Row],[unit_return]]</f>
        <v>2012.0653</v>
      </c>
      <c r="U651">
        <f>Table1[[#This Row],[final_sold]]*Table1[[#This Row],[final_price]]</f>
        <v>18255158.321118463</v>
      </c>
      <c r="V651">
        <v>3.51</v>
      </c>
      <c r="W651">
        <v>12.28</v>
      </c>
    </row>
    <row r="652" spans="1:23" x14ac:dyDescent="0.3">
      <c r="A652">
        <v>2023</v>
      </c>
      <c r="B652" t="s">
        <v>33</v>
      </c>
      <c r="C652" t="s">
        <v>21</v>
      </c>
      <c r="D652">
        <v>95835</v>
      </c>
      <c r="E652">
        <v>3.77</v>
      </c>
      <c r="F652" s="2">
        <f>Table1[[#This Row],[website_traffic]]*(Table1[[#This Row],[conversion_rate]]/100)</f>
        <v>3612.9794999999999</v>
      </c>
      <c r="G652">
        <v>444599.79</v>
      </c>
      <c r="H652" s="2">
        <f>Table1[[#This Row],[marketing_spend]]/Table1[[#This Row],[customer buying]]</f>
        <v>123.05627253074644</v>
      </c>
      <c r="I652">
        <v>4183.13</v>
      </c>
      <c r="J652">
        <v>38.659999999999997</v>
      </c>
      <c r="K652" s="1">
        <f t="shared" si="10"/>
        <v>2565.9319420000002</v>
      </c>
      <c r="L652">
        <v>407.32</v>
      </c>
      <c r="M652">
        <v>1.2</v>
      </c>
      <c r="N652" s="1">
        <f>Table1[[#This Row],[final_price]]*Table1[[#This Row],[competitor_price_index]]</f>
        <v>3079.1183304000001</v>
      </c>
      <c r="O652" t="s">
        <v>45</v>
      </c>
      <c r="P652">
        <v>3891</v>
      </c>
      <c r="Q652">
        <v>2420</v>
      </c>
      <c r="R652">
        <v>18.82</v>
      </c>
      <c r="S652" s="2">
        <f>Table1[[#This Row],[units_sold]]*(Table1[[#This Row],[return_rate]]/100)</f>
        <v>455.44400000000002</v>
      </c>
      <c r="T652" s="2">
        <f>Table1[[#This Row],[units_sold]]-Table1[[#This Row],[unit_return]]</f>
        <v>1964.556</v>
      </c>
      <c r="U652">
        <f>Table1[[#This Row],[final_sold]]*Table1[[#This Row],[final_price]]</f>
        <v>5040916.9922477528</v>
      </c>
      <c r="V652">
        <v>3.35</v>
      </c>
      <c r="W652">
        <v>16.2</v>
      </c>
    </row>
    <row r="653" spans="1:23" x14ac:dyDescent="0.3">
      <c r="A653">
        <v>2023</v>
      </c>
      <c r="B653" t="s">
        <v>33</v>
      </c>
      <c r="C653" t="s">
        <v>21</v>
      </c>
      <c r="D653">
        <v>137659</v>
      </c>
      <c r="E653">
        <v>5.49</v>
      </c>
      <c r="F653" s="2">
        <f>Table1[[#This Row],[website_traffic]]*(Table1[[#This Row],[conversion_rate]]/100)</f>
        <v>7557.4791000000005</v>
      </c>
      <c r="G653">
        <v>216578.38</v>
      </c>
      <c r="H653" s="2">
        <f>Table1[[#This Row],[marketing_spend]]/Table1[[#This Row],[customer buying]]</f>
        <v>28.657489770629997</v>
      </c>
      <c r="I653">
        <v>2885.84</v>
      </c>
      <c r="J653">
        <v>59.1</v>
      </c>
      <c r="K653" s="1">
        <f t="shared" si="10"/>
        <v>1180.3085600000002</v>
      </c>
      <c r="L653">
        <v>383.32</v>
      </c>
      <c r="M653">
        <v>1.1200000000000001</v>
      </c>
      <c r="N653" s="1">
        <f>Table1[[#This Row],[final_price]]*Table1[[#This Row],[competitor_price_index]]</f>
        <v>1321.9455872000003</v>
      </c>
      <c r="O653" t="s">
        <v>45</v>
      </c>
      <c r="P653">
        <v>4579</v>
      </c>
      <c r="Q653">
        <v>4292</v>
      </c>
      <c r="R653">
        <v>5.24</v>
      </c>
      <c r="S653" s="2">
        <f>Table1[[#This Row],[units_sold]]*(Table1[[#This Row],[return_rate]]/100)</f>
        <v>224.9008</v>
      </c>
      <c r="T653" s="2">
        <f>Table1[[#This Row],[units_sold]]-Table1[[#This Row],[unit_return]]</f>
        <v>4067.0992000000001</v>
      </c>
      <c r="U653">
        <f>Table1[[#This Row],[final_sold]]*Table1[[#This Row],[final_price]]</f>
        <v>4800432.000129153</v>
      </c>
      <c r="V653">
        <v>2.84</v>
      </c>
      <c r="W653">
        <v>9.6300000000000008</v>
      </c>
    </row>
    <row r="654" spans="1:23" x14ac:dyDescent="0.3">
      <c r="A654">
        <v>2023</v>
      </c>
      <c r="B654" t="s">
        <v>33</v>
      </c>
      <c r="C654" t="s">
        <v>20</v>
      </c>
      <c r="D654">
        <v>193603</v>
      </c>
      <c r="E654">
        <v>1.69</v>
      </c>
      <c r="F654" s="2">
        <f>Table1[[#This Row],[website_traffic]]*(Table1[[#This Row],[conversion_rate]]/100)</f>
        <v>3271.8906999999995</v>
      </c>
      <c r="G654">
        <v>179811.43</v>
      </c>
      <c r="H654" s="2">
        <f>Table1[[#This Row],[marketing_spend]]/Table1[[#This Row],[customer buying]]</f>
        <v>54.956429320820533</v>
      </c>
      <c r="I654">
        <v>40244.639999999999</v>
      </c>
      <c r="J654">
        <v>38.04</v>
      </c>
      <c r="K654" s="1">
        <f t="shared" si="10"/>
        <v>24935.578943999997</v>
      </c>
      <c r="L654">
        <v>164.23</v>
      </c>
      <c r="M654">
        <v>1.02</v>
      </c>
      <c r="N654" s="1">
        <f>Table1[[#This Row],[final_price]]*Table1[[#This Row],[competitor_price_index]]</f>
        <v>25434.290522879997</v>
      </c>
      <c r="O654" t="s">
        <v>45</v>
      </c>
      <c r="P654">
        <v>665</v>
      </c>
      <c r="Q654">
        <v>3134</v>
      </c>
      <c r="R654">
        <v>8.2799999999999994</v>
      </c>
      <c r="S654" s="2">
        <f>Table1[[#This Row],[units_sold]]*(Table1[[#This Row],[return_rate]]/100)</f>
        <v>259.49520000000001</v>
      </c>
      <c r="T654" s="2">
        <f>Table1[[#This Row],[units_sold]]-Table1[[#This Row],[unit_return]]</f>
        <v>2874.5048000000002</v>
      </c>
      <c r="U654">
        <f>Table1[[#This Row],[final_sold]]*Table1[[#This Row],[final_price]]</f>
        <v>71677441.365306929</v>
      </c>
      <c r="V654">
        <v>4.79</v>
      </c>
      <c r="W654">
        <v>9.25</v>
      </c>
    </row>
    <row r="655" spans="1:23" x14ac:dyDescent="0.3">
      <c r="A655">
        <v>2023</v>
      </c>
      <c r="B655" t="s">
        <v>33</v>
      </c>
      <c r="C655" t="s">
        <v>19</v>
      </c>
      <c r="D655">
        <v>118618</v>
      </c>
      <c r="E655">
        <v>6.29</v>
      </c>
      <c r="F655" s="2">
        <f>Table1[[#This Row],[website_traffic]]*(Table1[[#This Row],[conversion_rate]]/100)</f>
        <v>7461.0721999999996</v>
      </c>
      <c r="G655">
        <v>263437.14</v>
      </c>
      <c r="H655" s="2">
        <f>Table1[[#This Row],[marketing_spend]]/Table1[[#This Row],[customer buying]]</f>
        <v>35.308214816631853</v>
      </c>
      <c r="I655">
        <v>17244.830000000002</v>
      </c>
      <c r="J655">
        <v>18.57</v>
      </c>
      <c r="K655" s="1">
        <f t="shared" si="10"/>
        <v>14042.465069000002</v>
      </c>
      <c r="L655">
        <v>209.83</v>
      </c>
      <c r="M655">
        <v>0.97</v>
      </c>
      <c r="N655" s="1">
        <f>Table1[[#This Row],[final_price]]*Table1[[#This Row],[competitor_price_index]]</f>
        <v>13621.191116930002</v>
      </c>
      <c r="O655" t="s">
        <v>44</v>
      </c>
      <c r="P655">
        <v>4605</v>
      </c>
      <c r="Q655">
        <v>7181</v>
      </c>
      <c r="R655">
        <v>15.51</v>
      </c>
      <c r="S655" s="2">
        <f>Table1[[#This Row],[units_sold]]*(Table1[[#This Row],[return_rate]]/100)</f>
        <v>1113.7730999999999</v>
      </c>
      <c r="T655" s="2">
        <f>Table1[[#This Row],[units_sold]]-Table1[[#This Row],[unit_return]]</f>
        <v>6067.2268999999997</v>
      </c>
      <c r="U655">
        <f>Table1[[#This Row],[final_sold]]*Table1[[#This Row],[final_price]]</f>
        <v>85198821.808947161</v>
      </c>
      <c r="V655">
        <v>3.85</v>
      </c>
      <c r="W655">
        <v>9.41</v>
      </c>
    </row>
    <row r="656" spans="1:23" x14ac:dyDescent="0.3">
      <c r="A656">
        <v>2023</v>
      </c>
      <c r="B656" t="s">
        <v>33</v>
      </c>
      <c r="C656" t="s">
        <v>21</v>
      </c>
      <c r="D656">
        <v>97500</v>
      </c>
      <c r="E656">
        <v>4.58</v>
      </c>
      <c r="F656" s="2">
        <f>Table1[[#This Row],[website_traffic]]*(Table1[[#This Row],[conversion_rate]]/100)</f>
        <v>4465.5</v>
      </c>
      <c r="G656">
        <v>185427.98</v>
      </c>
      <c r="H656" s="2">
        <f>Table1[[#This Row],[marketing_spend]]/Table1[[#This Row],[customer buying]]</f>
        <v>41.524572836188561</v>
      </c>
      <c r="I656">
        <v>46669.04</v>
      </c>
      <c r="J656">
        <v>54.18</v>
      </c>
      <c r="K656" s="1">
        <f t="shared" si="10"/>
        <v>21383.754128000004</v>
      </c>
      <c r="L656">
        <v>99.58</v>
      </c>
      <c r="M656">
        <v>1.17</v>
      </c>
      <c r="N656" s="1">
        <f>Table1[[#This Row],[final_price]]*Table1[[#This Row],[competitor_price_index]]</f>
        <v>25018.992329760003</v>
      </c>
      <c r="O656" t="s">
        <v>44</v>
      </c>
      <c r="P656">
        <v>4481</v>
      </c>
      <c r="Q656">
        <v>3862</v>
      </c>
      <c r="R656">
        <v>16.649999999999999</v>
      </c>
      <c r="S656" s="2">
        <f>Table1[[#This Row],[units_sold]]*(Table1[[#This Row],[return_rate]]/100)</f>
        <v>643.02299999999991</v>
      </c>
      <c r="T656" s="2">
        <f>Table1[[#This Row],[units_sold]]-Table1[[#This Row],[unit_return]]</f>
        <v>3218.9769999999999</v>
      </c>
      <c r="U656">
        <f>Table1[[#This Row],[final_sold]]*Table1[[#This Row],[final_price]]</f>
        <v>68833812.711687073</v>
      </c>
      <c r="V656">
        <v>3.46</v>
      </c>
      <c r="W656">
        <v>19.649999999999999</v>
      </c>
    </row>
    <row r="657" spans="1:23" x14ac:dyDescent="0.3">
      <c r="A657">
        <v>2023</v>
      </c>
      <c r="B657" t="s">
        <v>33</v>
      </c>
      <c r="C657" t="s">
        <v>19</v>
      </c>
      <c r="D657">
        <v>101628</v>
      </c>
      <c r="E657">
        <v>7.63</v>
      </c>
      <c r="F657" s="2">
        <f>Table1[[#This Row],[website_traffic]]*(Table1[[#This Row],[conversion_rate]]/100)</f>
        <v>7754.2163999999993</v>
      </c>
      <c r="G657">
        <v>175800.18</v>
      </c>
      <c r="H657" s="2">
        <f>Table1[[#This Row],[marketing_spend]]/Table1[[#This Row],[customer buying]]</f>
        <v>22.671559694929329</v>
      </c>
      <c r="I657">
        <v>46477.2</v>
      </c>
      <c r="J657">
        <v>51.57</v>
      </c>
      <c r="K657" s="1">
        <f t="shared" si="10"/>
        <v>22508.907959999997</v>
      </c>
      <c r="L657">
        <v>46.05</v>
      </c>
      <c r="M657">
        <v>1.2</v>
      </c>
      <c r="N657" s="1">
        <f>Table1[[#This Row],[final_price]]*Table1[[#This Row],[competitor_price_index]]</f>
        <v>27010.689551999996</v>
      </c>
      <c r="O657" t="s">
        <v>45</v>
      </c>
      <c r="P657">
        <v>1888</v>
      </c>
      <c r="Q657">
        <v>5800</v>
      </c>
      <c r="R657">
        <v>3.39</v>
      </c>
      <c r="S657" s="2">
        <f>Table1[[#This Row],[units_sold]]*(Table1[[#This Row],[return_rate]]/100)</f>
        <v>196.62</v>
      </c>
      <c r="T657" s="2">
        <f>Table1[[#This Row],[units_sold]]-Table1[[#This Row],[unit_return]]</f>
        <v>5603.38</v>
      </c>
      <c r="U657">
        <f>Table1[[#This Row],[final_sold]]*Table1[[#This Row],[final_price]]</f>
        <v>126125964.68490478</v>
      </c>
      <c r="V657">
        <v>3.74</v>
      </c>
      <c r="W657">
        <v>10.34</v>
      </c>
    </row>
    <row r="658" spans="1:23" x14ac:dyDescent="0.3">
      <c r="A658">
        <v>2023</v>
      </c>
      <c r="B658" t="s">
        <v>33</v>
      </c>
      <c r="C658" t="s">
        <v>22</v>
      </c>
      <c r="D658">
        <v>59308</v>
      </c>
      <c r="E658">
        <v>0.83</v>
      </c>
      <c r="F658" s="2">
        <f>Table1[[#This Row],[website_traffic]]*(Table1[[#This Row],[conversion_rate]]/100)</f>
        <v>492.25639999999999</v>
      </c>
      <c r="G658">
        <v>54508.95</v>
      </c>
      <c r="H658" s="2">
        <f>Table1[[#This Row],[marketing_spend]]/Table1[[#This Row],[customer buying]]</f>
        <v>110.73284166544101</v>
      </c>
      <c r="I658">
        <v>25318.16</v>
      </c>
      <c r="J658">
        <v>55.83</v>
      </c>
      <c r="K658" s="1">
        <f t="shared" si="10"/>
        <v>11183.031272</v>
      </c>
      <c r="L658">
        <v>105.17</v>
      </c>
      <c r="M658">
        <v>0.81</v>
      </c>
      <c r="N658" s="1">
        <f>Table1[[#This Row],[final_price]]*Table1[[#This Row],[competitor_price_index]]</f>
        <v>9058.2553303200002</v>
      </c>
      <c r="O658" t="s">
        <v>44</v>
      </c>
      <c r="P658">
        <v>4429</v>
      </c>
      <c r="Q658">
        <v>536</v>
      </c>
      <c r="R658">
        <v>17.34</v>
      </c>
      <c r="S658" s="2">
        <f>Table1[[#This Row],[units_sold]]*(Table1[[#This Row],[return_rate]]/100)</f>
        <v>92.942399999999992</v>
      </c>
      <c r="T658" s="2">
        <f>Table1[[#This Row],[units_sold]]-Table1[[#This Row],[unit_return]]</f>
        <v>443.05759999999998</v>
      </c>
      <c r="U658">
        <f>Table1[[#This Row],[final_sold]]*Table1[[#This Row],[final_price]]</f>
        <v>4954726.9960972667</v>
      </c>
      <c r="V658">
        <v>4.3600000000000003</v>
      </c>
      <c r="W658">
        <v>17.87</v>
      </c>
    </row>
    <row r="659" spans="1:23" x14ac:dyDescent="0.3">
      <c r="A659">
        <v>2023</v>
      </c>
      <c r="B659" t="s">
        <v>33</v>
      </c>
      <c r="C659" t="s">
        <v>19</v>
      </c>
      <c r="D659">
        <v>32076</v>
      </c>
      <c r="E659">
        <v>5.68</v>
      </c>
      <c r="F659" s="2">
        <f>Table1[[#This Row],[website_traffic]]*(Table1[[#This Row],[conversion_rate]]/100)</f>
        <v>1821.9168</v>
      </c>
      <c r="G659">
        <v>71943.710000000006</v>
      </c>
      <c r="H659" s="2">
        <f>Table1[[#This Row],[marketing_spend]]/Table1[[#This Row],[customer buying]]</f>
        <v>39.487922829406926</v>
      </c>
      <c r="I659">
        <v>48999.74</v>
      </c>
      <c r="J659">
        <v>33.97</v>
      </c>
      <c r="K659" s="1">
        <f t="shared" si="10"/>
        <v>32354.528321999998</v>
      </c>
      <c r="L659">
        <v>21.04</v>
      </c>
      <c r="M659">
        <v>0.98</v>
      </c>
      <c r="N659" s="1">
        <f>Table1[[#This Row],[final_price]]*Table1[[#This Row],[competitor_price_index]]</f>
        <v>31707.437755559997</v>
      </c>
      <c r="O659" t="s">
        <v>44</v>
      </c>
      <c r="P659">
        <v>3448</v>
      </c>
      <c r="Q659">
        <v>2008</v>
      </c>
      <c r="R659">
        <v>23.88</v>
      </c>
      <c r="S659" s="2">
        <f>Table1[[#This Row],[units_sold]]*(Table1[[#This Row],[return_rate]]/100)</f>
        <v>479.51039999999995</v>
      </c>
      <c r="T659" s="2">
        <f>Table1[[#This Row],[units_sold]]-Table1[[#This Row],[unit_return]]</f>
        <v>1528.4896000000001</v>
      </c>
      <c r="U659">
        <f>Table1[[#This Row],[final_sold]]*Table1[[#This Row],[final_price]]</f>
        <v>49453560.053082451</v>
      </c>
      <c r="V659">
        <v>4.41</v>
      </c>
      <c r="W659">
        <v>14.85</v>
      </c>
    </row>
    <row r="660" spans="1:23" x14ac:dyDescent="0.3">
      <c r="A660">
        <v>2023</v>
      </c>
      <c r="B660" t="s">
        <v>33</v>
      </c>
      <c r="C660" t="s">
        <v>21</v>
      </c>
      <c r="D660">
        <v>125403</v>
      </c>
      <c r="E660">
        <v>2.81</v>
      </c>
      <c r="F660" s="2">
        <f>Table1[[#This Row],[website_traffic]]*(Table1[[#This Row],[conversion_rate]]/100)</f>
        <v>3523.8243000000002</v>
      </c>
      <c r="G660">
        <v>336937.13</v>
      </c>
      <c r="H660" s="2">
        <f>Table1[[#This Row],[marketing_spend]]/Table1[[#This Row],[customer buying]]</f>
        <v>95.616892703759376</v>
      </c>
      <c r="I660">
        <v>30219.82</v>
      </c>
      <c r="J660">
        <v>28.38</v>
      </c>
      <c r="K660" s="1">
        <f t="shared" si="10"/>
        <v>21643.435083999997</v>
      </c>
      <c r="L660">
        <v>434.71</v>
      </c>
      <c r="M660">
        <v>1</v>
      </c>
      <c r="N660" s="1">
        <f>Table1[[#This Row],[final_price]]*Table1[[#This Row],[competitor_price_index]]</f>
        <v>21643.435083999997</v>
      </c>
      <c r="O660" t="s">
        <v>45</v>
      </c>
      <c r="P660">
        <v>3999</v>
      </c>
      <c r="Q660">
        <v>3086</v>
      </c>
      <c r="R660">
        <v>13.61</v>
      </c>
      <c r="S660" s="2">
        <f>Table1[[#This Row],[units_sold]]*(Table1[[#This Row],[return_rate]]/100)</f>
        <v>420.00459999999998</v>
      </c>
      <c r="T660" s="2">
        <f>Table1[[#This Row],[units_sold]]-Table1[[#This Row],[unit_return]]</f>
        <v>2665.9953999999998</v>
      </c>
      <c r="U660">
        <f>Table1[[#This Row],[final_sold]]*Table1[[#This Row],[final_price]]</f>
        <v>57701298.374142602</v>
      </c>
      <c r="V660">
        <v>4.38</v>
      </c>
      <c r="W660">
        <v>15.55</v>
      </c>
    </row>
    <row r="661" spans="1:23" x14ac:dyDescent="0.3">
      <c r="A661">
        <v>2023</v>
      </c>
      <c r="B661" t="s">
        <v>33</v>
      </c>
      <c r="C661" t="s">
        <v>20</v>
      </c>
      <c r="D661">
        <v>19007</v>
      </c>
      <c r="E661">
        <v>7.01</v>
      </c>
      <c r="F661" s="2">
        <f>Table1[[#This Row],[website_traffic]]*(Table1[[#This Row],[conversion_rate]]/100)</f>
        <v>1332.3906999999999</v>
      </c>
      <c r="G661">
        <v>124020.55</v>
      </c>
      <c r="H661" s="2">
        <f>Table1[[#This Row],[marketing_spend]]/Table1[[#This Row],[customer buying]]</f>
        <v>93.08121859451586</v>
      </c>
      <c r="I661">
        <v>42358.41</v>
      </c>
      <c r="J661">
        <v>6.09</v>
      </c>
      <c r="K661" s="1">
        <f t="shared" si="10"/>
        <v>39778.782831000004</v>
      </c>
      <c r="L661">
        <v>80.42</v>
      </c>
      <c r="M661">
        <v>1.05</v>
      </c>
      <c r="N661" s="1">
        <f>Table1[[#This Row],[final_price]]*Table1[[#This Row],[competitor_price_index]]</f>
        <v>41767.721972550004</v>
      </c>
      <c r="O661" t="s">
        <v>45</v>
      </c>
      <c r="P661">
        <v>495</v>
      </c>
      <c r="Q661">
        <v>1151</v>
      </c>
      <c r="R661">
        <v>6.31</v>
      </c>
      <c r="S661" s="2">
        <f>Table1[[#This Row],[units_sold]]*(Table1[[#This Row],[return_rate]]/100)</f>
        <v>72.628099999999989</v>
      </c>
      <c r="T661" s="2">
        <f>Table1[[#This Row],[units_sold]]-Table1[[#This Row],[unit_return]]</f>
        <v>1078.3719000000001</v>
      </c>
      <c r="U661">
        <f>Table1[[#This Row],[final_sold]]*Table1[[#This Row],[final_price]]</f>
        <v>42896321.621152855</v>
      </c>
      <c r="V661">
        <v>4.32</v>
      </c>
      <c r="W661">
        <v>6.37</v>
      </c>
    </row>
    <row r="662" spans="1:23" x14ac:dyDescent="0.3">
      <c r="A662">
        <v>2023</v>
      </c>
      <c r="B662" t="s">
        <v>33</v>
      </c>
      <c r="C662" t="s">
        <v>19</v>
      </c>
      <c r="D662">
        <v>53693</v>
      </c>
      <c r="E662">
        <v>4.95</v>
      </c>
      <c r="F662" s="2">
        <f>Table1[[#This Row],[website_traffic]]*(Table1[[#This Row],[conversion_rate]]/100)</f>
        <v>2657.8035</v>
      </c>
      <c r="G662">
        <v>349592.23</v>
      </c>
      <c r="H662" s="2">
        <f>Table1[[#This Row],[marketing_spend]]/Table1[[#This Row],[customer buying]]</f>
        <v>131.53426504254358</v>
      </c>
      <c r="I662">
        <v>30625.14</v>
      </c>
      <c r="J662">
        <v>45.84</v>
      </c>
      <c r="K662" s="1">
        <f t="shared" si="10"/>
        <v>16586.575824</v>
      </c>
      <c r="L662">
        <v>25.56</v>
      </c>
      <c r="M662">
        <v>0.94</v>
      </c>
      <c r="N662" s="1">
        <f>Table1[[#This Row],[final_price]]*Table1[[#This Row],[competitor_price_index]]</f>
        <v>15591.381274559999</v>
      </c>
      <c r="O662" t="s">
        <v>45</v>
      </c>
      <c r="P662">
        <v>954</v>
      </c>
      <c r="Q662">
        <v>2078</v>
      </c>
      <c r="R662">
        <v>24.23</v>
      </c>
      <c r="S662" s="2">
        <f>Table1[[#This Row],[units_sold]]*(Table1[[#This Row],[return_rate]]/100)</f>
        <v>503.49940000000004</v>
      </c>
      <c r="T662" s="2">
        <f>Table1[[#This Row],[units_sold]]-Table1[[#This Row],[unit_return]]</f>
        <v>1574.5005999999998</v>
      </c>
      <c r="U662">
        <f>Table1[[#This Row],[final_sold]]*Table1[[#This Row],[final_price]]</f>
        <v>26115573.586833492</v>
      </c>
      <c r="V662">
        <v>3.91</v>
      </c>
      <c r="W662">
        <v>15.5</v>
      </c>
    </row>
    <row r="663" spans="1:23" x14ac:dyDescent="0.3">
      <c r="A663">
        <v>2023</v>
      </c>
      <c r="B663" t="s">
        <v>33</v>
      </c>
      <c r="C663" t="s">
        <v>18</v>
      </c>
      <c r="D663">
        <v>105531</v>
      </c>
      <c r="E663">
        <v>0.7</v>
      </c>
      <c r="F663" s="2">
        <f>Table1[[#This Row],[website_traffic]]*(Table1[[#This Row],[conversion_rate]]/100)</f>
        <v>738.71699999999987</v>
      </c>
      <c r="G663">
        <v>347236.29</v>
      </c>
      <c r="H663" s="2">
        <f>Table1[[#This Row],[marketing_spend]]/Table1[[#This Row],[customer buying]]</f>
        <v>470.05320034600538</v>
      </c>
      <c r="I663">
        <v>28340.67</v>
      </c>
      <c r="J663">
        <v>28.19</v>
      </c>
      <c r="K663" s="1">
        <f t="shared" si="10"/>
        <v>20351.435126999997</v>
      </c>
      <c r="L663">
        <v>316</v>
      </c>
      <c r="M663">
        <v>0.87</v>
      </c>
      <c r="N663" s="1">
        <f>Table1[[#This Row],[final_price]]*Table1[[#This Row],[competitor_price_index]]</f>
        <v>17705.748560489996</v>
      </c>
      <c r="O663" t="s">
        <v>45</v>
      </c>
      <c r="P663">
        <v>2291</v>
      </c>
      <c r="Q663">
        <v>568</v>
      </c>
      <c r="R663">
        <v>9.75</v>
      </c>
      <c r="S663" s="2">
        <f>Table1[[#This Row],[units_sold]]*(Table1[[#This Row],[return_rate]]/100)</f>
        <v>55.38</v>
      </c>
      <c r="T663" s="2">
        <f>Table1[[#This Row],[units_sold]]-Table1[[#This Row],[unit_return]]</f>
        <v>512.62</v>
      </c>
      <c r="U663">
        <f>Table1[[#This Row],[final_sold]]*Table1[[#This Row],[final_price]]</f>
        <v>10432552.674802739</v>
      </c>
      <c r="V663">
        <v>3.85</v>
      </c>
      <c r="W663">
        <v>15.01</v>
      </c>
    </row>
    <row r="664" spans="1:23" x14ac:dyDescent="0.3">
      <c r="A664">
        <v>2023</v>
      </c>
      <c r="B664" t="s">
        <v>33</v>
      </c>
      <c r="C664" t="s">
        <v>20</v>
      </c>
      <c r="D664">
        <v>54214</v>
      </c>
      <c r="E664">
        <v>7.29</v>
      </c>
      <c r="F664" s="2">
        <f>Table1[[#This Row],[website_traffic]]*(Table1[[#This Row],[conversion_rate]]/100)</f>
        <v>3952.2006000000006</v>
      </c>
      <c r="G664">
        <v>393872.89</v>
      </c>
      <c r="H664" s="2">
        <f>Table1[[#This Row],[marketing_spend]]/Table1[[#This Row],[customer buying]]</f>
        <v>99.659134204878157</v>
      </c>
      <c r="I664">
        <v>45131.83</v>
      </c>
      <c r="J664">
        <v>53.47</v>
      </c>
      <c r="K664" s="1">
        <f t="shared" si="10"/>
        <v>20999.840499000002</v>
      </c>
      <c r="L664">
        <v>148.19999999999999</v>
      </c>
      <c r="M664">
        <v>0.96</v>
      </c>
      <c r="N664" s="1">
        <f>Table1[[#This Row],[final_price]]*Table1[[#This Row],[competitor_price_index]]</f>
        <v>20159.84687904</v>
      </c>
      <c r="O664" t="s">
        <v>45</v>
      </c>
      <c r="P664">
        <v>904</v>
      </c>
      <c r="Q664">
        <v>2632</v>
      </c>
      <c r="R664">
        <v>8.9600000000000009</v>
      </c>
      <c r="S664" s="2">
        <f>Table1[[#This Row],[units_sold]]*(Table1[[#This Row],[return_rate]]/100)</f>
        <v>235.82720000000003</v>
      </c>
      <c r="T664" s="2">
        <f>Table1[[#This Row],[units_sold]]-Table1[[#This Row],[unit_return]]</f>
        <v>2396.1727999999998</v>
      </c>
      <c r="U664">
        <f>Table1[[#This Row],[final_sold]]*Table1[[#This Row],[final_price]]</f>
        <v>50319246.608042225</v>
      </c>
      <c r="V664">
        <v>3.33</v>
      </c>
      <c r="W664">
        <v>10.61</v>
      </c>
    </row>
    <row r="665" spans="1:23" x14ac:dyDescent="0.3">
      <c r="A665">
        <v>2023</v>
      </c>
      <c r="B665" t="s">
        <v>33</v>
      </c>
      <c r="C665" t="s">
        <v>21</v>
      </c>
      <c r="D665">
        <v>98081</v>
      </c>
      <c r="E665">
        <v>0.52</v>
      </c>
      <c r="F665" s="2">
        <f>Table1[[#This Row],[website_traffic]]*(Table1[[#This Row],[conversion_rate]]/100)</f>
        <v>510.02119999999996</v>
      </c>
      <c r="G665">
        <v>11635.38</v>
      </c>
      <c r="H665" s="2">
        <f>Table1[[#This Row],[marketing_spend]]/Table1[[#This Row],[customer buying]]</f>
        <v>22.813522261427565</v>
      </c>
      <c r="I665">
        <v>28988.14</v>
      </c>
      <c r="J665">
        <v>30.05</v>
      </c>
      <c r="K665" s="1">
        <f t="shared" si="10"/>
        <v>20277.20393</v>
      </c>
      <c r="L665">
        <v>66.64</v>
      </c>
      <c r="M665">
        <v>0.93</v>
      </c>
      <c r="N665" s="1">
        <f>Table1[[#This Row],[final_price]]*Table1[[#This Row],[competitor_price_index]]</f>
        <v>18857.799654900002</v>
      </c>
      <c r="O665" t="s">
        <v>45</v>
      </c>
      <c r="P665">
        <v>4208</v>
      </c>
      <c r="Q665">
        <v>260</v>
      </c>
      <c r="R665">
        <v>3.94</v>
      </c>
      <c r="S665" s="2">
        <f>Table1[[#This Row],[units_sold]]*(Table1[[#This Row],[return_rate]]/100)</f>
        <v>10.244</v>
      </c>
      <c r="T665" s="2">
        <f>Table1[[#This Row],[units_sold]]-Table1[[#This Row],[unit_return]]</f>
        <v>249.756</v>
      </c>
      <c r="U665">
        <f>Table1[[#This Row],[final_sold]]*Table1[[#This Row],[final_price]]</f>
        <v>5064353.34474108</v>
      </c>
      <c r="V665">
        <v>2.5499999999999998</v>
      </c>
      <c r="W665">
        <v>14.17</v>
      </c>
    </row>
    <row r="666" spans="1:23" x14ac:dyDescent="0.3">
      <c r="A666">
        <v>2023</v>
      </c>
      <c r="B666" t="s">
        <v>33</v>
      </c>
      <c r="C666" t="s">
        <v>20</v>
      </c>
      <c r="D666">
        <v>167923</v>
      </c>
      <c r="E666">
        <v>4.8600000000000003</v>
      </c>
      <c r="F666" s="2">
        <f>Table1[[#This Row],[website_traffic]]*(Table1[[#This Row],[conversion_rate]]/100)</f>
        <v>8161.0578000000005</v>
      </c>
      <c r="G666">
        <v>79050.84</v>
      </c>
      <c r="H666" s="2">
        <f>Table1[[#This Row],[marketing_spend]]/Table1[[#This Row],[customer buying]]</f>
        <v>9.6863472771875223</v>
      </c>
      <c r="I666">
        <v>47465.8</v>
      </c>
      <c r="J666">
        <v>40.96</v>
      </c>
      <c r="K666" s="1">
        <f t="shared" si="10"/>
        <v>28023.808320000004</v>
      </c>
      <c r="L666">
        <v>129.74</v>
      </c>
      <c r="M666">
        <v>1.1000000000000001</v>
      </c>
      <c r="N666" s="1">
        <f>Table1[[#This Row],[final_price]]*Table1[[#This Row],[competitor_price_index]]</f>
        <v>30826.189152000006</v>
      </c>
      <c r="O666" t="s">
        <v>45</v>
      </c>
      <c r="P666">
        <v>1025</v>
      </c>
      <c r="Q666">
        <v>4406</v>
      </c>
      <c r="R666">
        <v>6.76</v>
      </c>
      <c r="S666" s="2">
        <f>Table1[[#This Row],[units_sold]]*(Table1[[#This Row],[return_rate]]/100)</f>
        <v>297.84559999999999</v>
      </c>
      <c r="T666" s="2">
        <f>Table1[[#This Row],[units_sold]]-Table1[[#This Row],[unit_return]]</f>
        <v>4108.1544000000004</v>
      </c>
      <c r="U666">
        <f>Table1[[#This Row],[final_sold]]*Table1[[#This Row],[final_price]]</f>
        <v>115126131.45456463</v>
      </c>
      <c r="V666">
        <v>2.7</v>
      </c>
      <c r="W666">
        <v>14.43</v>
      </c>
    </row>
    <row r="667" spans="1:23" x14ac:dyDescent="0.3">
      <c r="A667">
        <v>2023</v>
      </c>
      <c r="B667" t="s">
        <v>33</v>
      </c>
      <c r="C667" t="s">
        <v>18</v>
      </c>
      <c r="D667">
        <v>16430</v>
      </c>
      <c r="E667">
        <v>6.79</v>
      </c>
      <c r="F667" s="2">
        <f>Table1[[#This Row],[website_traffic]]*(Table1[[#This Row],[conversion_rate]]/100)</f>
        <v>1115.597</v>
      </c>
      <c r="G667">
        <v>442061.47</v>
      </c>
      <c r="H667" s="2">
        <f>Table1[[#This Row],[marketing_spend]]/Table1[[#This Row],[customer buying]]</f>
        <v>396.25552058673514</v>
      </c>
      <c r="I667">
        <v>37746.1</v>
      </c>
      <c r="J667">
        <v>12.84</v>
      </c>
      <c r="K667" s="1">
        <f t="shared" si="10"/>
        <v>32899.500760000003</v>
      </c>
      <c r="L667">
        <v>217.18</v>
      </c>
      <c r="M667">
        <v>1.06</v>
      </c>
      <c r="N667" s="1">
        <f>Table1[[#This Row],[final_price]]*Table1[[#This Row],[competitor_price_index]]</f>
        <v>34873.470805600002</v>
      </c>
      <c r="O667" t="s">
        <v>45</v>
      </c>
      <c r="P667">
        <v>2945</v>
      </c>
      <c r="Q667">
        <v>832</v>
      </c>
      <c r="R667">
        <v>1.62</v>
      </c>
      <c r="S667" s="2">
        <f>Table1[[#This Row],[units_sold]]*(Table1[[#This Row],[return_rate]]/100)</f>
        <v>13.478400000000002</v>
      </c>
      <c r="T667" s="2">
        <f>Table1[[#This Row],[units_sold]]-Table1[[#This Row],[unit_return]]</f>
        <v>818.52160000000003</v>
      </c>
      <c r="U667">
        <f>Table1[[#This Row],[final_sold]]*Table1[[#This Row],[final_price]]</f>
        <v>26928952.001276419</v>
      </c>
      <c r="V667">
        <v>3.73</v>
      </c>
      <c r="W667">
        <v>13.4</v>
      </c>
    </row>
    <row r="668" spans="1:23" x14ac:dyDescent="0.3">
      <c r="A668">
        <v>2023</v>
      </c>
      <c r="B668" t="s">
        <v>33</v>
      </c>
      <c r="C668" t="s">
        <v>22</v>
      </c>
      <c r="D668">
        <v>53657</v>
      </c>
      <c r="E668">
        <v>4.82</v>
      </c>
      <c r="F668" s="2">
        <f>Table1[[#This Row],[website_traffic]]*(Table1[[#This Row],[conversion_rate]]/100)</f>
        <v>2586.2674000000002</v>
      </c>
      <c r="G668">
        <v>344777.85</v>
      </c>
      <c r="H668" s="2">
        <f>Table1[[#This Row],[marketing_spend]]/Table1[[#This Row],[customer buying]]</f>
        <v>133.31098323398422</v>
      </c>
      <c r="I668">
        <v>27544.34</v>
      </c>
      <c r="J668">
        <v>26.07</v>
      </c>
      <c r="K668" s="1">
        <f t="shared" si="10"/>
        <v>20363.530562000004</v>
      </c>
      <c r="L668">
        <v>498.62</v>
      </c>
      <c r="M668">
        <v>1.0900000000000001</v>
      </c>
      <c r="N668" s="1">
        <f>Table1[[#This Row],[final_price]]*Table1[[#This Row],[competitor_price_index]]</f>
        <v>22196.248312580006</v>
      </c>
      <c r="O668" t="s">
        <v>44</v>
      </c>
      <c r="P668">
        <v>4640</v>
      </c>
      <c r="Q668">
        <v>2903</v>
      </c>
      <c r="R668">
        <v>17.59</v>
      </c>
      <c r="S668" s="2">
        <f>Table1[[#This Row],[units_sold]]*(Table1[[#This Row],[return_rate]]/100)</f>
        <v>510.6377</v>
      </c>
      <c r="T668" s="2">
        <f>Table1[[#This Row],[units_sold]]-Table1[[#This Row],[unit_return]]</f>
        <v>2392.3622999999998</v>
      </c>
      <c r="U668">
        <f>Table1[[#This Row],[final_sold]]*Table1[[#This Row],[final_price]]</f>
        <v>48716942.811426617</v>
      </c>
      <c r="V668">
        <v>4.49</v>
      </c>
      <c r="W668">
        <v>14.12</v>
      </c>
    </row>
    <row r="669" spans="1:23" x14ac:dyDescent="0.3">
      <c r="A669">
        <v>2023</v>
      </c>
      <c r="B669" t="s">
        <v>33</v>
      </c>
      <c r="C669" t="s">
        <v>22</v>
      </c>
      <c r="D669">
        <v>160860</v>
      </c>
      <c r="E669">
        <v>1.6</v>
      </c>
      <c r="F669" s="2">
        <f>Table1[[#This Row],[website_traffic]]*(Table1[[#This Row],[conversion_rate]]/100)</f>
        <v>2573.7600000000002</v>
      </c>
      <c r="G669">
        <v>409650.84</v>
      </c>
      <c r="H669" s="2">
        <f>Table1[[#This Row],[marketing_spend]]/Table1[[#This Row],[customer buying]]</f>
        <v>159.16435098843715</v>
      </c>
      <c r="I669">
        <v>1180.22</v>
      </c>
      <c r="J669">
        <v>45.73</v>
      </c>
      <c r="K669" s="1">
        <f t="shared" si="10"/>
        <v>640.50539400000002</v>
      </c>
      <c r="L669">
        <v>470.46</v>
      </c>
      <c r="M669">
        <v>0.88</v>
      </c>
      <c r="N669" s="1">
        <f>Table1[[#This Row],[final_price]]*Table1[[#This Row],[competitor_price_index]]</f>
        <v>563.64474672000006</v>
      </c>
      <c r="O669" t="s">
        <v>45</v>
      </c>
      <c r="P669">
        <v>1114</v>
      </c>
      <c r="Q669">
        <v>1811</v>
      </c>
      <c r="R669">
        <v>6.3</v>
      </c>
      <c r="S669" s="2">
        <f>Table1[[#This Row],[units_sold]]*(Table1[[#This Row],[return_rate]]/100)</f>
        <v>114.093</v>
      </c>
      <c r="T669" s="2">
        <f>Table1[[#This Row],[units_sold]]-Table1[[#This Row],[unit_return]]</f>
        <v>1696.9069999999999</v>
      </c>
      <c r="U669">
        <f>Table1[[#This Row],[final_sold]]*Table1[[#This Row],[final_price]]</f>
        <v>1086878.086616358</v>
      </c>
      <c r="V669">
        <v>3.52</v>
      </c>
      <c r="W669">
        <v>19.2</v>
      </c>
    </row>
    <row r="670" spans="1:23" x14ac:dyDescent="0.3">
      <c r="A670">
        <v>2023</v>
      </c>
      <c r="B670" t="s">
        <v>33</v>
      </c>
      <c r="C670" t="s">
        <v>19</v>
      </c>
      <c r="D670">
        <v>7121</v>
      </c>
      <c r="E670">
        <v>4.58</v>
      </c>
      <c r="F670" s="2">
        <f>Table1[[#This Row],[website_traffic]]*(Table1[[#This Row],[conversion_rate]]/100)</f>
        <v>326.14179999999999</v>
      </c>
      <c r="G670">
        <v>389144.23</v>
      </c>
      <c r="H670" s="2">
        <f>Table1[[#This Row],[marketing_spend]]/Table1[[#This Row],[customer buying]]</f>
        <v>1193.1749625469658</v>
      </c>
      <c r="I670">
        <v>34556.82</v>
      </c>
      <c r="J670">
        <v>40.81</v>
      </c>
      <c r="K670" s="1">
        <f t="shared" si="10"/>
        <v>20454.181757999999</v>
      </c>
      <c r="L670">
        <v>444.56</v>
      </c>
      <c r="M670">
        <v>0.94</v>
      </c>
      <c r="N670" s="1">
        <f>Table1[[#This Row],[final_price]]*Table1[[#This Row],[competitor_price_index]]</f>
        <v>19226.930852519999</v>
      </c>
      <c r="O670" t="s">
        <v>45</v>
      </c>
      <c r="P670">
        <v>312</v>
      </c>
      <c r="Q670">
        <v>296</v>
      </c>
      <c r="R670">
        <v>21.33</v>
      </c>
      <c r="S670" s="2">
        <f>Table1[[#This Row],[units_sold]]*(Table1[[#This Row],[return_rate]]/100)</f>
        <v>63.136799999999994</v>
      </c>
      <c r="T670" s="2">
        <f>Table1[[#This Row],[units_sold]]-Table1[[#This Row],[unit_return]]</f>
        <v>232.86320000000001</v>
      </c>
      <c r="U670">
        <f>Table1[[#This Row],[final_sold]]*Table1[[#This Row],[final_price]]</f>
        <v>4763026.2175495056</v>
      </c>
      <c r="V670">
        <v>4.54</v>
      </c>
      <c r="W670">
        <v>20.5</v>
      </c>
    </row>
    <row r="671" spans="1:23" x14ac:dyDescent="0.3">
      <c r="A671">
        <v>2023</v>
      </c>
      <c r="B671" t="s">
        <v>33</v>
      </c>
      <c r="C671" t="s">
        <v>22</v>
      </c>
      <c r="D671">
        <v>64056</v>
      </c>
      <c r="E671">
        <v>6.24</v>
      </c>
      <c r="F671" s="2">
        <f>Table1[[#This Row],[website_traffic]]*(Table1[[#This Row],[conversion_rate]]/100)</f>
        <v>3997.0944000000004</v>
      </c>
      <c r="G671">
        <v>328702.12</v>
      </c>
      <c r="H671" s="2">
        <f>Table1[[#This Row],[marketing_spend]]/Table1[[#This Row],[customer buying]]</f>
        <v>82.235265697002291</v>
      </c>
      <c r="I671">
        <v>38768.980000000003</v>
      </c>
      <c r="J671">
        <v>43.27</v>
      </c>
      <c r="K671" s="1">
        <f t="shared" si="10"/>
        <v>21993.642354</v>
      </c>
      <c r="L671">
        <v>371.31</v>
      </c>
      <c r="M671">
        <v>0.81</v>
      </c>
      <c r="N671" s="1">
        <f>Table1[[#This Row],[final_price]]*Table1[[#This Row],[competitor_price_index]]</f>
        <v>17814.850306740002</v>
      </c>
      <c r="O671" t="s">
        <v>45</v>
      </c>
      <c r="P671">
        <v>4059</v>
      </c>
      <c r="Q671">
        <v>2182</v>
      </c>
      <c r="R671">
        <v>19.27</v>
      </c>
      <c r="S671" s="2">
        <f>Table1[[#This Row],[units_sold]]*(Table1[[#This Row],[return_rate]]/100)</f>
        <v>420.47139999999996</v>
      </c>
      <c r="T671" s="2">
        <f>Table1[[#This Row],[units_sold]]-Table1[[#This Row],[unit_return]]</f>
        <v>1761.5286000000001</v>
      </c>
      <c r="U671">
        <f>Table1[[#This Row],[final_sold]]*Table1[[#This Row],[final_price]]</f>
        <v>38742430.024742328</v>
      </c>
      <c r="V671">
        <v>2.73</v>
      </c>
      <c r="W671">
        <v>10.92</v>
      </c>
    </row>
    <row r="672" spans="1:23" x14ac:dyDescent="0.3">
      <c r="A672">
        <v>2023</v>
      </c>
      <c r="B672" t="s">
        <v>33</v>
      </c>
      <c r="C672" t="s">
        <v>18</v>
      </c>
      <c r="D672">
        <v>52179</v>
      </c>
      <c r="E672">
        <v>3.53</v>
      </c>
      <c r="F672" s="2">
        <f>Table1[[#This Row],[website_traffic]]*(Table1[[#This Row],[conversion_rate]]/100)</f>
        <v>1841.9186999999999</v>
      </c>
      <c r="G672">
        <v>437584.08</v>
      </c>
      <c r="H672" s="2">
        <f>Table1[[#This Row],[marketing_spend]]/Table1[[#This Row],[customer buying]]</f>
        <v>237.56970380940268</v>
      </c>
      <c r="I672">
        <v>20227.39</v>
      </c>
      <c r="J672">
        <v>58.04</v>
      </c>
      <c r="K672" s="1">
        <f t="shared" si="10"/>
        <v>8487.4128439999986</v>
      </c>
      <c r="L672">
        <v>388.95</v>
      </c>
      <c r="M672">
        <v>1.1499999999999999</v>
      </c>
      <c r="N672" s="1">
        <f>Table1[[#This Row],[final_price]]*Table1[[#This Row],[competitor_price_index]]</f>
        <v>9760.5247705999973</v>
      </c>
      <c r="O672" t="s">
        <v>45</v>
      </c>
      <c r="P672">
        <v>3784</v>
      </c>
      <c r="Q672">
        <v>1392</v>
      </c>
      <c r="R672">
        <v>15.69</v>
      </c>
      <c r="S672" s="2">
        <f>Table1[[#This Row],[units_sold]]*(Table1[[#This Row],[return_rate]]/100)</f>
        <v>218.40479999999997</v>
      </c>
      <c r="T672" s="2">
        <f>Table1[[#This Row],[units_sold]]-Table1[[#This Row],[unit_return]]</f>
        <v>1173.5952</v>
      </c>
      <c r="U672">
        <f>Table1[[#This Row],[final_sold]]*Table1[[#This Row],[final_price]]</f>
        <v>9960786.9741367474</v>
      </c>
      <c r="V672">
        <v>3.78</v>
      </c>
      <c r="W672">
        <v>11.26</v>
      </c>
    </row>
    <row r="673" spans="1:23" x14ac:dyDescent="0.3">
      <c r="A673">
        <v>2023</v>
      </c>
      <c r="B673" t="s">
        <v>33</v>
      </c>
      <c r="C673" t="s">
        <v>21</v>
      </c>
      <c r="D673">
        <v>138575</v>
      </c>
      <c r="E673">
        <v>0.62</v>
      </c>
      <c r="F673" s="2">
        <f>Table1[[#This Row],[website_traffic]]*(Table1[[#This Row],[conversion_rate]]/100)</f>
        <v>859.16499999999996</v>
      </c>
      <c r="G673">
        <v>216905.97</v>
      </c>
      <c r="H673" s="2">
        <f>Table1[[#This Row],[marketing_spend]]/Table1[[#This Row],[customer buying]]</f>
        <v>252.46136655939199</v>
      </c>
      <c r="I673">
        <v>22219.38</v>
      </c>
      <c r="J673">
        <v>44.12</v>
      </c>
      <c r="K673" s="1">
        <f t="shared" si="10"/>
        <v>12416.189543999999</v>
      </c>
      <c r="L673">
        <v>218.21</v>
      </c>
      <c r="M673">
        <v>1.03</v>
      </c>
      <c r="N673" s="1">
        <f>Table1[[#This Row],[final_price]]*Table1[[#This Row],[competitor_price_index]]</f>
        <v>12788.675230319999</v>
      </c>
      <c r="O673" t="s">
        <v>45</v>
      </c>
      <c r="P673">
        <v>567</v>
      </c>
      <c r="Q673">
        <v>838</v>
      </c>
      <c r="R673">
        <v>17.940000000000001</v>
      </c>
      <c r="S673" s="2">
        <f>Table1[[#This Row],[units_sold]]*(Table1[[#This Row],[return_rate]]/100)</f>
        <v>150.3372</v>
      </c>
      <c r="T673" s="2">
        <f>Table1[[#This Row],[units_sold]]-Table1[[#This Row],[unit_return]]</f>
        <v>687.66280000000006</v>
      </c>
      <c r="U673">
        <f>Table1[[#This Row],[final_sold]]*Table1[[#This Row],[final_price]]</f>
        <v>8538151.6671577636</v>
      </c>
      <c r="V673">
        <v>4.88</v>
      </c>
      <c r="W673">
        <v>9.27</v>
      </c>
    </row>
    <row r="674" spans="1:23" x14ac:dyDescent="0.3">
      <c r="A674">
        <v>2023</v>
      </c>
      <c r="B674" t="s">
        <v>33</v>
      </c>
      <c r="C674" t="s">
        <v>19</v>
      </c>
      <c r="D674">
        <v>114307</v>
      </c>
      <c r="E674">
        <v>7.01</v>
      </c>
      <c r="F674" s="2">
        <f>Table1[[#This Row],[website_traffic]]*(Table1[[#This Row],[conversion_rate]]/100)</f>
        <v>8012.9206999999997</v>
      </c>
      <c r="G674">
        <v>455191.17</v>
      </c>
      <c r="H674" s="2">
        <f>Table1[[#This Row],[marketing_spend]]/Table1[[#This Row],[customer buying]]</f>
        <v>56.807147735781285</v>
      </c>
      <c r="I674">
        <v>11238.04</v>
      </c>
      <c r="J674">
        <v>39.4</v>
      </c>
      <c r="K674" s="1">
        <f t="shared" si="10"/>
        <v>6810.2522400000016</v>
      </c>
      <c r="L674">
        <v>343.69</v>
      </c>
      <c r="M674">
        <v>1.06</v>
      </c>
      <c r="N674" s="1">
        <f>Table1[[#This Row],[final_price]]*Table1[[#This Row],[competitor_price_index]]</f>
        <v>7218.8673744000025</v>
      </c>
      <c r="O674" t="s">
        <v>45</v>
      </c>
      <c r="P674">
        <v>3690</v>
      </c>
      <c r="Q674">
        <v>6041</v>
      </c>
      <c r="R674">
        <v>12.07</v>
      </c>
      <c r="S674" s="2">
        <f>Table1[[#This Row],[units_sold]]*(Table1[[#This Row],[return_rate]]/100)</f>
        <v>729.14869999999996</v>
      </c>
      <c r="T674" s="2">
        <f>Table1[[#This Row],[units_sold]]-Table1[[#This Row],[unit_return]]</f>
        <v>5311.8513000000003</v>
      </c>
      <c r="U674">
        <f>Table1[[#This Row],[final_sold]]*Table1[[#This Row],[final_price]]</f>
        <v>36175047.21437192</v>
      </c>
      <c r="V674">
        <v>3.77</v>
      </c>
      <c r="W674">
        <v>12.41</v>
      </c>
    </row>
    <row r="675" spans="1:23" x14ac:dyDescent="0.3">
      <c r="A675">
        <v>2024</v>
      </c>
      <c r="B675" t="s">
        <v>33</v>
      </c>
      <c r="C675" t="s">
        <v>20</v>
      </c>
      <c r="D675">
        <v>108163</v>
      </c>
      <c r="E675">
        <v>7.79</v>
      </c>
      <c r="F675" s="2">
        <f>Table1[[#This Row],[website_traffic]]*(Table1[[#This Row],[conversion_rate]]/100)</f>
        <v>8425.8976999999995</v>
      </c>
      <c r="G675">
        <v>230178.77</v>
      </c>
      <c r="H675" s="2">
        <f>Table1[[#This Row],[marketing_spend]]/Table1[[#This Row],[customer buying]]</f>
        <v>27.318011468380398</v>
      </c>
      <c r="I675">
        <v>42558.89</v>
      </c>
      <c r="J675">
        <v>30.13</v>
      </c>
      <c r="K675" s="1">
        <f t="shared" si="10"/>
        <v>29735.896442999998</v>
      </c>
      <c r="L675">
        <v>96.11</v>
      </c>
      <c r="M675">
        <v>1.07</v>
      </c>
      <c r="N675" s="1">
        <f>Table1[[#This Row],[final_price]]*Table1[[#This Row],[competitor_price_index]]</f>
        <v>31817.409194010001</v>
      </c>
      <c r="O675" t="s">
        <v>44</v>
      </c>
      <c r="P675">
        <v>4842</v>
      </c>
      <c r="Q675">
        <v>9710</v>
      </c>
      <c r="R675">
        <v>15.78</v>
      </c>
      <c r="S675" s="2">
        <f>Table1[[#This Row],[units_sold]]*(Table1[[#This Row],[return_rate]]/100)</f>
        <v>1532.2380000000001</v>
      </c>
      <c r="T675" s="2">
        <f>Table1[[#This Row],[units_sold]]-Table1[[#This Row],[unit_return]]</f>
        <v>8177.7619999999997</v>
      </c>
      <c r="U675">
        <f>Table1[[#This Row],[final_sold]]*Table1[[#This Row],[final_price]]</f>
        <v>243173083.96750054</v>
      </c>
      <c r="V675">
        <v>4.6100000000000003</v>
      </c>
      <c r="W675">
        <v>13.45</v>
      </c>
    </row>
    <row r="676" spans="1:23" x14ac:dyDescent="0.3">
      <c r="A676">
        <v>2024</v>
      </c>
      <c r="B676" t="s">
        <v>33</v>
      </c>
      <c r="C676" t="s">
        <v>18</v>
      </c>
      <c r="D676">
        <v>116742</v>
      </c>
      <c r="E676">
        <v>2.4900000000000002</v>
      </c>
      <c r="F676" s="2">
        <f>Table1[[#This Row],[website_traffic]]*(Table1[[#This Row],[conversion_rate]]/100)</f>
        <v>2906.8758000000003</v>
      </c>
      <c r="G676">
        <v>397164.1</v>
      </c>
      <c r="H676" s="2">
        <f>Table1[[#This Row],[marketing_spend]]/Table1[[#This Row],[customer buying]]</f>
        <v>136.62919482146432</v>
      </c>
      <c r="I676">
        <v>11931.18</v>
      </c>
      <c r="J676">
        <v>35.76</v>
      </c>
      <c r="K676" s="1">
        <f t="shared" si="10"/>
        <v>7664.590032000001</v>
      </c>
      <c r="L676">
        <v>497.34</v>
      </c>
      <c r="M676">
        <v>0.92</v>
      </c>
      <c r="N676" s="1">
        <f>Table1[[#This Row],[final_price]]*Table1[[#This Row],[competitor_price_index]]</f>
        <v>7051.4228294400009</v>
      </c>
      <c r="O676" t="s">
        <v>45</v>
      </c>
      <c r="P676">
        <v>2690</v>
      </c>
      <c r="Q676">
        <v>1459</v>
      </c>
      <c r="R676">
        <v>1.27</v>
      </c>
      <c r="S676" s="2">
        <f>Table1[[#This Row],[units_sold]]*(Table1[[#This Row],[return_rate]]/100)</f>
        <v>18.529299999999999</v>
      </c>
      <c r="T676" s="2">
        <f>Table1[[#This Row],[units_sold]]-Table1[[#This Row],[unit_return]]</f>
        <v>1440.4707000000001</v>
      </c>
      <c r="U676">
        <f>Table1[[#This Row],[final_sold]]*Table1[[#This Row],[final_price]]</f>
        <v>11040617.368608065</v>
      </c>
      <c r="V676">
        <v>2.5099999999999998</v>
      </c>
      <c r="W676">
        <v>15.31</v>
      </c>
    </row>
    <row r="677" spans="1:23" x14ac:dyDescent="0.3">
      <c r="A677">
        <v>2024</v>
      </c>
      <c r="B677" t="s">
        <v>33</v>
      </c>
      <c r="C677" t="s">
        <v>19</v>
      </c>
      <c r="D677">
        <v>61666</v>
      </c>
      <c r="E677">
        <v>1.61</v>
      </c>
      <c r="F677" s="2">
        <f>Table1[[#This Row],[website_traffic]]*(Table1[[#This Row],[conversion_rate]]/100)</f>
        <v>992.82259999999997</v>
      </c>
      <c r="G677">
        <v>394223.23</v>
      </c>
      <c r="H677" s="2">
        <f>Table1[[#This Row],[marketing_spend]]/Table1[[#This Row],[customer buying]]</f>
        <v>397.07318306412446</v>
      </c>
      <c r="I677">
        <v>42604.160000000003</v>
      </c>
      <c r="J677">
        <v>10.11</v>
      </c>
      <c r="K677" s="1">
        <f t="shared" si="10"/>
        <v>38296.879424000006</v>
      </c>
      <c r="L677">
        <v>36.97</v>
      </c>
      <c r="M677">
        <v>0.88</v>
      </c>
      <c r="N677" s="1">
        <f>Table1[[#This Row],[final_price]]*Table1[[#This Row],[competitor_price_index]]</f>
        <v>33701.253893120003</v>
      </c>
      <c r="O677" t="s">
        <v>45</v>
      </c>
      <c r="P677">
        <v>2450</v>
      </c>
      <c r="Q677">
        <v>617</v>
      </c>
      <c r="R677">
        <v>3.43</v>
      </c>
      <c r="S677" s="2">
        <f>Table1[[#This Row],[units_sold]]*(Table1[[#This Row],[return_rate]]/100)</f>
        <v>21.163100000000004</v>
      </c>
      <c r="T677" s="2">
        <f>Table1[[#This Row],[units_sold]]-Table1[[#This Row],[unit_return]]</f>
        <v>595.83690000000001</v>
      </c>
      <c r="U677">
        <f>Table1[[#This Row],[final_sold]]*Table1[[#This Row],[final_price]]</f>
        <v>22818693.915669952</v>
      </c>
      <c r="V677">
        <v>3.11</v>
      </c>
      <c r="W677">
        <v>12.24</v>
      </c>
    </row>
    <row r="678" spans="1:23" x14ac:dyDescent="0.3">
      <c r="A678">
        <v>2024</v>
      </c>
      <c r="B678" t="s">
        <v>33</v>
      </c>
      <c r="C678" t="s">
        <v>20</v>
      </c>
      <c r="D678">
        <v>57005</v>
      </c>
      <c r="E678">
        <v>1.29</v>
      </c>
      <c r="F678" s="2">
        <f>Table1[[#This Row],[website_traffic]]*(Table1[[#This Row],[conversion_rate]]/100)</f>
        <v>735.36450000000002</v>
      </c>
      <c r="G678">
        <v>278609.99</v>
      </c>
      <c r="H678" s="2">
        <f>Table1[[#This Row],[marketing_spend]]/Table1[[#This Row],[customer buying]]</f>
        <v>378.87332064574775</v>
      </c>
      <c r="I678">
        <v>20920.32</v>
      </c>
      <c r="J678">
        <v>19.690000000000001</v>
      </c>
      <c r="K678" s="1">
        <f t="shared" si="10"/>
        <v>16801.108991999998</v>
      </c>
      <c r="L678">
        <v>59.03</v>
      </c>
      <c r="M678">
        <v>1.04</v>
      </c>
      <c r="N678" s="1">
        <f>Table1[[#This Row],[final_price]]*Table1[[#This Row],[competitor_price_index]]</f>
        <v>17473.153351679997</v>
      </c>
      <c r="O678" t="s">
        <v>45</v>
      </c>
      <c r="P678">
        <v>4251</v>
      </c>
      <c r="Q678">
        <v>667</v>
      </c>
      <c r="R678">
        <v>6.83</v>
      </c>
      <c r="S678" s="2">
        <f>Table1[[#This Row],[units_sold]]*(Table1[[#This Row],[return_rate]]/100)</f>
        <v>45.556100000000001</v>
      </c>
      <c r="T678" s="2">
        <f>Table1[[#This Row],[units_sold]]-Table1[[#This Row],[unit_return]]</f>
        <v>621.44389999999999</v>
      </c>
      <c r="U678">
        <f>Table1[[#This Row],[final_sold]]*Table1[[#This Row],[final_price]]</f>
        <v>10440946.696313547</v>
      </c>
      <c r="V678">
        <v>4.54</v>
      </c>
      <c r="W678">
        <v>15.33</v>
      </c>
    </row>
    <row r="679" spans="1:23" x14ac:dyDescent="0.3">
      <c r="A679">
        <v>2024</v>
      </c>
      <c r="B679" t="s">
        <v>33</v>
      </c>
      <c r="C679" t="s">
        <v>18</v>
      </c>
      <c r="D679">
        <v>182683</v>
      </c>
      <c r="E679">
        <v>4.0599999999999996</v>
      </c>
      <c r="F679" s="2">
        <f>Table1[[#This Row],[website_traffic]]*(Table1[[#This Row],[conversion_rate]]/100)</f>
        <v>7416.9297999999999</v>
      </c>
      <c r="G679">
        <v>32702.95</v>
      </c>
      <c r="H679" s="2">
        <f>Table1[[#This Row],[marketing_spend]]/Table1[[#This Row],[customer buying]]</f>
        <v>4.409230083315606</v>
      </c>
      <c r="I679">
        <v>30844.32</v>
      </c>
      <c r="J679">
        <v>1.77</v>
      </c>
      <c r="K679" s="1">
        <f t="shared" si="10"/>
        <v>30298.375536</v>
      </c>
      <c r="L679">
        <v>179.09</v>
      </c>
      <c r="M679">
        <v>0.92</v>
      </c>
      <c r="N679" s="1">
        <f>Table1[[#This Row],[final_price]]*Table1[[#This Row],[competitor_price_index]]</f>
        <v>27874.505493119999</v>
      </c>
      <c r="O679" t="s">
        <v>45</v>
      </c>
      <c r="P679">
        <v>1352</v>
      </c>
      <c r="Q679">
        <v>6897</v>
      </c>
      <c r="R679">
        <v>20.85</v>
      </c>
      <c r="S679" s="2">
        <f>Table1[[#This Row],[units_sold]]*(Table1[[#This Row],[return_rate]]/100)</f>
        <v>1438.0245000000002</v>
      </c>
      <c r="T679" s="2">
        <f>Table1[[#This Row],[units_sold]]-Table1[[#This Row],[unit_return]]</f>
        <v>5458.9754999999996</v>
      </c>
      <c r="U679">
        <f>Table1[[#This Row],[final_sold]]*Table1[[#This Row],[final_price]]</f>
        <v>165398089.74082336</v>
      </c>
      <c r="V679">
        <v>4.6500000000000004</v>
      </c>
      <c r="W679">
        <v>3.4</v>
      </c>
    </row>
    <row r="680" spans="1:23" x14ac:dyDescent="0.3">
      <c r="A680">
        <v>2024</v>
      </c>
      <c r="B680" t="s">
        <v>33</v>
      </c>
      <c r="C680" t="s">
        <v>18</v>
      </c>
      <c r="D680">
        <v>95200</v>
      </c>
      <c r="E680">
        <v>3.19</v>
      </c>
      <c r="F680" s="2">
        <f>Table1[[#This Row],[website_traffic]]*(Table1[[#This Row],[conversion_rate]]/100)</f>
        <v>3036.8799999999997</v>
      </c>
      <c r="G680">
        <v>22404.55</v>
      </c>
      <c r="H680" s="2">
        <f>Table1[[#This Row],[marketing_spend]]/Table1[[#This Row],[customer buying]]</f>
        <v>7.3774893970127238</v>
      </c>
      <c r="I680">
        <v>41430.660000000003</v>
      </c>
      <c r="J680">
        <v>49.81</v>
      </c>
      <c r="K680" s="1">
        <f t="shared" si="10"/>
        <v>20794.048254000001</v>
      </c>
      <c r="L680">
        <v>214.92</v>
      </c>
      <c r="M680">
        <v>0.88</v>
      </c>
      <c r="N680" s="1">
        <f>Table1[[#This Row],[final_price]]*Table1[[#This Row],[competitor_price_index]]</f>
        <v>18298.762463520001</v>
      </c>
      <c r="O680" t="s">
        <v>45</v>
      </c>
      <c r="P680">
        <v>439</v>
      </c>
      <c r="Q680">
        <v>2289</v>
      </c>
      <c r="R680">
        <v>14.58</v>
      </c>
      <c r="S680" s="2">
        <f>Table1[[#This Row],[units_sold]]*(Table1[[#This Row],[return_rate]]/100)</f>
        <v>333.73620000000005</v>
      </c>
      <c r="T680" s="2">
        <f>Table1[[#This Row],[units_sold]]-Table1[[#This Row],[unit_return]]</f>
        <v>1955.2637999999999</v>
      </c>
      <c r="U680">
        <f>Table1[[#This Row],[final_sold]]*Table1[[#This Row],[final_price]]</f>
        <v>40657849.806499407</v>
      </c>
      <c r="V680">
        <v>3.77</v>
      </c>
      <c r="W680">
        <v>12.88</v>
      </c>
    </row>
    <row r="681" spans="1:23" x14ac:dyDescent="0.3">
      <c r="A681">
        <v>2024</v>
      </c>
      <c r="B681" t="s">
        <v>33</v>
      </c>
      <c r="C681" t="s">
        <v>19</v>
      </c>
      <c r="D681">
        <v>49022</v>
      </c>
      <c r="E681">
        <v>5.37</v>
      </c>
      <c r="F681" s="2">
        <f>Table1[[#This Row],[website_traffic]]*(Table1[[#This Row],[conversion_rate]]/100)</f>
        <v>2632.4813999999997</v>
      </c>
      <c r="G681">
        <v>244575.42</v>
      </c>
      <c r="H681" s="2">
        <f>Table1[[#This Row],[marketing_spend]]/Table1[[#This Row],[customer buying]]</f>
        <v>92.906798885644562</v>
      </c>
      <c r="I681">
        <v>21751.8</v>
      </c>
      <c r="J681">
        <v>39.35</v>
      </c>
      <c r="K681" s="1">
        <f t="shared" si="10"/>
        <v>13192.466700000001</v>
      </c>
      <c r="L681">
        <v>367.06</v>
      </c>
      <c r="M681">
        <v>1.18</v>
      </c>
      <c r="N681" s="1">
        <f>Table1[[#This Row],[final_price]]*Table1[[#This Row],[competitor_price_index]]</f>
        <v>15567.110705999999</v>
      </c>
      <c r="O681" t="s">
        <v>45</v>
      </c>
      <c r="P681">
        <v>4317</v>
      </c>
      <c r="Q681">
        <v>1732</v>
      </c>
      <c r="R681">
        <v>16.2</v>
      </c>
      <c r="S681" s="2">
        <f>Table1[[#This Row],[units_sold]]*(Table1[[#This Row],[return_rate]]/100)</f>
        <v>280.584</v>
      </c>
      <c r="T681" s="2">
        <f>Table1[[#This Row],[units_sold]]-Table1[[#This Row],[unit_return]]</f>
        <v>1451.4159999999999</v>
      </c>
      <c r="U681">
        <f>Table1[[#This Row],[final_sold]]*Table1[[#This Row],[final_price]]</f>
        <v>19147757.247847199</v>
      </c>
      <c r="V681">
        <v>3.29</v>
      </c>
      <c r="W681">
        <v>10.43</v>
      </c>
    </row>
    <row r="682" spans="1:23" x14ac:dyDescent="0.3">
      <c r="A682">
        <v>2024</v>
      </c>
      <c r="B682" t="s">
        <v>33</v>
      </c>
      <c r="C682" t="s">
        <v>20</v>
      </c>
      <c r="D682">
        <v>162446</v>
      </c>
      <c r="E682">
        <v>4.01</v>
      </c>
      <c r="F682" s="2">
        <f>Table1[[#This Row],[website_traffic]]*(Table1[[#This Row],[conversion_rate]]/100)</f>
        <v>6514.0845999999992</v>
      </c>
      <c r="G682">
        <v>194107.24</v>
      </c>
      <c r="H682" s="2">
        <f>Table1[[#This Row],[marketing_spend]]/Table1[[#This Row],[customer buying]]</f>
        <v>29.7980839855841</v>
      </c>
      <c r="I682">
        <v>38778.71</v>
      </c>
      <c r="J682">
        <v>55.48</v>
      </c>
      <c r="K682" s="1">
        <f t="shared" si="10"/>
        <v>17264.281692</v>
      </c>
      <c r="L682">
        <v>469.15</v>
      </c>
      <c r="M682">
        <v>1.02</v>
      </c>
      <c r="N682" s="1">
        <f>Table1[[#This Row],[final_price]]*Table1[[#This Row],[competitor_price_index]]</f>
        <v>17609.567325840002</v>
      </c>
      <c r="O682" t="s">
        <v>44</v>
      </c>
      <c r="P682">
        <v>3739</v>
      </c>
      <c r="Q682">
        <v>4934</v>
      </c>
      <c r="R682">
        <v>20.75</v>
      </c>
      <c r="S682" s="2">
        <f>Table1[[#This Row],[units_sold]]*(Table1[[#This Row],[return_rate]]/100)</f>
        <v>1023.8049999999999</v>
      </c>
      <c r="T682" s="2">
        <f>Table1[[#This Row],[units_sold]]-Table1[[#This Row],[unit_return]]</f>
        <v>3910.1950000000002</v>
      </c>
      <c r="U682">
        <f>Table1[[#This Row],[final_sold]]*Table1[[#This Row],[final_price]]</f>
        <v>67506707.950649947</v>
      </c>
      <c r="V682">
        <v>3.03</v>
      </c>
      <c r="W682">
        <v>16.899999999999999</v>
      </c>
    </row>
    <row r="683" spans="1:23" x14ac:dyDescent="0.3">
      <c r="A683">
        <v>2024</v>
      </c>
      <c r="B683" t="s">
        <v>33</v>
      </c>
      <c r="C683" t="s">
        <v>21</v>
      </c>
      <c r="D683">
        <v>62265</v>
      </c>
      <c r="E683">
        <v>5.7</v>
      </c>
      <c r="F683" s="2">
        <f>Table1[[#This Row],[website_traffic]]*(Table1[[#This Row],[conversion_rate]]/100)</f>
        <v>3549.105</v>
      </c>
      <c r="G683">
        <v>254567.53</v>
      </c>
      <c r="H683" s="2">
        <f>Table1[[#This Row],[marketing_spend]]/Table1[[#This Row],[customer buying]]</f>
        <v>71.727246728400544</v>
      </c>
      <c r="I683">
        <v>11559.4</v>
      </c>
      <c r="J683">
        <v>38.4</v>
      </c>
      <c r="K683" s="1">
        <f t="shared" si="10"/>
        <v>7120.5904</v>
      </c>
      <c r="L683">
        <v>242.16</v>
      </c>
      <c r="M683">
        <v>1.01</v>
      </c>
      <c r="N683" s="1">
        <f>Table1[[#This Row],[final_price]]*Table1[[#This Row],[competitor_price_index]]</f>
        <v>7191.7963040000004</v>
      </c>
      <c r="O683" t="s">
        <v>44</v>
      </c>
      <c r="P683">
        <v>2465</v>
      </c>
      <c r="Q683">
        <v>4312</v>
      </c>
      <c r="R683">
        <v>22.37</v>
      </c>
      <c r="S683" s="2">
        <f>Table1[[#This Row],[units_sold]]*(Table1[[#This Row],[return_rate]]/100)</f>
        <v>964.59440000000006</v>
      </c>
      <c r="T683" s="2">
        <f>Table1[[#This Row],[units_sold]]-Table1[[#This Row],[unit_return]]</f>
        <v>3347.4056</v>
      </c>
      <c r="U683">
        <f>Table1[[#This Row],[final_sold]]*Table1[[#This Row],[final_price]]</f>
        <v>23835504.180266239</v>
      </c>
      <c r="V683">
        <v>4.8600000000000003</v>
      </c>
      <c r="W683">
        <v>15.52</v>
      </c>
    </row>
    <row r="684" spans="1:23" x14ac:dyDescent="0.3">
      <c r="A684">
        <v>2024</v>
      </c>
      <c r="B684" t="s">
        <v>33</v>
      </c>
      <c r="C684" t="s">
        <v>20</v>
      </c>
      <c r="D684">
        <v>96768</v>
      </c>
      <c r="E684">
        <v>2.06</v>
      </c>
      <c r="F684" s="2">
        <f>Table1[[#This Row],[website_traffic]]*(Table1[[#This Row],[conversion_rate]]/100)</f>
        <v>1993.4208000000001</v>
      </c>
      <c r="G684">
        <v>256537.87</v>
      </c>
      <c r="H684" s="2">
        <f>Table1[[#This Row],[marketing_spend]]/Table1[[#This Row],[customer buying]]</f>
        <v>128.69228112799865</v>
      </c>
      <c r="I684">
        <v>38354.620000000003</v>
      </c>
      <c r="J684">
        <v>45.76</v>
      </c>
      <c r="K684" s="1">
        <f t="shared" si="10"/>
        <v>20803.545888000001</v>
      </c>
      <c r="L684">
        <v>394.62</v>
      </c>
      <c r="M684">
        <v>0.83</v>
      </c>
      <c r="N684" s="1">
        <f>Table1[[#This Row],[final_price]]*Table1[[#This Row],[competitor_price_index]]</f>
        <v>17266.943087039999</v>
      </c>
      <c r="O684" t="s">
        <v>45</v>
      </c>
      <c r="P684">
        <v>1867</v>
      </c>
      <c r="Q684">
        <v>1283</v>
      </c>
      <c r="R684">
        <v>3.75</v>
      </c>
      <c r="S684" s="2">
        <f>Table1[[#This Row],[units_sold]]*(Table1[[#This Row],[return_rate]]/100)</f>
        <v>48.112499999999997</v>
      </c>
      <c r="T684" s="2">
        <f>Table1[[#This Row],[units_sold]]-Table1[[#This Row],[unit_return]]</f>
        <v>1234.8875</v>
      </c>
      <c r="U684">
        <f>Table1[[#This Row],[final_sold]]*Table1[[#This Row],[final_price]]</f>
        <v>25690038.772767603</v>
      </c>
      <c r="V684">
        <v>3.22</v>
      </c>
      <c r="W684">
        <v>14.53</v>
      </c>
    </row>
    <row r="685" spans="1:23" x14ac:dyDescent="0.3">
      <c r="A685">
        <v>2024</v>
      </c>
      <c r="B685" t="s">
        <v>33</v>
      </c>
      <c r="C685" t="s">
        <v>22</v>
      </c>
      <c r="D685">
        <v>117664</v>
      </c>
      <c r="E685">
        <v>1.23</v>
      </c>
      <c r="F685" s="2">
        <f>Table1[[#This Row],[website_traffic]]*(Table1[[#This Row],[conversion_rate]]/100)</f>
        <v>1447.2672</v>
      </c>
      <c r="G685">
        <v>176694.22</v>
      </c>
      <c r="H685" s="2">
        <f>Table1[[#This Row],[marketing_spend]]/Table1[[#This Row],[customer buying]]</f>
        <v>122.08818109054084</v>
      </c>
      <c r="I685">
        <v>2385.2800000000002</v>
      </c>
      <c r="J685">
        <v>30.08</v>
      </c>
      <c r="K685" s="1">
        <f t="shared" si="10"/>
        <v>1667.7877760000003</v>
      </c>
      <c r="L685">
        <v>482.84</v>
      </c>
      <c r="M685">
        <v>0.89</v>
      </c>
      <c r="N685" s="1">
        <f>Table1[[#This Row],[final_price]]*Table1[[#This Row],[competitor_price_index]]</f>
        <v>1484.3311206400003</v>
      </c>
      <c r="O685" t="s">
        <v>45</v>
      </c>
      <c r="P685">
        <v>3505</v>
      </c>
      <c r="Q685">
        <v>978</v>
      </c>
      <c r="R685">
        <v>24.03</v>
      </c>
      <c r="S685" s="2">
        <f>Table1[[#This Row],[units_sold]]*(Table1[[#This Row],[return_rate]]/100)</f>
        <v>235.01340000000002</v>
      </c>
      <c r="T685" s="2">
        <f>Table1[[#This Row],[units_sold]]-Table1[[#This Row],[unit_return]]</f>
        <v>742.98659999999995</v>
      </c>
      <c r="U685">
        <f>Table1[[#This Row],[final_sold]]*Table1[[#This Row],[final_price]]</f>
        <v>1239143.9692118019</v>
      </c>
      <c r="V685">
        <v>3.38</v>
      </c>
      <c r="W685">
        <v>6.74</v>
      </c>
    </row>
    <row r="686" spans="1:23" x14ac:dyDescent="0.3">
      <c r="A686">
        <v>2024</v>
      </c>
      <c r="B686" t="s">
        <v>33</v>
      </c>
      <c r="C686" t="s">
        <v>18</v>
      </c>
      <c r="D686">
        <v>26634</v>
      </c>
      <c r="E686">
        <v>6.81</v>
      </c>
      <c r="F686" s="2">
        <f>Table1[[#This Row],[website_traffic]]*(Table1[[#This Row],[conversion_rate]]/100)</f>
        <v>1813.7753999999998</v>
      </c>
      <c r="G686">
        <v>113964.06</v>
      </c>
      <c r="H686" s="2">
        <f>Table1[[#This Row],[marketing_spend]]/Table1[[#This Row],[customer buying]]</f>
        <v>62.832509471679906</v>
      </c>
      <c r="I686">
        <v>34565.75</v>
      </c>
      <c r="J686">
        <v>26.89</v>
      </c>
      <c r="K686" s="1">
        <f t="shared" si="10"/>
        <v>25271.019824999999</v>
      </c>
      <c r="L686">
        <v>142.46</v>
      </c>
      <c r="M686">
        <v>1.19</v>
      </c>
      <c r="N686" s="1">
        <f>Table1[[#This Row],[final_price]]*Table1[[#This Row],[competitor_price_index]]</f>
        <v>30072.513591749997</v>
      </c>
      <c r="O686" t="s">
        <v>44</v>
      </c>
      <c r="P686">
        <v>3742</v>
      </c>
      <c r="Q686">
        <v>1963</v>
      </c>
      <c r="R686">
        <v>6.53</v>
      </c>
      <c r="S686" s="2">
        <f>Table1[[#This Row],[units_sold]]*(Table1[[#This Row],[return_rate]]/100)</f>
        <v>128.18389999999999</v>
      </c>
      <c r="T686" s="2">
        <f>Table1[[#This Row],[units_sold]]-Table1[[#This Row],[unit_return]]</f>
        <v>1834.8161</v>
      </c>
      <c r="U686">
        <f>Table1[[#This Row],[final_sold]]*Table1[[#This Row],[final_price]]</f>
        <v>46367674.038329184</v>
      </c>
      <c r="V686">
        <v>4.33</v>
      </c>
      <c r="W686">
        <v>17.84</v>
      </c>
    </row>
    <row r="687" spans="1:23" x14ac:dyDescent="0.3">
      <c r="A687">
        <v>2024</v>
      </c>
      <c r="B687" t="s">
        <v>33</v>
      </c>
      <c r="C687" t="s">
        <v>19</v>
      </c>
      <c r="D687">
        <v>75314</v>
      </c>
      <c r="E687">
        <v>1.93</v>
      </c>
      <c r="F687" s="2">
        <f>Table1[[#This Row],[website_traffic]]*(Table1[[#This Row],[conversion_rate]]/100)</f>
        <v>1453.5601999999999</v>
      </c>
      <c r="G687">
        <v>437540.79</v>
      </c>
      <c r="H687" s="2">
        <f>Table1[[#This Row],[marketing_spend]]/Table1[[#This Row],[customer buying]]</f>
        <v>301.01318817067227</v>
      </c>
      <c r="I687">
        <v>3248.59</v>
      </c>
      <c r="J687">
        <v>36.75</v>
      </c>
      <c r="K687" s="1">
        <f t="shared" si="10"/>
        <v>2054.7331750000003</v>
      </c>
      <c r="L687">
        <v>320.60000000000002</v>
      </c>
      <c r="M687">
        <v>0.82</v>
      </c>
      <c r="N687" s="1">
        <f>Table1[[#This Row],[final_price]]*Table1[[#This Row],[competitor_price_index]]</f>
        <v>1684.8812035000001</v>
      </c>
      <c r="O687" t="s">
        <v>44</v>
      </c>
      <c r="P687">
        <v>873</v>
      </c>
      <c r="Q687">
        <v>1682</v>
      </c>
      <c r="R687">
        <v>10.029999999999999</v>
      </c>
      <c r="S687" s="2">
        <f>Table1[[#This Row],[units_sold]]*(Table1[[#This Row],[return_rate]]/100)</f>
        <v>168.7046</v>
      </c>
      <c r="T687" s="2">
        <f>Table1[[#This Row],[units_sold]]-Table1[[#This Row],[unit_return]]</f>
        <v>1513.2954</v>
      </c>
      <c r="U687">
        <f>Table1[[#This Row],[final_sold]]*Table1[[#This Row],[final_price]]</f>
        <v>3109418.2619548952</v>
      </c>
      <c r="V687">
        <v>4.63</v>
      </c>
      <c r="W687">
        <v>18.739999999999998</v>
      </c>
    </row>
    <row r="688" spans="1:23" x14ac:dyDescent="0.3">
      <c r="A688">
        <v>2024</v>
      </c>
      <c r="B688" t="s">
        <v>33</v>
      </c>
      <c r="C688" t="s">
        <v>18</v>
      </c>
      <c r="D688">
        <v>91312</v>
      </c>
      <c r="E688">
        <v>4.3899999999999997</v>
      </c>
      <c r="F688" s="2">
        <f>Table1[[#This Row],[website_traffic]]*(Table1[[#This Row],[conversion_rate]]/100)</f>
        <v>4008.5967999999993</v>
      </c>
      <c r="G688">
        <v>31073.3</v>
      </c>
      <c r="H688" s="2">
        <f>Table1[[#This Row],[marketing_spend]]/Table1[[#This Row],[customer buying]]</f>
        <v>7.7516651213212571</v>
      </c>
      <c r="I688">
        <v>29627.62</v>
      </c>
      <c r="J688">
        <v>44.28</v>
      </c>
      <c r="K688" s="1">
        <f t="shared" si="10"/>
        <v>16508.509863999996</v>
      </c>
      <c r="L688">
        <v>228.21</v>
      </c>
      <c r="M688">
        <v>0.86</v>
      </c>
      <c r="N688" s="1">
        <f>Table1[[#This Row],[final_price]]*Table1[[#This Row],[competitor_price_index]]</f>
        <v>14197.318483039997</v>
      </c>
      <c r="O688" t="s">
        <v>45</v>
      </c>
      <c r="P688">
        <v>4365</v>
      </c>
      <c r="Q688">
        <v>2100</v>
      </c>
      <c r="R688">
        <v>15.68</v>
      </c>
      <c r="S688" s="2">
        <f>Table1[[#This Row],[units_sold]]*(Table1[[#This Row],[return_rate]]/100)</f>
        <v>329.28</v>
      </c>
      <c r="T688" s="2">
        <f>Table1[[#This Row],[units_sold]]-Table1[[#This Row],[unit_return]]</f>
        <v>1770.72</v>
      </c>
      <c r="U688">
        <f>Table1[[#This Row],[final_sold]]*Table1[[#This Row],[final_price]]</f>
        <v>29231948.586382072</v>
      </c>
      <c r="V688">
        <v>2.62</v>
      </c>
      <c r="W688">
        <v>8</v>
      </c>
    </row>
    <row r="689" spans="1:23" x14ac:dyDescent="0.3">
      <c r="A689">
        <v>2024</v>
      </c>
      <c r="B689" t="s">
        <v>33</v>
      </c>
      <c r="C689" t="s">
        <v>19</v>
      </c>
      <c r="D689">
        <v>39131</v>
      </c>
      <c r="E689">
        <v>3.98</v>
      </c>
      <c r="F689" s="2">
        <f>Table1[[#This Row],[website_traffic]]*(Table1[[#This Row],[conversion_rate]]/100)</f>
        <v>1557.4138</v>
      </c>
      <c r="G689">
        <v>488686.94</v>
      </c>
      <c r="H689" s="2">
        <f>Table1[[#This Row],[marketing_spend]]/Table1[[#This Row],[customer buying]]</f>
        <v>313.78105163829935</v>
      </c>
      <c r="I689">
        <v>26961.48</v>
      </c>
      <c r="J689">
        <v>39.729999999999997</v>
      </c>
      <c r="K689" s="1">
        <f t="shared" si="10"/>
        <v>16249.683996</v>
      </c>
      <c r="L689">
        <v>169.03</v>
      </c>
      <c r="M689">
        <v>1.07</v>
      </c>
      <c r="N689" s="1">
        <f>Table1[[#This Row],[final_price]]*Table1[[#This Row],[competitor_price_index]]</f>
        <v>17387.161875720001</v>
      </c>
      <c r="O689" t="s">
        <v>45</v>
      </c>
      <c r="P689">
        <v>4018</v>
      </c>
      <c r="Q689">
        <v>934</v>
      </c>
      <c r="R689">
        <v>18.87</v>
      </c>
      <c r="S689" s="2">
        <f>Table1[[#This Row],[units_sold]]*(Table1[[#This Row],[return_rate]]/100)</f>
        <v>176.2458</v>
      </c>
      <c r="T689" s="2">
        <f>Table1[[#This Row],[units_sold]]-Table1[[#This Row],[unit_return]]</f>
        <v>757.75419999999997</v>
      </c>
      <c r="U689">
        <f>Table1[[#This Row],[final_sold]]*Table1[[#This Row],[final_price]]</f>
        <v>12313266.296641782</v>
      </c>
      <c r="V689">
        <v>3</v>
      </c>
      <c r="W689">
        <v>14.77</v>
      </c>
    </row>
    <row r="690" spans="1:23" x14ac:dyDescent="0.3">
      <c r="A690">
        <v>2024</v>
      </c>
      <c r="B690" t="s">
        <v>33</v>
      </c>
      <c r="C690" t="s">
        <v>19</v>
      </c>
      <c r="D690">
        <v>89672</v>
      </c>
      <c r="E690">
        <v>6.49</v>
      </c>
      <c r="F690" s="2">
        <f>Table1[[#This Row],[website_traffic]]*(Table1[[#This Row],[conversion_rate]]/100)</f>
        <v>5819.7128000000002</v>
      </c>
      <c r="G690">
        <v>97051.8</v>
      </c>
      <c r="H690" s="2">
        <f>Table1[[#This Row],[marketing_spend]]/Table1[[#This Row],[customer buying]]</f>
        <v>16.676389941441784</v>
      </c>
      <c r="I690">
        <v>31765.72</v>
      </c>
      <c r="J690">
        <v>12.6</v>
      </c>
      <c r="K690" s="1">
        <f t="shared" si="10"/>
        <v>27763.239280000002</v>
      </c>
      <c r="L690">
        <v>317.64999999999998</v>
      </c>
      <c r="M690">
        <v>0.92</v>
      </c>
      <c r="N690" s="1">
        <f>Table1[[#This Row],[final_price]]*Table1[[#This Row],[competitor_price_index]]</f>
        <v>25542.180137600004</v>
      </c>
      <c r="O690" t="s">
        <v>45</v>
      </c>
      <c r="P690">
        <v>1840</v>
      </c>
      <c r="Q690">
        <v>3875</v>
      </c>
      <c r="R690">
        <v>6.33</v>
      </c>
      <c r="S690" s="2">
        <f>Table1[[#This Row],[units_sold]]*(Table1[[#This Row],[return_rate]]/100)</f>
        <v>245.28749999999999</v>
      </c>
      <c r="T690" s="2">
        <f>Table1[[#This Row],[units_sold]]-Table1[[#This Row],[unit_return]]</f>
        <v>3629.7125000000001</v>
      </c>
      <c r="U690">
        <f>Table1[[#This Row],[final_sold]]*Table1[[#This Row],[final_price]]</f>
        <v>100772576.65510701</v>
      </c>
      <c r="V690">
        <v>3.33</v>
      </c>
      <c r="W690">
        <v>9.64</v>
      </c>
    </row>
    <row r="691" spans="1:23" x14ac:dyDescent="0.3">
      <c r="A691">
        <v>2024</v>
      </c>
      <c r="B691" t="s">
        <v>33</v>
      </c>
      <c r="C691" t="s">
        <v>19</v>
      </c>
      <c r="D691">
        <v>53136</v>
      </c>
      <c r="E691">
        <v>2.14</v>
      </c>
      <c r="F691" s="2">
        <f>Table1[[#This Row],[website_traffic]]*(Table1[[#This Row],[conversion_rate]]/100)</f>
        <v>1137.1104</v>
      </c>
      <c r="G691">
        <v>330127.03999999998</v>
      </c>
      <c r="H691" s="2">
        <f>Table1[[#This Row],[marketing_spend]]/Table1[[#This Row],[customer buying]]</f>
        <v>290.32101016752637</v>
      </c>
      <c r="I691">
        <v>36850.49</v>
      </c>
      <c r="J691">
        <v>13.74</v>
      </c>
      <c r="K691" s="1">
        <f t="shared" si="10"/>
        <v>31787.232673999999</v>
      </c>
      <c r="L691">
        <v>26.67</v>
      </c>
      <c r="M691">
        <v>1.18</v>
      </c>
      <c r="N691" s="1">
        <f>Table1[[#This Row],[final_price]]*Table1[[#This Row],[competitor_price_index]]</f>
        <v>37508.934555319996</v>
      </c>
      <c r="O691" t="s">
        <v>45</v>
      </c>
      <c r="P691">
        <v>630</v>
      </c>
      <c r="Q691">
        <v>971</v>
      </c>
      <c r="R691">
        <v>1.56</v>
      </c>
      <c r="S691" s="2">
        <f>Table1[[#This Row],[units_sold]]*(Table1[[#This Row],[return_rate]]/100)</f>
        <v>15.147600000000001</v>
      </c>
      <c r="T691" s="2">
        <f>Table1[[#This Row],[units_sold]]-Table1[[#This Row],[unit_return]]</f>
        <v>955.85239999999999</v>
      </c>
      <c r="U691">
        <f>Table1[[#This Row],[final_sold]]*Table1[[#This Row],[final_price]]</f>
        <v>30383902.640801318</v>
      </c>
      <c r="V691">
        <v>4.2699999999999996</v>
      </c>
      <c r="W691">
        <v>7.37</v>
      </c>
    </row>
    <row r="692" spans="1:23" x14ac:dyDescent="0.3">
      <c r="A692">
        <v>2024</v>
      </c>
      <c r="B692" t="s">
        <v>33</v>
      </c>
      <c r="C692" t="s">
        <v>19</v>
      </c>
      <c r="D692">
        <v>176088</v>
      </c>
      <c r="E692">
        <v>5.12</v>
      </c>
      <c r="F692" s="2">
        <f>Table1[[#This Row],[website_traffic]]*(Table1[[#This Row],[conversion_rate]]/100)</f>
        <v>9015.7056000000011</v>
      </c>
      <c r="G692">
        <v>496443.16</v>
      </c>
      <c r="H692" s="2">
        <f>Table1[[#This Row],[marketing_spend]]/Table1[[#This Row],[customer buying]]</f>
        <v>55.064260305926574</v>
      </c>
      <c r="I692">
        <v>8729.42</v>
      </c>
      <c r="J692">
        <v>52.63</v>
      </c>
      <c r="K692" s="1">
        <f t="shared" si="10"/>
        <v>4135.1262539999998</v>
      </c>
      <c r="L692">
        <v>414.05</v>
      </c>
      <c r="M692">
        <v>1</v>
      </c>
      <c r="N692" s="1">
        <f>Table1[[#This Row],[final_price]]*Table1[[#This Row],[competitor_price_index]]</f>
        <v>4135.1262539999998</v>
      </c>
      <c r="O692" t="s">
        <v>45</v>
      </c>
      <c r="P692">
        <v>3677</v>
      </c>
      <c r="Q692">
        <v>6635</v>
      </c>
      <c r="R692">
        <v>18.52</v>
      </c>
      <c r="S692" s="2">
        <f>Table1[[#This Row],[units_sold]]*(Table1[[#This Row],[return_rate]]/100)</f>
        <v>1228.8020000000001</v>
      </c>
      <c r="T692" s="2">
        <f>Table1[[#This Row],[units_sold]]-Table1[[#This Row],[unit_return]]</f>
        <v>5406.1980000000003</v>
      </c>
      <c r="U692">
        <f>Table1[[#This Row],[final_sold]]*Table1[[#This Row],[final_price]]</f>
        <v>22355311.284122292</v>
      </c>
      <c r="V692">
        <v>3.68</v>
      </c>
      <c r="W692">
        <v>20.79</v>
      </c>
    </row>
    <row r="693" spans="1:23" x14ac:dyDescent="0.3">
      <c r="A693">
        <v>2024</v>
      </c>
      <c r="B693" t="s">
        <v>33</v>
      </c>
      <c r="C693" t="s">
        <v>19</v>
      </c>
      <c r="D693">
        <v>124249</v>
      </c>
      <c r="E693">
        <v>5.58</v>
      </c>
      <c r="F693" s="2">
        <f>Table1[[#This Row],[website_traffic]]*(Table1[[#This Row],[conversion_rate]]/100)</f>
        <v>6933.0942000000005</v>
      </c>
      <c r="G693">
        <v>234458.35</v>
      </c>
      <c r="H693" s="2">
        <f>Table1[[#This Row],[marketing_spend]]/Table1[[#This Row],[customer buying]]</f>
        <v>33.817274543882583</v>
      </c>
      <c r="I693">
        <v>19276.849999999999</v>
      </c>
      <c r="J693">
        <v>39.049999999999997</v>
      </c>
      <c r="K693" s="1">
        <f t="shared" si="10"/>
        <v>11749.240075</v>
      </c>
      <c r="L693">
        <v>321.08</v>
      </c>
      <c r="M693">
        <v>1.06</v>
      </c>
      <c r="N693" s="1">
        <f>Table1[[#This Row],[final_price]]*Table1[[#This Row],[competitor_price_index]]</f>
        <v>12454.1944795</v>
      </c>
      <c r="O693" t="s">
        <v>45</v>
      </c>
      <c r="P693">
        <v>3348</v>
      </c>
      <c r="Q693">
        <v>4492</v>
      </c>
      <c r="R693">
        <v>12.82</v>
      </c>
      <c r="S693" s="2">
        <f>Table1[[#This Row],[units_sold]]*(Table1[[#This Row],[return_rate]]/100)</f>
        <v>575.87440000000004</v>
      </c>
      <c r="T693" s="2">
        <f>Table1[[#This Row],[units_sold]]-Table1[[#This Row],[unit_return]]</f>
        <v>3916.1255999999998</v>
      </c>
      <c r="U693">
        <f>Table1[[#This Row],[final_sold]]*Table1[[#This Row],[final_price]]</f>
        <v>46011499.838253416</v>
      </c>
      <c r="V693">
        <v>3.24</v>
      </c>
      <c r="W693">
        <v>7.1</v>
      </c>
    </row>
    <row r="694" spans="1:23" x14ac:dyDescent="0.3">
      <c r="A694">
        <v>2024</v>
      </c>
      <c r="B694" t="s">
        <v>33</v>
      </c>
      <c r="C694" t="s">
        <v>19</v>
      </c>
      <c r="D694">
        <v>51955</v>
      </c>
      <c r="E694">
        <v>2.99</v>
      </c>
      <c r="F694" s="2">
        <f>Table1[[#This Row],[website_traffic]]*(Table1[[#This Row],[conversion_rate]]/100)</f>
        <v>1553.4545000000001</v>
      </c>
      <c r="G694">
        <v>65756.33</v>
      </c>
      <c r="H694" s="2">
        <f>Table1[[#This Row],[marketing_spend]]/Table1[[#This Row],[customer buying]]</f>
        <v>42.329099436127677</v>
      </c>
      <c r="I694">
        <v>24624.63</v>
      </c>
      <c r="J694">
        <v>12.96</v>
      </c>
      <c r="K694" s="1">
        <f t="shared" si="10"/>
        <v>21433.277952</v>
      </c>
      <c r="L694">
        <v>397.38</v>
      </c>
      <c r="M694">
        <v>0.93</v>
      </c>
      <c r="N694" s="1">
        <f>Table1[[#This Row],[final_price]]*Table1[[#This Row],[competitor_price_index]]</f>
        <v>19932.94849536</v>
      </c>
      <c r="O694" t="s">
        <v>45</v>
      </c>
      <c r="P694">
        <v>650</v>
      </c>
      <c r="Q694">
        <v>1264</v>
      </c>
      <c r="R694">
        <v>8.8800000000000008</v>
      </c>
      <c r="S694" s="2">
        <f>Table1[[#This Row],[units_sold]]*(Table1[[#This Row],[return_rate]]/100)</f>
        <v>112.2432</v>
      </c>
      <c r="T694" s="2">
        <f>Table1[[#This Row],[units_sold]]-Table1[[#This Row],[unit_return]]</f>
        <v>1151.7568000000001</v>
      </c>
      <c r="U694">
        <f>Table1[[#This Row],[final_sold]]*Table1[[#This Row],[final_price]]</f>
        <v>24685923.627506077</v>
      </c>
      <c r="V694">
        <v>4.07</v>
      </c>
      <c r="W694">
        <v>6.84</v>
      </c>
    </row>
    <row r="695" spans="1:23" x14ac:dyDescent="0.3">
      <c r="A695">
        <v>2024</v>
      </c>
      <c r="B695" t="s">
        <v>33</v>
      </c>
      <c r="C695" t="s">
        <v>22</v>
      </c>
      <c r="D695">
        <v>178030</v>
      </c>
      <c r="E695">
        <v>7.41</v>
      </c>
      <c r="F695" s="2">
        <f>Table1[[#This Row],[website_traffic]]*(Table1[[#This Row],[conversion_rate]]/100)</f>
        <v>13192.022999999999</v>
      </c>
      <c r="G695">
        <v>459228.43</v>
      </c>
      <c r="H695" s="2">
        <f>Table1[[#This Row],[marketing_spend]]/Table1[[#This Row],[customer buying]]</f>
        <v>34.811069538007935</v>
      </c>
      <c r="I695">
        <v>7215.26</v>
      </c>
      <c r="J695">
        <v>40.81</v>
      </c>
      <c r="K695" s="1">
        <f t="shared" si="10"/>
        <v>4270.7123940000001</v>
      </c>
      <c r="L695">
        <v>109.87</v>
      </c>
      <c r="M695">
        <v>1.1000000000000001</v>
      </c>
      <c r="N695" s="1">
        <f>Table1[[#This Row],[final_price]]*Table1[[#This Row],[competitor_price_index]]</f>
        <v>4697.7836334000003</v>
      </c>
      <c r="O695" t="s">
        <v>45</v>
      </c>
      <c r="P695">
        <v>2281</v>
      </c>
      <c r="Q695">
        <v>12426</v>
      </c>
      <c r="R695">
        <v>11.97</v>
      </c>
      <c r="S695" s="2">
        <f>Table1[[#This Row],[units_sold]]*(Table1[[#This Row],[return_rate]]/100)</f>
        <v>1487.3922</v>
      </c>
      <c r="T695" s="2">
        <f>Table1[[#This Row],[units_sold]]-Table1[[#This Row],[unit_return]]</f>
        <v>10938.6078</v>
      </c>
      <c r="U695">
        <f>Table1[[#This Row],[final_sold]]*Table1[[#This Row],[final_price]]</f>
        <v>46715647.904565074</v>
      </c>
      <c r="V695">
        <v>4.71</v>
      </c>
      <c r="W695">
        <v>14.68</v>
      </c>
    </row>
    <row r="696" spans="1:23" x14ac:dyDescent="0.3">
      <c r="A696">
        <v>2024</v>
      </c>
      <c r="B696" t="s">
        <v>33</v>
      </c>
      <c r="C696" t="s">
        <v>21</v>
      </c>
      <c r="D696">
        <v>88519</v>
      </c>
      <c r="E696">
        <v>5.95</v>
      </c>
      <c r="F696" s="2">
        <f>Table1[[#This Row],[website_traffic]]*(Table1[[#This Row],[conversion_rate]]/100)</f>
        <v>5266.8805000000002</v>
      </c>
      <c r="G696">
        <v>410621.85</v>
      </c>
      <c r="H696" s="2">
        <f>Table1[[#This Row],[marketing_spend]]/Table1[[#This Row],[customer buying]]</f>
        <v>77.963008653794205</v>
      </c>
      <c r="I696">
        <v>24993.89</v>
      </c>
      <c r="J696">
        <v>42.17</v>
      </c>
      <c r="K696" s="1">
        <f t="shared" si="10"/>
        <v>14453.966587000001</v>
      </c>
      <c r="L696">
        <v>213.81</v>
      </c>
      <c r="M696">
        <v>0.89</v>
      </c>
      <c r="N696" s="1">
        <f>Table1[[#This Row],[final_price]]*Table1[[#This Row],[competitor_price_index]]</f>
        <v>12864.03026243</v>
      </c>
      <c r="O696" t="s">
        <v>44</v>
      </c>
      <c r="P696">
        <v>163</v>
      </c>
      <c r="Q696">
        <v>5411</v>
      </c>
      <c r="R696">
        <v>15.91</v>
      </c>
      <c r="S696" s="2">
        <f>Table1[[#This Row],[units_sold]]*(Table1[[#This Row],[return_rate]]/100)</f>
        <v>860.89009999999996</v>
      </c>
      <c r="T696" s="2">
        <f>Table1[[#This Row],[units_sold]]-Table1[[#This Row],[unit_return]]</f>
        <v>4550.1099000000004</v>
      </c>
      <c r="U696">
        <f>Table1[[#This Row],[final_sold]]*Table1[[#This Row],[final_price]]</f>
        <v>65767136.461777918</v>
      </c>
      <c r="V696">
        <v>4.1100000000000003</v>
      </c>
      <c r="W696">
        <v>22.29</v>
      </c>
    </row>
    <row r="697" spans="1:23" x14ac:dyDescent="0.3">
      <c r="A697">
        <v>2024</v>
      </c>
      <c r="B697" t="s">
        <v>33</v>
      </c>
      <c r="C697" t="s">
        <v>21</v>
      </c>
      <c r="D697">
        <v>49555</v>
      </c>
      <c r="E697">
        <v>2.88</v>
      </c>
      <c r="F697" s="2">
        <f>Table1[[#This Row],[website_traffic]]*(Table1[[#This Row],[conversion_rate]]/100)</f>
        <v>1427.184</v>
      </c>
      <c r="G697">
        <v>239477.11</v>
      </c>
      <c r="H697" s="2">
        <f>Table1[[#This Row],[marketing_spend]]/Table1[[#This Row],[customer buying]]</f>
        <v>167.79694138947747</v>
      </c>
      <c r="I697">
        <v>8653.9699999999993</v>
      </c>
      <c r="J697">
        <v>48.79</v>
      </c>
      <c r="K697" s="1">
        <f t="shared" si="10"/>
        <v>4431.6980370000001</v>
      </c>
      <c r="L697">
        <v>369.67</v>
      </c>
      <c r="M697">
        <v>1.05</v>
      </c>
      <c r="N697" s="1">
        <f>Table1[[#This Row],[final_price]]*Table1[[#This Row],[competitor_price_index]]</f>
        <v>4653.2829388500004</v>
      </c>
      <c r="O697" t="s">
        <v>44</v>
      </c>
      <c r="P697">
        <v>3900</v>
      </c>
      <c r="Q697">
        <v>959</v>
      </c>
      <c r="R697">
        <v>14.28</v>
      </c>
      <c r="S697" s="2">
        <f>Table1[[#This Row],[units_sold]]*(Table1[[#This Row],[return_rate]]/100)</f>
        <v>136.94519999999997</v>
      </c>
      <c r="T697" s="2">
        <f>Table1[[#This Row],[units_sold]]-Table1[[#This Row],[unit_return]]</f>
        <v>822.0548</v>
      </c>
      <c r="U697">
        <f>Table1[[#This Row],[final_sold]]*Table1[[#This Row],[final_price]]</f>
        <v>3643098.6434664279</v>
      </c>
      <c r="V697">
        <v>2.69</v>
      </c>
      <c r="W697">
        <v>15.79</v>
      </c>
    </row>
    <row r="698" spans="1:23" x14ac:dyDescent="0.3">
      <c r="A698">
        <v>2024</v>
      </c>
      <c r="B698" t="s">
        <v>33</v>
      </c>
      <c r="C698" t="s">
        <v>21</v>
      </c>
      <c r="D698">
        <v>190711</v>
      </c>
      <c r="E698">
        <v>7.53</v>
      </c>
      <c r="F698" s="2">
        <f>Table1[[#This Row],[website_traffic]]*(Table1[[#This Row],[conversion_rate]]/100)</f>
        <v>14360.538300000002</v>
      </c>
      <c r="G698">
        <v>478517.28</v>
      </c>
      <c r="H698" s="2">
        <f>Table1[[#This Row],[marketing_spend]]/Table1[[#This Row],[customer buying]]</f>
        <v>33.321681263159888</v>
      </c>
      <c r="I698">
        <v>43161.22</v>
      </c>
      <c r="J698">
        <v>57.17</v>
      </c>
      <c r="K698" s="1">
        <f t="shared" si="10"/>
        <v>18485.950526000001</v>
      </c>
      <c r="L698">
        <v>53.34</v>
      </c>
      <c r="M698">
        <v>1.19</v>
      </c>
      <c r="N698" s="1">
        <f>Table1[[#This Row],[final_price]]*Table1[[#This Row],[competitor_price_index]]</f>
        <v>21998.28112594</v>
      </c>
      <c r="O698" t="s">
        <v>45</v>
      </c>
      <c r="P698">
        <v>4962</v>
      </c>
      <c r="Q698">
        <v>10167</v>
      </c>
      <c r="R698">
        <v>14</v>
      </c>
      <c r="S698" s="2">
        <f>Table1[[#This Row],[units_sold]]*(Table1[[#This Row],[return_rate]]/100)</f>
        <v>1423.38</v>
      </c>
      <c r="T698" s="2">
        <f>Table1[[#This Row],[units_sold]]-Table1[[#This Row],[unit_return]]</f>
        <v>8743.619999999999</v>
      </c>
      <c r="U698">
        <f>Table1[[#This Row],[final_sold]]*Table1[[#This Row],[final_price]]</f>
        <v>161634126.7381441</v>
      </c>
      <c r="V698">
        <v>3.54</v>
      </c>
      <c r="W698">
        <v>17.440000000000001</v>
      </c>
    </row>
    <row r="699" spans="1:23" x14ac:dyDescent="0.3">
      <c r="A699">
        <v>2024</v>
      </c>
      <c r="B699" t="s">
        <v>33</v>
      </c>
      <c r="C699" t="s">
        <v>22</v>
      </c>
      <c r="D699">
        <v>69345</v>
      </c>
      <c r="E699">
        <v>2.4900000000000002</v>
      </c>
      <c r="F699" s="2">
        <f>Table1[[#This Row],[website_traffic]]*(Table1[[#This Row],[conversion_rate]]/100)</f>
        <v>1726.6905000000002</v>
      </c>
      <c r="G699">
        <v>59698.17</v>
      </c>
      <c r="H699" s="2">
        <f>Table1[[#This Row],[marketing_spend]]/Table1[[#This Row],[customer buying]]</f>
        <v>34.573752505153642</v>
      </c>
      <c r="I699">
        <v>38566.51</v>
      </c>
      <c r="J699">
        <v>39.35</v>
      </c>
      <c r="K699" s="1">
        <f t="shared" si="10"/>
        <v>23390.588315000005</v>
      </c>
      <c r="L699">
        <v>281.12</v>
      </c>
      <c r="M699">
        <v>0.88</v>
      </c>
      <c r="N699" s="1">
        <f>Table1[[#This Row],[final_price]]*Table1[[#This Row],[competitor_price_index]]</f>
        <v>20583.717717200005</v>
      </c>
      <c r="O699" t="s">
        <v>45</v>
      </c>
      <c r="P699">
        <v>1520</v>
      </c>
      <c r="Q699">
        <v>1377</v>
      </c>
      <c r="R699">
        <v>5.49</v>
      </c>
      <c r="S699" s="2">
        <f>Table1[[#This Row],[units_sold]]*(Table1[[#This Row],[return_rate]]/100)</f>
        <v>75.597300000000004</v>
      </c>
      <c r="T699" s="2">
        <f>Table1[[#This Row],[units_sold]]-Table1[[#This Row],[unit_return]]</f>
        <v>1301.4027000000001</v>
      </c>
      <c r="U699">
        <f>Table1[[#This Row],[final_sold]]*Table1[[#This Row],[final_price]]</f>
        <v>30440574.787729457</v>
      </c>
      <c r="V699">
        <v>3.99</v>
      </c>
      <c r="W699">
        <v>6.75</v>
      </c>
    </row>
    <row r="700" spans="1:23" x14ac:dyDescent="0.3">
      <c r="A700">
        <v>2024</v>
      </c>
      <c r="B700" t="s">
        <v>33</v>
      </c>
      <c r="C700" t="s">
        <v>19</v>
      </c>
      <c r="D700">
        <v>171833</v>
      </c>
      <c r="E700">
        <v>5.46</v>
      </c>
      <c r="F700" s="2">
        <f>Table1[[#This Row],[website_traffic]]*(Table1[[#This Row],[conversion_rate]]/100)</f>
        <v>9382.0817999999999</v>
      </c>
      <c r="G700">
        <v>415576.09</v>
      </c>
      <c r="H700" s="2">
        <f>Table1[[#This Row],[marketing_spend]]/Table1[[#This Row],[customer buying]]</f>
        <v>44.294656437550998</v>
      </c>
      <c r="I700">
        <v>25081</v>
      </c>
      <c r="J700">
        <v>38.5</v>
      </c>
      <c r="K700" s="1">
        <f t="shared" si="10"/>
        <v>15424.815000000001</v>
      </c>
      <c r="L700">
        <v>151.61000000000001</v>
      </c>
      <c r="M700">
        <v>1</v>
      </c>
      <c r="N700" s="1">
        <f>Table1[[#This Row],[final_price]]*Table1[[#This Row],[competitor_price_index]]</f>
        <v>15424.815000000001</v>
      </c>
      <c r="O700" t="s">
        <v>44</v>
      </c>
      <c r="P700">
        <v>2511</v>
      </c>
      <c r="Q700">
        <v>9335</v>
      </c>
      <c r="R700">
        <v>24.5</v>
      </c>
      <c r="S700" s="2">
        <f>Table1[[#This Row],[units_sold]]*(Table1[[#This Row],[return_rate]]/100)</f>
        <v>2287.0749999999998</v>
      </c>
      <c r="T700" s="2">
        <f>Table1[[#This Row],[units_sold]]-Table1[[#This Row],[unit_return]]</f>
        <v>7047.9250000000002</v>
      </c>
      <c r="U700">
        <f>Table1[[#This Row],[final_sold]]*Table1[[#This Row],[final_price]]</f>
        <v>108712939.25887501</v>
      </c>
      <c r="V700">
        <v>3.98</v>
      </c>
      <c r="W700">
        <v>18.489999999999998</v>
      </c>
    </row>
    <row r="701" spans="1:23" x14ac:dyDescent="0.3">
      <c r="A701">
        <v>2024</v>
      </c>
      <c r="B701" t="s">
        <v>33</v>
      </c>
      <c r="C701" t="s">
        <v>22</v>
      </c>
      <c r="D701">
        <v>35374</v>
      </c>
      <c r="E701">
        <v>2.72</v>
      </c>
      <c r="F701" s="2">
        <f>Table1[[#This Row],[website_traffic]]*(Table1[[#This Row],[conversion_rate]]/100)</f>
        <v>962.17280000000005</v>
      </c>
      <c r="G701">
        <v>237276.25</v>
      </c>
      <c r="H701" s="2">
        <f>Table1[[#This Row],[marketing_spend]]/Table1[[#This Row],[customer buying]]</f>
        <v>246.60461197822261</v>
      </c>
      <c r="I701">
        <v>18822.150000000001</v>
      </c>
      <c r="J701">
        <v>46.29</v>
      </c>
      <c r="K701" s="1">
        <f t="shared" si="10"/>
        <v>10109.376765000001</v>
      </c>
      <c r="L701">
        <v>264.77999999999997</v>
      </c>
      <c r="M701">
        <v>0.84</v>
      </c>
      <c r="N701" s="1">
        <f>Table1[[#This Row],[final_price]]*Table1[[#This Row],[competitor_price_index]]</f>
        <v>8491.8764826000006</v>
      </c>
      <c r="O701" t="s">
        <v>45</v>
      </c>
      <c r="P701">
        <v>2619</v>
      </c>
      <c r="Q701">
        <v>671</v>
      </c>
      <c r="R701">
        <v>22.82</v>
      </c>
      <c r="S701" s="2">
        <f>Table1[[#This Row],[units_sold]]*(Table1[[#This Row],[return_rate]]/100)</f>
        <v>153.12220000000002</v>
      </c>
      <c r="T701" s="2">
        <f>Table1[[#This Row],[units_sold]]-Table1[[#This Row],[unit_return]]</f>
        <v>517.87779999999998</v>
      </c>
      <c r="U701">
        <f>Table1[[#This Row],[final_sold]]*Table1[[#This Row],[final_price]]</f>
        <v>5235421.7984293168</v>
      </c>
      <c r="V701">
        <v>3.49</v>
      </c>
      <c r="W701">
        <v>9.36</v>
      </c>
    </row>
    <row r="702" spans="1:23" x14ac:dyDescent="0.3">
      <c r="A702">
        <v>2024</v>
      </c>
      <c r="B702" t="s">
        <v>33</v>
      </c>
      <c r="C702" t="s">
        <v>22</v>
      </c>
      <c r="D702">
        <v>41149</v>
      </c>
      <c r="E702">
        <v>4.42</v>
      </c>
      <c r="F702" s="2">
        <f>Table1[[#This Row],[website_traffic]]*(Table1[[#This Row],[conversion_rate]]/100)</f>
        <v>1818.7857999999999</v>
      </c>
      <c r="G702">
        <v>250700.36</v>
      </c>
      <c r="H702" s="2">
        <f>Table1[[#This Row],[marketing_spend]]/Table1[[#This Row],[customer buying]]</f>
        <v>137.8394091266822</v>
      </c>
      <c r="I702">
        <v>18940.330000000002</v>
      </c>
      <c r="J702">
        <v>19.75</v>
      </c>
      <c r="K702" s="1">
        <f t="shared" si="10"/>
        <v>15199.614825000001</v>
      </c>
      <c r="L702">
        <v>167.81</v>
      </c>
      <c r="M702">
        <v>1.01</v>
      </c>
      <c r="N702" s="1">
        <f>Table1[[#This Row],[final_price]]*Table1[[#This Row],[competitor_price_index]]</f>
        <v>15351.610973250001</v>
      </c>
      <c r="O702" t="s">
        <v>45</v>
      </c>
      <c r="P702">
        <v>4917</v>
      </c>
      <c r="Q702">
        <v>1484</v>
      </c>
      <c r="R702">
        <v>16.809999999999999</v>
      </c>
      <c r="S702" s="2">
        <f>Table1[[#This Row],[units_sold]]*(Table1[[#This Row],[return_rate]]/100)</f>
        <v>249.46039999999999</v>
      </c>
      <c r="T702" s="2">
        <f>Table1[[#This Row],[units_sold]]-Table1[[#This Row],[unit_return]]</f>
        <v>1234.5396000000001</v>
      </c>
      <c r="U702">
        <f>Table1[[#This Row],[final_sold]]*Table1[[#This Row],[final_price]]</f>
        <v>18764526.406209573</v>
      </c>
      <c r="V702">
        <v>4.08</v>
      </c>
      <c r="W702">
        <v>10.33</v>
      </c>
    </row>
    <row r="703" spans="1:23" x14ac:dyDescent="0.3">
      <c r="A703">
        <v>2024</v>
      </c>
      <c r="B703" t="s">
        <v>33</v>
      </c>
      <c r="C703" t="s">
        <v>21</v>
      </c>
      <c r="D703">
        <v>126934</v>
      </c>
      <c r="E703">
        <v>1.8</v>
      </c>
      <c r="F703" s="2">
        <f>Table1[[#This Row],[website_traffic]]*(Table1[[#This Row],[conversion_rate]]/100)</f>
        <v>2284.8120000000004</v>
      </c>
      <c r="G703">
        <v>97593.13</v>
      </c>
      <c r="H703" s="2">
        <f>Table1[[#This Row],[marketing_spend]]/Table1[[#This Row],[customer buying]]</f>
        <v>42.713855669525543</v>
      </c>
      <c r="I703">
        <v>25584.83</v>
      </c>
      <c r="J703">
        <v>16.899999999999999</v>
      </c>
      <c r="K703" s="1">
        <f t="shared" si="10"/>
        <v>21260.993730000002</v>
      </c>
      <c r="L703">
        <v>447.06</v>
      </c>
      <c r="M703">
        <v>0.9</v>
      </c>
      <c r="N703" s="1">
        <f>Table1[[#This Row],[final_price]]*Table1[[#This Row],[competitor_price_index]]</f>
        <v>19134.894357000001</v>
      </c>
      <c r="O703" t="s">
        <v>45</v>
      </c>
      <c r="P703">
        <v>4721</v>
      </c>
      <c r="Q703">
        <v>1325</v>
      </c>
      <c r="R703">
        <v>17.62</v>
      </c>
      <c r="S703" s="2">
        <f>Table1[[#This Row],[units_sold]]*(Table1[[#This Row],[return_rate]]/100)</f>
        <v>233.46500000000003</v>
      </c>
      <c r="T703" s="2">
        <f>Table1[[#This Row],[units_sold]]-Table1[[#This Row],[unit_return]]</f>
        <v>1091.5349999999999</v>
      </c>
      <c r="U703">
        <f>Table1[[#This Row],[final_sold]]*Table1[[#This Row],[final_price]]</f>
        <v>23207118.79107555</v>
      </c>
      <c r="V703">
        <v>2.9</v>
      </c>
      <c r="W703">
        <v>9.51</v>
      </c>
    </row>
    <row r="704" spans="1:23" x14ac:dyDescent="0.3">
      <c r="A704">
        <v>2024</v>
      </c>
      <c r="B704" t="s">
        <v>33</v>
      </c>
      <c r="C704" t="s">
        <v>18</v>
      </c>
      <c r="D704">
        <v>163302</v>
      </c>
      <c r="E704">
        <v>2</v>
      </c>
      <c r="F704" s="2">
        <f>Table1[[#This Row],[website_traffic]]*(Table1[[#This Row],[conversion_rate]]/100)</f>
        <v>3266.04</v>
      </c>
      <c r="G704">
        <v>476268.92</v>
      </c>
      <c r="H704" s="2">
        <f>Table1[[#This Row],[marketing_spend]]/Table1[[#This Row],[customer buying]]</f>
        <v>145.82458267504379</v>
      </c>
      <c r="I704">
        <v>40672.11</v>
      </c>
      <c r="J704">
        <v>46.15</v>
      </c>
      <c r="K704" s="1">
        <f t="shared" si="10"/>
        <v>21901.931235</v>
      </c>
      <c r="L704">
        <v>146.52000000000001</v>
      </c>
      <c r="M704">
        <v>1.07</v>
      </c>
      <c r="N704" s="1">
        <f>Table1[[#This Row],[final_price]]*Table1[[#This Row],[competitor_price_index]]</f>
        <v>23435.066421450003</v>
      </c>
      <c r="O704" t="s">
        <v>45</v>
      </c>
      <c r="P704">
        <v>3277</v>
      </c>
      <c r="Q704">
        <v>1861</v>
      </c>
      <c r="R704">
        <v>4.2699999999999996</v>
      </c>
      <c r="S704" s="2">
        <f>Table1[[#This Row],[units_sold]]*(Table1[[#This Row],[return_rate]]/100)</f>
        <v>79.464699999999993</v>
      </c>
      <c r="T704" s="2">
        <f>Table1[[#This Row],[units_sold]]-Table1[[#This Row],[unit_return]]</f>
        <v>1781.5353</v>
      </c>
      <c r="U704">
        <f>Table1[[#This Row],[final_sold]]*Table1[[#This Row],[final_price]]</f>
        <v>39019063.633325092</v>
      </c>
      <c r="V704">
        <v>2.85</v>
      </c>
      <c r="W704">
        <v>13.22</v>
      </c>
    </row>
    <row r="705" spans="1:23" x14ac:dyDescent="0.3">
      <c r="A705">
        <v>2024</v>
      </c>
      <c r="B705" t="s">
        <v>33</v>
      </c>
      <c r="C705" t="s">
        <v>21</v>
      </c>
      <c r="D705">
        <v>5225</v>
      </c>
      <c r="E705">
        <v>0.94</v>
      </c>
      <c r="F705" s="2">
        <f>Table1[[#This Row],[website_traffic]]*(Table1[[#This Row],[conversion_rate]]/100)</f>
        <v>49.114999999999995</v>
      </c>
      <c r="G705">
        <v>462497.66</v>
      </c>
      <c r="H705" s="2">
        <f>Table1[[#This Row],[marketing_spend]]/Table1[[#This Row],[customer buying]]</f>
        <v>9416.6275068716277</v>
      </c>
      <c r="I705">
        <v>29120.71</v>
      </c>
      <c r="J705">
        <v>55.05</v>
      </c>
      <c r="K705" s="1">
        <f t="shared" si="10"/>
        <v>13089.759145</v>
      </c>
      <c r="L705">
        <v>308.98</v>
      </c>
      <c r="M705">
        <v>0.99</v>
      </c>
      <c r="N705" s="1">
        <f>Table1[[#This Row],[final_price]]*Table1[[#This Row],[competitor_price_index]]</f>
        <v>12958.861553549999</v>
      </c>
      <c r="O705" t="s">
        <v>45</v>
      </c>
      <c r="P705">
        <v>3696</v>
      </c>
      <c r="Q705">
        <v>38</v>
      </c>
      <c r="R705">
        <v>22.89</v>
      </c>
      <c r="S705" s="2">
        <f>Table1[[#This Row],[units_sold]]*(Table1[[#This Row],[return_rate]]/100)</f>
        <v>8.6981999999999999</v>
      </c>
      <c r="T705" s="2">
        <f>Table1[[#This Row],[units_sold]]-Table1[[#This Row],[unit_return]]</f>
        <v>29.3018</v>
      </c>
      <c r="U705">
        <f>Table1[[#This Row],[final_sold]]*Table1[[#This Row],[final_price]]</f>
        <v>383553.50451496098</v>
      </c>
      <c r="V705">
        <v>3.96</v>
      </c>
      <c r="W705">
        <v>9.57</v>
      </c>
    </row>
    <row r="706" spans="1:23" x14ac:dyDescent="0.3">
      <c r="A706">
        <v>2024</v>
      </c>
      <c r="B706" t="s">
        <v>33</v>
      </c>
      <c r="C706" t="s">
        <v>19</v>
      </c>
      <c r="D706">
        <v>11924</v>
      </c>
      <c r="E706">
        <v>3.02</v>
      </c>
      <c r="F706" s="2">
        <f>Table1[[#This Row],[website_traffic]]*(Table1[[#This Row],[conversion_rate]]/100)</f>
        <v>360.10480000000001</v>
      </c>
      <c r="G706">
        <v>198305.27</v>
      </c>
      <c r="H706" s="2">
        <f>Table1[[#This Row],[marketing_spend]]/Table1[[#This Row],[customer buying]]</f>
        <v>550.68766092537498</v>
      </c>
      <c r="I706">
        <v>43688.07</v>
      </c>
      <c r="J706">
        <v>42.18</v>
      </c>
      <c r="K706" s="1">
        <f t="shared" ref="K706:K769" si="11">I706*(1-J706/100)</f>
        <v>25260.442074000002</v>
      </c>
      <c r="L706">
        <v>220.61</v>
      </c>
      <c r="M706">
        <v>1.1000000000000001</v>
      </c>
      <c r="N706" s="1">
        <f>Table1[[#This Row],[final_price]]*Table1[[#This Row],[competitor_price_index]]</f>
        <v>27786.486281400004</v>
      </c>
      <c r="O706" t="s">
        <v>45</v>
      </c>
      <c r="P706">
        <v>3411</v>
      </c>
      <c r="Q706">
        <v>284</v>
      </c>
      <c r="R706">
        <v>1.96</v>
      </c>
      <c r="S706" s="2">
        <f>Table1[[#This Row],[units_sold]]*(Table1[[#This Row],[return_rate]]/100)</f>
        <v>5.5663999999999998</v>
      </c>
      <c r="T706" s="2">
        <f>Table1[[#This Row],[units_sold]]-Table1[[#This Row],[unit_return]]</f>
        <v>278.43360000000001</v>
      </c>
      <c r="U706">
        <f>Table1[[#This Row],[final_sold]]*Table1[[#This Row],[final_price]]</f>
        <v>7033355.8242552876</v>
      </c>
      <c r="V706">
        <v>3.95</v>
      </c>
      <c r="W706">
        <v>10.48</v>
      </c>
    </row>
    <row r="707" spans="1:23" x14ac:dyDescent="0.3">
      <c r="A707">
        <v>2024</v>
      </c>
      <c r="B707" t="s">
        <v>33</v>
      </c>
      <c r="C707" t="s">
        <v>20</v>
      </c>
      <c r="D707">
        <v>162155</v>
      </c>
      <c r="E707">
        <v>3.84</v>
      </c>
      <c r="F707" s="2">
        <f>Table1[[#This Row],[website_traffic]]*(Table1[[#This Row],[conversion_rate]]/100)</f>
        <v>6226.7519999999995</v>
      </c>
      <c r="G707">
        <v>445196.3</v>
      </c>
      <c r="H707" s="2">
        <f>Table1[[#This Row],[marketing_spend]]/Table1[[#This Row],[customer buying]]</f>
        <v>71.497355282497196</v>
      </c>
      <c r="I707">
        <v>45015.5</v>
      </c>
      <c r="J707">
        <v>29.73</v>
      </c>
      <c r="K707" s="1">
        <f t="shared" si="11"/>
        <v>31632.39185</v>
      </c>
      <c r="L707">
        <v>91.15</v>
      </c>
      <c r="M707">
        <v>1.1599999999999999</v>
      </c>
      <c r="N707" s="1">
        <f>Table1[[#This Row],[final_price]]*Table1[[#This Row],[competitor_price_index]]</f>
        <v>36693.574545999996</v>
      </c>
      <c r="O707" t="s">
        <v>45</v>
      </c>
      <c r="P707">
        <v>4427</v>
      </c>
      <c r="Q707">
        <v>4670</v>
      </c>
      <c r="R707">
        <v>16.670000000000002</v>
      </c>
      <c r="S707" s="2">
        <f>Table1[[#This Row],[units_sold]]*(Table1[[#This Row],[return_rate]]/100)</f>
        <v>778.48900000000003</v>
      </c>
      <c r="T707" s="2">
        <f>Table1[[#This Row],[units_sold]]-Table1[[#This Row],[unit_return]]</f>
        <v>3891.511</v>
      </c>
      <c r="U707">
        <f>Table1[[#This Row],[final_sold]]*Table1[[#This Row],[final_price]]</f>
        <v>123097800.84058535</v>
      </c>
      <c r="V707">
        <v>3.75</v>
      </c>
      <c r="W707">
        <v>11.51</v>
      </c>
    </row>
    <row r="708" spans="1:23" x14ac:dyDescent="0.3">
      <c r="A708">
        <v>2024</v>
      </c>
      <c r="B708" t="s">
        <v>33</v>
      </c>
      <c r="C708" t="s">
        <v>19</v>
      </c>
      <c r="D708">
        <v>46819</v>
      </c>
      <c r="E708">
        <v>4.72</v>
      </c>
      <c r="F708" s="2">
        <f>Table1[[#This Row],[website_traffic]]*(Table1[[#This Row],[conversion_rate]]/100)</f>
        <v>2209.8568</v>
      </c>
      <c r="G708">
        <v>368262.67</v>
      </c>
      <c r="H708" s="2">
        <f>Table1[[#This Row],[marketing_spend]]/Table1[[#This Row],[customer buying]]</f>
        <v>166.64549033222423</v>
      </c>
      <c r="I708">
        <v>42398.28</v>
      </c>
      <c r="J708">
        <v>28.37</v>
      </c>
      <c r="K708" s="1">
        <f t="shared" si="11"/>
        <v>30369.887963999998</v>
      </c>
      <c r="L708">
        <v>151.12</v>
      </c>
      <c r="M708">
        <v>0.91</v>
      </c>
      <c r="N708" s="1">
        <f>Table1[[#This Row],[final_price]]*Table1[[#This Row],[competitor_price_index]]</f>
        <v>27636.598047240001</v>
      </c>
      <c r="O708" t="s">
        <v>45</v>
      </c>
      <c r="P708">
        <v>176</v>
      </c>
      <c r="Q708">
        <v>1476</v>
      </c>
      <c r="R708">
        <v>23.87</v>
      </c>
      <c r="S708" s="2">
        <f>Table1[[#This Row],[units_sold]]*(Table1[[#This Row],[return_rate]]/100)</f>
        <v>352.32120000000003</v>
      </c>
      <c r="T708" s="2">
        <f>Table1[[#This Row],[units_sold]]-Table1[[#This Row],[unit_return]]</f>
        <v>1123.6787999999999</v>
      </c>
      <c r="U708">
        <f>Table1[[#This Row],[final_sold]]*Table1[[#This Row],[final_price]]</f>
        <v>34125999.263521954</v>
      </c>
      <c r="V708">
        <v>3.34</v>
      </c>
      <c r="W708">
        <v>16.47</v>
      </c>
    </row>
    <row r="709" spans="1:23" x14ac:dyDescent="0.3">
      <c r="A709">
        <v>2024</v>
      </c>
      <c r="B709" t="s">
        <v>33</v>
      </c>
      <c r="C709" t="s">
        <v>20</v>
      </c>
      <c r="D709">
        <v>75363</v>
      </c>
      <c r="E709">
        <v>4.79</v>
      </c>
      <c r="F709" s="2">
        <f>Table1[[#This Row],[website_traffic]]*(Table1[[#This Row],[conversion_rate]]/100)</f>
        <v>3609.8876999999998</v>
      </c>
      <c r="G709">
        <v>49062.98</v>
      </c>
      <c r="H709" s="2">
        <f>Table1[[#This Row],[marketing_spend]]/Table1[[#This Row],[customer buying]]</f>
        <v>13.591275983460651</v>
      </c>
      <c r="I709">
        <v>43089.36</v>
      </c>
      <c r="J709">
        <v>57</v>
      </c>
      <c r="K709" s="1">
        <f t="shared" si="11"/>
        <v>18528.424800000001</v>
      </c>
      <c r="L709">
        <v>329.27</v>
      </c>
      <c r="M709">
        <v>0.84</v>
      </c>
      <c r="N709" s="1">
        <f>Table1[[#This Row],[final_price]]*Table1[[#This Row],[competitor_price_index]]</f>
        <v>15563.876832</v>
      </c>
      <c r="O709" t="s">
        <v>45</v>
      </c>
      <c r="P709">
        <v>4231</v>
      </c>
      <c r="Q709">
        <v>2223</v>
      </c>
      <c r="R709">
        <v>16.670000000000002</v>
      </c>
      <c r="S709" s="2">
        <f>Table1[[#This Row],[units_sold]]*(Table1[[#This Row],[return_rate]]/100)</f>
        <v>370.57410000000004</v>
      </c>
      <c r="T709" s="2">
        <f>Table1[[#This Row],[units_sold]]-Table1[[#This Row],[unit_return]]</f>
        <v>1852.4259</v>
      </c>
      <c r="U709">
        <f>Table1[[#This Row],[final_sold]]*Table1[[#This Row],[final_price]]</f>
        <v>34322533.985722318</v>
      </c>
      <c r="V709">
        <v>3.08</v>
      </c>
      <c r="W709">
        <v>10.199999999999999</v>
      </c>
    </row>
    <row r="710" spans="1:23" x14ac:dyDescent="0.3">
      <c r="A710">
        <v>2024</v>
      </c>
      <c r="B710" t="s">
        <v>33</v>
      </c>
      <c r="C710" t="s">
        <v>21</v>
      </c>
      <c r="D710">
        <v>167507</v>
      </c>
      <c r="E710">
        <v>0.98</v>
      </c>
      <c r="F710" s="2">
        <f>Table1[[#This Row],[website_traffic]]*(Table1[[#This Row],[conversion_rate]]/100)</f>
        <v>1641.5686000000001</v>
      </c>
      <c r="G710">
        <v>457533.35</v>
      </c>
      <c r="H710" s="2">
        <f>Table1[[#This Row],[marketing_spend]]/Table1[[#This Row],[customer buying]]</f>
        <v>278.71716722651735</v>
      </c>
      <c r="I710">
        <v>13279.15</v>
      </c>
      <c r="J710">
        <v>8.9</v>
      </c>
      <c r="K710" s="1">
        <f t="shared" si="11"/>
        <v>12097.30565</v>
      </c>
      <c r="L710">
        <v>170.34</v>
      </c>
      <c r="M710">
        <v>1.1399999999999999</v>
      </c>
      <c r="N710" s="1">
        <f>Table1[[#This Row],[final_price]]*Table1[[#This Row],[competitor_price_index]]</f>
        <v>13790.928440999998</v>
      </c>
      <c r="O710" t="s">
        <v>45</v>
      </c>
      <c r="P710">
        <v>3780</v>
      </c>
      <c r="Q710">
        <v>1447</v>
      </c>
      <c r="R710">
        <v>7.41</v>
      </c>
      <c r="S710" s="2">
        <f>Table1[[#This Row],[units_sold]]*(Table1[[#This Row],[return_rate]]/100)</f>
        <v>107.2227</v>
      </c>
      <c r="T710" s="2">
        <f>Table1[[#This Row],[units_sold]]-Table1[[#This Row],[unit_return]]</f>
        <v>1339.7773</v>
      </c>
      <c r="U710">
        <f>Table1[[#This Row],[final_sold]]*Table1[[#This Row],[final_price]]</f>
        <v>16207695.501031745</v>
      </c>
      <c r="V710">
        <v>4.41</v>
      </c>
      <c r="W710">
        <v>11.66</v>
      </c>
    </row>
    <row r="711" spans="1:23" x14ac:dyDescent="0.3">
      <c r="A711">
        <v>2024</v>
      </c>
      <c r="B711" t="s">
        <v>33</v>
      </c>
      <c r="C711" t="s">
        <v>22</v>
      </c>
      <c r="D711">
        <v>175498</v>
      </c>
      <c r="E711">
        <v>6.26</v>
      </c>
      <c r="F711" s="2">
        <f>Table1[[#This Row],[website_traffic]]*(Table1[[#This Row],[conversion_rate]]/100)</f>
        <v>10986.174800000001</v>
      </c>
      <c r="G711">
        <v>403923.3</v>
      </c>
      <c r="H711" s="2">
        <f>Table1[[#This Row],[marketing_spend]]/Table1[[#This Row],[customer buying]]</f>
        <v>36.766509486086093</v>
      </c>
      <c r="I711">
        <v>21705.82</v>
      </c>
      <c r="J711">
        <v>18.45</v>
      </c>
      <c r="K711" s="1">
        <f t="shared" si="11"/>
        <v>17701.09621</v>
      </c>
      <c r="L711">
        <v>189.54</v>
      </c>
      <c r="M711">
        <v>0.85</v>
      </c>
      <c r="N711" s="1">
        <f>Table1[[#This Row],[final_price]]*Table1[[#This Row],[competitor_price_index]]</f>
        <v>15045.931778499998</v>
      </c>
      <c r="O711" t="s">
        <v>44</v>
      </c>
      <c r="P711">
        <v>3898</v>
      </c>
      <c r="Q711">
        <v>8898</v>
      </c>
      <c r="R711">
        <v>24.66</v>
      </c>
      <c r="S711" s="2">
        <f>Table1[[#This Row],[units_sold]]*(Table1[[#This Row],[return_rate]]/100)</f>
        <v>2194.2468000000003</v>
      </c>
      <c r="T711" s="2">
        <f>Table1[[#This Row],[units_sold]]-Table1[[#This Row],[unit_return]]</f>
        <v>6703.7531999999992</v>
      </c>
      <c r="U711">
        <f>Table1[[#This Row],[final_sold]]*Table1[[#This Row],[final_price]]</f>
        <v>118663780.36129536</v>
      </c>
      <c r="V711">
        <v>3.24</v>
      </c>
      <c r="W711">
        <v>13.68</v>
      </c>
    </row>
    <row r="712" spans="1:23" x14ac:dyDescent="0.3">
      <c r="A712">
        <v>2024</v>
      </c>
      <c r="B712" t="s">
        <v>33</v>
      </c>
      <c r="C712" t="s">
        <v>21</v>
      </c>
      <c r="D712">
        <v>124699</v>
      </c>
      <c r="E712">
        <v>7.1</v>
      </c>
      <c r="F712" s="2">
        <f>Table1[[#This Row],[website_traffic]]*(Table1[[#This Row],[conversion_rate]]/100)</f>
        <v>8853.628999999999</v>
      </c>
      <c r="G712">
        <v>225079.77</v>
      </c>
      <c r="H712" s="2">
        <f>Table1[[#This Row],[marketing_spend]]/Table1[[#This Row],[customer buying]]</f>
        <v>25.422317786299836</v>
      </c>
      <c r="I712">
        <v>28408.9</v>
      </c>
      <c r="J712">
        <v>39.99</v>
      </c>
      <c r="K712" s="1">
        <f t="shared" si="11"/>
        <v>17048.18089</v>
      </c>
      <c r="L712">
        <v>458.89</v>
      </c>
      <c r="M712">
        <v>0.88</v>
      </c>
      <c r="N712" s="1">
        <f>Table1[[#This Row],[final_price]]*Table1[[#This Row],[competitor_price_index]]</f>
        <v>15002.399183199999</v>
      </c>
      <c r="O712" t="s">
        <v>45</v>
      </c>
      <c r="P712">
        <v>2376</v>
      </c>
      <c r="Q712">
        <v>6427</v>
      </c>
      <c r="R712">
        <v>19.940000000000001</v>
      </c>
      <c r="S712" s="2">
        <f>Table1[[#This Row],[units_sold]]*(Table1[[#This Row],[return_rate]]/100)</f>
        <v>1281.5438000000001</v>
      </c>
      <c r="T712" s="2">
        <f>Table1[[#This Row],[units_sold]]-Table1[[#This Row],[unit_return]]</f>
        <v>5145.4561999999996</v>
      </c>
      <c r="U712">
        <f>Table1[[#This Row],[final_sold]]*Table1[[#This Row],[final_price]]</f>
        <v>87720668.059172004</v>
      </c>
      <c r="V712">
        <v>3.63</v>
      </c>
      <c r="W712">
        <v>15.19</v>
      </c>
    </row>
    <row r="713" spans="1:23" x14ac:dyDescent="0.3">
      <c r="A713">
        <v>2024</v>
      </c>
      <c r="B713" t="s">
        <v>33</v>
      </c>
      <c r="C713" t="s">
        <v>22</v>
      </c>
      <c r="D713">
        <v>30738</v>
      </c>
      <c r="E713">
        <v>6.22</v>
      </c>
      <c r="F713" s="2">
        <f>Table1[[#This Row],[website_traffic]]*(Table1[[#This Row],[conversion_rate]]/100)</f>
        <v>1911.9035999999999</v>
      </c>
      <c r="G713">
        <v>335539.23</v>
      </c>
      <c r="H713" s="2">
        <f>Table1[[#This Row],[marketing_spend]]/Table1[[#This Row],[customer buying]]</f>
        <v>175.5000775143684</v>
      </c>
      <c r="I713">
        <v>40935.64</v>
      </c>
      <c r="J713">
        <v>46.48</v>
      </c>
      <c r="K713" s="1">
        <f t="shared" si="11"/>
        <v>21908.754528000001</v>
      </c>
      <c r="L713">
        <v>33.770000000000003</v>
      </c>
      <c r="M713">
        <v>1.04</v>
      </c>
      <c r="N713" s="1">
        <f>Table1[[#This Row],[final_price]]*Table1[[#This Row],[competitor_price_index]]</f>
        <v>22785.104709120002</v>
      </c>
      <c r="O713" t="s">
        <v>45</v>
      </c>
      <c r="P713">
        <v>3459</v>
      </c>
      <c r="Q713">
        <v>1640</v>
      </c>
      <c r="R713">
        <v>16.64</v>
      </c>
      <c r="S713" s="2">
        <f>Table1[[#This Row],[units_sold]]*(Table1[[#This Row],[return_rate]]/100)</f>
        <v>272.89600000000002</v>
      </c>
      <c r="T713" s="2">
        <f>Table1[[#This Row],[units_sold]]-Table1[[#This Row],[unit_return]]</f>
        <v>1367.104</v>
      </c>
      <c r="U713">
        <f>Table1[[#This Row],[final_sold]]*Table1[[#This Row],[final_price]]</f>
        <v>29951545.950246915</v>
      </c>
      <c r="V713">
        <v>4.29</v>
      </c>
      <c r="W713">
        <v>15.46</v>
      </c>
    </row>
    <row r="714" spans="1:23" x14ac:dyDescent="0.3">
      <c r="A714">
        <v>2024</v>
      </c>
      <c r="B714" t="s">
        <v>33</v>
      </c>
      <c r="C714" t="s">
        <v>22</v>
      </c>
      <c r="D714">
        <v>62068</v>
      </c>
      <c r="E714">
        <v>2.33</v>
      </c>
      <c r="F714" s="2">
        <f>Table1[[#This Row],[website_traffic]]*(Table1[[#This Row],[conversion_rate]]/100)</f>
        <v>1446.1844000000001</v>
      </c>
      <c r="G714">
        <v>292091.74</v>
      </c>
      <c r="H714" s="2">
        <f>Table1[[#This Row],[marketing_spend]]/Table1[[#This Row],[customer buying]]</f>
        <v>201.97406361180495</v>
      </c>
      <c r="I714">
        <v>10345.129999999999</v>
      </c>
      <c r="J714">
        <v>9.34</v>
      </c>
      <c r="K714" s="1">
        <f t="shared" si="11"/>
        <v>9378.8948579999997</v>
      </c>
      <c r="L714">
        <v>304.62</v>
      </c>
      <c r="M714">
        <v>1.17</v>
      </c>
      <c r="N714" s="1">
        <f>Table1[[#This Row],[final_price]]*Table1[[#This Row],[competitor_price_index]]</f>
        <v>10973.306983859999</v>
      </c>
      <c r="O714" t="s">
        <v>45</v>
      </c>
      <c r="P714">
        <v>237</v>
      </c>
      <c r="Q714">
        <v>922</v>
      </c>
      <c r="R714">
        <v>3.26</v>
      </c>
      <c r="S714" s="2">
        <f>Table1[[#This Row],[units_sold]]*(Table1[[#This Row],[return_rate]]/100)</f>
        <v>30.057199999999998</v>
      </c>
      <c r="T714" s="2">
        <f>Table1[[#This Row],[units_sold]]-Table1[[#This Row],[unit_return]]</f>
        <v>891.94280000000003</v>
      </c>
      <c r="U714">
        <f>Table1[[#This Row],[final_sold]]*Table1[[#This Row],[final_price]]</f>
        <v>8365437.7405501222</v>
      </c>
      <c r="V714">
        <v>3.19</v>
      </c>
      <c r="W714">
        <v>17.88</v>
      </c>
    </row>
    <row r="715" spans="1:23" x14ac:dyDescent="0.3">
      <c r="A715">
        <v>2024</v>
      </c>
      <c r="B715" t="s">
        <v>33</v>
      </c>
      <c r="C715" t="s">
        <v>19</v>
      </c>
      <c r="D715">
        <v>22485</v>
      </c>
      <c r="E715">
        <v>7.17</v>
      </c>
      <c r="F715" s="2">
        <f>Table1[[#This Row],[website_traffic]]*(Table1[[#This Row],[conversion_rate]]/100)</f>
        <v>1612.1745000000001</v>
      </c>
      <c r="G715">
        <v>380361.33</v>
      </c>
      <c r="H715" s="2">
        <f>Table1[[#This Row],[marketing_spend]]/Table1[[#This Row],[customer buying]]</f>
        <v>235.93062041360906</v>
      </c>
      <c r="I715">
        <v>14944.06</v>
      </c>
      <c r="J715">
        <v>58.66</v>
      </c>
      <c r="K715" s="1">
        <f t="shared" si="11"/>
        <v>6177.8744039999992</v>
      </c>
      <c r="L715">
        <v>244.45</v>
      </c>
      <c r="M715">
        <v>0.97</v>
      </c>
      <c r="N715" s="1">
        <f>Table1[[#This Row],[final_price]]*Table1[[#This Row],[competitor_price_index]]</f>
        <v>5992.538171879999</v>
      </c>
      <c r="O715" t="s">
        <v>45</v>
      </c>
      <c r="P715">
        <v>4818</v>
      </c>
      <c r="Q715">
        <v>1392</v>
      </c>
      <c r="R715">
        <v>18.7</v>
      </c>
      <c r="S715" s="2">
        <f>Table1[[#This Row],[units_sold]]*(Table1[[#This Row],[return_rate]]/100)</f>
        <v>260.30399999999997</v>
      </c>
      <c r="T715" s="2">
        <f>Table1[[#This Row],[units_sold]]-Table1[[#This Row],[unit_return]]</f>
        <v>1131.6959999999999</v>
      </c>
      <c r="U715">
        <f>Table1[[#This Row],[final_sold]]*Table1[[#This Row],[final_price]]</f>
        <v>6991475.7515091822</v>
      </c>
      <c r="V715">
        <v>4.32</v>
      </c>
      <c r="W715">
        <v>15.47</v>
      </c>
    </row>
    <row r="716" spans="1:23" x14ac:dyDescent="0.3">
      <c r="A716">
        <v>2024</v>
      </c>
      <c r="B716" t="s">
        <v>33</v>
      </c>
      <c r="C716" t="s">
        <v>22</v>
      </c>
      <c r="D716">
        <v>98858</v>
      </c>
      <c r="E716">
        <v>2.0699999999999998</v>
      </c>
      <c r="F716" s="2">
        <f>Table1[[#This Row],[website_traffic]]*(Table1[[#This Row],[conversion_rate]]/100)</f>
        <v>2046.3606</v>
      </c>
      <c r="G716">
        <v>235606.51</v>
      </c>
      <c r="H716" s="2">
        <f>Table1[[#This Row],[marketing_spend]]/Table1[[#This Row],[customer buying]]</f>
        <v>115.13440495287097</v>
      </c>
      <c r="I716">
        <v>28905</v>
      </c>
      <c r="J716">
        <v>24.41</v>
      </c>
      <c r="K716" s="1">
        <f t="shared" si="11"/>
        <v>21849.289499999999</v>
      </c>
      <c r="L716">
        <v>451.58</v>
      </c>
      <c r="M716">
        <v>0.82</v>
      </c>
      <c r="N716" s="1">
        <f>Table1[[#This Row],[final_price]]*Table1[[#This Row],[competitor_price_index]]</f>
        <v>17916.417389999999</v>
      </c>
      <c r="O716" t="s">
        <v>44</v>
      </c>
      <c r="P716">
        <v>3403</v>
      </c>
      <c r="Q716">
        <v>1739</v>
      </c>
      <c r="R716">
        <v>15.49</v>
      </c>
      <c r="S716" s="2">
        <f>Table1[[#This Row],[units_sold]]*(Table1[[#This Row],[return_rate]]/100)</f>
        <v>269.37110000000001</v>
      </c>
      <c r="T716" s="2">
        <f>Table1[[#This Row],[units_sold]]-Table1[[#This Row],[unit_return]]</f>
        <v>1469.6288999999999</v>
      </c>
      <c r="U716">
        <f>Table1[[#This Row],[final_sold]]*Table1[[#This Row],[final_price]]</f>
        <v>32110347.293666545</v>
      </c>
      <c r="V716">
        <v>3.4</v>
      </c>
      <c r="W716">
        <v>15.78</v>
      </c>
    </row>
    <row r="717" spans="1:23" x14ac:dyDescent="0.3">
      <c r="A717">
        <v>2024</v>
      </c>
      <c r="B717" t="s">
        <v>33</v>
      </c>
      <c r="C717" t="s">
        <v>22</v>
      </c>
      <c r="D717">
        <v>6312</v>
      </c>
      <c r="E717">
        <v>5.71</v>
      </c>
      <c r="F717" s="2">
        <f>Table1[[#This Row],[website_traffic]]*(Table1[[#This Row],[conversion_rate]]/100)</f>
        <v>360.41519999999997</v>
      </c>
      <c r="G717">
        <v>356780.29</v>
      </c>
      <c r="H717" s="2">
        <f>Table1[[#This Row],[marketing_spend]]/Table1[[#This Row],[customer buying]]</f>
        <v>989.91465953711167</v>
      </c>
      <c r="I717">
        <v>20364.560000000001</v>
      </c>
      <c r="J717">
        <v>36.08</v>
      </c>
      <c r="K717" s="1">
        <f t="shared" si="11"/>
        <v>13017.026752</v>
      </c>
      <c r="L717">
        <v>151.62</v>
      </c>
      <c r="M717">
        <v>0.89</v>
      </c>
      <c r="N717" s="1">
        <f>Table1[[#This Row],[final_price]]*Table1[[#This Row],[competitor_price_index]]</f>
        <v>11585.15380928</v>
      </c>
      <c r="O717" t="s">
        <v>44</v>
      </c>
      <c r="P717">
        <v>785</v>
      </c>
      <c r="Q717">
        <v>245</v>
      </c>
      <c r="R717">
        <v>6.24</v>
      </c>
      <c r="S717" s="2">
        <f>Table1[[#This Row],[units_sold]]*(Table1[[#This Row],[return_rate]]/100)</f>
        <v>15.288</v>
      </c>
      <c r="T717" s="2">
        <f>Table1[[#This Row],[units_sold]]-Table1[[#This Row],[unit_return]]</f>
        <v>229.71199999999999</v>
      </c>
      <c r="U717">
        <f>Table1[[#This Row],[final_sold]]*Table1[[#This Row],[final_price]]</f>
        <v>2990167.2492554239</v>
      </c>
      <c r="V717">
        <v>2.73</v>
      </c>
      <c r="W717">
        <v>15.3</v>
      </c>
    </row>
    <row r="718" spans="1:23" x14ac:dyDescent="0.3">
      <c r="A718">
        <v>2024</v>
      </c>
      <c r="B718" t="s">
        <v>33</v>
      </c>
      <c r="C718" t="s">
        <v>20</v>
      </c>
      <c r="D718">
        <v>54441</v>
      </c>
      <c r="E718">
        <v>3.38</v>
      </c>
      <c r="F718" s="2">
        <f>Table1[[#This Row],[website_traffic]]*(Table1[[#This Row],[conversion_rate]]/100)</f>
        <v>1840.1057999999998</v>
      </c>
      <c r="G718">
        <v>110987.54</v>
      </c>
      <c r="H718" s="2">
        <f>Table1[[#This Row],[marketing_spend]]/Table1[[#This Row],[customer buying]]</f>
        <v>60.315847056185575</v>
      </c>
      <c r="I718">
        <v>47705.26</v>
      </c>
      <c r="J718">
        <v>30.62</v>
      </c>
      <c r="K718" s="1">
        <f t="shared" si="11"/>
        <v>33097.909388</v>
      </c>
      <c r="L718">
        <v>121.36</v>
      </c>
      <c r="M718">
        <v>0.96</v>
      </c>
      <c r="N718" s="1">
        <f>Table1[[#This Row],[final_price]]*Table1[[#This Row],[competitor_price_index]]</f>
        <v>31773.993012479998</v>
      </c>
      <c r="O718" t="s">
        <v>45</v>
      </c>
      <c r="P718">
        <v>2816</v>
      </c>
      <c r="Q718">
        <v>1685</v>
      </c>
      <c r="R718">
        <v>16.8</v>
      </c>
      <c r="S718" s="2">
        <f>Table1[[#This Row],[units_sold]]*(Table1[[#This Row],[return_rate]]/100)</f>
        <v>283.08000000000004</v>
      </c>
      <c r="T718" s="2">
        <f>Table1[[#This Row],[units_sold]]-Table1[[#This Row],[unit_return]]</f>
        <v>1401.92</v>
      </c>
      <c r="U718">
        <f>Table1[[#This Row],[final_sold]]*Table1[[#This Row],[final_price]]</f>
        <v>46400621.129224963</v>
      </c>
      <c r="V718">
        <v>4.58</v>
      </c>
      <c r="W718">
        <v>4.95</v>
      </c>
    </row>
    <row r="719" spans="1:23" x14ac:dyDescent="0.3">
      <c r="A719">
        <v>2024</v>
      </c>
      <c r="B719" t="s">
        <v>33</v>
      </c>
      <c r="C719" t="s">
        <v>21</v>
      </c>
      <c r="D719">
        <v>69737</v>
      </c>
      <c r="E719">
        <v>5.0599999999999996</v>
      </c>
      <c r="F719" s="2">
        <f>Table1[[#This Row],[website_traffic]]*(Table1[[#This Row],[conversion_rate]]/100)</f>
        <v>3528.6922</v>
      </c>
      <c r="G719">
        <v>203601.34</v>
      </c>
      <c r="H719" s="2">
        <f>Table1[[#This Row],[marketing_spend]]/Table1[[#This Row],[customer buying]]</f>
        <v>57.698809774340759</v>
      </c>
      <c r="I719">
        <v>3989.02</v>
      </c>
      <c r="J719">
        <v>0.76</v>
      </c>
      <c r="K719" s="1">
        <f t="shared" si="11"/>
        <v>3958.7034479999998</v>
      </c>
      <c r="L719">
        <v>214.34</v>
      </c>
      <c r="M719">
        <v>1.1200000000000001</v>
      </c>
      <c r="N719" s="1">
        <f>Table1[[#This Row],[final_price]]*Table1[[#This Row],[competitor_price_index]]</f>
        <v>4433.74786176</v>
      </c>
      <c r="O719" t="s">
        <v>45</v>
      </c>
      <c r="P719">
        <v>4733</v>
      </c>
      <c r="Q719">
        <v>2039</v>
      </c>
      <c r="R719">
        <v>3.27</v>
      </c>
      <c r="S719" s="2">
        <f>Table1[[#This Row],[units_sold]]*(Table1[[#This Row],[return_rate]]/100)</f>
        <v>66.675299999999993</v>
      </c>
      <c r="T719" s="2">
        <f>Table1[[#This Row],[units_sold]]-Table1[[#This Row],[unit_return]]</f>
        <v>1972.3247000000001</v>
      </c>
      <c r="U719">
        <f>Table1[[#This Row],[final_sold]]*Table1[[#This Row],[final_price]]</f>
        <v>7807848.5904655652</v>
      </c>
      <c r="V719">
        <v>2.89</v>
      </c>
      <c r="W719">
        <v>9.58</v>
      </c>
    </row>
    <row r="720" spans="1:23" x14ac:dyDescent="0.3">
      <c r="A720">
        <v>2024</v>
      </c>
      <c r="B720" t="s">
        <v>33</v>
      </c>
      <c r="C720" t="s">
        <v>19</v>
      </c>
      <c r="D720">
        <v>195719</v>
      </c>
      <c r="E720">
        <v>3.56</v>
      </c>
      <c r="F720" s="2">
        <f>Table1[[#This Row],[website_traffic]]*(Table1[[#This Row],[conversion_rate]]/100)</f>
        <v>6967.5964000000004</v>
      </c>
      <c r="G720">
        <v>173677.93</v>
      </c>
      <c r="H720" s="2">
        <f>Table1[[#This Row],[marketing_spend]]/Table1[[#This Row],[customer buying]]</f>
        <v>24.926519854106356</v>
      </c>
      <c r="I720">
        <v>2419.59</v>
      </c>
      <c r="J720">
        <v>0.37</v>
      </c>
      <c r="K720" s="1">
        <f t="shared" si="11"/>
        <v>2410.6375170000001</v>
      </c>
      <c r="L720">
        <v>488.71</v>
      </c>
      <c r="M720">
        <v>0.84</v>
      </c>
      <c r="N720" s="1">
        <f>Table1[[#This Row],[final_price]]*Table1[[#This Row],[competitor_price_index]]</f>
        <v>2024.93551428</v>
      </c>
      <c r="O720" t="s">
        <v>45</v>
      </c>
      <c r="P720">
        <v>4345</v>
      </c>
      <c r="Q720">
        <v>5211</v>
      </c>
      <c r="R720">
        <v>15.17</v>
      </c>
      <c r="S720" s="2">
        <f>Table1[[#This Row],[units_sold]]*(Table1[[#This Row],[return_rate]]/100)</f>
        <v>790.50869999999998</v>
      </c>
      <c r="T720" s="2">
        <f>Table1[[#This Row],[units_sold]]-Table1[[#This Row],[unit_return]]</f>
        <v>4420.4912999999997</v>
      </c>
      <c r="U720">
        <f>Table1[[#This Row],[final_sold]]*Table1[[#This Row],[final_price]]</f>
        <v>10656202.171352101</v>
      </c>
      <c r="V720">
        <v>3.74</v>
      </c>
      <c r="W720">
        <v>5.71</v>
      </c>
    </row>
    <row r="721" spans="1:23" x14ac:dyDescent="0.3">
      <c r="A721">
        <v>2024</v>
      </c>
      <c r="B721" t="s">
        <v>33</v>
      </c>
      <c r="C721" t="s">
        <v>19</v>
      </c>
      <c r="D721">
        <v>128326</v>
      </c>
      <c r="E721">
        <v>5.53</v>
      </c>
      <c r="F721" s="2">
        <f>Table1[[#This Row],[website_traffic]]*(Table1[[#This Row],[conversion_rate]]/100)</f>
        <v>7096.4278000000004</v>
      </c>
      <c r="G721">
        <v>15794.36</v>
      </c>
      <c r="H721" s="2">
        <f>Table1[[#This Row],[marketing_spend]]/Table1[[#This Row],[customer buying]]</f>
        <v>2.2256775444118517</v>
      </c>
      <c r="I721">
        <v>43589.34</v>
      </c>
      <c r="J721">
        <v>28.11</v>
      </c>
      <c r="K721" s="1">
        <f t="shared" si="11"/>
        <v>31336.376525999996</v>
      </c>
      <c r="L721">
        <v>338.77</v>
      </c>
      <c r="M721">
        <v>1.08</v>
      </c>
      <c r="N721" s="1">
        <f>Table1[[#This Row],[final_price]]*Table1[[#This Row],[competitor_price_index]]</f>
        <v>33843.28664808</v>
      </c>
      <c r="O721" t="s">
        <v>45</v>
      </c>
      <c r="P721">
        <v>1841</v>
      </c>
      <c r="Q721">
        <v>6542</v>
      </c>
      <c r="R721">
        <v>21.03</v>
      </c>
      <c r="S721" s="2">
        <f>Table1[[#This Row],[units_sold]]*(Table1[[#This Row],[return_rate]]/100)</f>
        <v>1375.7826</v>
      </c>
      <c r="T721" s="2">
        <f>Table1[[#This Row],[units_sold]]-Table1[[#This Row],[unit_return]]</f>
        <v>5166.2173999999995</v>
      </c>
      <c r="U721">
        <f>Table1[[#This Row],[final_sold]]*Table1[[#This Row],[final_price]]</f>
        <v>161890533.66157272</v>
      </c>
      <c r="V721">
        <v>4.6100000000000003</v>
      </c>
      <c r="W721">
        <v>8.01</v>
      </c>
    </row>
    <row r="722" spans="1:23" x14ac:dyDescent="0.3">
      <c r="A722">
        <v>2024</v>
      </c>
      <c r="B722" t="s">
        <v>33</v>
      </c>
      <c r="C722" t="s">
        <v>18</v>
      </c>
      <c r="D722">
        <v>162778</v>
      </c>
      <c r="E722">
        <v>5.05</v>
      </c>
      <c r="F722" s="2">
        <f>Table1[[#This Row],[website_traffic]]*(Table1[[#This Row],[conversion_rate]]/100)</f>
        <v>8220.2889999999989</v>
      </c>
      <c r="G722">
        <v>99384.59</v>
      </c>
      <c r="H722" s="2">
        <f>Table1[[#This Row],[marketing_spend]]/Table1[[#This Row],[customer buying]]</f>
        <v>12.090157657474087</v>
      </c>
      <c r="I722">
        <v>2361.1799999999998</v>
      </c>
      <c r="J722">
        <v>12.43</v>
      </c>
      <c r="K722" s="1">
        <f t="shared" si="11"/>
        <v>2067.6853259999998</v>
      </c>
      <c r="L722">
        <v>367.97</v>
      </c>
      <c r="M722">
        <v>1.17</v>
      </c>
      <c r="N722" s="1">
        <f>Table1[[#This Row],[final_price]]*Table1[[#This Row],[competitor_price_index]]</f>
        <v>2419.1918314199997</v>
      </c>
      <c r="O722" t="s">
        <v>44</v>
      </c>
      <c r="P722">
        <v>2229</v>
      </c>
      <c r="Q722">
        <v>5548</v>
      </c>
      <c r="R722">
        <v>10.9</v>
      </c>
      <c r="S722" s="2">
        <f>Table1[[#This Row],[units_sold]]*(Table1[[#This Row],[return_rate]]/100)</f>
        <v>604.73199999999997</v>
      </c>
      <c r="T722" s="2">
        <f>Table1[[#This Row],[units_sold]]-Table1[[#This Row],[unit_return]]</f>
        <v>4943.268</v>
      </c>
      <c r="U722">
        <f>Table1[[#This Row],[final_sold]]*Table1[[#This Row],[final_price]]</f>
        <v>10221122.706085367</v>
      </c>
      <c r="V722">
        <v>2.7</v>
      </c>
      <c r="W722">
        <v>14.24</v>
      </c>
    </row>
    <row r="723" spans="1:23" x14ac:dyDescent="0.3">
      <c r="A723">
        <v>2024</v>
      </c>
      <c r="B723" t="s">
        <v>33</v>
      </c>
      <c r="C723" t="s">
        <v>18</v>
      </c>
      <c r="D723">
        <v>76997</v>
      </c>
      <c r="E723">
        <v>6.14</v>
      </c>
      <c r="F723" s="2">
        <f>Table1[[#This Row],[website_traffic]]*(Table1[[#This Row],[conversion_rate]]/100)</f>
        <v>4727.6157999999996</v>
      </c>
      <c r="G723">
        <v>345762.62</v>
      </c>
      <c r="H723" s="2">
        <f>Table1[[#This Row],[marketing_spend]]/Table1[[#This Row],[customer buying]]</f>
        <v>73.136784930789005</v>
      </c>
      <c r="I723">
        <v>36853.660000000003</v>
      </c>
      <c r="J723">
        <v>0.99</v>
      </c>
      <c r="K723" s="1">
        <f t="shared" si="11"/>
        <v>36488.808766000002</v>
      </c>
      <c r="L723">
        <v>432.56</v>
      </c>
      <c r="M723">
        <v>0.96</v>
      </c>
      <c r="N723" s="1">
        <f>Table1[[#This Row],[final_price]]*Table1[[#This Row],[competitor_price_index]]</f>
        <v>35029.256415360003</v>
      </c>
      <c r="O723" t="s">
        <v>45</v>
      </c>
      <c r="P723">
        <v>1831</v>
      </c>
      <c r="Q723">
        <v>3205</v>
      </c>
      <c r="R723">
        <v>13.14</v>
      </c>
      <c r="S723" s="2">
        <f>Table1[[#This Row],[units_sold]]*(Table1[[#This Row],[return_rate]]/100)</f>
        <v>421.13700000000006</v>
      </c>
      <c r="T723" s="2">
        <f>Table1[[#This Row],[units_sold]]-Table1[[#This Row],[unit_return]]</f>
        <v>2783.8629999999998</v>
      </c>
      <c r="U723">
        <f>Table1[[#This Row],[final_sold]]*Table1[[#This Row],[final_price]]</f>
        <v>101579844.63774306</v>
      </c>
      <c r="V723">
        <v>3.39</v>
      </c>
      <c r="W723">
        <v>8.4700000000000006</v>
      </c>
    </row>
    <row r="724" spans="1:23" x14ac:dyDescent="0.3">
      <c r="A724">
        <v>2024</v>
      </c>
      <c r="B724" t="s">
        <v>33</v>
      </c>
      <c r="C724" t="s">
        <v>20</v>
      </c>
      <c r="D724">
        <v>19220</v>
      </c>
      <c r="E724">
        <v>5.0199999999999996</v>
      </c>
      <c r="F724" s="2">
        <f>Table1[[#This Row],[website_traffic]]*(Table1[[#This Row],[conversion_rate]]/100)</f>
        <v>964.84399999999994</v>
      </c>
      <c r="G724">
        <v>447519.3</v>
      </c>
      <c r="H724" s="2">
        <f>Table1[[#This Row],[marketing_spend]]/Table1[[#This Row],[customer buying]]</f>
        <v>463.82555107354142</v>
      </c>
      <c r="I724">
        <v>3978.41</v>
      </c>
      <c r="J724">
        <v>9.4600000000000009</v>
      </c>
      <c r="K724" s="1">
        <f t="shared" si="11"/>
        <v>3602.0524139999998</v>
      </c>
      <c r="L724">
        <v>267.5</v>
      </c>
      <c r="M724">
        <v>1.1299999999999999</v>
      </c>
      <c r="N724" s="1">
        <f>Table1[[#This Row],[final_price]]*Table1[[#This Row],[competitor_price_index]]</f>
        <v>4070.3192278199995</v>
      </c>
      <c r="O724" t="s">
        <v>45</v>
      </c>
      <c r="P724">
        <v>2698</v>
      </c>
      <c r="Q724">
        <v>876</v>
      </c>
      <c r="R724">
        <v>16.98</v>
      </c>
      <c r="S724" s="2">
        <f>Table1[[#This Row],[units_sold]]*(Table1[[#This Row],[return_rate]]/100)</f>
        <v>148.7448</v>
      </c>
      <c r="T724" s="2">
        <f>Table1[[#This Row],[units_sold]]-Table1[[#This Row],[unit_return]]</f>
        <v>727.25520000000006</v>
      </c>
      <c r="U724">
        <f>Table1[[#This Row],[final_sold]]*Table1[[#This Row],[final_price]]</f>
        <v>2619611.348754053</v>
      </c>
      <c r="V724">
        <v>4.54</v>
      </c>
      <c r="W724">
        <v>14.01</v>
      </c>
    </row>
    <row r="725" spans="1:23" x14ac:dyDescent="0.3">
      <c r="A725">
        <v>2024</v>
      </c>
      <c r="B725" t="s">
        <v>33</v>
      </c>
      <c r="C725" t="s">
        <v>18</v>
      </c>
      <c r="D725">
        <v>33669</v>
      </c>
      <c r="E725">
        <v>4.04</v>
      </c>
      <c r="F725" s="2">
        <f>Table1[[#This Row],[website_traffic]]*(Table1[[#This Row],[conversion_rate]]/100)</f>
        <v>1360.2275999999999</v>
      </c>
      <c r="G725">
        <v>322280.81</v>
      </c>
      <c r="H725" s="2">
        <f>Table1[[#This Row],[marketing_spend]]/Table1[[#This Row],[customer buying]]</f>
        <v>236.93153263468557</v>
      </c>
      <c r="I725">
        <v>39664.339999999997</v>
      </c>
      <c r="J725">
        <v>5.48</v>
      </c>
      <c r="K725" s="1">
        <f t="shared" si="11"/>
        <v>37490.734167999995</v>
      </c>
      <c r="L725">
        <v>185.3</v>
      </c>
      <c r="M725">
        <v>1.02</v>
      </c>
      <c r="N725" s="1">
        <f>Table1[[#This Row],[final_price]]*Table1[[#This Row],[competitor_price_index]]</f>
        <v>38240.548851359999</v>
      </c>
      <c r="O725" t="s">
        <v>45</v>
      </c>
      <c r="P725">
        <v>4388</v>
      </c>
      <c r="Q725">
        <v>938</v>
      </c>
      <c r="R725">
        <v>14.84</v>
      </c>
      <c r="S725" s="2">
        <f>Table1[[#This Row],[units_sold]]*(Table1[[#This Row],[return_rate]]/100)</f>
        <v>139.19919999999999</v>
      </c>
      <c r="T725" s="2">
        <f>Table1[[#This Row],[units_sold]]-Table1[[#This Row],[unit_return]]</f>
        <v>798.80079999999998</v>
      </c>
      <c r="U725">
        <f>Table1[[#This Row],[final_sold]]*Table1[[#This Row],[final_price]]</f>
        <v>29947628.445985731</v>
      </c>
      <c r="V725">
        <v>3.45</v>
      </c>
      <c r="W725">
        <v>3.19</v>
      </c>
    </row>
    <row r="726" spans="1:23" x14ac:dyDescent="0.3">
      <c r="A726">
        <v>2024</v>
      </c>
      <c r="B726" t="s">
        <v>33</v>
      </c>
      <c r="C726" t="s">
        <v>21</v>
      </c>
      <c r="D726">
        <v>111736</v>
      </c>
      <c r="E726">
        <v>6.07</v>
      </c>
      <c r="F726" s="2">
        <f>Table1[[#This Row],[website_traffic]]*(Table1[[#This Row],[conversion_rate]]/100)</f>
        <v>6782.3752000000004</v>
      </c>
      <c r="G726">
        <v>309815.95</v>
      </c>
      <c r="H726" s="2">
        <f>Table1[[#This Row],[marketing_spend]]/Table1[[#This Row],[customer buying]]</f>
        <v>45.679565176518103</v>
      </c>
      <c r="I726">
        <v>38092.400000000001</v>
      </c>
      <c r="J726">
        <v>56.12</v>
      </c>
      <c r="K726" s="1">
        <f t="shared" si="11"/>
        <v>16714.945120000004</v>
      </c>
      <c r="L726">
        <v>302.81</v>
      </c>
      <c r="M726">
        <v>0.9</v>
      </c>
      <c r="N726" s="1">
        <f>Table1[[#This Row],[final_price]]*Table1[[#This Row],[competitor_price_index]]</f>
        <v>15043.450608000005</v>
      </c>
      <c r="O726" t="s">
        <v>44</v>
      </c>
      <c r="P726">
        <v>4866</v>
      </c>
      <c r="Q726">
        <v>6392</v>
      </c>
      <c r="R726">
        <v>19.91</v>
      </c>
      <c r="S726" s="2">
        <f>Table1[[#This Row],[units_sold]]*(Table1[[#This Row],[return_rate]]/100)</f>
        <v>1272.6471999999999</v>
      </c>
      <c r="T726" s="2">
        <f>Table1[[#This Row],[units_sold]]-Table1[[#This Row],[unit_return]]</f>
        <v>5119.3528000000006</v>
      </c>
      <c r="U726">
        <f>Table1[[#This Row],[final_sold]]*Table1[[#This Row],[final_price]]</f>
        <v>85569701.10191837</v>
      </c>
      <c r="V726">
        <v>3.77</v>
      </c>
      <c r="W726">
        <v>13.42</v>
      </c>
    </row>
    <row r="727" spans="1:23" x14ac:dyDescent="0.3">
      <c r="A727">
        <v>2020</v>
      </c>
      <c r="B727" t="s">
        <v>34</v>
      </c>
      <c r="C727" t="s">
        <v>21</v>
      </c>
      <c r="D727">
        <v>1637</v>
      </c>
      <c r="E727">
        <v>4.6100000000000003</v>
      </c>
      <c r="F727" s="2">
        <f>Table1[[#This Row],[website_traffic]]*(Table1[[#This Row],[conversion_rate]]/100)</f>
        <v>75.465699999999998</v>
      </c>
      <c r="G727">
        <v>42300.67</v>
      </c>
      <c r="H727" s="2">
        <f>Table1[[#This Row],[marketing_spend]]/Table1[[#This Row],[customer buying]]</f>
        <v>560.52842549661636</v>
      </c>
      <c r="I727">
        <v>17143.11</v>
      </c>
      <c r="J727">
        <v>12.59</v>
      </c>
      <c r="K727" s="1">
        <f t="shared" si="11"/>
        <v>14984.792451000001</v>
      </c>
      <c r="L727">
        <v>338.86</v>
      </c>
      <c r="M727">
        <v>0.89</v>
      </c>
      <c r="N727" s="1">
        <f>Table1[[#This Row],[final_price]]*Table1[[#This Row],[competitor_price_index]]</f>
        <v>13336.465281390001</v>
      </c>
      <c r="O727" t="s">
        <v>45</v>
      </c>
      <c r="P727">
        <v>2971</v>
      </c>
      <c r="Q727">
        <v>63</v>
      </c>
      <c r="R727">
        <v>10.27</v>
      </c>
      <c r="S727" s="2">
        <f>Table1[[#This Row],[units_sold]]*(Table1[[#This Row],[return_rate]]/100)</f>
        <v>6.4701000000000004</v>
      </c>
      <c r="T727" s="2">
        <f>Table1[[#This Row],[units_sold]]-Table1[[#This Row],[unit_return]]</f>
        <v>56.529899999999998</v>
      </c>
      <c r="U727">
        <f>Table1[[#This Row],[final_sold]]*Table1[[#This Row],[final_price]]</f>
        <v>847088.81877578492</v>
      </c>
      <c r="V727">
        <v>4.22</v>
      </c>
      <c r="W727">
        <v>7.42</v>
      </c>
    </row>
    <row r="728" spans="1:23" x14ac:dyDescent="0.3">
      <c r="A728">
        <v>2020</v>
      </c>
      <c r="B728" t="s">
        <v>34</v>
      </c>
      <c r="C728" t="s">
        <v>21</v>
      </c>
      <c r="D728">
        <v>169859</v>
      </c>
      <c r="E728">
        <v>5.14</v>
      </c>
      <c r="F728" s="2">
        <f>Table1[[#This Row],[website_traffic]]*(Table1[[#This Row],[conversion_rate]]/100)</f>
        <v>8730.7525999999998</v>
      </c>
      <c r="G728">
        <v>486764.07</v>
      </c>
      <c r="H728" s="2">
        <f>Table1[[#This Row],[marketing_spend]]/Table1[[#This Row],[customer buying]]</f>
        <v>55.752819063960196</v>
      </c>
      <c r="I728">
        <v>27130.13</v>
      </c>
      <c r="J728">
        <v>44.51</v>
      </c>
      <c r="K728" s="1">
        <f t="shared" si="11"/>
        <v>15054.509136999999</v>
      </c>
      <c r="L728">
        <v>84.56</v>
      </c>
      <c r="M728">
        <v>0.94</v>
      </c>
      <c r="N728" s="1">
        <f>Table1[[#This Row],[final_price]]*Table1[[#This Row],[competitor_price_index]]</f>
        <v>14151.238588779999</v>
      </c>
      <c r="O728" t="s">
        <v>44</v>
      </c>
      <c r="P728">
        <v>2697</v>
      </c>
      <c r="Q728">
        <v>9909</v>
      </c>
      <c r="R728">
        <v>21.34</v>
      </c>
      <c r="S728" s="2">
        <f>Table1[[#This Row],[units_sold]]*(Table1[[#This Row],[return_rate]]/100)</f>
        <v>2114.5806000000002</v>
      </c>
      <c r="T728" s="2">
        <f>Table1[[#This Row],[units_sold]]-Table1[[#This Row],[unit_return]]</f>
        <v>7794.4193999999998</v>
      </c>
      <c r="U728">
        <f>Table1[[#This Row],[final_sold]]*Table1[[#This Row],[final_price]]</f>
        <v>117341158.07491004</v>
      </c>
      <c r="V728">
        <v>4.54</v>
      </c>
      <c r="W728">
        <v>25.64</v>
      </c>
    </row>
    <row r="729" spans="1:23" x14ac:dyDescent="0.3">
      <c r="A729">
        <v>2020</v>
      </c>
      <c r="B729" t="s">
        <v>34</v>
      </c>
      <c r="C729" t="s">
        <v>20</v>
      </c>
      <c r="D729">
        <v>60596</v>
      </c>
      <c r="E729">
        <v>0.97</v>
      </c>
      <c r="F729" s="2">
        <f>Table1[[#This Row],[website_traffic]]*(Table1[[#This Row],[conversion_rate]]/100)</f>
        <v>587.78120000000001</v>
      </c>
      <c r="G729">
        <v>53938.84</v>
      </c>
      <c r="H729" s="2">
        <f>Table1[[#This Row],[marketing_spend]]/Table1[[#This Row],[customer buying]]</f>
        <v>91.766868351692764</v>
      </c>
      <c r="I729">
        <v>29421.040000000001</v>
      </c>
      <c r="J729">
        <v>53.71</v>
      </c>
      <c r="K729" s="1">
        <f t="shared" si="11"/>
        <v>13618.999416000001</v>
      </c>
      <c r="L729">
        <v>434.1</v>
      </c>
      <c r="M729">
        <v>0.88</v>
      </c>
      <c r="N729" s="1">
        <f>Table1[[#This Row],[final_price]]*Table1[[#This Row],[competitor_price_index]]</f>
        <v>11984.719486080001</v>
      </c>
      <c r="O729" t="s">
        <v>45</v>
      </c>
      <c r="P729">
        <v>3127</v>
      </c>
      <c r="Q729">
        <v>571</v>
      </c>
      <c r="R729">
        <v>7.99</v>
      </c>
      <c r="S729" s="2">
        <f>Table1[[#This Row],[units_sold]]*(Table1[[#This Row],[return_rate]]/100)</f>
        <v>45.622900000000001</v>
      </c>
      <c r="T729" s="2">
        <f>Table1[[#This Row],[units_sold]]-Table1[[#This Row],[unit_return]]</f>
        <v>525.37710000000004</v>
      </c>
      <c r="U729">
        <f>Table1[[#This Row],[final_sold]]*Table1[[#This Row],[final_price]]</f>
        <v>7155110.4180797748</v>
      </c>
      <c r="V729">
        <v>4.8600000000000003</v>
      </c>
      <c r="W729">
        <v>8.3800000000000008</v>
      </c>
    </row>
    <row r="730" spans="1:23" x14ac:dyDescent="0.3">
      <c r="A730">
        <v>2020</v>
      </c>
      <c r="B730" t="s">
        <v>34</v>
      </c>
      <c r="C730" t="s">
        <v>21</v>
      </c>
      <c r="D730">
        <v>176657</v>
      </c>
      <c r="E730">
        <v>5.53</v>
      </c>
      <c r="F730" s="2">
        <f>Table1[[#This Row],[website_traffic]]*(Table1[[#This Row],[conversion_rate]]/100)</f>
        <v>9769.1321000000007</v>
      </c>
      <c r="G730">
        <v>458651.83</v>
      </c>
      <c r="H730" s="2">
        <f>Table1[[#This Row],[marketing_spend]]/Table1[[#This Row],[customer buying]]</f>
        <v>46.949086705460765</v>
      </c>
      <c r="I730">
        <v>9342.27</v>
      </c>
      <c r="J730">
        <v>12.31</v>
      </c>
      <c r="K730" s="1">
        <f t="shared" si="11"/>
        <v>8192.2365630000004</v>
      </c>
      <c r="L730">
        <v>205.93</v>
      </c>
      <c r="M730">
        <v>1.08</v>
      </c>
      <c r="N730" s="1">
        <f>Table1[[#This Row],[final_price]]*Table1[[#This Row],[competitor_price_index]]</f>
        <v>8847.6154880400009</v>
      </c>
      <c r="O730" t="s">
        <v>44</v>
      </c>
      <c r="P730">
        <v>2074</v>
      </c>
      <c r="Q730">
        <v>8303</v>
      </c>
      <c r="R730">
        <v>5.6</v>
      </c>
      <c r="S730" s="2">
        <f>Table1[[#This Row],[units_sold]]*(Table1[[#This Row],[return_rate]]/100)</f>
        <v>464.96799999999996</v>
      </c>
      <c r="T730" s="2">
        <f>Table1[[#This Row],[units_sold]]-Table1[[#This Row],[unit_return]]</f>
        <v>7838.0320000000002</v>
      </c>
      <c r="U730">
        <f>Table1[[#This Row],[final_sold]]*Table1[[#This Row],[final_price]]</f>
        <v>64211012.332364023</v>
      </c>
      <c r="V730">
        <v>3.4</v>
      </c>
      <c r="W730">
        <v>18.34</v>
      </c>
    </row>
    <row r="731" spans="1:23" x14ac:dyDescent="0.3">
      <c r="A731">
        <v>2020</v>
      </c>
      <c r="B731" t="s">
        <v>34</v>
      </c>
      <c r="C731" t="s">
        <v>22</v>
      </c>
      <c r="D731">
        <v>98127</v>
      </c>
      <c r="E731">
        <v>3.56</v>
      </c>
      <c r="F731" s="2">
        <f>Table1[[#This Row],[website_traffic]]*(Table1[[#This Row],[conversion_rate]]/100)</f>
        <v>3493.3211999999999</v>
      </c>
      <c r="G731">
        <v>357533.05</v>
      </c>
      <c r="H731" s="2">
        <f>Table1[[#This Row],[marketing_spend]]/Table1[[#This Row],[customer buying]]</f>
        <v>102.34760261953582</v>
      </c>
      <c r="I731">
        <v>21622.76</v>
      </c>
      <c r="J731">
        <v>55.33</v>
      </c>
      <c r="K731" s="1">
        <f t="shared" si="11"/>
        <v>9658.8868919999986</v>
      </c>
      <c r="L731">
        <v>214.74</v>
      </c>
      <c r="M731">
        <v>1.03</v>
      </c>
      <c r="N731" s="1">
        <f>Table1[[#This Row],[final_price]]*Table1[[#This Row],[competitor_price_index]]</f>
        <v>9948.6534987599989</v>
      </c>
      <c r="O731" t="s">
        <v>45</v>
      </c>
      <c r="P731">
        <v>615</v>
      </c>
      <c r="Q731">
        <v>1963</v>
      </c>
      <c r="R731">
        <v>4.32</v>
      </c>
      <c r="S731" s="2">
        <f>Table1[[#This Row],[units_sold]]*(Table1[[#This Row],[return_rate]]/100)</f>
        <v>84.801600000000008</v>
      </c>
      <c r="T731" s="2">
        <f>Table1[[#This Row],[units_sold]]-Table1[[#This Row],[unit_return]]</f>
        <v>1878.1984</v>
      </c>
      <c r="U731">
        <f>Table1[[#This Row],[final_sold]]*Table1[[#This Row],[final_price]]</f>
        <v>18141305.906335369</v>
      </c>
      <c r="V731">
        <v>2.81</v>
      </c>
      <c r="W731">
        <v>22.01</v>
      </c>
    </row>
    <row r="732" spans="1:23" x14ac:dyDescent="0.3">
      <c r="A732">
        <v>2020</v>
      </c>
      <c r="B732" t="s">
        <v>34</v>
      </c>
      <c r="C732" t="s">
        <v>19</v>
      </c>
      <c r="D732">
        <v>160600</v>
      </c>
      <c r="E732">
        <v>7.56</v>
      </c>
      <c r="F732" s="2">
        <f>Table1[[#This Row],[website_traffic]]*(Table1[[#This Row],[conversion_rate]]/100)</f>
        <v>12141.36</v>
      </c>
      <c r="G732">
        <v>117427.55</v>
      </c>
      <c r="H732" s="2">
        <f>Table1[[#This Row],[marketing_spend]]/Table1[[#This Row],[customer buying]]</f>
        <v>9.6716965809431557</v>
      </c>
      <c r="I732">
        <v>17115.099999999999</v>
      </c>
      <c r="J732">
        <v>16</v>
      </c>
      <c r="K732" s="1">
        <f t="shared" si="11"/>
        <v>14376.683999999997</v>
      </c>
      <c r="L732">
        <v>162.68</v>
      </c>
      <c r="M732">
        <v>1.05</v>
      </c>
      <c r="N732" s="1">
        <f>Table1[[#This Row],[final_price]]*Table1[[#This Row],[competitor_price_index]]</f>
        <v>15095.518199999999</v>
      </c>
      <c r="O732" t="s">
        <v>45</v>
      </c>
      <c r="P732">
        <v>1555</v>
      </c>
      <c r="Q732">
        <v>11655</v>
      </c>
      <c r="R732">
        <v>3.59</v>
      </c>
      <c r="S732" s="2">
        <f>Table1[[#This Row],[units_sold]]*(Table1[[#This Row],[return_rate]]/100)</f>
        <v>418.41450000000003</v>
      </c>
      <c r="T732" s="2">
        <f>Table1[[#This Row],[units_sold]]-Table1[[#This Row],[unit_return]]</f>
        <v>11236.585499999999</v>
      </c>
      <c r="U732">
        <f>Table1[[#This Row],[final_sold]]*Table1[[#This Row],[final_price]]</f>
        <v>161544838.97248197</v>
      </c>
      <c r="V732">
        <v>4.8</v>
      </c>
      <c r="W732">
        <v>9.14</v>
      </c>
    </row>
    <row r="733" spans="1:23" x14ac:dyDescent="0.3">
      <c r="A733">
        <v>2020</v>
      </c>
      <c r="B733" t="s">
        <v>34</v>
      </c>
      <c r="C733" t="s">
        <v>18</v>
      </c>
      <c r="D733">
        <v>45493</v>
      </c>
      <c r="E733">
        <v>3.27</v>
      </c>
      <c r="F733" s="2">
        <f>Table1[[#This Row],[website_traffic]]*(Table1[[#This Row],[conversion_rate]]/100)</f>
        <v>1487.6211000000001</v>
      </c>
      <c r="G733">
        <v>393332.52</v>
      </c>
      <c r="H733" s="2">
        <f>Table1[[#This Row],[marketing_spend]]/Table1[[#This Row],[customer buying]]</f>
        <v>264.40369795776627</v>
      </c>
      <c r="I733">
        <v>26913.24</v>
      </c>
      <c r="J733">
        <v>43.73</v>
      </c>
      <c r="K733" s="1">
        <f t="shared" si="11"/>
        <v>15144.080148000001</v>
      </c>
      <c r="L733">
        <v>426.42</v>
      </c>
      <c r="M733">
        <v>0.99</v>
      </c>
      <c r="N733" s="1">
        <f>Table1[[#This Row],[final_price]]*Table1[[#This Row],[competitor_price_index]]</f>
        <v>14992.63934652</v>
      </c>
      <c r="O733" t="s">
        <v>45</v>
      </c>
      <c r="P733">
        <v>1348</v>
      </c>
      <c r="Q733">
        <v>1148</v>
      </c>
      <c r="R733">
        <v>6.24</v>
      </c>
      <c r="S733" s="2">
        <f>Table1[[#This Row],[units_sold]]*(Table1[[#This Row],[return_rate]]/100)</f>
        <v>71.635200000000012</v>
      </c>
      <c r="T733" s="2">
        <f>Table1[[#This Row],[units_sold]]-Table1[[#This Row],[unit_return]]</f>
        <v>1076.3648000000001</v>
      </c>
      <c r="U733">
        <f>Table1[[#This Row],[final_sold]]*Table1[[#This Row],[final_price]]</f>
        <v>16300554.799685992</v>
      </c>
      <c r="V733">
        <v>3.86</v>
      </c>
      <c r="W733">
        <v>11.54</v>
      </c>
    </row>
    <row r="734" spans="1:23" x14ac:dyDescent="0.3">
      <c r="A734">
        <v>2020</v>
      </c>
      <c r="B734" t="s">
        <v>34</v>
      </c>
      <c r="C734" t="s">
        <v>21</v>
      </c>
      <c r="D734">
        <v>107602</v>
      </c>
      <c r="E734">
        <v>6.35</v>
      </c>
      <c r="F734" s="2">
        <f>Table1[[#This Row],[website_traffic]]*(Table1[[#This Row],[conversion_rate]]/100)</f>
        <v>6832.7269999999999</v>
      </c>
      <c r="G734">
        <v>402450.27</v>
      </c>
      <c r="H734" s="2">
        <f>Table1[[#This Row],[marketing_spend]]/Table1[[#This Row],[customer buying]]</f>
        <v>58.900387795385363</v>
      </c>
      <c r="I734">
        <v>31603.32</v>
      </c>
      <c r="J734">
        <v>45</v>
      </c>
      <c r="K734" s="1">
        <f t="shared" si="11"/>
        <v>17381.826000000001</v>
      </c>
      <c r="L734">
        <v>364.76</v>
      </c>
      <c r="M734">
        <v>0.95</v>
      </c>
      <c r="N734" s="1">
        <f>Table1[[#This Row],[final_price]]*Table1[[#This Row],[competitor_price_index]]</f>
        <v>16512.734700000001</v>
      </c>
      <c r="O734" t="s">
        <v>45</v>
      </c>
      <c r="P734">
        <v>4888</v>
      </c>
      <c r="Q734">
        <v>5903</v>
      </c>
      <c r="R734">
        <v>23.35</v>
      </c>
      <c r="S734" s="2">
        <f>Table1[[#This Row],[units_sold]]*(Table1[[#This Row],[return_rate]]/100)</f>
        <v>1378.3505</v>
      </c>
      <c r="T734" s="2">
        <f>Table1[[#This Row],[units_sold]]-Table1[[#This Row],[unit_return]]</f>
        <v>4524.6494999999995</v>
      </c>
      <c r="U734">
        <f>Table1[[#This Row],[final_sold]]*Table1[[#This Row],[final_price]]</f>
        <v>78646670.319986999</v>
      </c>
      <c r="V734">
        <v>4.32</v>
      </c>
      <c r="W734">
        <v>11.37</v>
      </c>
    </row>
    <row r="735" spans="1:23" x14ac:dyDescent="0.3">
      <c r="A735">
        <v>2020</v>
      </c>
      <c r="B735" t="s">
        <v>34</v>
      </c>
      <c r="C735" t="s">
        <v>22</v>
      </c>
      <c r="D735">
        <v>163198</v>
      </c>
      <c r="E735">
        <v>7.11</v>
      </c>
      <c r="F735" s="2">
        <f>Table1[[#This Row],[website_traffic]]*(Table1[[#This Row],[conversion_rate]]/100)</f>
        <v>11603.3778</v>
      </c>
      <c r="G735">
        <v>205304.43</v>
      </c>
      <c r="H735" s="2">
        <f>Table1[[#This Row],[marketing_spend]]/Table1[[#This Row],[customer buying]]</f>
        <v>17.693505592828323</v>
      </c>
      <c r="I735">
        <v>25115.200000000001</v>
      </c>
      <c r="J735">
        <v>2.79</v>
      </c>
      <c r="K735" s="1">
        <f t="shared" si="11"/>
        <v>24414.485919999999</v>
      </c>
      <c r="L735">
        <v>364.17</v>
      </c>
      <c r="M735">
        <v>0.8</v>
      </c>
      <c r="N735" s="1">
        <f>Table1[[#This Row],[final_price]]*Table1[[#This Row],[competitor_price_index]]</f>
        <v>19531.588736000002</v>
      </c>
      <c r="O735" t="s">
        <v>45</v>
      </c>
      <c r="P735">
        <v>4244</v>
      </c>
      <c r="Q735">
        <v>9050</v>
      </c>
      <c r="R735">
        <v>12</v>
      </c>
      <c r="S735" s="2">
        <f>Table1[[#This Row],[units_sold]]*(Table1[[#This Row],[return_rate]]/100)</f>
        <v>1086</v>
      </c>
      <c r="T735" s="2">
        <f>Table1[[#This Row],[units_sold]]-Table1[[#This Row],[unit_return]]</f>
        <v>7964</v>
      </c>
      <c r="U735">
        <f>Table1[[#This Row],[final_sold]]*Table1[[#This Row],[final_price]]</f>
        <v>194436965.86688</v>
      </c>
      <c r="V735">
        <v>3.9</v>
      </c>
      <c r="W735">
        <v>10.83</v>
      </c>
    </row>
    <row r="736" spans="1:23" x14ac:dyDescent="0.3">
      <c r="A736">
        <v>2020</v>
      </c>
      <c r="B736" t="s">
        <v>34</v>
      </c>
      <c r="C736" t="s">
        <v>20</v>
      </c>
      <c r="D736">
        <v>118182</v>
      </c>
      <c r="E736">
        <v>6.03</v>
      </c>
      <c r="F736" s="2">
        <f>Table1[[#This Row],[website_traffic]]*(Table1[[#This Row],[conversion_rate]]/100)</f>
        <v>7126.3746000000001</v>
      </c>
      <c r="G736">
        <v>118067.14</v>
      </c>
      <c r="H736" s="2">
        <f>Table1[[#This Row],[marketing_spend]]/Table1[[#This Row],[customer buying]]</f>
        <v>16.567630334784813</v>
      </c>
      <c r="I736">
        <v>16955.23</v>
      </c>
      <c r="J736">
        <v>44.9</v>
      </c>
      <c r="K736" s="1">
        <f t="shared" si="11"/>
        <v>9342.3317299999981</v>
      </c>
      <c r="L736">
        <v>371.86</v>
      </c>
      <c r="M736">
        <v>0.88</v>
      </c>
      <c r="N736" s="1">
        <f>Table1[[#This Row],[final_price]]*Table1[[#This Row],[competitor_price_index]]</f>
        <v>8221.2519223999989</v>
      </c>
      <c r="O736" t="s">
        <v>45</v>
      </c>
      <c r="P736">
        <v>4831</v>
      </c>
      <c r="Q736">
        <v>5900</v>
      </c>
      <c r="R736">
        <v>20.46</v>
      </c>
      <c r="S736" s="2">
        <f>Table1[[#This Row],[units_sold]]*(Table1[[#This Row],[return_rate]]/100)</f>
        <v>1207.1400000000001</v>
      </c>
      <c r="T736" s="2">
        <f>Table1[[#This Row],[units_sold]]-Table1[[#This Row],[unit_return]]</f>
        <v>4692.8599999999997</v>
      </c>
      <c r="U736">
        <f>Table1[[#This Row],[final_sold]]*Table1[[#This Row],[final_price]]</f>
        <v>43842254.882447787</v>
      </c>
      <c r="V736">
        <v>4.1399999999999997</v>
      </c>
      <c r="W736">
        <v>14.17</v>
      </c>
    </row>
    <row r="737" spans="1:23" x14ac:dyDescent="0.3">
      <c r="A737">
        <v>2020</v>
      </c>
      <c r="B737" t="s">
        <v>34</v>
      </c>
      <c r="C737" t="s">
        <v>22</v>
      </c>
      <c r="D737">
        <v>119849</v>
      </c>
      <c r="E737">
        <v>5.08</v>
      </c>
      <c r="F737" s="2">
        <f>Table1[[#This Row],[website_traffic]]*(Table1[[#This Row],[conversion_rate]]/100)</f>
        <v>6088.3292000000001</v>
      </c>
      <c r="G737">
        <v>470903.67</v>
      </c>
      <c r="H737" s="2">
        <f>Table1[[#This Row],[marketing_spend]]/Table1[[#This Row],[customer buying]]</f>
        <v>77.345303535820634</v>
      </c>
      <c r="I737">
        <v>46890.01</v>
      </c>
      <c r="J737">
        <v>28.56</v>
      </c>
      <c r="K737" s="1">
        <f t="shared" si="11"/>
        <v>33498.223144000003</v>
      </c>
      <c r="L737">
        <v>44.9</v>
      </c>
      <c r="M737">
        <v>1</v>
      </c>
      <c r="N737" s="1">
        <f>Table1[[#This Row],[final_price]]*Table1[[#This Row],[competitor_price_index]]</f>
        <v>33498.223144000003</v>
      </c>
      <c r="O737" t="s">
        <v>45</v>
      </c>
      <c r="P737">
        <v>272</v>
      </c>
      <c r="Q737">
        <v>5917</v>
      </c>
      <c r="R737">
        <v>4.34</v>
      </c>
      <c r="S737" s="2">
        <f>Table1[[#This Row],[units_sold]]*(Table1[[#This Row],[return_rate]]/100)</f>
        <v>256.7978</v>
      </c>
      <c r="T737" s="2">
        <f>Table1[[#This Row],[units_sold]]-Table1[[#This Row],[unit_return]]</f>
        <v>5660.2021999999997</v>
      </c>
      <c r="U737">
        <f>Table1[[#This Row],[final_sold]]*Table1[[#This Row],[final_price]]</f>
        <v>189606716.33575973</v>
      </c>
      <c r="V737">
        <v>4.8600000000000003</v>
      </c>
      <c r="W737">
        <v>7.74</v>
      </c>
    </row>
    <row r="738" spans="1:23" x14ac:dyDescent="0.3">
      <c r="A738">
        <v>2020</v>
      </c>
      <c r="B738" t="s">
        <v>34</v>
      </c>
      <c r="C738" t="s">
        <v>19</v>
      </c>
      <c r="D738">
        <v>131115</v>
      </c>
      <c r="E738">
        <v>5.63</v>
      </c>
      <c r="F738" s="2">
        <f>Table1[[#This Row],[website_traffic]]*(Table1[[#This Row],[conversion_rate]]/100)</f>
        <v>7381.7744999999995</v>
      </c>
      <c r="G738">
        <v>382694.6</v>
      </c>
      <c r="H738" s="2">
        <f>Table1[[#This Row],[marketing_spend]]/Table1[[#This Row],[customer buying]]</f>
        <v>51.84317131334749</v>
      </c>
      <c r="I738">
        <v>12981.75</v>
      </c>
      <c r="J738">
        <v>57.31</v>
      </c>
      <c r="K738" s="1">
        <f t="shared" si="11"/>
        <v>5541.9090749999996</v>
      </c>
      <c r="L738">
        <v>198.78</v>
      </c>
      <c r="M738">
        <v>1.1100000000000001</v>
      </c>
      <c r="N738" s="1">
        <f>Table1[[#This Row],[final_price]]*Table1[[#This Row],[competitor_price_index]]</f>
        <v>6151.5190732500005</v>
      </c>
      <c r="O738" t="s">
        <v>45</v>
      </c>
      <c r="P738">
        <v>4410</v>
      </c>
      <c r="Q738">
        <v>6555</v>
      </c>
      <c r="R738">
        <v>11.22</v>
      </c>
      <c r="S738" s="2">
        <f>Table1[[#This Row],[units_sold]]*(Table1[[#This Row],[return_rate]]/100)</f>
        <v>735.471</v>
      </c>
      <c r="T738" s="2">
        <f>Table1[[#This Row],[units_sold]]-Table1[[#This Row],[unit_return]]</f>
        <v>5819.5290000000005</v>
      </c>
      <c r="U738">
        <f>Table1[[#This Row],[final_sold]]*Table1[[#This Row],[final_price]]</f>
        <v>32251300.577325676</v>
      </c>
      <c r="V738">
        <v>4.4400000000000004</v>
      </c>
      <c r="W738">
        <v>14.67</v>
      </c>
    </row>
    <row r="739" spans="1:23" x14ac:dyDescent="0.3">
      <c r="A739">
        <v>2020</v>
      </c>
      <c r="B739" t="s">
        <v>34</v>
      </c>
      <c r="C739" t="s">
        <v>19</v>
      </c>
      <c r="D739">
        <v>37389</v>
      </c>
      <c r="E739">
        <v>1.08</v>
      </c>
      <c r="F739" s="2">
        <f>Table1[[#This Row],[website_traffic]]*(Table1[[#This Row],[conversion_rate]]/100)</f>
        <v>403.80119999999999</v>
      </c>
      <c r="G739">
        <v>98151.16</v>
      </c>
      <c r="H739" s="2">
        <f>Table1[[#This Row],[marketing_spend]]/Table1[[#This Row],[customer buying]]</f>
        <v>243.0680245625818</v>
      </c>
      <c r="I739">
        <v>46697.21</v>
      </c>
      <c r="J739">
        <v>10.62</v>
      </c>
      <c r="K739" s="1">
        <f t="shared" si="11"/>
        <v>41737.966297999999</v>
      </c>
      <c r="L739">
        <v>301.23</v>
      </c>
      <c r="M739">
        <v>0.95</v>
      </c>
      <c r="N739" s="1">
        <f>Table1[[#This Row],[final_price]]*Table1[[#This Row],[competitor_price_index]]</f>
        <v>39651.067983099994</v>
      </c>
      <c r="O739" t="s">
        <v>45</v>
      </c>
      <c r="P739">
        <v>4463</v>
      </c>
      <c r="Q739">
        <v>360</v>
      </c>
      <c r="R739">
        <v>13.66</v>
      </c>
      <c r="S739" s="2">
        <f>Table1[[#This Row],[units_sold]]*(Table1[[#This Row],[return_rate]]/100)</f>
        <v>49.176000000000002</v>
      </c>
      <c r="T739" s="2">
        <f>Table1[[#This Row],[units_sold]]-Table1[[#This Row],[unit_return]]</f>
        <v>310.82400000000001</v>
      </c>
      <c r="U739">
        <f>Table1[[#This Row],[final_sold]]*Table1[[#This Row],[final_price]]</f>
        <v>12973161.636609552</v>
      </c>
      <c r="V739">
        <v>4.46</v>
      </c>
      <c r="W739">
        <v>3.76</v>
      </c>
    </row>
    <row r="740" spans="1:23" x14ac:dyDescent="0.3">
      <c r="A740">
        <v>2020</v>
      </c>
      <c r="B740" t="s">
        <v>34</v>
      </c>
      <c r="C740" t="s">
        <v>22</v>
      </c>
      <c r="D740">
        <v>56178</v>
      </c>
      <c r="E740">
        <v>2.1800000000000002</v>
      </c>
      <c r="F740" s="2">
        <f>Table1[[#This Row],[website_traffic]]*(Table1[[#This Row],[conversion_rate]]/100)</f>
        <v>1224.6804</v>
      </c>
      <c r="G740">
        <v>345362.71</v>
      </c>
      <c r="H740" s="2">
        <f>Table1[[#This Row],[marketing_spend]]/Table1[[#This Row],[customer buying]]</f>
        <v>282.00231668605136</v>
      </c>
      <c r="I740">
        <v>10468.9</v>
      </c>
      <c r="J740">
        <v>21.8</v>
      </c>
      <c r="K740" s="1">
        <f t="shared" si="11"/>
        <v>8186.6797999999999</v>
      </c>
      <c r="L740">
        <v>344.47</v>
      </c>
      <c r="M740">
        <v>0.99</v>
      </c>
      <c r="N740" s="1">
        <f>Table1[[#This Row],[final_price]]*Table1[[#This Row],[competitor_price_index]]</f>
        <v>8104.8130019999999</v>
      </c>
      <c r="O740" t="s">
        <v>45</v>
      </c>
      <c r="P740">
        <v>2551</v>
      </c>
      <c r="Q740">
        <v>1224</v>
      </c>
      <c r="R740">
        <v>17.39</v>
      </c>
      <c r="S740" s="2">
        <f>Table1[[#This Row],[units_sold]]*(Table1[[#This Row],[return_rate]]/100)</f>
        <v>212.8536</v>
      </c>
      <c r="T740" s="2">
        <f>Table1[[#This Row],[units_sold]]-Table1[[#This Row],[unit_return]]</f>
        <v>1011.1464</v>
      </c>
      <c r="U740">
        <f>Table1[[#This Row],[final_sold]]*Table1[[#This Row],[final_price]]</f>
        <v>8277931.8077227194</v>
      </c>
      <c r="V740">
        <v>5</v>
      </c>
      <c r="W740">
        <v>12.71</v>
      </c>
    </row>
    <row r="741" spans="1:23" x14ac:dyDescent="0.3">
      <c r="A741">
        <v>2020</v>
      </c>
      <c r="B741" t="s">
        <v>34</v>
      </c>
      <c r="C741" t="s">
        <v>22</v>
      </c>
      <c r="D741">
        <v>178338</v>
      </c>
      <c r="E741">
        <v>5.14</v>
      </c>
      <c r="F741" s="2">
        <f>Table1[[#This Row],[website_traffic]]*(Table1[[#This Row],[conversion_rate]]/100)</f>
        <v>9166.5731999999989</v>
      </c>
      <c r="G741">
        <v>370057.29</v>
      </c>
      <c r="H741" s="2">
        <f>Table1[[#This Row],[marketing_spend]]/Table1[[#This Row],[customer buying]]</f>
        <v>40.370297812054787</v>
      </c>
      <c r="I741">
        <v>43481.13</v>
      </c>
      <c r="J741">
        <v>28.51</v>
      </c>
      <c r="K741" s="1">
        <f t="shared" si="11"/>
        <v>31084.659836999996</v>
      </c>
      <c r="L741">
        <v>407.65</v>
      </c>
      <c r="M741">
        <v>0.93</v>
      </c>
      <c r="N741" s="1">
        <f>Table1[[#This Row],[final_price]]*Table1[[#This Row],[competitor_price_index]]</f>
        <v>28908.733648409998</v>
      </c>
      <c r="O741" t="s">
        <v>45</v>
      </c>
      <c r="P741">
        <v>110</v>
      </c>
      <c r="Q741">
        <v>6049</v>
      </c>
      <c r="R741">
        <v>10.28</v>
      </c>
      <c r="S741" s="2">
        <f>Table1[[#This Row],[units_sold]]*(Table1[[#This Row],[return_rate]]/100)</f>
        <v>621.83719999999994</v>
      </c>
      <c r="T741" s="2">
        <f>Table1[[#This Row],[units_sold]]-Table1[[#This Row],[unit_return]]</f>
        <v>5427.1628000000001</v>
      </c>
      <c r="U741">
        <f>Table1[[#This Row],[final_sold]]*Table1[[#This Row],[final_price]]</f>
        <v>168701509.51802045</v>
      </c>
      <c r="V741">
        <v>3.3</v>
      </c>
      <c r="W741">
        <v>11.43</v>
      </c>
    </row>
    <row r="742" spans="1:23" x14ac:dyDescent="0.3">
      <c r="A742">
        <v>2020</v>
      </c>
      <c r="B742" t="s">
        <v>34</v>
      </c>
      <c r="C742" t="s">
        <v>21</v>
      </c>
      <c r="D742">
        <v>76604</v>
      </c>
      <c r="E742">
        <v>7.56</v>
      </c>
      <c r="F742" s="2">
        <f>Table1[[#This Row],[website_traffic]]*(Table1[[#This Row],[conversion_rate]]/100)</f>
        <v>5791.2623999999996</v>
      </c>
      <c r="G742">
        <v>146437.06</v>
      </c>
      <c r="H742" s="2">
        <f>Table1[[#This Row],[marketing_spend]]/Table1[[#This Row],[customer buying]]</f>
        <v>25.285861680175294</v>
      </c>
      <c r="I742">
        <v>24883.57</v>
      </c>
      <c r="J742">
        <v>16.84</v>
      </c>
      <c r="K742" s="1">
        <f t="shared" si="11"/>
        <v>20693.176812000002</v>
      </c>
      <c r="L742">
        <v>404.52</v>
      </c>
      <c r="M742">
        <v>0.91</v>
      </c>
      <c r="N742" s="1">
        <f>Table1[[#This Row],[final_price]]*Table1[[#This Row],[competitor_price_index]]</f>
        <v>18830.79089892</v>
      </c>
      <c r="O742" t="s">
        <v>45</v>
      </c>
      <c r="P742">
        <v>1552</v>
      </c>
      <c r="Q742">
        <v>4100</v>
      </c>
      <c r="R742">
        <v>18.420000000000002</v>
      </c>
      <c r="S742" s="2">
        <f>Table1[[#This Row],[units_sold]]*(Table1[[#This Row],[return_rate]]/100)</f>
        <v>755.22000000000014</v>
      </c>
      <c r="T742" s="2">
        <f>Table1[[#This Row],[units_sold]]-Table1[[#This Row],[unit_return]]</f>
        <v>3344.7799999999997</v>
      </c>
      <c r="U742">
        <f>Table1[[#This Row],[final_sold]]*Table1[[#This Row],[final_price]]</f>
        <v>69214123.937241361</v>
      </c>
      <c r="V742">
        <v>3.54</v>
      </c>
      <c r="W742">
        <v>12.02</v>
      </c>
    </row>
    <row r="743" spans="1:23" x14ac:dyDescent="0.3">
      <c r="A743">
        <v>2020</v>
      </c>
      <c r="B743" t="s">
        <v>34</v>
      </c>
      <c r="C743" t="s">
        <v>21</v>
      </c>
      <c r="D743">
        <v>52656</v>
      </c>
      <c r="E743">
        <v>5.46</v>
      </c>
      <c r="F743" s="2">
        <f>Table1[[#This Row],[website_traffic]]*(Table1[[#This Row],[conversion_rate]]/100)</f>
        <v>2875.0176000000001</v>
      </c>
      <c r="G743">
        <v>202424.12</v>
      </c>
      <c r="H743" s="2">
        <f>Table1[[#This Row],[marketing_spend]]/Table1[[#This Row],[customer buying]]</f>
        <v>70.40795854606246</v>
      </c>
      <c r="I743">
        <v>45440.19</v>
      </c>
      <c r="J743">
        <v>15.43</v>
      </c>
      <c r="K743" s="1">
        <f t="shared" si="11"/>
        <v>38428.768683000002</v>
      </c>
      <c r="L743">
        <v>104.68</v>
      </c>
      <c r="M743">
        <v>0.93</v>
      </c>
      <c r="N743" s="1">
        <f>Table1[[#This Row],[final_price]]*Table1[[#This Row],[competitor_price_index]]</f>
        <v>35738.754875190003</v>
      </c>
      <c r="O743" t="s">
        <v>45</v>
      </c>
      <c r="P743">
        <v>4135</v>
      </c>
      <c r="Q743">
        <v>1857</v>
      </c>
      <c r="R743">
        <v>7.31</v>
      </c>
      <c r="S743" s="2">
        <f>Table1[[#This Row],[units_sold]]*(Table1[[#This Row],[return_rate]]/100)</f>
        <v>135.7467</v>
      </c>
      <c r="T743" s="2">
        <f>Table1[[#This Row],[units_sold]]-Table1[[#This Row],[unit_return]]</f>
        <v>1721.2533000000001</v>
      </c>
      <c r="U743">
        <f>Table1[[#This Row],[final_sold]]*Table1[[#This Row],[final_price]]</f>
        <v>66145644.910550408</v>
      </c>
      <c r="V743">
        <v>3.23</v>
      </c>
      <c r="W743">
        <v>7.09</v>
      </c>
    </row>
    <row r="744" spans="1:23" x14ac:dyDescent="0.3">
      <c r="A744">
        <v>2020</v>
      </c>
      <c r="B744" t="s">
        <v>34</v>
      </c>
      <c r="C744" t="s">
        <v>19</v>
      </c>
      <c r="D744">
        <v>86566</v>
      </c>
      <c r="E744">
        <v>6.2</v>
      </c>
      <c r="F744" s="2">
        <f>Table1[[#This Row],[website_traffic]]*(Table1[[#This Row],[conversion_rate]]/100)</f>
        <v>5367.0919999999996</v>
      </c>
      <c r="G744">
        <v>482867.41</v>
      </c>
      <c r="H744" s="2">
        <f>Table1[[#This Row],[marketing_spend]]/Table1[[#This Row],[customer buying]]</f>
        <v>89.968163392764652</v>
      </c>
      <c r="I744">
        <v>22925.03</v>
      </c>
      <c r="J744">
        <v>23.87</v>
      </c>
      <c r="K744" s="1">
        <f t="shared" si="11"/>
        <v>17452.825338999999</v>
      </c>
      <c r="L744">
        <v>185.66</v>
      </c>
      <c r="M744">
        <v>1</v>
      </c>
      <c r="N744" s="1">
        <f>Table1[[#This Row],[final_price]]*Table1[[#This Row],[competitor_price_index]]</f>
        <v>17452.825338999999</v>
      </c>
      <c r="O744" t="s">
        <v>45</v>
      </c>
      <c r="P744">
        <v>2568</v>
      </c>
      <c r="Q744">
        <v>4379</v>
      </c>
      <c r="R744">
        <v>20.56</v>
      </c>
      <c r="S744" s="2">
        <f>Table1[[#This Row],[units_sold]]*(Table1[[#This Row],[return_rate]]/100)</f>
        <v>900.3223999999999</v>
      </c>
      <c r="T744" s="2">
        <f>Table1[[#This Row],[units_sold]]-Table1[[#This Row],[unit_return]]</f>
        <v>3478.6776</v>
      </c>
      <c r="U744">
        <f>Table1[[#This Row],[final_sold]]*Table1[[#This Row],[final_price]]</f>
        <v>60712752.563491702</v>
      </c>
      <c r="V744">
        <v>4.08</v>
      </c>
      <c r="W744">
        <v>13.87</v>
      </c>
    </row>
    <row r="745" spans="1:23" x14ac:dyDescent="0.3">
      <c r="A745">
        <v>2020</v>
      </c>
      <c r="B745" t="s">
        <v>34</v>
      </c>
      <c r="C745" t="s">
        <v>18</v>
      </c>
      <c r="D745">
        <v>185697</v>
      </c>
      <c r="E745">
        <v>2.04</v>
      </c>
      <c r="F745" s="2">
        <f>Table1[[#This Row],[website_traffic]]*(Table1[[#This Row],[conversion_rate]]/100)</f>
        <v>3788.2188000000001</v>
      </c>
      <c r="G745">
        <v>17861.240000000002</v>
      </c>
      <c r="H745" s="2">
        <f>Table1[[#This Row],[marketing_spend]]/Table1[[#This Row],[customer buying]]</f>
        <v>4.7149441315269334</v>
      </c>
      <c r="I745">
        <v>48990.77</v>
      </c>
      <c r="J745">
        <v>34.47</v>
      </c>
      <c r="K745" s="1">
        <f t="shared" si="11"/>
        <v>32103.651580999998</v>
      </c>
      <c r="L745">
        <v>136.85</v>
      </c>
      <c r="M745">
        <v>0.98</v>
      </c>
      <c r="N745" s="1">
        <f>Table1[[#This Row],[final_price]]*Table1[[#This Row],[competitor_price_index]]</f>
        <v>31461.578549379999</v>
      </c>
      <c r="O745" t="s">
        <v>45</v>
      </c>
      <c r="P745">
        <v>845</v>
      </c>
      <c r="Q745">
        <v>2879</v>
      </c>
      <c r="R745">
        <v>2.5099999999999998</v>
      </c>
      <c r="S745" s="2">
        <f>Table1[[#This Row],[units_sold]]*(Table1[[#This Row],[return_rate]]/100)</f>
        <v>72.262899999999988</v>
      </c>
      <c r="T745" s="2">
        <f>Table1[[#This Row],[units_sold]]-Table1[[#This Row],[unit_return]]</f>
        <v>2806.7370999999998</v>
      </c>
      <c r="U745">
        <f>Table1[[#This Row],[final_sold]]*Table1[[#This Row],[final_price]]</f>
        <v>90106509.937866345</v>
      </c>
      <c r="V745">
        <v>3.8</v>
      </c>
      <c r="W745">
        <v>14.8</v>
      </c>
    </row>
    <row r="746" spans="1:23" x14ac:dyDescent="0.3">
      <c r="A746">
        <v>2020</v>
      </c>
      <c r="B746" t="s">
        <v>34</v>
      </c>
      <c r="C746" t="s">
        <v>18</v>
      </c>
      <c r="D746">
        <v>169939</v>
      </c>
      <c r="E746">
        <v>1.02</v>
      </c>
      <c r="F746" s="2">
        <f>Table1[[#This Row],[website_traffic]]*(Table1[[#This Row],[conversion_rate]]/100)</f>
        <v>1733.3778000000002</v>
      </c>
      <c r="G746">
        <v>438217.67</v>
      </c>
      <c r="H746" s="2">
        <f>Table1[[#This Row],[marketing_spend]]/Table1[[#This Row],[customer buying]]</f>
        <v>252.8114009536755</v>
      </c>
      <c r="I746">
        <v>3635.7</v>
      </c>
      <c r="J746">
        <v>47.73</v>
      </c>
      <c r="K746" s="1">
        <f t="shared" si="11"/>
        <v>1900.38039</v>
      </c>
      <c r="L746">
        <v>423.83</v>
      </c>
      <c r="M746">
        <v>1.18</v>
      </c>
      <c r="N746" s="1">
        <f>Table1[[#This Row],[final_price]]*Table1[[#This Row],[competitor_price_index]]</f>
        <v>2242.4488602000001</v>
      </c>
      <c r="O746" t="s">
        <v>44</v>
      </c>
      <c r="P746">
        <v>307</v>
      </c>
      <c r="Q746">
        <v>1252</v>
      </c>
      <c r="R746">
        <v>13.19</v>
      </c>
      <c r="S746" s="2">
        <f>Table1[[#This Row],[units_sold]]*(Table1[[#This Row],[return_rate]]/100)</f>
        <v>165.13879999999997</v>
      </c>
      <c r="T746" s="2">
        <f>Table1[[#This Row],[units_sold]]-Table1[[#This Row],[unit_return]]</f>
        <v>1086.8612000000001</v>
      </c>
      <c r="U746">
        <f>Table1[[#This Row],[final_sold]]*Table1[[#This Row],[final_price]]</f>
        <v>2065449.7111318682</v>
      </c>
      <c r="V746">
        <v>2.89</v>
      </c>
      <c r="W746">
        <v>13.4</v>
      </c>
    </row>
    <row r="747" spans="1:23" x14ac:dyDescent="0.3">
      <c r="A747">
        <v>2020</v>
      </c>
      <c r="B747" t="s">
        <v>34</v>
      </c>
      <c r="C747" t="s">
        <v>19</v>
      </c>
      <c r="D747">
        <v>50339</v>
      </c>
      <c r="E747">
        <v>6.59</v>
      </c>
      <c r="F747" s="2">
        <f>Table1[[#This Row],[website_traffic]]*(Table1[[#This Row],[conversion_rate]]/100)</f>
        <v>3317.3400999999999</v>
      </c>
      <c r="G747">
        <v>236772.07</v>
      </c>
      <c r="H747" s="2">
        <f>Table1[[#This Row],[marketing_spend]]/Table1[[#This Row],[customer buying]]</f>
        <v>71.374071654576511</v>
      </c>
      <c r="I747">
        <v>9726.2000000000007</v>
      </c>
      <c r="J747">
        <v>13.63</v>
      </c>
      <c r="K747" s="1">
        <f t="shared" si="11"/>
        <v>8400.5189400000017</v>
      </c>
      <c r="L747">
        <v>394.7</v>
      </c>
      <c r="M747">
        <v>1.07</v>
      </c>
      <c r="N747" s="1">
        <f>Table1[[#This Row],[final_price]]*Table1[[#This Row],[competitor_price_index]]</f>
        <v>8988.5552658000015</v>
      </c>
      <c r="O747" t="s">
        <v>45</v>
      </c>
      <c r="P747">
        <v>700</v>
      </c>
      <c r="Q747">
        <v>2335</v>
      </c>
      <c r="R747">
        <v>21.05</v>
      </c>
      <c r="S747" s="2">
        <f>Table1[[#This Row],[units_sold]]*(Table1[[#This Row],[return_rate]]/100)</f>
        <v>491.51750000000004</v>
      </c>
      <c r="T747" s="2">
        <f>Table1[[#This Row],[units_sold]]-Table1[[#This Row],[unit_return]]</f>
        <v>1843.4825000000001</v>
      </c>
      <c r="U747">
        <f>Table1[[#This Row],[final_sold]]*Table1[[#This Row],[final_price]]</f>
        <v>15486209.656808553</v>
      </c>
      <c r="V747">
        <v>3.52</v>
      </c>
      <c r="W747">
        <v>12.26</v>
      </c>
    </row>
    <row r="748" spans="1:23" x14ac:dyDescent="0.3">
      <c r="A748">
        <v>2020</v>
      </c>
      <c r="B748" t="s">
        <v>34</v>
      </c>
      <c r="C748" t="s">
        <v>22</v>
      </c>
      <c r="D748">
        <v>199629</v>
      </c>
      <c r="E748">
        <v>1.08</v>
      </c>
      <c r="F748" s="2">
        <f>Table1[[#This Row],[website_traffic]]*(Table1[[#This Row],[conversion_rate]]/100)</f>
        <v>2155.9931999999999</v>
      </c>
      <c r="G748">
        <v>494681.84</v>
      </c>
      <c r="H748" s="2">
        <f>Table1[[#This Row],[marketing_spend]]/Table1[[#This Row],[customer buying]]</f>
        <v>229.44499082835699</v>
      </c>
      <c r="I748">
        <v>22477.15</v>
      </c>
      <c r="J748">
        <v>25.18</v>
      </c>
      <c r="K748" s="1">
        <f t="shared" si="11"/>
        <v>16817.403630000001</v>
      </c>
      <c r="L748">
        <v>275.70999999999998</v>
      </c>
      <c r="M748">
        <v>1.07</v>
      </c>
      <c r="N748" s="1">
        <f>Table1[[#This Row],[final_price]]*Table1[[#This Row],[competitor_price_index]]</f>
        <v>17994.621884100001</v>
      </c>
      <c r="O748" t="s">
        <v>45</v>
      </c>
      <c r="P748">
        <v>1608</v>
      </c>
      <c r="Q748">
        <v>2043</v>
      </c>
      <c r="R748">
        <v>18.39</v>
      </c>
      <c r="S748" s="2">
        <f>Table1[[#This Row],[units_sold]]*(Table1[[#This Row],[return_rate]]/100)</f>
        <v>375.70769999999999</v>
      </c>
      <c r="T748" s="2">
        <f>Table1[[#This Row],[units_sold]]-Table1[[#This Row],[unit_return]]</f>
        <v>1667.2923000000001</v>
      </c>
      <c r="U748">
        <f>Table1[[#This Row],[final_sold]]*Table1[[#This Row],[final_price]]</f>
        <v>28039527.578291051</v>
      </c>
      <c r="V748">
        <v>4.74</v>
      </c>
      <c r="W748">
        <v>11.58</v>
      </c>
    </row>
    <row r="749" spans="1:23" x14ac:dyDescent="0.3">
      <c r="A749">
        <v>2020</v>
      </c>
      <c r="B749" t="s">
        <v>34</v>
      </c>
      <c r="C749" t="s">
        <v>20</v>
      </c>
      <c r="D749">
        <v>8807</v>
      </c>
      <c r="E749">
        <v>1.44</v>
      </c>
      <c r="F749" s="2">
        <f>Table1[[#This Row],[website_traffic]]*(Table1[[#This Row],[conversion_rate]]/100)</f>
        <v>126.82079999999999</v>
      </c>
      <c r="G749">
        <v>223841.35</v>
      </c>
      <c r="H749" s="2">
        <f>Table1[[#This Row],[marketing_spend]]/Table1[[#This Row],[customer buying]]</f>
        <v>1765.0208010042518</v>
      </c>
      <c r="I749">
        <v>1302.3</v>
      </c>
      <c r="J749">
        <v>55.83</v>
      </c>
      <c r="K749" s="1">
        <f t="shared" si="11"/>
        <v>575.22591</v>
      </c>
      <c r="L749">
        <v>244.64</v>
      </c>
      <c r="M749">
        <v>0.8</v>
      </c>
      <c r="N749" s="1">
        <f>Table1[[#This Row],[final_price]]*Table1[[#This Row],[competitor_price_index]]</f>
        <v>460.18072800000004</v>
      </c>
      <c r="O749" t="s">
        <v>45</v>
      </c>
      <c r="P749">
        <v>4552</v>
      </c>
      <c r="Q749">
        <v>69</v>
      </c>
      <c r="R749">
        <v>22.02</v>
      </c>
      <c r="S749" s="2">
        <f>Table1[[#This Row],[units_sold]]*(Table1[[#This Row],[return_rate]]/100)</f>
        <v>15.193800000000001</v>
      </c>
      <c r="T749" s="2">
        <f>Table1[[#This Row],[units_sold]]-Table1[[#This Row],[unit_return]]</f>
        <v>53.806199999999997</v>
      </c>
      <c r="U749">
        <f>Table1[[#This Row],[final_sold]]*Table1[[#This Row],[final_price]]</f>
        <v>30950.720358641996</v>
      </c>
      <c r="V749">
        <v>2.73</v>
      </c>
      <c r="W749">
        <v>14.62</v>
      </c>
    </row>
    <row r="750" spans="1:23" x14ac:dyDescent="0.3">
      <c r="A750">
        <v>2020</v>
      </c>
      <c r="B750" t="s">
        <v>34</v>
      </c>
      <c r="C750" t="s">
        <v>22</v>
      </c>
      <c r="D750">
        <v>103017</v>
      </c>
      <c r="E750">
        <v>5.62</v>
      </c>
      <c r="F750" s="2">
        <f>Table1[[#This Row],[website_traffic]]*(Table1[[#This Row],[conversion_rate]]/100)</f>
        <v>5789.5554000000002</v>
      </c>
      <c r="G750">
        <v>228808.83</v>
      </c>
      <c r="H750" s="2">
        <f>Table1[[#This Row],[marketing_spend]]/Table1[[#This Row],[customer buying]]</f>
        <v>39.520967361327948</v>
      </c>
      <c r="I750">
        <v>31830.82</v>
      </c>
      <c r="J750">
        <v>41.4</v>
      </c>
      <c r="K750" s="1">
        <f t="shared" si="11"/>
        <v>18652.860520000002</v>
      </c>
      <c r="L750">
        <v>151.54</v>
      </c>
      <c r="M750">
        <v>0.87</v>
      </c>
      <c r="N750" s="1">
        <f>Table1[[#This Row],[final_price]]*Table1[[#This Row],[competitor_price_index]]</f>
        <v>16227.988652400001</v>
      </c>
      <c r="O750" t="s">
        <v>44</v>
      </c>
      <c r="P750">
        <v>4209</v>
      </c>
      <c r="Q750">
        <v>6802</v>
      </c>
      <c r="R750">
        <v>1.51</v>
      </c>
      <c r="S750" s="2">
        <f>Table1[[#This Row],[units_sold]]*(Table1[[#This Row],[return_rate]]/100)</f>
        <v>102.7102</v>
      </c>
      <c r="T750" s="2">
        <f>Table1[[#This Row],[units_sold]]-Table1[[#This Row],[unit_return]]</f>
        <v>6699.2897999999996</v>
      </c>
      <c r="U750">
        <f>Table1[[#This Row],[final_sold]]*Table1[[#This Row],[final_price]]</f>
        <v>124960918.22245871</v>
      </c>
      <c r="V750">
        <v>4.7</v>
      </c>
      <c r="W750">
        <v>14.08</v>
      </c>
    </row>
    <row r="751" spans="1:23" x14ac:dyDescent="0.3">
      <c r="A751">
        <v>2020</v>
      </c>
      <c r="B751" t="s">
        <v>34</v>
      </c>
      <c r="C751" t="s">
        <v>20</v>
      </c>
      <c r="D751">
        <v>8739</v>
      </c>
      <c r="E751">
        <v>1.89</v>
      </c>
      <c r="F751" s="2">
        <f>Table1[[#This Row],[website_traffic]]*(Table1[[#This Row],[conversion_rate]]/100)</f>
        <v>165.1671</v>
      </c>
      <c r="G751">
        <v>263307.36</v>
      </c>
      <c r="H751" s="2">
        <f>Table1[[#This Row],[marketing_spend]]/Table1[[#This Row],[customer buying]]</f>
        <v>1594.1877044520365</v>
      </c>
      <c r="I751">
        <v>8806.44</v>
      </c>
      <c r="J751">
        <v>55.05</v>
      </c>
      <c r="K751" s="1">
        <f t="shared" si="11"/>
        <v>3958.4947800000004</v>
      </c>
      <c r="L751">
        <v>333.06</v>
      </c>
      <c r="M751">
        <v>0.93</v>
      </c>
      <c r="N751" s="1">
        <f>Table1[[#This Row],[final_price]]*Table1[[#This Row],[competitor_price_index]]</f>
        <v>3681.4001454000004</v>
      </c>
      <c r="O751" t="s">
        <v>44</v>
      </c>
      <c r="P751">
        <v>1213</v>
      </c>
      <c r="Q751">
        <v>176</v>
      </c>
      <c r="R751">
        <v>20.239999999999998</v>
      </c>
      <c r="S751" s="2">
        <f>Table1[[#This Row],[units_sold]]*(Table1[[#This Row],[return_rate]]/100)</f>
        <v>35.622399999999999</v>
      </c>
      <c r="T751" s="2">
        <f>Table1[[#This Row],[units_sold]]-Table1[[#This Row],[unit_return]]</f>
        <v>140.3776</v>
      </c>
      <c r="U751">
        <f>Table1[[#This Row],[final_sold]]*Table1[[#This Row],[final_price]]</f>
        <v>555683.99682892812</v>
      </c>
      <c r="V751">
        <v>4.28</v>
      </c>
      <c r="W751">
        <v>20.329999999999998</v>
      </c>
    </row>
    <row r="752" spans="1:23" x14ac:dyDescent="0.3">
      <c r="A752">
        <v>2020</v>
      </c>
      <c r="B752" t="s">
        <v>34</v>
      </c>
      <c r="C752" t="s">
        <v>21</v>
      </c>
      <c r="D752">
        <v>7861</v>
      </c>
      <c r="E752">
        <v>1.03</v>
      </c>
      <c r="F752" s="2">
        <f>Table1[[#This Row],[website_traffic]]*(Table1[[#This Row],[conversion_rate]]/100)</f>
        <v>80.968299999999999</v>
      </c>
      <c r="G752">
        <v>317377.56</v>
      </c>
      <c r="H752" s="2">
        <f>Table1[[#This Row],[marketing_spend]]/Table1[[#This Row],[customer buying]]</f>
        <v>3919.7755170850814</v>
      </c>
      <c r="I752">
        <v>12643.4</v>
      </c>
      <c r="J752">
        <v>10.029999999999999</v>
      </c>
      <c r="K752" s="1">
        <f t="shared" si="11"/>
        <v>11375.266979999999</v>
      </c>
      <c r="L752">
        <v>418.72</v>
      </c>
      <c r="M752">
        <v>1.01</v>
      </c>
      <c r="N752" s="1">
        <f>Table1[[#This Row],[final_price]]*Table1[[#This Row],[competitor_price_index]]</f>
        <v>11489.019649799999</v>
      </c>
      <c r="O752" t="s">
        <v>44</v>
      </c>
      <c r="P752">
        <v>4504</v>
      </c>
      <c r="Q752">
        <v>61</v>
      </c>
      <c r="R752">
        <v>24.15</v>
      </c>
      <c r="S752" s="2">
        <f>Table1[[#This Row],[units_sold]]*(Table1[[#This Row],[return_rate]]/100)</f>
        <v>14.731499999999999</v>
      </c>
      <c r="T752" s="2">
        <f>Table1[[#This Row],[units_sold]]-Table1[[#This Row],[unit_return]]</f>
        <v>46.268500000000003</v>
      </c>
      <c r="U752">
        <f>Table1[[#This Row],[final_sold]]*Table1[[#This Row],[final_price]]</f>
        <v>526316.54026412999</v>
      </c>
      <c r="V752">
        <v>3.05</v>
      </c>
      <c r="W752">
        <v>12.6</v>
      </c>
    </row>
    <row r="753" spans="1:23" x14ac:dyDescent="0.3">
      <c r="A753">
        <v>2020</v>
      </c>
      <c r="B753" t="s">
        <v>34</v>
      </c>
      <c r="C753" t="s">
        <v>18</v>
      </c>
      <c r="D753">
        <v>35787</v>
      </c>
      <c r="E753">
        <v>1.9</v>
      </c>
      <c r="F753" s="2">
        <f>Table1[[#This Row],[website_traffic]]*(Table1[[#This Row],[conversion_rate]]/100)</f>
        <v>679.95299999999997</v>
      </c>
      <c r="G753">
        <v>351125.15</v>
      </c>
      <c r="H753" s="2">
        <f>Table1[[#This Row],[marketing_spend]]/Table1[[#This Row],[customer buying]]</f>
        <v>516.39620679664631</v>
      </c>
      <c r="I753">
        <v>30404.31</v>
      </c>
      <c r="J753">
        <v>28.9</v>
      </c>
      <c r="K753" s="1">
        <f t="shared" si="11"/>
        <v>21617.464410000004</v>
      </c>
      <c r="L753">
        <v>404.98</v>
      </c>
      <c r="M753">
        <v>0.88</v>
      </c>
      <c r="N753" s="1">
        <f>Table1[[#This Row],[final_price]]*Table1[[#This Row],[competitor_price_index]]</f>
        <v>19023.368680800002</v>
      </c>
      <c r="O753" t="s">
        <v>45</v>
      </c>
      <c r="P753">
        <v>325</v>
      </c>
      <c r="Q753">
        <v>363</v>
      </c>
      <c r="R753">
        <v>23.06</v>
      </c>
      <c r="S753" s="2">
        <f>Table1[[#This Row],[units_sold]]*(Table1[[#This Row],[return_rate]]/100)</f>
        <v>83.707800000000006</v>
      </c>
      <c r="T753" s="2">
        <f>Table1[[#This Row],[units_sold]]-Table1[[#This Row],[unit_return]]</f>
        <v>279.29219999999998</v>
      </c>
      <c r="U753">
        <f>Table1[[#This Row],[final_sold]]*Table1[[#This Row],[final_price]]</f>
        <v>6037589.193490603</v>
      </c>
      <c r="V753">
        <v>2.67</v>
      </c>
      <c r="W753">
        <v>17.059999999999999</v>
      </c>
    </row>
    <row r="754" spans="1:23" x14ac:dyDescent="0.3">
      <c r="A754">
        <v>2020</v>
      </c>
      <c r="B754" t="s">
        <v>34</v>
      </c>
      <c r="C754" t="s">
        <v>22</v>
      </c>
      <c r="D754">
        <v>89018</v>
      </c>
      <c r="E754">
        <v>4.2699999999999996</v>
      </c>
      <c r="F754" s="2">
        <f>Table1[[#This Row],[website_traffic]]*(Table1[[#This Row],[conversion_rate]]/100)</f>
        <v>3801.0685999999996</v>
      </c>
      <c r="G754">
        <v>323778.99</v>
      </c>
      <c r="H754" s="2">
        <f>Table1[[#This Row],[marketing_spend]]/Table1[[#This Row],[customer buying]]</f>
        <v>85.181043562328767</v>
      </c>
      <c r="I754">
        <v>28755.4</v>
      </c>
      <c r="J754">
        <v>5.39</v>
      </c>
      <c r="K754" s="1">
        <f t="shared" si="11"/>
        <v>27205.483940000002</v>
      </c>
      <c r="L754">
        <v>94.06</v>
      </c>
      <c r="M754">
        <v>0.97</v>
      </c>
      <c r="N754" s="1">
        <f>Table1[[#This Row],[final_price]]*Table1[[#This Row],[competitor_price_index]]</f>
        <v>26389.319421800003</v>
      </c>
      <c r="O754" t="s">
        <v>45</v>
      </c>
      <c r="P754">
        <v>4881</v>
      </c>
      <c r="Q754">
        <v>3611</v>
      </c>
      <c r="R754">
        <v>10.94</v>
      </c>
      <c r="S754" s="2">
        <f>Table1[[#This Row],[units_sold]]*(Table1[[#This Row],[return_rate]]/100)</f>
        <v>395.04339999999996</v>
      </c>
      <c r="T754" s="2">
        <f>Table1[[#This Row],[units_sold]]-Table1[[#This Row],[unit_return]]</f>
        <v>3215.9566</v>
      </c>
      <c r="U754">
        <f>Table1[[#This Row],[final_sold]]*Table1[[#This Row],[final_price]]</f>
        <v>87491655.633037016</v>
      </c>
      <c r="V754">
        <v>4.75</v>
      </c>
      <c r="W754">
        <v>8.98</v>
      </c>
    </row>
    <row r="755" spans="1:23" x14ac:dyDescent="0.3">
      <c r="A755">
        <v>2020</v>
      </c>
      <c r="B755" t="s">
        <v>34</v>
      </c>
      <c r="C755" t="s">
        <v>19</v>
      </c>
      <c r="D755">
        <v>172792</v>
      </c>
      <c r="E755">
        <v>4.84</v>
      </c>
      <c r="F755" s="2">
        <f>Table1[[#This Row],[website_traffic]]*(Table1[[#This Row],[conversion_rate]]/100)</f>
        <v>8363.1327999999994</v>
      </c>
      <c r="G755">
        <v>490862.99</v>
      </c>
      <c r="H755" s="2">
        <f>Table1[[#This Row],[marketing_spend]]/Table1[[#This Row],[customer buying]]</f>
        <v>58.693673978248917</v>
      </c>
      <c r="I755">
        <v>6533.62</v>
      </c>
      <c r="J755">
        <v>3.13</v>
      </c>
      <c r="K755" s="1">
        <f t="shared" si="11"/>
        <v>6329.1176939999996</v>
      </c>
      <c r="L755">
        <v>214.83</v>
      </c>
      <c r="M755">
        <v>0.87</v>
      </c>
      <c r="N755" s="1">
        <f>Table1[[#This Row],[final_price]]*Table1[[#This Row],[competitor_price_index]]</f>
        <v>5506.3323937799996</v>
      </c>
      <c r="O755" t="s">
        <v>44</v>
      </c>
      <c r="P755">
        <v>1681</v>
      </c>
      <c r="Q755">
        <v>9387</v>
      </c>
      <c r="R755">
        <v>20.54</v>
      </c>
      <c r="S755" s="2">
        <f>Table1[[#This Row],[units_sold]]*(Table1[[#This Row],[return_rate]]/100)</f>
        <v>1928.0898</v>
      </c>
      <c r="T755" s="2">
        <f>Table1[[#This Row],[units_sold]]-Table1[[#This Row],[unit_return]]</f>
        <v>7458.9102000000003</v>
      </c>
      <c r="U755">
        <f>Table1[[#This Row],[final_sold]]*Table1[[#This Row],[final_price]]</f>
        <v>47208320.524777077</v>
      </c>
      <c r="V755">
        <v>4.49</v>
      </c>
      <c r="W755">
        <v>13.76</v>
      </c>
    </row>
    <row r="756" spans="1:23" x14ac:dyDescent="0.3">
      <c r="A756">
        <v>2020</v>
      </c>
      <c r="B756" t="s">
        <v>34</v>
      </c>
      <c r="C756" t="s">
        <v>20</v>
      </c>
      <c r="D756">
        <v>22788</v>
      </c>
      <c r="E756">
        <v>5.86</v>
      </c>
      <c r="F756" s="2">
        <f>Table1[[#This Row],[website_traffic]]*(Table1[[#This Row],[conversion_rate]]/100)</f>
        <v>1335.3768000000002</v>
      </c>
      <c r="G756">
        <v>418724.15</v>
      </c>
      <c r="H756" s="2">
        <f>Table1[[#This Row],[marketing_spend]]/Table1[[#This Row],[customer buying]]</f>
        <v>313.56254654117095</v>
      </c>
      <c r="I756">
        <v>47397.09</v>
      </c>
      <c r="J756">
        <v>59.21</v>
      </c>
      <c r="K756" s="1">
        <f t="shared" si="11"/>
        <v>19333.273011000001</v>
      </c>
      <c r="L756">
        <v>402.12</v>
      </c>
      <c r="M756">
        <v>1.1299999999999999</v>
      </c>
      <c r="N756" s="1">
        <f>Table1[[#This Row],[final_price]]*Table1[[#This Row],[competitor_price_index]]</f>
        <v>21846.598502429999</v>
      </c>
      <c r="O756" t="s">
        <v>45</v>
      </c>
      <c r="P756">
        <v>2140</v>
      </c>
      <c r="Q756">
        <v>1161</v>
      </c>
      <c r="R756">
        <v>23.02</v>
      </c>
      <c r="S756" s="2">
        <f>Table1[[#This Row],[units_sold]]*(Table1[[#This Row],[return_rate]]/100)</f>
        <v>267.26220000000001</v>
      </c>
      <c r="T756" s="2">
        <f>Table1[[#This Row],[units_sold]]-Table1[[#This Row],[unit_return]]</f>
        <v>893.73779999999999</v>
      </c>
      <c r="U756">
        <f>Table1[[#This Row],[final_sold]]*Table1[[#This Row],[final_price]]</f>
        <v>17278876.887650516</v>
      </c>
      <c r="V756">
        <v>4.3499999999999996</v>
      </c>
      <c r="W756">
        <v>18.809999999999999</v>
      </c>
    </row>
    <row r="757" spans="1:23" x14ac:dyDescent="0.3">
      <c r="A757">
        <v>2020</v>
      </c>
      <c r="B757" t="s">
        <v>34</v>
      </c>
      <c r="C757" t="s">
        <v>20</v>
      </c>
      <c r="D757">
        <v>136150</v>
      </c>
      <c r="E757">
        <v>6.31</v>
      </c>
      <c r="F757" s="2">
        <f>Table1[[#This Row],[website_traffic]]*(Table1[[#This Row],[conversion_rate]]/100)</f>
        <v>8591.0649999999987</v>
      </c>
      <c r="G757">
        <v>254498.81</v>
      </c>
      <c r="H757" s="2">
        <f>Table1[[#This Row],[marketing_spend]]/Table1[[#This Row],[customer buying]]</f>
        <v>29.623662491204527</v>
      </c>
      <c r="I757">
        <v>10870.74</v>
      </c>
      <c r="J757">
        <v>31.92</v>
      </c>
      <c r="K757" s="1">
        <f t="shared" si="11"/>
        <v>7400.7997919999998</v>
      </c>
      <c r="L757">
        <v>115.69</v>
      </c>
      <c r="M757">
        <v>1.18</v>
      </c>
      <c r="N757" s="1">
        <f>Table1[[#This Row],[final_price]]*Table1[[#This Row],[competitor_price_index]]</f>
        <v>8732.9437545599994</v>
      </c>
      <c r="O757" t="s">
        <v>44</v>
      </c>
      <c r="P757">
        <v>259</v>
      </c>
      <c r="Q757">
        <v>8741</v>
      </c>
      <c r="R757">
        <v>22.47</v>
      </c>
      <c r="S757" s="2">
        <f>Table1[[#This Row],[units_sold]]*(Table1[[#This Row],[return_rate]]/100)</f>
        <v>1964.1026999999999</v>
      </c>
      <c r="T757" s="2">
        <f>Table1[[#This Row],[units_sold]]-Table1[[#This Row],[unit_return]]</f>
        <v>6776.8973000000005</v>
      </c>
      <c r="U757">
        <f>Table1[[#This Row],[final_sold]]*Table1[[#This Row],[final_price]]</f>
        <v>50154460.128245361</v>
      </c>
      <c r="V757">
        <v>4.07</v>
      </c>
      <c r="W757">
        <v>14.95</v>
      </c>
    </row>
    <row r="758" spans="1:23" x14ac:dyDescent="0.3">
      <c r="A758">
        <v>2020</v>
      </c>
      <c r="B758" t="s">
        <v>34</v>
      </c>
      <c r="C758" t="s">
        <v>21</v>
      </c>
      <c r="D758">
        <v>5698</v>
      </c>
      <c r="E758">
        <v>1.68</v>
      </c>
      <c r="F758" s="2">
        <f>Table1[[#This Row],[website_traffic]]*(Table1[[#This Row],[conversion_rate]]/100)</f>
        <v>95.726399999999998</v>
      </c>
      <c r="G758">
        <v>145857.62</v>
      </c>
      <c r="H758" s="2">
        <f>Table1[[#This Row],[marketing_spend]]/Table1[[#This Row],[customer buying]]</f>
        <v>1523.692732621304</v>
      </c>
      <c r="I758">
        <v>25385.97</v>
      </c>
      <c r="J758">
        <v>54.64</v>
      </c>
      <c r="K758" s="1">
        <f t="shared" si="11"/>
        <v>11515.075992</v>
      </c>
      <c r="L758">
        <v>459.5</v>
      </c>
      <c r="M758">
        <v>1.04</v>
      </c>
      <c r="N758" s="1">
        <f>Table1[[#This Row],[final_price]]*Table1[[#This Row],[competitor_price_index]]</f>
        <v>11975.67903168</v>
      </c>
      <c r="O758" t="s">
        <v>45</v>
      </c>
      <c r="P758">
        <v>4482</v>
      </c>
      <c r="Q758">
        <v>88</v>
      </c>
      <c r="R758">
        <v>7.71</v>
      </c>
      <c r="S758" s="2">
        <f>Table1[[#This Row],[units_sold]]*(Table1[[#This Row],[return_rate]]/100)</f>
        <v>6.7848000000000006</v>
      </c>
      <c r="T758" s="2">
        <f>Table1[[#This Row],[units_sold]]-Table1[[#This Row],[unit_return]]</f>
        <v>81.215199999999996</v>
      </c>
      <c r="U758">
        <f>Table1[[#This Row],[final_sold]]*Table1[[#This Row],[final_price]]</f>
        <v>935199.19970547839</v>
      </c>
      <c r="V758">
        <v>4.62</v>
      </c>
      <c r="W758">
        <v>13.01</v>
      </c>
    </row>
    <row r="759" spans="1:23" x14ac:dyDescent="0.3">
      <c r="A759">
        <v>2020</v>
      </c>
      <c r="B759" t="s">
        <v>34</v>
      </c>
      <c r="C759" t="s">
        <v>19</v>
      </c>
      <c r="D759">
        <v>24581</v>
      </c>
      <c r="E759">
        <v>1.18</v>
      </c>
      <c r="F759" s="2">
        <f>Table1[[#This Row],[website_traffic]]*(Table1[[#This Row],[conversion_rate]]/100)</f>
        <v>290.05579999999998</v>
      </c>
      <c r="G759">
        <v>122547.11</v>
      </c>
      <c r="H759" s="2">
        <f>Table1[[#This Row],[marketing_spend]]/Table1[[#This Row],[customer buying]]</f>
        <v>422.49494752389029</v>
      </c>
      <c r="I759">
        <v>17151.16</v>
      </c>
      <c r="J759">
        <v>57.6</v>
      </c>
      <c r="K759" s="1">
        <f t="shared" si="11"/>
        <v>7272.0918399999991</v>
      </c>
      <c r="L759">
        <v>309.41000000000003</v>
      </c>
      <c r="M759">
        <v>1.1100000000000001</v>
      </c>
      <c r="N759" s="1">
        <f>Table1[[#This Row],[final_price]]*Table1[[#This Row],[competitor_price_index]]</f>
        <v>8072.0219423999997</v>
      </c>
      <c r="O759" t="s">
        <v>45</v>
      </c>
      <c r="P759">
        <v>257</v>
      </c>
      <c r="Q759">
        <v>247</v>
      </c>
      <c r="R759">
        <v>15.45</v>
      </c>
      <c r="S759" s="2">
        <f>Table1[[#This Row],[units_sold]]*(Table1[[#This Row],[return_rate]]/100)</f>
        <v>38.161499999999997</v>
      </c>
      <c r="T759" s="2">
        <f>Table1[[#This Row],[units_sold]]-Table1[[#This Row],[unit_return]]</f>
        <v>208.83850000000001</v>
      </c>
      <c r="U759">
        <f>Table1[[#This Row],[final_sold]]*Table1[[#This Row],[final_price]]</f>
        <v>1518692.7517278399</v>
      </c>
      <c r="V759">
        <v>4.2699999999999996</v>
      </c>
      <c r="W759">
        <v>12.32</v>
      </c>
    </row>
    <row r="760" spans="1:23" x14ac:dyDescent="0.3">
      <c r="A760">
        <v>2020</v>
      </c>
      <c r="B760" t="s">
        <v>34</v>
      </c>
      <c r="C760" t="s">
        <v>19</v>
      </c>
      <c r="D760">
        <v>174149</v>
      </c>
      <c r="E760">
        <v>5.3</v>
      </c>
      <c r="F760" s="2">
        <f>Table1[[#This Row],[website_traffic]]*(Table1[[#This Row],[conversion_rate]]/100)</f>
        <v>9229.896999999999</v>
      </c>
      <c r="G760">
        <v>237595.5</v>
      </c>
      <c r="H760" s="2">
        <f>Table1[[#This Row],[marketing_spend]]/Table1[[#This Row],[customer buying]]</f>
        <v>25.741944899276778</v>
      </c>
      <c r="I760">
        <v>23598.3</v>
      </c>
      <c r="J760">
        <v>37.54</v>
      </c>
      <c r="K760" s="1">
        <f t="shared" si="11"/>
        <v>14739.498180000001</v>
      </c>
      <c r="L760">
        <v>469.75</v>
      </c>
      <c r="M760">
        <v>0.89</v>
      </c>
      <c r="N760" s="1">
        <f>Table1[[#This Row],[final_price]]*Table1[[#This Row],[competitor_price_index]]</f>
        <v>13118.153380200001</v>
      </c>
      <c r="O760" t="s">
        <v>45</v>
      </c>
      <c r="P760">
        <v>924</v>
      </c>
      <c r="Q760">
        <v>4891</v>
      </c>
      <c r="R760">
        <v>1.85</v>
      </c>
      <c r="S760" s="2">
        <f>Table1[[#This Row],[units_sold]]*(Table1[[#This Row],[return_rate]]/100)</f>
        <v>90.483500000000006</v>
      </c>
      <c r="T760" s="2">
        <f>Table1[[#This Row],[units_sold]]-Table1[[#This Row],[unit_return]]</f>
        <v>4800.5164999999997</v>
      </c>
      <c r="U760">
        <f>Table1[[#This Row],[final_sold]]*Table1[[#This Row],[final_price]]</f>
        <v>70757204.214809969</v>
      </c>
      <c r="V760">
        <v>2.65</v>
      </c>
      <c r="W760">
        <v>13.1</v>
      </c>
    </row>
    <row r="761" spans="1:23" x14ac:dyDescent="0.3">
      <c r="A761">
        <v>2020</v>
      </c>
      <c r="B761" t="s">
        <v>34</v>
      </c>
      <c r="C761" t="s">
        <v>19</v>
      </c>
      <c r="D761">
        <v>94196</v>
      </c>
      <c r="E761">
        <v>1.84</v>
      </c>
      <c r="F761" s="2">
        <f>Table1[[#This Row],[website_traffic]]*(Table1[[#This Row],[conversion_rate]]/100)</f>
        <v>1733.2064</v>
      </c>
      <c r="G761">
        <v>426148.95</v>
      </c>
      <c r="H761" s="2">
        <f>Table1[[#This Row],[marketing_spend]]/Table1[[#This Row],[customer buying]]</f>
        <v>245.87316894283336</v>
      </c>
      <c r="I761">
        <v>24958.26</v>
      </c>
      <c r="J761">
        <v>29.25</v>
      </c>
      <c r="K761" s="1">
        <f t="shared" si="11"/>
        <v>17657.968949999999</v>
      </c>
      <c r="L761">
        <v>120</v>
      </c>
      <c r="M761">
        <v>1.04</v>
      </c>
      <c r="N761" s="1">
        <f>Table1[[#This Row],[final_price]]*Table1[[#This Row],[competitor_price_index]]</f>
        <v>18364.287708</v>
      </c>
      <c r="O761" t="s">
        <v>45</v>
      </c>
      <c r="P761">
        <v>4392</v>
      </c>
      <c r="Q761">
        <v>1594</v>
      </c>
      <c r="R761">
        <v>1.65</v>
      </c>
      <c r="S761" s="2">
        <f>Table1[[#This Row],[units_sold]]*(Table1[[#This Row],[return_rate]]/100)</f>
        <v>26.301000000000002</v>
      </c>
      <c r="T761" s="2">
        <f>Table1[[#This Row],[units_sold]]-Table1[[#This Row],[unit_return]]</f>
        <v>1567.6990000000001</v>
      </c>
      <c r="U761">
        <f>Table1[[#This Row],[final_sold]]*Table1[[#This Row],[final_price]]</f>
        <v>27682380.264946047</v>
      </c>
      <c r="V761">
        <v>4.5999999999999996</v>
      </c>
      <c r="W761">
        <v>6.94</v>
      </c>
    </row>
    <row r="762" spans="1:23" x14ac:dyDescent="0.3">
      <c r="A762">
        <v>2020</v>
      </c>
      <c r="B762" t="s">
        <v>34</v>
      </c>
      <c r="C762" t="s">
        <v>19</v>
      </c>
      <c r="D762">
        <v>163008</v>
      </c>
      <c r="E762">
        <v>0.84</v>
      </c>
      <c r="F762" s="2">
        <f>Table1[[#This Row],[website_traffic]]*(Table1[[#This Row],[conversion_rate]]/100)</f>
        <v>1369.2672</v>
      </c>
      <c r="G762">
        <v>214726.64</v>
      </c>
      <c r="H762" s="2">
        <f>Table1[[#This Row],[marketing_spend]]/Table1[[#This Row],[customer buying]]</f>
        <v>156.81865453287716</v>
      </c>
      <c r="I762">
        <v>36477.85</v>
      </c>
      <c r="J762">
        <v>42.17</v>
      </c>
      <c r="K762" s="1">
        <f t="shared" si="11"/>
        <v>21095.140654999999</v>
      </c>
      <c r="L762">
        <v>286.39999999999998</v>
      </c>
      <c r="M762">
        <v>0.88</v>
      </c>
      <c r="N762" s="1">
        <f>Table1[[#This Row],[final_price]]*Table1[[#This Row],[competitor_price_index]]</f>
        <v>18563.723776399998</v>
      </c>
      <c r="O762" t="s">
        <v>45</v>
      </c>
      <c r="P762">
        <v>1581</v>
      </c>
      <c r="Q762">
        <v>1191</v>
      </c>
      <c r="R762">
        <v>3.26</v>
      </c>
      <c r="S762" s="2">
        <f>Table1[[#This Row],[units_sold]]*(Table1[[#This Row],[return_rate]]/100)</f>
        <v>38.826599999999999</v>
      </c>
      <c r="T762" s="2">
        <f>Table1[[#This Row],[units_sold]]-Table1[[#This Row],[unit_return]]</f>
        <v>1152.1733999999999</v>
      </c>
      <c r="U762">
        <f>Table1[[#This Row],[final_sold]]*Table1[[#This Row],[final_price]]</f>
        <v>24305259.931949575</v>
      </c>
      <c r="V762">
        <v>4.3499999999999996</v>
      </c>
      <c r="W762">
        <v>9.0399999999999991</v>
      </c>
    </row>
    <row r="763" spans="1:23" x14ac:dyDescent="0.3">
      <c r="A763">
        <v>2020</v>
      </c>
      <c r="B763" t="s">
        <v>34</v>
      </c>
      <c r="C763" t="s">
        <v>21</v>
      </c>
      <c r="D763">
        <v>28608</v>
      </c>
      <c r="E763">
        <v>6.48</v>
      </c>
      <c r="F763" s="2">
        <f>Table1[[#This Row],[website_traffic]]*(Table1[[#This Row],[conversion_rate]]/100)</f>
        <v>1853.7984000000004</v>
      </c>
      <c r="G763">
        <v>429611.46</v>
      </c>
      <c r="H763" s="2">
        <f>Table1[[#This Row],[marketing_spend]]/Table1[[#This Row],[customer buying]]</f>
        <v>231.74659121509649</v>
      </c>
      <c r="I763">
        <v>3403.1</v>
      </c>
      <c r="J763">
        <v>59.5</v>
      </c>
      <c r="K763" s="1">
        <f t="shared" si="11"/>
        <v>1378.2555</v>
      </c>
      <c r="L763">
        <v>161.13</v>
      </c>
      <c r="M763">
        <v>1.17</v>
      </c>
      <c r="N763" s="1">
        <f>Table1[[#This Row],[final_price]]*Table1[[#This Row],[competitor_price_index]]</f>
        <v>1612.5589349999998</v>
      </c>
      <c r="O763" t="s">
        <v>45</v>
      </c>
      <c r="P763">
        <v>4831</v>
      </c>
      <c r="Q763">
        <v>1494</v>
      </c>
      <c r="R763">
        <v>8.09</v>
      </c>
      <c r="S763" s="2">
        <f>Table1[[#This Row],[units_sold]]*(Table1[[#This Row],[return_rate]]/100)</f>
        <v>120.8646</v>
      </c>
      <c r="T763" s="2">
        <f>Table1[[#This Row],[units_sold]]-Table1[[#This Row],[unit_return]]</f>
        <v>1373.1354000000001</v>
      </c>
      <c r="U763">
        <f>Table1[[#This Row],[final_sold]]*Table1[[#This Row],[final_price]]</f>
        <v>1892531.4172947002</v>
      </c>
      <c r="V763">
        <v>4.03</v>
      </c>
      <c r="W763">
        <v>17.34</v>
      </c>
    </row>
    <row r="764" spans="1:23" x14ac:dyDescent="0.3">
      <c r="A764">
        <v>2020</v>
      </c>
      <c r="B764" t="s">
        <v>34</v>
      </c>
      <c r="C764" t="s">
        <v>21</v>
      </c>
      <c r="D764">
        <v>120847</v>
      </c>
      <c r="E764">
        <v>0.97</v>
      </c>
      <c r="F764" s="2">
        <f>Table1[[#This Row],[website_traffic]]*(Table1[[#This Row],[conversion_rate]]/100)</f>
        <v>1172.2159000000001</v>
      </c>
      <c r="G764">
        <v>463871</v>
      </c>
      <c r="H764" s="2">
        <f>Table1[[#This Row],[marketing_spend]]/Table1[[#This Row],[customer buying]]</f>
        <v>395.721470763193</v>
      </c>
      <c r="I764">
        <v>8300.08</v>
      </c>
      <c r="J764">
        <v>46.42</v>
      </c>
      <c r="K764" s="1">
        <f t="shared" si="11"/>
        <v>4447.1828640000003</v>
      </c>
      <c r="L764">
        <v>43.88</v>
      </c>
      <c r="M764">
        <v>0.88</v>
      </c>
      <c r="N764" s="1">
        <f>Table1[[#This Row],[final_price]]*Table1[[#This Row],[competitor_price_index]]</f>
        <v>3913.5209203200002</v>
      </c>
      <c r="O764" t="s">
        <v>45</v>
      </c>
      <c r="P764">
        <v>4239</v>
      </c>
      <c r="Q764">
        <v>1043</v>
      </c>
      <c r="R764">
        <v>9.18</v>
      </c>
      <c r="S764" s="2">
        <f>Table1[[#This Row],[units_sold]]*(Table1[[#This Row],[return_rate]]/100)</f>
        <v>95.747399999999999</v>
      </c>
      <c r="T764" s="2">
        <f>Table1[[#This Row],[units_sold]]-Table1[[#This Row],[unit_return]]</f>
        <v>947.25260000000003</v>
      </c>
      <c r="U764">
        <f>Table1[[#This Row],[final_sold]]*Table1[[#This Row],[final_price]]</f>
        <v>4212605.530599447</v>
      </c>
      <c r="V764">
        <v>4.45</v>
      </c>
      <c r="W764">
        <v>6.89</v>
      </c>
    </row>
    <row r="765" spans="1:23" x14ac:dyDescent="0.3">
      <c r="A765">
        <v>2020</v>
      </c>
      <c r="B765" t="s">
        <v>34</v>
      </c>
      <c r="C765" t="s">
        <v>21</v>
      </c>
      <c r="D765">
        <v>27878</v>
      </c>
      <c r="E765">
        <v>6.7</v>
      </c>
      <c r="F765" s="2">
        <f>Table1[[#This Row],[website_traffic]]*(Table1[[#This Row],[conversion_rate]]/100)</f>
        <v>1867.826</v>
      </c>
      <c r="G765">
        <v>314078.24</v>
      </c>
      <c r="H765" s="2">
        <f>Table1[[#This Row],[marketing_spend]]/Table1[[#This Row],[customer buying]]</f>
        <v>168.15176574263342</v>
      </c>
      <c r="I765">
        <v>9750.32</v>
      </c>
      <c r="J765">
        <v>23.8</v>
      </c>
      <c r="K765" s="1">
        <f t="shared" si="11"/>
        <v>7429.7438400000001</v>
      </c>
      <c r="L765">
        <v>48.19</v>
      </c>
      <c r="M765">
        <v>0.81</v>
      </c>
      <c r="N765" s="1">
        <f>Table1[[#This Row],[final_price]]*Table1[[#This Row],[competitor_price_index]]</f>
        <v>6018.0925104000007</v>
      </c>
      <c r="O765" t="s">
        <v>44</v>
      </c>
      <c r="P765">
        <v>1850</v>
      </c>
      <c r="Q765">
        <v>1167</v>
      </c>
      <c r="R765">
        <v>4.58</v>
      </c>
      <c r="S765" s="2">
        <f>Table1[[#This Row],[units_sold]]*(Table1[[#This Row],[return_rate]]/100)</f>
        <v>53.448599999999999</v>
      </c>
      <c r="T765" s="2">
        <f>Table1[[#This Row],[units_sold]]-Table1[[#This Row],[unit_return]]</f>
        <v>1113.5514000000001</v>
      </c>
      <c r="U765">
        <f>Table1[[#This Row],[final_sold]]*Table1[[#This Row],[final_price]]</f>
        <v>8273401.6546733761</v>
      </c>
      <c r="V765">
        <v>2.5</v>
      </c>
      <c r="W765">
        <v>18.14</v>
      </c>
    </row>
    <row r="766" spans="1:23" x14ac:dyDescent="0.3">
      <c r="A766">
        <v>2020</v>
      </c>
      <c r="B766" t="s">
        <v>34</v>
      </c>
      <c r="C766" t="s">
        <v>21</v>
      </c>
      <c r="D766">
        <v>186905</v>
      </c>
      <c r="E766">
        <v>0.67</v>
      </c>
      <c r="F766" s="2">
        <f>Table1[[#This Row],[website_traffic]]*(Table1[[#This Row],[conversion_rate]]/100)</f>
        <v>1252.2635</v>
      </c>
      <c r="G766">
        <v>129032.79</v>
      </c>
      <c r="H766" s="2">
        <f>Table1[[#This Row],[marketing_spend]]/Table1[[#This Row],[customer buying]]</f>
        <v>103.03964780575333</v>
      </c>
      <c r="I766">
        <v>20477.25</v>
      </c>
      <c r="J766">
        <v>4.3</v>
      </c>
      <c r="K766" s="1">
        <f t="shared" si="11"/>
        <v>19596.72825</v>
      </c>
      <c r="L766">
        <v>168.92</v>
      </c>
      <c r="M766">
        <v>1.1399999999999999</v>
      </c>
      <c r="N766" s="1">
        <f>Table1[[#This Row],[final_price]]*Table1[[#This Row],[competitor_price_index]]</f>
        <v>22340.270204999997</v>
      </c>
      <c r="O766" t="s">
        <v>44</v>
      </c>
      <c r="P766">
        <v>2586</v>
      </c>
      <c r="Q766">
        <v>989</v>
      </c>
      <c r="R766">
        <v>11.9</v>
      </c>
      <c r="S766" s="2">
        <f>Table1[[#This Row],[units_sold]]*(Table1[[#This Row],[return_rate]]/100)</f>
        <v>117.691</v>
      </c>
      <c r="T766" s="2">
        <f>Table1[[#This Row],[units_sold]]-Table1[[#This Row],[unit_return]]</f>
        <v>871.30899999999997</v>
      </c>
      <c r="U766">
        <f>Table1[[#This Row],[final_sold]]*Table1[[#This Row],[final_price]]</f>
        <v>17074805.694779251</v>
      </c>
      <c r="V766">
        <v>3.16</v>
      </c>
      <c r="W766">
        <v>12.54</v>
      </c>
    </row>
    <row r="767" spans="1:23" x14ac:dyDescent="0.3">
      <c r="A767">
        <v>2020</v>
      </c>
      <c r="B767" t="s">
        <v>34</v>
      </c>
      <c r="C767" t="s">
        <v>21</v>
      </c>
      <c r="D767">
        <v>128558</v>
      </c>
      <c r="E767">
        <v>1.94</v>
      </c>
      <c r="F767" s="2">
        <f>Table1[[#This Row],[website_traffic]]*(Table1[[#This Row],[conversion_rate]]/100)</f>
        <v>2494.0252</v>
      </c>
      <c r="G767">
        <v>101110.23</v>
      </c>
      <c r="H767" s="2">
        <f>Table1[[#This Row],[marketing_spend]]/Table1[[#This Row],[customer buying]]</f>
        <v>40.540981702991608</v>
      </c>
      <c r="I767">
        <v>42999.839999999997</v>
      </c>
      <c r="J767">
        <v>18.03</v>
      </c>
      <c r="K767" s="1">
        <f t="shared" si="11"/>
        <v>35246.968847999997</v>
      </c>
      <c r="L767">
        <v>203.91</v>
      </c>
      <c r="M767">
        <v>1.1599999999999999</v>
      </c>
      <c r="N767" s="1">
        <f>Table1[[#This Row],[final_price]]*Table1[[#This Row],[competitor_price_index]]</f>
        <v>40886.48386367999</v>
      </c>
      <c r="O767" t="s">
        <v>44</v>
      </c>
      <c r="P767">
        <v>972</v>
      </c>
      <c r="Q767">
        <v>3073</v>
      </c>
      <c r="R767">
        <v>8.32</v>
      </c>
      <c r="S767" s="2">
        <f>Table1[[#This Row],[units_sold]]*(Table1[[#This Row],[return_rate]]/100)</f>
        <v>255.67359999999999</v>
      </c>
      <c r="T767" s="2">
        <f>Table1[[#This Row],[units_sold]]-Table1[[#This Row],[unit_return]]</f>
        <v>2817.3263999999999</v>
      </c>
      <c r="U767">
        <f>Table1[[#This Row],[final_sold]]*Table1[[#This Row],[final_price]]</f>
        <v>99302215.855447978</v>
      </c>
      <c r="V767">
        <v>4.93</v>
      </c>
      <c r="W767">
        <v>13.42</v>
      </c>
    </row>
    <row r="768" spans="1:23" x14ac:dyDescent="0.3">
      <c r="A768">
        <v>2020</v>
      </c>
      <c r="B768" t="s">
        <v>34</v>
      </c>
      <c r="C768" t="s">
        <v>20</v>
      </c>
      <c r="D768">
        <v>141967</v>
      </c>
      <c r="E768">
        <v>5.38</v>
      </c>
      <c r="F768" s="2">
        <f>Table1[[#This Row],[website_traffic]]*(Table1[[#This Row],[conversion_rate]]/100)</f>
        <v>7637.8245999999999</v>
      </c>
      <c r="G768">
        <v>449638.25</v>
      </c>
      <c r="H768" s="2">
        <f>Table1[[#This Row],[marketing_spend]]/Table1[[#This Row],[customer buying]]</f>
        <v>58.869936604723812</v>
      </c>
      <c r="I768">
        <v>46304.27</v>
      </c>
      <c r="J768">
        <v>13.06</v>
      </c>
      <c r="K768" s="1">
        <f t="shared" si="11"/>
        <v>40256.932337999991</v>
      </c>
      <c r="L768">
        <v>153.38999999999999</v>
      </c>
      <c r="M768">
        <v>1.17</v>
      </c>
      <c r="N768" s="1">
        <f>Table1[[#This Row],[final_price]]*Table1[[#This Row],[competitor_price_index]]</f>
        <v>47100.610835459986</v>
      </c>
      <c r="O768" t="s">
        <v>45</v>
      </c>
      <c r="P768">
        <v>2556</v>
      </c>
      <c r="Q768">
        <v>3834</v>
      </c>
      <c r="R768">
        <v>14.99</v>
      </c>
      <c r="S768" s="2">
        <f>Table1[[#This Row],[units_sold]]*(Table1[[#This Row],[return_rate]]/100)</f>
        <v>574.71659999999997</v>
      </c>
      <c r="T768" s="2">
        <f>Table1[[#This Row],[units_sold]]-Table1[[#This Row],[unit_return]]</f>
        <v>3259.2834000000003</v>
      </c>
      <c r="U768">
        <f>Table1[[#This Row],[final_sold]]*Table1[[#This Row],[final_price]]</f>
        <v>131208751.30416657</v>
      </c>
      <c r="V768">
        <v>2.5099999999999998</v>
      </c>
      <c r="W768">
        <v>13.7</v>
      </c>
    </row>
    <row r="769" spans="1:23" x14ac:dyDescent="0.3">
      <c r="A769">
        <v>2020</v>
      </c>
      <c r="B769" t="s">
        <v>34</v>
      </c>
      <c r="C769" t="s">
        <v>19</v>
      </c>
      <c r="D769">
        <v>48672</v>
      </c>
      <c r="E769">
        <v>1.6</v>
      </c>
      <c r="F769" s="2">
        <f>Table1[[#This Row],[website_traffic]]*(Table1[[#This Row],[conversion_rate]]/100)</f>
        <v>778.75200000000007</v>
      </c>
      <c r="G769">
        <v>32096.12</v>
      </c>
      <c r="H769" s="2">
        <f>Table1[[#This Row],[marketing_spend]]/Table1[[#This Row],[customer buying]]</f>
        <v>41.214815499671261</v>
      </c>
      <c r="I769">
        <v>23358.76</v>
      </c>
      <c r="J769">
        <v>42.33</v>
      </c>
      <c r="K769" s="1">
        <f t="shared" si="11"/>
        <v>13470.996891999999</v>
      </c>
      <c r="L769">
        <v>100.23</v>
      </c>
      <c r="M769">
        <v>0.84</v>
      </c>
      <c r="N769" s="1">
        <f>Table1[[#This Row],[final_price]]*Table1[[#This Row],[competitor_price_index]]</f>
        <v>11315.637389279998</v>
      </c>
      <c r="O769" t="s">
        <v>45</v>
      </c>
      <c r="P769">
        <v>90</v>
      </c>
      <c r="Q769">
        <v>660</v>
      </c>
      <c r="R769">
        <v>19.739999999999998</v>
      </c>
      <c r="S769" s="2">
        <f>Table1[[#This Row],[units_sold]]*(Table1[[#This Row],[return_rate]]/100)</f>
        <v>130.28399999999999</v>
      </c>
      <c r="T769" s="2">
        <f>Table1[[#This Row],[units_sold]]-Table1[[#This Row],[unit_return]]</f>
        <v>529.71600000000001</v>
      </c>
      <c r="U769">
        <f>Table1[[#This Row],[final_sold]]*Table1[[#This Row],[final_price]]</f>
        <v>7135802.5896426719</v>
      </c>
      <c r="V769">
        <v>4.24</v>
      </c>
      <c r="W769">
        <v>13.02</v>
      </c>
    </row>
    <row r="770" spans="1:23" x14ac:dyDescent="0.3">
      <c r="A770">
        <v>2020</v>
      </c>
      <c r="B770" t="s">
        <v>34</v>
      </c>
      <c r="C770" t="s">
        <v>21</v>
      </c>
      <c r="D770">
        <v>105008</v>
      </c>
      <c r="E770">
        <v>1.84</v>
      </c>
      <c r="F770" s="2">
        <f>Table1[[#This Row],[website_traffic]]*(Table1[[#This Row],[conversion_rate]]/100)</f>
        <v>1932.1471999999999</v>
      </c>
      <c r="G770">
        <v>269808.52</v>
      </c>
      <c r="H770" s="2">
        <f>Table1[[#This Row],[marketing_spend]]/Table1[[#This Row],[customer buying]]</f>
        <v>139.64180368866309</v>
      </c>
      <c r="I770">
        <v>3922.35</v>
      </c>
      <c r="J770">
        <v>0.97</v>
      </c>
      <c r="K770" s="1">
        <f t="shared" ref="K770:K833" si="12">I770*(1-J770/100)</f>
        <v>3884.3032049999997</v>
      </c>
      <c r="L770">
        <v>400.85</v>
      </c>
      <c r="M770">
        <v>0.81</v>
      </c>
      <c r="N770" s="1">
        <f>Table1[[#This Row],[final_price]]*Table1[[#This Row],[competitor_price_index]]</f>
        <v>3146.2855960500001</v>
      </c>
      <c r="O770" t="s">
        <v>45</v>
      </c>
      <c r="P770">
        <v>1431</v>
      </c>
      <c r="Q770">
        <v>1008</v>
      </c>
      <c r="R770">
        <v>10.75</v>
      </c>
      <c r="S770" s="2">
        <f>Table1[[#This Row],[units_sold]]*(Table1[[#This Row],[return_rate]]/100)</f>
        <v>108.36</v>
      </c>
      <c r="T770" s="2">
        <f>Table1[[#This Row],[units_sold]]-Table1[[#This Row],[unit_return]]</f>
        <v>899.64</v>
      </c>
      <c r="U770">
        <f>Table1[[#This Row],[final_sold]]*Table1[[#This Row],[final_price]]</f>
        <v>3494474.5353461998</v>
      </c>
      <c r="V770">
        <v>2.61</v>
      </c>
      <c r="W770">
        <v>10.45</v>
      </c>
    </row>
    <row r="771" spans="1:23" x14ac:dyDescent="0.3">
      <c r="A771">
        <v>2020</v>
      </c>
      <c r="B771" t="s">
        <v>34</v>
      </c>
      <c r="C771" t="s">
        <v>18</v>
      </c>
      <c r="D771">
        <v>186626</v>
      </c>
      <c r="E771">
        <v>2.04</v>
      </c>
      <c r="F771" s="2">
        <f>Table1[[#This Row],[website_traffic]]*(Table1[[#This Row],[conversion_rate]]/100)</f>
        <v>3807.1704000000004</v>
      </c>
      <c r="G771">
        <v>125639.98</v>
      </c>
      <c r="H771" s="2">
        <f>Table1[[#This Row],[marketing_spend]]/Table1[[#This Row],[customer buying]]</f>
        <v>33.000881704690705</v>
      </c>
      <c r="I771">
        <v>1865.21</v>
      </c>
      <c r="J771">
        <v>40.79</v>
      </c>
      <c r="K771" s="1">
        <f t="shared" si="12"/>
        <v>1104.3908410000001</v>
      </c>
      <c r="L771">
        <v>328.84</v>
      </c>
      <c r="M771">
        <v>1.1200000000000001</v>
      </c>
      <c r="N771" s="1">
        <f>Table1[[#This Row],[final_price]]*Table1[[#This Row],[competitor_price_index]]</f>
        <v>1236.9177419200003</v>
      </c>
      <c r="O771" t="s">
        <v>45</v>
      </c>
      <c r="P771">
        <v>1309</v>
      </c>
      <c r="Q771">
        <v>3647</v>
      </c>
      <c r="R771">
        <v>24.84</v>
      </c>
      <c r="S771" s="2">
        <f>Table1[[#This Row],[units_sold]]*(Table1[[#This Row],[return_rate]]/100)</f>
        <v>905.91480000000001</v>
      </c>
      <c r="T771" s="2">
        <f>Table1[[#This Row],[units_sold]]-Table1[[#This Row],[unit_return]]</f>
        <v>2741.0852</v>
      </c>
      <c r="U771">
        <f>Table1[[#This Row],[final_sold]]*Table1[[#This Row],[final_price]]</f>
        <v>3027229.3892806536</v>
      </c>
      <c r="V771">
        <v>4.79</v>
      </c>
      <c r="W771">
        <v>2.48</v>
      </c>
    </row>
    <row r="772" spans="1:23" x14ac:dyDescent="0.3">
      <c r="A772">
        <v>2020</v>
      </c>
      <c r="B772" t="s">
        <v>34</v>
      </c>
      <c r="C772" t="s">
        <v>20</v>
      </c>
      <c r="D772">
        <v>113271</v>
      </c>
      <c r="E772">
        <v>2.86</v>
      </c>
      <c r="F772" s="2">
        <f>Table1[[#This Row],[website_traffic]]*(Table1[[#This Row],[conversion_rate]]/100)</f>
        <v>3239.5506</v>
      </c>
      <c r="G772">
        <v>277701.76000000001</v>
      </c>
      <c r="H772" s="2">
        <f>Table1[[#This Row],[marketing_spend]]/Table1[[#This Row],[customer buying]]</f>
        <v>85.722309754939474</v>
      </c>
      <c r="I772">
        <v>6870.27</v>
      </c>
      <c r="J772">
        <v>49.35</v>
      </c>
      <c r="K772" s="1">
        <f t="shared" si="12"/>
        <v>3479.7917549999997</v>
      </c>
      <c r="L772">
        <v>67.099999999999994</v>
      </c>
      <c r="M772">
        <v>1.08</v>
      </c>
      <c r="N772" s="1">
        <f>Table1[[#This Row],[final_price]]*Table1[[#This Row],[competitor_price_index]]</f>
        <v>3758.1750953999999</v>
      </c>
      <c r="O772" t="s">
        <v>44</v>
      </c>
      <c r="P772">
        <v>1337</v>
      </c>
      <c r="Q772">
        <v>2624</v>
      </c>
      <c r="R772">
        <v>24.33</v>
      </c>
      <c r="S772" s="2">
        <f>Table1[[#This Row],[units_sold]]*(Table1[[#This Row],[return_rate]]/100)</f>
        <v>638.41919999999993</v>
      </c>
      <c r="T772" s="2">
        <f>Table1[[#This Row],[units_sold]]-Table1[[#This Row],[unit_return]]</f>
        <v>1985.5808000000002</v>
      </c>
      <c r="U772">
        <f>Table1[[#This Row],[final_sold]]*Table1[[#This Row],[final_price]]</f>
        <v>6909407.6967263045</v>
      </c>
      <c r="V772">
        <v>3.24</v>
      </c>
      <c r="W772">
        <v>18.77</v>
      </c>
    </row>
    <row r="773" spans="1:23" x14ac:dyDescent="0.3">
      <c r="A773">
        <v>2020</v>
      </c>
      <c r="B773" t="s">
        <v>34</v>
      </c>
      <c r="C773" t="s">
        <v>22</v>
      </c>
      <c r="D773">
        <v>163310</v>
      </c>
      <c r="E773">
        <v>6.95</v>
      </c>
      <c r="F773" s="2">
        <f>Table1[[#This Row],[website_traffic]]*(Table1[[#This Row],[conversion_rate]]/100)</f>
        <v>11350.045000000002</v>
      </c>
      <c r="G773">
        <v>299108.88</v>
      </c>
      <c r="H773" s="2">
        <f>Table1[[#This Row],[marketing_spend]]/Table1[[#This Row],[customer buying]]</f>
        <v>26.35310080268404</v>
      </c>
      <c r="I773">
        <v>8713.06</v>
      </c>
      <c r="J773">
        <v>28.25</v>
      </c>
      <c r="K773" s="1">
        <f t="shared" si="12"/>
        <v>6251.6205499999996</v>
      </c>
      <c r="L773">
        <v>205.86</v>
      </c>
      <c r="M773">
        <v>1.1599999999999999</v>
      </c>
      <c r="N773" s="1">
        <f>Table1[[#This Row],[final_price]]*Table1[[#This Row],[competitor_price_index]]</f>
        <v>7251.8798379999989</v>
      </c>
      <c r="O773" t="s">
        <v>44</v>
      </c>
      <c r="P773">
        <v>4754</v>
      </c>
      <c r="Q773">
        <v>13449</v>
      </c>
      <c r="R773">
        <v>22.96</v>
      </c>
      <c r="S773" s="2">
        <f>Table1[[#This Row],[units_sold]]*(Table1[[#This Row],[return_rate]]/100)</f>
        <v>3087.8903999999998</v>
      </c>
      <c r="T773" s="2">
        <f>Table1[[#This Row],[units_sold]]-Table1[[#This Row],[unit_return]]</f>
        <v>10361.1096</v>
      </c>
      <c r="U773">
        <f>Table1[[#This Row],[final_sold]]*Table1[[#This Row],[final_price]]</f>
        <v>64773725.696162276</v>
      </c>
      <c r="V773">
        <v>4.74</v>
      </c>
      <c r="W773">
        <v>11.59</v>
      </c>
    </row>
    <row r="774" spans="1:23" x14ac:dyDescent="0.3">
      <c r="A774">
        <v>2020</v>
      </c>
      <c r="B774" t="s">
        <v>34</v>
      </c>
      <c r="C774" t="s">
        <v>21</v>
      </c>
      <c r="D774">
        <v>120104</v>
      </c>
      <c r="E774">
        <v>3.23</v>
      </c>
      <c r="F774" s="2">
        <f>Table1[[#This Row],[website_traffic]]*(Table1[[#This Row],[conversion_rate]]/100)</f>
        <v>3879.3592000000003</v>
      </c>
      <c r="G774">
        <v>234298.67</v>
      </c>
      <c r="H774" s="2">
        <f>Table1[[#This Row],[marketing_spend]]/Table1[[#This Row],[customer buying]]</f>
        <v>60.396229872191263</v>
      </c>
      <c r="I774">
        <v>19444.88</v>
      </c>
      <c r="J774">
        <v>18.59</v>
      </c>
      <c r="K774" s="1">
        <f t="shared" si="12"/>
        <v>15830.076808000002</v>
      </c>
      <c r="L774">
        <v>269.93</v>
      </c>
      <c r="M774">
        <v>1.0900000000000001</v>
      </c>
      <c r="N774" s="1">
        <f>Table1[[#This Row],[final_price]]*Table1[[#This Row],[competitor_price_index]]</f>
        <v>17254.783720720003</v>
      </c>
      <c r="O774" t="s">
        <v>45</v>
      </c>
      <c r="P774">
        <v>2207</v>
      </c>
      <c r="Q774">
        <v>1978</v>
      </c>
      <c r="R774">
        <v>8.91</v>
      </c>
      <c r="S774" s="2">
        <f>Table1[[#This Row],[units_sold]]*(Table1[[#This Row],[return_rate]]/100)</f>
        <v>176.2398</v>
      </c>
      <c r="T774" s="2">
        <f>Table1[[#This Row],[units_sold]]-Table1[[#This Row],[unit_return]]</f>
        <v>1801.7601999999999</v>
      </c>
      <c r="U774">
        <f>Table1[[#This Row],[final_sold]]*Table1[[#This Row],[final_price]]</f>
        <v>28522002.355597444</v>
      </c>
      <c r="V774">
        <v>2.5499999999999998</v>
      </c>
      <c r="W774">
        <v>8.09</v>
      </c>
    </row>
    <row r="775" spans="1:23" x14ac:dyDescent="0.3">
      <c r="A775">
        <v>2020</v>
      </c>
      <c r="B775" t="s">
        <v>34</v>
      </c>
      <c r="C775" t="s">
        <v>22</v>
      </c>
      <c r="D775">
        <v>129928</v>
      </c>
      <c r="E775">
        <v>7.78</v>
      </c>
      <c r="F775" s="2">
        <f>Table1[[#This Row],[website_traffic]]*(Table1[[#This Row],[conversion_rate]]/100)</f>
        <v>10108.398400000002</v>
      </c>
      <c r="G775">
        <v>17884.63</v>
      </c>
      <c r="H775" s="2">
        <f>Table1[[#This Row],[marketing_spend]]/Table1[[#This Row],[customer buying]]</f>
        <v>1.7692842419032473</v>
      </c>
      <c r="I775">
        <v>14509.05</v>
      </c>
      <c r="J775">
        <v>23.68</v>
      </c>
      <c r="K775" s="1">
        <f t="shared" si="12"/>
        <v>11073.30696</v>
      </c>
      <c r="L775">
        <v>155.66999999999999</v>
      </c>
      <c r="M775">
        <v>1.06</v>
      </c>
      <c r="N775" s="1">
        <f>Table1[[#This Row],[final_price]]*Table1[[#This Row],[competitor_price_index]]</f>
        <v>11737.705377600001</v>
      </c>
      <c r="O775" t="s">
        <v>45</v>
      </c>
      <c r="P775">
        <v>2601</v>
      </c>
      <c r="Q775">
        <v>10007</v>
      </c>
      <c r="R775">
        <v>13.42</v>
      </c>
      <c r="S775" s="2">
        <f>Table1[[#This Row],[units_sold]]*(Table1[[#This Row],[return_rate]]/100)</f>
        <v>1342.9393999999998</v>
      </c>
      <c r="T775" s="2">
        <f>Table1[[#This Row],[units_sold]]-Table1[[#This Row],[unit_return]]</f>
        <v>8664.0606000000007</v>
      </c>
      <c r="U775">
        <f>Table1[[#This Row],[final_sold]]*Table1[[#This Row],[final_price]]</f>
        <v>95939802.543841779</v>
      </c>
      <c r="V775">
        <v>4.95</v>
      </c>
      <c r="W775">
        <v>4.25</v>
      </c>
    </row>
    <row r="776" spans="1:23" x14ac:dyDescent="0.3">
      <c r="A776">
        <v>2020</v>
      </c>
      <c r="B776" t="s">
        <v>34</v>
      </c>
      <c r="C776" t="s">
        <v>18</v>
      </c>
      <c r="D776">
        <v>139811</v>
      </c>
      <c r="E776">
        <v>1.9</v>
      </c>
      <c r="F776" s="2">
        <f>Table1[[#This Row],[website_traffic]]*(Table1[[#This Row],[conversion_rate]]/100)</f>
        <v>2656.4090000000001</v>
      </c>
      <c r="G776">
        <v>149835.24</v>
      </c>
      <c r="H776" s="2">
        <f>Table1[[#This Row],[marketing_spend]]/Table1[[#This Row],[customer buying]]</f>
        <v>56.405184593185759</v>
      </c>
      <c r="I776">
        <v>7515.45</v>
      </c>
      <c r="J776">
        <v>37.229999999999997</v>
      </c>
      <c r="K776" s="1">
        <f t="shared" si="12"/>
        <v>4717.4479650000003</v>
      </c>
      <c r="L776">
        <v>103.16</v>
      </c>
      <c r="M776">
        <v>1.19</v>
      </c>
      <c r="N776" s="1">
        <f>Table1[[#This Row],[final_price]]*Table1[[#This Row],[competitor_price_index]]</f>
        <v>5613.7630783499999</v>
      </c>
      <c r="O776" t="s">
        <v>45</v>
      </c>
      <c r="P776">
        <v>4804</v>
      </c>
      <c r="Q776">
        <v>2507</v>
      </c>
      <c r="R776">
        <v>23.64</v>
      </c>
      <c r="S776" s="2">
        <f>Table1[[#This Row],[units_sold]]*(Table1[[#This Row],[return_rate]]/100)</f>
        <v>592.65480000000002</v>
      </c>
      <c r="T776" s="2">
        <f>Table1[[#This Row],[units_sold]]-Table1[[#This Row],[unit_return]]</f>
        <v>1914.3452</v>
      </c>
      <c r="U776">
        <f>Table1[[#This Row],[final_sold]]*Table1[[#This Row],[final_price]]</f>
        <v>9030823.8680475187</v>
      </c>
      <c r="V776">
        <v>4.72</v>
      </c>
      <c r="W776">
        <v>9.3800000000000008</v>
      </c>
    </row>
    <row r="777" spans="1:23" x14ac:dyDescent="0.3">
      <c r="A777">
        <v>2021</v>
      </c>
      <c r="B777" t="s">
        <v>34</v>
      </c>
      <c r="C777" t="s">
        <v>22</v>
      </c>
      <c r="D777">
        <v>134074</v>
      </c>
      <c r="E777">
        <v>5.58</v>
      </c>
      <c r="F777" s="2">
        <f>Table1[[#This Row],[website_traffic]]*(Table1[[#This Row],[conversion_rate]]/100)</f>
        <v>7481.3292000000001</v>
      </c>
      <c r="G777">
        <v>459831.77</v>
      </c>
      <c r="H777" s="2">
        <f>Table1[[#This Row],[marketing_spend]]/Table1[[#This Row],[customer buying]]</f>
        <v>61.463913391219307</v>
      </c>
      <c r="I777">
        <v>18458.560000000001</v>
      </c>
      <c r="J777">
        <v>53.4</v>
      </c>
      <c r="K777" s="1">
        <f t="shared" si="12"/>
        <v>8601.6889599999995</v>
      </c>
      <c r="L777">
        <v>459.32</v>
      </c>
      <c r="M777">
        <v>1.1499999999999999</v>
      </c>
      <c r="N777" s="1">
        <f>Table1[[#This Row],[final_price]]*Table1[[#This Row],[competitor_price_index]]</f>
        <v>9891.9423039999983</v>
      </c>
      <c r="O777" t="s">
        <v>45</v>
      </c>
      <c r="P777">
        <v>4682</v>
      </c>
      <c r="Q777">
        <v>6972</v>
      </c>
      <c r="R777">
        <v>7.72</v>
      </c>
      <c r="S777" s="2">
        <f>Table1[[#This Row],[units_sold]]*(Table1[[#This Row],[return_rate]]/100)</f>
        <v>538.23839999999996</v>
      </c>
      <c r="T777" s="2">
        <f>Table1[[#This Row],[units_sold]]-Table1[[#This Row],[unit_return]]</f>
        <v>6433.7615999999998</v>
      </c>
      <c r="U777">
        <f>Table1[[#This Row],[final_sold]]*Table1[[#This Row],[final_price]]</f>
        <v>55341216.125991933</v>
      </c>
      <c r="V777">
        <v>4.66</v>
      </c>
      <c r="W777">
        <v>15.51</v>
      </c>
    </row>
    <row r="778" spans="1:23" x14ac:dyDescent="0.3">
      <c r="A778">
        <v>2021</v>
      </c>
      <c r="B778" t="s">
        <v>34</v>
      </c>
      <c r="C778" t="s">
        <v>22</v>
      </c>
      <c r="D778">
        <v>88787</v>
      </c>
      <c r="E778">
        <v>1.88</v>
      </c>
      <c r="F778" s="2">
        <f>Table1[[#This Row],[website_traffic]]*(Table1[[#This Row],[conversion_rate]]/100)</f>
        <v>1669.1955999999998</v>
      </c>
      <c r="G778">
        <v>142853.54</v>
      </c>
      <c r="H778" s="2">
        <f>Table1[[#This Row],[marketing_spend]]/Table1[[#This Row],[customer buying]]</f>
        <v>85.582264894539634</v>
      </c>
      <c r="I778">
        <v>9842.4699999999993</v>
      </c>
      <c r="J778">
        <v>24.41</v>
      </c>
      <c r="K778" s="1">
        <f t="shared" si="12"/>
        <v>7439.9230729999999</v>
      </c>
      <c r="L778">
        <v>495.65</v>
      </c>
      <c r="M778">
        <v>0.83</v>
      </c>
      <c r="N778" s="1">
        <f>Table1[[#This Row],[final_price]]*Table1[[#This Row],[competitor_price_index]]</f>
        <v>6175.1361505899995</v>
      </c>
      <c r="O778" t="s">
        <v>45</v>
      </c>
      <c r="P778">
        <v>732</v>
      </c>
      <c r="Q778">
        <v>1281</v>
      </c>
      <c r="R778">
        <v>23.54</v>
      </c>
      <c r="S778" s="2">
        <f>Table1[[#This Row],[units_sold]]*(Table1[[#This Row],[return_rate]]/100)</f>
        <v>301.54739999999998</v>
      </c>
      <c r="T778" s="2">
        <f>Table1[[#This Row],[units_sold]]-Table1[[#This Row],[unit_return]]</f>
        <v>979.45260000000007</v>
      </c>
      <c r="U778">
        <f>Table1[[#This Row],[final_sold]]*Table1[[#This Row],[final_price]]</f>
        <v>7287051.9976498401</v>
      </c>
      <c r="V778">
        <v>3.84</v>
      </c>
      <c r="W778">
        <v>8.2799999999999994</v>
      </c>
    </row>
    <row r="779" spans="1:23" x14ac:dyDescent="0.3">
      <c r="A779">
        <v>2021</v>
      </c>
      <c r="B779" t="s">
        <v>34</v>
      </c>
      <c r="C779" t="s">
        <v>18</v>
      </c>
      <c r="D779">
        <v>36776</v>
      </c>
      <c r="E779">
        <v>2.69</v>
      </c>
      <c r="F779" s="2">
        <f>Table1[[#This Row],[website_traffic]]*(Table1[[#This Row],[conversion_rate]]/100)</f>
        <v>989.27440000000001</v>
      </c>
      <c r="G779">
        <v>313512.46999999997</v>
      </c>
      <c r="H779" s="2">
        <f>Table1[[#This Row],[marketing_spend]]/Table1[[#This Row],[customer buying]]</f>
        <v>316.91153637453874</v>
      </c>
      <c r="I779">
        <v>9803.41</v>
      </c>
      <c r="J779">
        <v>3.49</v>
      </c>
      <c r="K779" s="1">
        <f t="shared" si="12"/>
        <v>9461.2709909999994</v>
      </c>
      <c r="L779">
        <v>134.96</v>
      </c>
      <c r="M779">
        <v>1.06</v>
      </c>
      <c r="N779" s="1">
        <f>Table1[[#This Row],[final_price]]*Table1[[#This Row],[competitor_price_index]]</f>
        <v>10028.94725046</v>
      </c>
      <c r="O779" t="s">
        <v>45</v>
      </c>
      <c r="P779">
        <v>820</v>
      </c>
      <c r="Q779">
        <v>706</v>
      </c>
      <c r="R779">
        <v>6.44</v>
      </c>
      <c r="S779" s="2">
        <f>Table1[[#This Row],[units_sold]]*(Table1[[#This Row],[return_rate]]/100)</f>
        <v>45.4664</v>
      </c>
      <c r="T779" s="2">
        <f>Table1[[#This Row],[units_sold]]-Table1[[#This Row],[unit_return]]</f>
        <v>660.53359999999998</v>
      </c>
      <c r="U779">
        <f>Table1[[#This Row],[final_sold]]*Table1[[#This Row],[final_price]]</f>
        <v>6249487.3882607967</v>
      </c>
      <c r="V779">
        <v>3.57</v>
      </c>
      <c r="W779">
        <v>4.53</v>
      </c>
    </row>
    <row r="780" spans="1:23" x14ac:dyDescent="0.3">
      <c r="A780">
        <v>2021</v>
      </c>
      <c r="B780" t="s">
        <v>34</v>
      </c>
      <c r="C780" t="s">
        <v>19</v>
      </c>
      <c r="D780">
        <v>8983</v>
      </c>
      <c r="E780">
        <v>4.5</v>
      </c>
      <c r="F780" s="2">
        <f>Table1[[#This Row],[website_traffic]]*(Table1[[#This Row],[conversion_rate]]/100)</f>
        <v>404.23499999999996</v>
      </c>
      <c r="G780">
        <v>10428.129999999999</v>
      </c>
      <c r="H780" s="2">
        <f>Table1[[#This Row],[marketing_spend]]/Table1[[#This Row],[customer buying]]</f>
        <v>25.797197174910636</v>
      </c>
      <c r="I780">
        <v>21204.36</v>
      </c>
      <c r="J780">
        <v>2.5</v>
      </c>
      <c r="K780" s="1">
        <f t="shared" si="12"/>
        <v>20674.251</v>
      </c>
      <c r="L780">
        <v>339.39</v>
      </c>
      <c r="M780">
        <v>1.1499999999999999</v>
      </c>
      <c r="N780" s="1">
        <f>Table1[[#This Row],[final_price]]*Table1[[#This Row],[competitor_price_index]]</f>
        <v>23775.388649999997</v>
      </c>
      <c r="O780" t="s">
        <v>44</v>
      </c>
      <c r="P780">
        <v>3243</v>
      </c>
      <c r="Q780">
        <v>262</v>
      </c>
      <c r="R780">
        <v>8.1199999999999992</v>
      </c>
      <c r="S780" s="2">
        <f>Table1[[#This Row],[units_sold]]*(Table1[[#This Row],[return_rate]]/100)</f>
        <v>21.2744</v>
      </c>
      <c r="T780" s="2">
        <f>Table1[[#This Row],[units_sold]]-Table1[[#This Row],[unit_return]]</f>
        <v>240.72559999999999</v>
      </c>
      <c r="U780">
        <f>Table1[[#This Row],[final_sold]]*Table1[[#This Row],[final_price]]</f>
        <v>4976821.4765256001</v>
      </c>
      <c r="V780">
        <v>2.6</v>
      </c>
      <c r="W780">
        <v>7.04</v>
      </c>
    </row>
    <row r="781" spans="1:23" x14ac:dyDescent="0.3">
      <c r="A781">
        <v>2021</v>
      </c>
      <c r="B781" t="s">
        <v>34</v>
      </c>
      <c r="C781" t="s">
        <v>22</v>
      </c>
      <c r="D781">
        <v>156024</v>
      </c>
      <c r="E781">
        <v>7.41</v>
      </c>
      <c r="F781" s="2">
        <f>Table1[[#This Row],[website_traffic]]*(Table1[[#This Row],[conversion_rate]]/100)</f>
        <v>11561.3784</v>
      </c>
      <c r="G781">
        <v>262129.12</v>
      </c>
      <c r="H781" s="2">
        <f>Table1[[#This Row],[marketing_spend]]/Table1[[#This Row],[customer buying]]</f>
        <v>22.672825932243512</v>
      </c>
      <c r="I781">
        <v>32527.87</v>
      </c>
      <c r="J781">
        <v>59.97</v>
      </c>
      <c r="K781" s="1">
        <f t="shared" si="12"/>
        <v>13020.906360999999</v>
      </c>
      <c r="L781">
        <v>330.19</v>
      </c>
      <c r="M781">
        <v>0.94</v>
      </c>
      <c r="N781" s="1">
        <f>Table1[[#This Row],[final_price]]*Table1[[#This Row],[competitor_price_index]]</f>
        <v>12239.651979339998</v>
      </c>
      <c r="O781" t="s">
        <v>45</v>
      </c>
      <c r="P781">
        <v>3634</v>
      </c>
      <c r="Q781">
        <v>5873</v>
      </c>
      <c r="R781">
        <v>14.92</v>
      </c>
      <c r="S781" s="2">
        <f>Table1[[#This Row],[units_sold]]*(Table1[[#This Row],[return_rate]]/100)</f>
        <v>876.25159999999994</v>
      </c>
      <c r="T781" s="2">
        <f>Table1[[#This Row],[units_sold]]-Table1[[#This Row],[unit_return]]</f>
        <v>4996.7484000000004</v>
      </c>
      <c r="U781">
        <f>Table1[[#This Row],[final_sold]]*Table1[[#This Row],[final_price]]</f>
        <v>65062193.025876574</v>
      </c>
      <c r="V781">
        <v>2.54</v>
      </c>
      <c r="W781">
        <v>13.79</v>
      </c>
    </row>
    <row r="782" spans="1:23" x14ac:dyDescent="0.3">
      <c r="A782">
        <v>2021</v>
      </c>
      <c r="B782" t="s">
        <v>34</v>
      </c>
      <c r="C782" t="s">
        <v>19</v>
      </c>
      <c r="D782">
        <v>196333</v>
      </c>
      <c r="E782">
        <v>5.58</v>
      </c>
      <c r="F782" s="2">
        <f>Table1[[#This Row],[website_traffic]]*(Table1[[#This Row],[conversion_rate]]/100)</f>
        <v>10955.3814</v>
      </c>
      <c r="G782">
        <v>57621.38</v>
      </c>
      <c r="H782" s="2">
        <f>Table1[[#This Row],[marketing_spend]]/Table1[[#This Row],[customer buying]]</f>
        <v>5.2596416223354847</v>
      </c>
      <c r="I782">
        <v>6529.71</v>
      </c>
      <c r="J782">
        <v>50.82</v>
      </c>
      <c r="K782" s="1">
        <f t="shared" si="12"/>
        <v>3211.3113780000003</v>
      </c>
      <c r="L782">
        <v>307.45</v>
      </c>
      <c r="M782">
        <v>0.87</v>
      </c>
      <c r="N782" s="1">
        <f>Table1[[#This Row],[final_price]]*Table1[[#This Row],[competitor_price_index]]</f>
        <v>2793.8408988600004</v>
      </c>
      <c r="O782" t="s">
        <v>45</v>
      </c>
      <c r="P782">
        <v>2375</v>
      </c>
      <c r="Q782">
        <v>7865</v>
      </c>
      <c r="R782">
        <v>8.98</v>
      </c>
      <c r="S782" s="2">
        <f>Table1[[#This Row],[units_sold]]*(Table1[[#This Row],[return_rate]]/100)</f>
        <v>706.27700000000004</v>
      </c>
      <c r="T782" s="2">
        <f>Table1[[#This Row],[units_sold]]-Table1[[#This Row],[unit_return]]</f>
        <v>7158.723</v>
      </c>
      <c r="U782">
        <f>Table1[[#This Row],[final_sold]]*Table1[[#This Row],[final_price]]</f>
        <v>22988888.621850297</v>
      </c>
      <c r="V782">
        <v>3.59</v>
      </c>
      <c r="W782">
        <v>7.83</v>
      </c>
    </row>
    <row r="783" spans="1:23" x14ac:dyDescent="0.3">
      <c r="A783">
        <v>2021</v>
      </c>
      <c r="B783" t="s">
        <v>34</v>
      </c>
      <c r="C783" t="s">
        <v>22</v>
      </c>
      <c r="D783">
        <v>174553</v>
      </c>
      <c r="E783">
        <v>5.61</v>
      </c>
      <c r="F783" s="2">
        <f>Table1[[#This Row],[website_traffic]]*(Table1[[#This Row],[conversion_rate]]/100)</f>
        <v>9792.4233000000004</v>
      </c>
      <c r="G783">
        <v>86236.65</v>
      </c>
      <c r="H783" s="2">
        <f>Table1[[#This Row],[marketing_spend]]/Table1[[#This Row],[customer buying]]</f>
        <v>8.806466730252561</v>
      </c>
      <c r="I783">
        <v>41811.47</v>
      </c>
      <c r="J783">
        <v>35.35</v>
      </c>
      <c r="K783" s="1">
        <f t="shared" si="12"/>
        <v>27031.115354999998</v>
      </c>
      <c r="L783">
        <v>154.76</v>
      </c>
      <c r="M783">
        <v>0.81</v>
      </c>
      <c r="N783" s="1">
        <f>Table1[[#This Row],[final_price]]*Table1[[#This Row],[competitor_price_index]]</f>
        <v>21895.203437550001</v>
      </c>
      <c r="O783" t="s">
        <v>45</v>
      </c>
      <c r="P783">
        <v>2905</v>
      </c>
      <c r="Q783">
        <v>6384</v>
      </c>
      <c r="R783">
        <v>19.23</v>
      </c>
      <c r="S783" s="2">
        <f>Table1[[#This Row],[units_sold]]*(Table1[[#This Row],[return_rate]]/100)</f>
        <v>1227.6432</v>
      </c>
      <c r="T783" s="2">
        <f>Table1[[#This Row],[units_sold]]-Table1[[#This Row],[unit_return]]</f>
        <v>5156.3567999999996</v>
      </c>
      <c r="U783">
        <f>Table1[[#This Row],[final_sold]]*Table1[[#This Row],[final_price]]</f>
        <v>139382075.47233865</v>
      </c>
      <c r="V783">
        <v>3.26</v>
      </c>
      <c r="W783">
        <v>9.0299999999999994</v>
      </c>
    </row>
    <row r="784" spans="1:23" x14ac:dyDescent="0.3">
      <c r="A784">
        <v>2021</v>
      </c>
      <c r="B784" t="s">
        <v>34</v>
      </c>
      <c r="C784" t="s">
        <v>22</v>
      </c>
      <c r="D784">
        <v>117189</v>
      </c>
      <c r="E784">
        <v>7.34</v>
      </c>
      <c r="F784" s="2">
        <f>Table1[[#This Row],[website_traffic]]*(Table1[[#This Row],[conversion_rate]]/100)</f>
        <v>8601.6725999999999</v>
      </c>
      <c r="G784">
        <v>31988.67</v>
      </c>
      <c r="H784" s="2">
        <f>Table1[[#This Row],[marketing_spend]]/Table1[[#This Row],[customer buying]]</f>
        <v>3.7188895099308938</v>
      </c>
      <c r="I784">
        <v>2374.31</v>
      </c>
      <c r="J784">
        <v>43.25</v>
      </c>
      <c r="K784" s="1">
        <f t="shared" si="12"/>
        <v>1347.4209249999999</v>
      </c>
      <c r="L784">
        <v>263.45999999999998</v>
      </c>
      <c r="M784">
        <v>0.96</v>
      </c>
      <c r="N784" s="1">
        <f>Table1[[#This Row],[final_price]]*Table1[[#This Row],[competitor_price_index]]</f>
        <v>1293.5240879999999</v>
      </c>
      <c r="O784" t="s">
        <v>45</v>
      </c>
      <c r="P784">
        <v>1673</v>
      </c>
      <c r="Q784">
        <v>8274</v>
      </c>
      <c r="R784">
        <v>11.54</v>
      </c>
      <c r="S784" s="2">
        <f>Table1[[#This Row],[units_sold]]*(Table1[[#This Row],[return_rate]]/100)</f>
        <v>954.81959999999992</v>
      </c>
      <c r="T784" s="2">
        <f>Table1[[#This Row],[units_sold]]-Table1[[#This Row],[unit_return]]</f>
        <v>7319.1804000000002</v>
      </c>
      <c r="U784">
        <f>Table1[[#This Row],[final_sold]]*Table1[[#This Row],[final_price]]</f>
        <v>9862016.8248098698</v>
      </c>
      <c r="V784">
        <v>4.8099999999999996</v>
      </c>
      <c r="W784">
        <v>10.17</v>
      </c>
    </row>
    <row r="785" spans="1:23" x14ac:dyDescent="0.3">
      <c r="A785">
        <v>2021</v>
      </c>
      <c r="B785" t="s">
        <v>34</v>
      </c>
      <c r="C785" t="s">
        <v>22</v>
      </c>
      <c r="D785">
        <v>3838</v>
      </c>
      <c r="E785">
        <v>2.2999999999999998</v>
      </c>
      <c r="F785" s="2">
        <f>Table1[[#This Row],[website_traffic]]*(Table1[[#This Row],[conversion_rate]]/100)</f>
        <v>88.274000000000001</v>
      </c>
      <c r="G785">
        <v>154205.32999999999</v>
      </c>
      <c r="H785" s="2">
        <f>Table1[[#This Row],[marketing_spend]]/Table1[[#This Row],[customer buying]]</f>
        <v>1746.8941024537235</v>
      </c>
      <c r="I785">
        <v>10229.68</v>
      </c>
      <c r="J785">
        <v>37.049999999999997</v>
      </c>
      <c r="K785" s="1">
        <f t="shared" si="12"/>
        <v>6439.58356</v>
      </c>
      <c r="L785">
        <v>79.19</v>
      </c>
      <c r="M785">
        <v>1.1000000000000001</v>
      </c>
      <c r="N785" s="1">
        <f>Table1[[#This Row],[final_price]]*Table1[[#This Row],[competitor_price_index]]</f>
        <v>7083.541916000001</v>
      </c>
      <c r="O785" t="s">
        <v>45</v>
      </c>
      <c r="P785">
        <v>2880</v>
      </c>
      <c r="Q785">
        <v>82</v>
      </c>
      <c r="R785">
        <v>15.32</v>
      </c>
      <c r="S785" s="2">
        <f>Table1[[#This Row],[units_sold]]*(Table1[[#This Row],[return_rate]]/100)</f>
        <v>12.5624</v>
      </c>
      <c r="T785" s="2">
        <f>Table1[[#This Row],[units_sold]]-Table1[[#This Row],[unit_return]]</f>
        <v>69.437600000000003</v>
      </c>
      <c r="U785">
        <f>Table1[[#This Row],[final_sold]]*Table1[[#This Row],[final_price]]</f>
        <v>447149.22740585601</v>
      </c>
      <c r="V785">
        <v>4.68</v>
      </c>
      <c r="W785">
        <v>14.57</v>
      </c>
    </row>
    <row r="786" spans="1:23" x14ac:dyDescent="0.3">
      <c r="A786">
        <v>2021</v>
      </c>
      <c r="B786" t="s">
        <v>34</v>
      </c>
      <c r="C786" t="s">
        <v>19</v>
      </c>
      <c r="D786">
        <v>187059</v>
      </c>
      <c r="E786">
        <v>5.17</v>
      </c>
      <c r="F786" s="2">
        <f>Table1[[#This Row],[website_traffic]]*(Table1[[#This Row],[conversion_rate]]/100)</f>
        <v>9670.9502999999986</v>
      </c>
      <c r="G786">
        <v>233954.8</v>
      </c>
      <c r="H786" s="2">
        <f>Table1[[#This Row],[marketing_spend]]/Table1[[#This Row],[customer buying]]</f>
        <v>24.191500601548952</v>
      </c>
      <c r="I786">
        <v>30660.45</v>
      </c>
      <c r="J786">
        <v>47.04</v>
      </c>
      <c r="K786" s="1">
        <f t="shared" si="12"/>
        <v>16237.774320000002</v>
      </c>
      <c r="L786">
        <v>48.1</v>
      </c>
      <c r="M786">
        <v>0.86</v>
      </c>
      <c r="N786" s="1">
        <f>Table1[[#This Row],[final_price]]*Table1[[#This Row],[competitor_price_index]]</f>
        <v>13964.485915200003</v>
      </c>
      <c r="O786" t="s">
        <v>45</v>
      </c>
      <c r="P786">
        <v>874</v>
      </c>
      <c r="Q786">
        <v>7717</v>
      </c>
      <c r="R786">
        <v>11.35</v>
      </c>
      <c r="S786" s="2">
        <f>Table1[[#This Row],[units_sold]]*(Table1[[#This Row],[return_rate]]/100)</f>
        <v>875.87949999999989</v>
      </c>
      <c r="T786" s="2">
        <f>Table1[[#This Row],[units_sold]]-Table1[[#This Row],[unit_return]]</f>
        <v>6841.1205</v>
      </c>
      <c r="U786">
        <f>Table1[[#This Row],[final_sold]]*Table1[[#This Row],[final_price]]</f>
        <v>111084570.77492557</v>
      </c>
      <c r="V786">
        <v>3.99</v>
      </c>
      <c r="W786">
        <v>14.76</v>
      </c>
    </row>
    <row r="787" spans="1:23" x14ac:dyDescent="0.3">
      <c r="A787">
        <v>2021</v>
      </c>
      <c r="B787" t="s">
        <v>34</v>
      </c>
      <c r="C787" t="s">
        <v>18</v>
      </c>
      <c r="D787">
        <v>117720</v>
      </c>
      <c r="E787">
        <v>6.73</v>
      </c>
      <c r="F787" s="2">
        <f>Table1[[#This Row],[website_traffic]]*(Table1[[#This Row],[conversion_rate]]/100)</f>
        <v>7922.5559999999996</v>
      </c>
      <c r="G787">
        <v>479599.39</v>
      </c>
      <c r="H787" s="2">
        <f>Table1[[#This Row],[marketing_spend]]/Table1[[#This Row],[customer buying]]</f>
        <v>60.535941935910586</v>
      </c>
      <c r="I787">
        <v>24345.97</v>
      </c>
      <c r="J787">
        <v>18.61</v>
      </c>
      <c r="K787" s="1">
        <f t="shared" si="12"/>
        <v>19815.184983000003</v>
      </c>
      <c r="L787">
        <v>96.84</v>
      </c>
      <c r="M787">
        <v>1.1299999999999999</v>
      </c>
      <c r="N787" s="1">
        <f>Table1[[#This Row],[final_price]]*Table1[[#This Row],[competitor_price_index]]</f>
        <v>22391.159030790001</v>
      </c>
      <c r="O787" t="s">
        <v>45</v>
      </c>
      <c r="P787">
        <v>1038</v>
      </c>
      <c r="Q787">
        <v>4943</v>
      </c>
      <c r="R787">
        <v>21.71</v>
      </c>
      <c r="S787" s="2">
        <f>Table1[[#This Row],[units_sold]]*(Table1[[#This Row],[return_rate]]/100)</f>
        <v>1073.1253000000002</v>
      </c>
      <c r="T787" s="2">
        <f>Table1[[#This Row],[units_sold]]-Table1[[#This Row],[unit_return]]</f>
        <v>3869.8746999999998</v>
      </c>
      <c r="U787">
        <f>Table1[[#This Row],[final_sold]]*Table1[[#This Row],[final_price]]</f>
        <v>76682283.041531637</v>
      </c>
      <c r="V787">
        <v>3.12</v>
      </c>
      <c r="W787">
        <v>9.56</v>
      </c>
    </row>
    <row r="788" spans="1:23" x14ac:dyDescent="0.3">
      <c r="A788">
        <v>2021</v>
      </c>
      <c r="B788" t="s">
        <v>34</v>
      </c>
      <c r="C788" t="s">
        <v>19</v>
      </c>
      <c r="D788">
        <v>68949</v>
      </c>
      <c r="E788">
        <v>7.03</v>
      </c>
      <c r="F788" s="2">
        <f>Table1[[#This Row],[website_traffic]]*(Table1[[#This Row],[conversion_rate]]/100)</f>
        <v>4847.1147000000001</v>
      </c>
      <c r="G788">
        <v>242417.82</v>
      </c>
      <c r="H788" s="2">
        <f>Table1[[#This Row],[marketing_spend]]/Table1[[#This Row],[customer buying]]</f>
        <v>50.012808650886683</v>
      </c>
      <c r="I788">
        <v>32814.370000000003</v>
      </c>
      <c r="J788">
        <v>13.41</v>
      </c>
      <c r="K788" s="1">
        <f t="shared" si="12"/>
        <v>28413.962983000001</v>
      </c>
      <c r="L788">
        <v>243.6</v>
      </c>
      <c r="M788">
        <v>0.8</v>
      </c>
      <c r="N788" s="1">
        <f>Table1[[#This Row],[final_price]]*Table1[[#This Row],[competitor_price_index]]</f>
        <v>22731.170386400001</v>
      </c>
      <c r="O788" t="s">
        <v>44</v>
      </c>
      <c r="P788">
        <v>1641</v>
      </c>
      <c r="Q788">
        <v>5453</v>
      </c>
      <c r="R788">
        <v>8.5500000000000007</v>
      </c>
      <c r="S788" s="2">
        <f>Table1[[#This Row],[units_sold]]*(Table1[[#This Row],[return_rate]]/100)</f>
        <v>466.23150000000004</v>
      </c>
      <c r="T788" s="2">
        <f>Table1[[#This Row],[units_sold]]-Table1[[#This Row],[unit_return]]</f>
        <v>4986.7685000000001</v>
      </c>
      <c r="U788">
        <f>Table1[[#This Row],[final_sold]]*Table1[[#This Row],[final_price]]</f>
        <v>141693855.56379044</v>
      </c>
      <c r="V788">
        <v>4.5</v>
      </c>
      <c r="W788">
        <v>14.87</v>
      </c>
    </row>
    <row r="789" spans="1:23" x14ac:dyDescent="0.3">
      <c r="A789">
        <v>2021</v>
      </c>
      <c r="B789" t="s">
        <v>34</v>
      </c>
      <c r="C789" t="s">
        <v>18</v>
      </c>
      <c r="D789">
        <v>67156</v>
      </c>
      <c r="E789">
        <v>7.51</v>
      </c>
      <c r="F789" s="2">
        <f>Table1[[#This Row],[website_traffic]]*(Table1[[#This Row],[conversion_rate]]/100)</f>
        <v>5043.4156000000003</v>
      </c>
      <c r="G789">
        <v>166461.60999999999</v>
      </c>
      <c r="H789" s="2">
        <f>Table1[[#This Row],[marketing_spend]]/Table1[[#This Row],[customer buying]]</f>
        <v>33.005729291871162</v>
      </c>
      <c r="I789">
        <v>9619.11</v>
      </c>
      <c r="J789">
        <v>29.48</v>
      </c>
      <c r="K789" s="1">
        <f t="shared" si="12"/>
        <v>6783.3963720000011</v>
      </c>
      <c r="L789">
        <v>31.3</v>
      </c>
      <c r="M789">
        <v>0.95</v>
      </c>
      <c r="N789" s="1">
        <f>Table1[[#This Row],[final_price]]*Table1[[#This Row],[competitor_price_index]]</f>
        <v>6444.2265534000007</v>
      </c>
      <c r="O789" t="s">
        <v>45</v>
      </c>
      <c r="P789">
        <v>4577</v>
      </c>
      <c r="Q789">
        <v>4064</v>
      </c>
      <c r="R789">
        <v>1.86</v>
      </c>
      <c r="S789" s="2">
        <f>Table1[[#This Row],[units_sold]]*(Table1[[#This Row],[return_rate]]/100)</f>
        <v>75.590400000000002</v>
      </c>
      <c r="T789" s="2">
        <f>Table1[[#This Row],[units_sold]]-Table1[[#This Row],[unit_return]]</f>
        <v>3988.4096</v>
      </c>
      <c r="U789">
        <f>Table1[[#This Row],[final_sold]]*Table1[[#This Row],[final_price]]</f>
        <v>27054963.210689977</v>
      </c>
      <c r="V789">
        <v>4.03</v>
      </c>
      <c r="W789">
        <v>9.9</v>
      </c>
    </row>
    <row r="790" spans="1:23" x14ac:dyDescent="0.3">
      <c r="A790">
        <v>2021</v>
      </c>
      <c r="B790" t="s">
        <v>34</v>
      </c>
      <c r="C790" t="s">
        <v>21</v>
      </c>
      <c r="D790">
        <v>113169</v>
      </c>
      <c r="E790">
        <v>6.26</v>
      </c>
      <c r="F790" s="2">
        <f>Table1[[#This Row],[website_traffic]]*(Table1[[#This Row],[conversion_rate]]/100)</f>
        <v>7084.3794000000007</v>
      </c>
      <c r="G790">
        <v>498703.66</v>
      </c>
      <c r="H790" s="2">
        <f>Table1[[#This Row],[marketing_spend]]/Table1[[#This Row],[customer buying]]</f>
        <v>70.394826680231148</v>
      </c>
      <c r="I790">
        <v>47299.58</v>
      </c>
      <c r="J790">
        <v>22.62</v>
      </c>
      <c r="K790" s="1">
        <f t="shared" si="12"/>
        <v>36600.415004000002</v>
      </c>
      <c r="L790">
        <v>462.21</v>
      </c>
      <c r="M790">
        <v>0.98</v>
      </c>
      <c r="N790" s="1">
        <f>Table1[[#This Row],[final_price]]*Table1[[#This Row],[competitor_price_index]]</f>
        <v>35868.406703920002</v>
      </c>
      <c r="O790" t="s">
        <v>45</v>
      </c>
      <c r="P790">
        <v>4192</v>
      </c>
      <c r="Q790">
        <v>5610</v>
      </c>
      <c r="R790">
        <v>23.16</v>
      </c>
      <c r="S790" s="2">
        <f>Table1[[#This Row],[units_sold]]*(Table1[[#This Row],[return_rate]]/100)</f>
        <v>1299.2760000000001</v>
      </c>
      <c r="T790" s="2">
        <f>Table1[[#This Row],[units_sold]]-Table1[[#This Row],[unit_return]]</f>
        <v>4310.7240000000002</v>
      </c>
      <c r="U790">
        <f>Table1[[#This Row],[final_sold]]*Table1[[#This Row],[final_price]]</f>
        <v>157774287.3677029</v>
      </c>
      <c r="V790">
        <v>3.96</v>
      </c>
      <c r="W790">
        <v>11.88</v>
      </c>
    </row>
    <row r="791" spans="1:23" x14ac:dyDescent="0.3">
      <c r="A791">
        <v>2021</v>
      </c>
      <c r="B791" t="s">
        <v>34</v>
      </c>
      <c r="C791" t="s">
        <v>18</v>
      </c>
      <c r="D791">
        <v>22959</v>
      </c>
      <c r="E791">
        <v>7.32</v>
      </c>
      <c r="F791" s="2">
        <f>Table1[[#This Row],[website_traffic]]*(Table1[[#This Row],[conversion_rate]]/100)</f>
        <v>1680.5988</v>
      </c>
      <c r="G791">
        <v>167653.12</v>
      </c>
      <c r="H791" s="2">
        <f>Table1[[#This Row],[marketing_spend]]/Table1[[#This Row],[customer buying]]</f>
        <v>99.757967219779047</v>
      </c>
      <c r="I791">
        <v>33356.06</v>
      </c>
      <c r="J791">
        <v>50.26</v>
      </c>
      <c r="K791" s="1">
        <f t="shared" si="12"/>
        <v>16591.304244000003</v>
      </c>
      <c r="L791">
        <v>33.869999999999997</v>
      </c>
      <c r="M791">
        <v>0.91</v>
      </c>
      <c r="N791" s="1">
        <f>Table1[[#This Row],[final_price]]*Table1[[#This Row],[competitor_price_index]]</f>
        <v>15098.086862040003</v>
      </c>
      <c r="O791" t="s">
        <v>45</v>
      </c>
      <c r="P791">
        <v>2464</v>
      </c>
      <c r="Q791">
        <v>1142</v>
      </c>
      <c r="R791">
        <v>4.2</v>
      </c>
      <c r="S791" s="2">
        <f>Table1[[#This Row],[units_sold]]*(Table1[[#This Row],[return_rate]]/100)</f>
        <v>47.964000000000006</v>
      </c>
      <c r="T791" s="2">
        <f>Table1[[#This Row],[units_sold]]-Table1[[#This Row],[unit_return]]</f>
        <v>1094.0360000000001</v>
      </c>
      <c r="U791">
        <f>Table1[[#This Row],[final_sold]]*Table1[[#This Row],[final_price]]</f>
        <v>18151484.129888788</v>
      </c>
      <c r="V791">
        <v>3.4</v>
      </c>
      <c r="W791">
        <v>16.13</v>
      </c>
    </row>
    <row r="792" spans="1:23" x14ac:dyDescent="0.3">
      <c r="A792">
        <v>2021</v>
      </c>
      <c r="B792" t="s">
        <v>34</v>
      </c>
      <c r="C792" t="s">
        <v>20</v>
      </c>
      <c r="D792">
        <v>90102</v>
      </c>
      <c r="E792">
        <v>1.31</v>
      </c>
      <c r="F792" s="2">
        <f>Table1[[#This Row],[website_traffic]]*(Table1[[#This Row],[conversion_rate]]/100)</f>
        <v>1180.3362</v>
      </c>
      <c r="G792">
        <v>9009.9699999999993</v>
      </c>
      <c r="H792" s="2">
        <f>Table1[[#This Row],[marketing_spend]]/Table1[[#This Row],[customer buying]]</f>
        <v>7.6333929265238156</v>
      </c>
      <c r="I792">
        <v>7084.63</v>
      </c>
      <c r="J792">
        <v>41.68</v>
      </c>
      <c r="K792" s="1">
        <f t="shared" si="12"/>
        <v>4131.7562159999998</v>
      </c>
      <c r="L792">
        <v>337.22</v>
      </c>
      <c r="M792">
        <v>0.83</v>
      </c>
      <c r="N792" s="1">
        <f>Table1[[#This Row],[final_price]]*Table1[[#This Row],[competitor_price_index]]</f>
        <v>3429.3576592799996</v>
      </c>
      <c r="O792" t="s">
        <v>45</v>
      </c>
      <c r="P792">
        <v>3136</v>
      </c>
      <c r="Q792">
        <v>807</v>
      </c>
      <c r="R792">
        <v>3.4</v>
      </c>
      <c r="S792" s="2">
        <f>Table1[[#This Row],[units_sold]]*(Table1[[#This Row],[return_rate]]/100)</f>
        <v>27.438000000000002</v>
      </c>
      <c r="T792" s="2">
        <f>Table1[[#This Row],[units_sold]]-Table1[[#This Row],[unit_return]]</f>
        <v>779.56200000000001</v>
      </c>
      <c r="U792">
        <f>Table1[[#This Row],[final_sold]]*Table1[[#This Row],[final_price]]</f>
        <v>3220960.1392573919</v>
      </c>
      <c r="V792">
        <v>3.42</v>
      </c>
      <c r="W792">
        <v>9.24</v>
      </c>
    </row>
    <row r="793" spans="1:23" x14ac:dyDescent="0.3">
      <c r="A793">
        <v>2021</v>
      </c>
      <c r="B793" t="s">
        <v>34</v>
      </c>
      <c r="C793" t="s">
        <v>19</v>
      </c>
      <c r="D793">
        <v>113885</v>
      </c>
      <c r="E793">
        <v>7.93</v>
      </c>
      <c r="F793" s="2">
        <f>Table1[[#This Row],[website_traffic]]*(Table1[[#This Row],[conversion_rate]]/100)</f>
        <v>9031.0805</v>
      </c>
      <c r="G793">
        <v>191062.56</v>
      </c>
      <c r="H793" s="2">
        <f>Table1[[#This Row],[marketing_spend]]/Table1[[#This Row],[customer buying]]</f>
        <v>21.156113047602666</v>
      </c>
      <c r="I793">
        <v>4101.24</v>
      </c>
      <c r="J793">
        <v>9.99</v>
      </c>
      <c r="K793" s="1">
        <f t="shared" si="12"/>
        <v>3691.526124</v>
      </c>
      <c r="L793">
        <v>39.68</v>
      </c>
      <c r="M793">
        <v>0.89</v>
      </c>
      <c r="N793" s="1">
        <f>Table1[[#This Row],[final_price]]*Table1[[#This Row],[competitor_price_index]]</f>
        <v>3285.45825036</v>
      </c>
      <c r="O793" t="s">
        <v>45</v>
      </c>
      <c r="P793">
        <v>398</v>
      </c>
      <c r="Q793">
        <v>5400</v>
      </c>
      <c r="R793">
        <v>2.72</v>
      </c>
      <c r="S793" s="2">
        <f>Table1[[#This Row],[units_sold]]*(Table1[[#This Row],[return_rate]]/100)</f>
        <v>146.88000000000002</v>
      </c>
      <c r="T793" s="2">
        <f>Table1[[#This Row],[units_sold]]-Table1[[#This Row],[unit_return]]</f>
        <v>5253.12</v>
      </c>
      <c r="U793">
        <f>Table1[[#This Row],[final_sold]]*Table1[[#This Row],[final_price]]</f>
        <v>19392029.712506879</v>
      </c>
      <c r="V793">
        <v>2.99</v>
      </c>
      <c r="W793">
        <v>8.92</v>
      </c>
    </row>
    <row r="794" spans="1:23" x14ac:dyDescent="0.3">
      <c r="A794">
        <v>2021</v>
      </c>
      <c r="B794" t="s">
        <v>34</v>
      </c>
      <c r="C794" t="s">
        <v>18</v>
      </c>
      <c r="D794">
        <v>154190</v>
      </c>
      <c r="E794">
        <v>4.3099999999999996</v>
      </c>
      <c r="F794" s="2">
        <f>Table1[[#This Row],[website_traffic]]*(Table1[[#This Row],[conversion_rate]]/100)</f>
        <v>6645.5889999999999</v>
      </c>
      <c r="G794">
        <v>278116.69</v>
      </c>
      <c r="H794" s="2">
        <f>Table1[[#This Row],[marketing_spend]]/Table1[[#This Row],[customer buying]]</f>
        <v>41.849817977007007</v>
      </c>
      <c r="I794">
        <v>20866.89</v>
      </c>
      <c r="J794">
        <v>27.18</v>
      </c>
      <c r="K794" s="1">
        <f t="shared" si="12"/>
        <v>15195.269297999999</v>
      </c>
      <c r="L794">
        <v>133.05000000000001</v>
      </c>
      <c r="M794">
        <v>0.81</v>
      </c>
      <c r="N794" s="1">
        <f>Table1[[#This Row],[final_price]]*Table1[[#This Row],[competitor_price_index]]</f>
        <v>12308.16813138</v>
      </c>
      <c r="O794" t="s">
        <v>45</v>
      </c>
      <c r="P794">
        <v>4025</v>
      </c>
      <c r="Q794">
        <v>5728</v>
      </c>
      <c r="R794">
        <v>11.56</v>
      </c>
      <c r="S794" s="2">
        <f>Table1[[#This Row],[units_sold]]*(Table1[[#This Row],[return_rate]]/100)</f>
        <v>662.15680000000009</v>
      </c>
      <c r="T794" s="2">
        <f>Table1[[#This Row],[units_sold]]-Table1[[#This Row],[unit_return]]</f>
        <v>5065.8432000000003</v>
      </c>
      <c r="U794">
        <f>Table1[[#This Row],[final_sold]]*Table1[[#This Row],[final_price]]</f>
        <v>76976851.645442069</v>
      </c>
      <c r="V794">
        <v>4.3099999999999996</v>
      </c>
      <c r="W794">
        <v>10.93</v>
      </c>
    </row>
    <row r="795" spans="1:23" x14ac:dyDescent="0.3">
      <c r="A795">
        <v>2021</v>
      </c>
      <c r="B795" t="s">
        <v>34</v>
      </c>
      <c r="C795" t="s">
        <v>19</v>
      </c>
      <c r="D795">
        <v>127484</v>
      </c>
      <c r="E795">
        <v>5.8</v>
      </c>
      <c r="F795" s="2">
        <f>Table1[[#This Row],[website_traffic]]*(Table1[[#This Row],[conversion_rate]]/100)</f>
        <v>7394.0719999999992</v>
      </c>
      <c r="G795">
        <v>59460.52</v>
      </c>
      <c r="H795" s="2">
        <f>Table1[[#This Row],[marketing_spend]]/Table1[[#This Row],[customer buying]]</f>
        <v>8.0416474170118981</v>
      </c>
      <c r="I795">
        <v>1746.63</v>
      </c>
      <c r="J795">
        <v>35.35</v>
      </c>
      <c r="K795" s="1">
        <f t="shared" si="12"/>
        <v>1129.196295</v>
      </c>
      <c r="L795">
        <v>413.03</v>
      </c>
      <c r="M795">
        <v>1.04</v>
      </c>
      <c r="N795" s="1">
        <f>Table1[[#This Row],[final_price]]*Table1[[#This Row],[competitor_price_index]]</f>
        <v>1174.3641468000001</v>
      </c>
      <c r="O795" t="s">
        <v>44</v>
      </c>
      <c r="P795">
        <v>1128</v>
      </c>
      <c r="Q795">
        <v>8041</v>
      </c>
      <c r="R795">
        <v>10.32</v>
      </c>
      <c r="S795" s="2">
        <f>Table1[[#This Row],[units_sold]]*(Table1[[#This Row],[return_rate]]/100)</f>
        <v>829.83119999999997</v>
      </c>
      <c r="T795" s="2">
        <f>Table1[[#This Row],[units_sold]]-Table1[[#This Row],[unit_return]]</f>
        <v>7211.1688000000004</v>
      </c>
      <c r="U795">
        <f>Table1[[#This Row],[final_sold]]*Table1[[#This Row],[final_price]]</f>
        <v>8142825.0915795965</v>
      </c>
      <c r="V795">
        <v>4.3499999999999996</v>
      </c>
      <c r="W795">
        <v>19.899999999999999</v>
      </c>
    </row>
    <row r="796" spans="1:23" x14ac:dyDescent="0.3">
      <c r="A796">
        <v>2021</v>
      </c>
      <c r="B796" t="s">
        <v>34</v>
      </c>
      <c r="C796" t="s">
        <v>18</v>
      </c>
      <c r="D796">
        <v>152822</v>
      </c>
      <c r="E796">
        <v>2.84</v>
      </c>
      <c r="F796" s="2">
        <f>Table1[[#This Row],[website_traffic]]*(Table1[[#This Row],[conversion_rate]]/100)</f>
        <v>4340.1448</v>
      </c>
      <c r="G796">
        <v>372096.37</v>
      </c>
      <c r="H796" s="2">
        <f>Table1[[#This Row],[marketing_spend]]/Table1[[#This Row],[customer buying]]</f>
        <v>85.733630361825718</v>
      </c>
      <c r="I796">
        <v>1414.67</v>
      </c>
      <c r="J796">
        <v>42.97</v>
      </c>
      <c r="K796" s="1">
        <f t="shared" si="12"/>
        <v>806.78630100000009</v>
      </c>
      <c r="L796">
        <v>261.87</v>
      </c>
      <c r="M796">
        <v>0.82</v>
      </c>
      <c r="N796" s="1">
        <f>Table1[[#This Row],[final_price]]*Table1[[#This Row],[competitor_price_index]]</f>
        <v>661.56476682000005</v>
      </c>
      <c r="O796" t="s">
        <v>45</v>
      </c>
      <c r="P796">
        <v>296</v>
      </c>
      <c r="Q796">
        <v>2196</v>
      </c>
      <c r="R796">
        <v>12.07</v>
      </c>
      <c r="S796" s="2">
        <f>Table1[[#This Row],[units_sold]]*(Table1[[#This Row],[return_rate]]/100)</f>
        <v>265.05720000000002</v>
      </c>
      <c r="T796" s="2">
        <f>Table1[[#This Row],[units_sold]]-Table1[[#This Row],[unit_return]]</f>
        <v>1930.9428</v>
      </c>
      <c r="U796">
        <f>Table1[[#This Row],[final_sold]]*Table1[[#This Row],[final_price]]</f>
        <v>1557858.199054583</v>
      </c>
      <c r="V796">
        <v>2.5299999999999998</v>
      </c>
      <c r="W796">
        <v>15.51</v>
      </c>
    </row>
    <row r="797" spans="1:23" x14ac:dyDescent="0.3">
      <c r="A797">
        <v>2021</v>
      </c>
      <c r="B797" t="s">
        <v>34</v>
      </c>
      <c r="C797" t="s">
        <v>19</v>
      </c>
      <c r="D797">
        <v>75383</v>
      </c>
      <c r="E797">
        <v>5.35</v>
      </c>
      <c r="F797" s="2">
        <f>Table1[[#This Row],[website_traffic]]*(Table1[[#This Row],[conversion_rate]]/100)</f>
        <v>4032.9904999999999</v>
      </c>
      <c r="G797">
        <v>264521.56</v>
      </c>
      <c r="H797" s="2">
        <f>Table1[[#This Row],[marketing_spend]]/Table1[[#This Row],[customer buying]]</f>
        <v>65.589432953040685</v>
      </c>
      <c r="I797">
        <v>6991.28</v>
      </c>
      <c r="J797">
        <v>48.84</v>
      </c>
      <c r="K797" s="1">
        <f t="shared" si="12"/>
        <v>3576.7388479999995</v>
      </c>
      <c r="L797">
        <v>91.14</v>
      </c>
      <c r="M797">
        <v>0.8</v>
      </c>
      <c r="N797" s="1">
        <f>Table1[[#This Row],[final_price]]*Table1[[#This Row],[competitor_price_index]]</f>
        <v>2861.3910784</v>
      </c>
      <c r="O797" t="s">
        <v>45</v>
      </c>
      <c r="P797">
        <v>2950</v>
      </c>
      <c r="Q797">
        <v>3581</v>
      </c>
      <c r="R797">
        <v>22.95</v>
      </c>
      <c r="S797" s="2">
        <f>Table1[[#This Row],[units_sold]]*(Table1[[#This Row],[return_rate]]/100)</f>
        <v>821.83949999999993</v>
      </c>
      <c r="T797" s="2">
        <f>Table1[[#This Row],[units_sold]]-Table1[[#This Row],[unit_return]]</f>
        <v>2759.1605</v>
      </c>
      <c r="U797">
        <f>Table1[[#This Row],[final_sold]]*Table1[[#This Row],[final_price]]</f>
        <v>9868796.5482171029</v>
      </c>
      <c r="V797">
        <v>4.4400000000000004</v>
      </c>
      <c r="W797">
        <v>12.41</v>
      </c>
    </row>
    <row r="798" spans="1:23" x14ac:dyDescent="0.3">
      <c r="A798">
        <v>2021</v>
      </c>
      <c r="B798" t="s">
        <v>34</v>
      </c>
      <c r="C798" t="s">
        <v>19</v>
      </c>
      <c r="D798">
        <v>27592</v>
      </c>
      <c r="E798">
        <v>2.86</v>
      </c>
      <c r="F798" s="2">
        <f>Table1[[#This Row],[website_traffic]]*(Table1[[#This Row],[conversion_rate]]/100)</f>
        <v>789.13120000000004</v>
      </c>
      <c r="G798">
        <v>323373.42</v>
      </c>
      <c r="H798" s="2">
        <f>Table1[[#This Row],[marketing_spend]]/Table1[[#This Row],[customer buying]]</f>
        <v>409.78410180715196</v>
      </c>
      <c r="I798">
        <v>47020.959999999999</v>
      </c>
      <c r="J798">
        <v>35.11</v>
      </c>
      <c r="K798" s="1">
        <f t="shared" si="12"/>
        <v>30511.900944000001</v>
      </c>
      <c r="L798">
        <v>295.58999999999997</v>
      </c>
      <c r="M798">
        <v>0.99</v>
      </c>
      <c r="N798" s="1">
        <f>Table1[[#This Row],[final_price]]*Table1[[#This Row],[competitor_price_index]]</f>
        <v>30206.78193456</v>
      </c>
      <c r="O798" t="s">
        <v>45</v>
      </c>
      <c r="P798">
        <v>4166</v>
      </c>
      <c r="Q798">
        <v>598</v>
      </c>
      <c r="R798">
        <v>15.58</v>
      </c>
      <c r="S798" s="2">
        <f>Table1[[#This Row],[units_sold]]*(Table1[[#This Row],[return_rate]]/100)</f>
        <v>93.168399999999991</v>
      </c>
      <c r="T798" s="2">
        <f>Table1[[#This Row],[units_sold]]-Table1[[#This Row],[unit_return]]</f>
        <v>504.83159999999998</v>
      </c>
      <c r="U798">
        <f>Table1[[#This Row],[final_sold]]*Table1[[#This Row],[final_price]]</f>
        <v>15403371.772601031</v>
      </c>
      <c r="V798">
        <v>3.79</v>
      </c>
      <c r="W798">
        <v>8.65</v>
      </c>
    </row>
    <row r="799" spans="1:23" x14ac:dyDescent="0.3">
      <c r="A799">
        <v>2021</v>
      </c>
      <c r="B799" t="s">
        <v>34</v>
      </c>
      <c r="C799" t="s">
        <v>22</v>
      </c>
      <c r="D799">
        <v>35018</v>
      </c>
      <c r="E799">
        <v>6.09</v>
      </c>
      <c r="F799" s="2">
        <f>Table1[[#This Row],[website_traffic]]*(Table1[[#This Row],[conversion_rate]]/100)</f>
        <v>2132.5962</v>
      </c>
      <c r="G799">
        <v>337751.56</v>
      </c>
      <c r="H799" s="2">
        <f>Table1[[#This Row],[marketing_spend]]/Table1[[#This Row],[customer buying]]</f>
        <v>158.37576752692328</v>
      </c>
      <c r="I799">
        <v>32431.67</v>
      </c>
      <c r="J799">
        <v>6.01</v>
      </c>
      <c r="K799" s="1">
        <f t="shared" si="12"/>
        <v>30482.526632999998</v>
      </c>
      <c r="L799">
        <v>230.64</v>
      </c>
      <c r="M799">
        <v>0.89</v>
      </c>
      <c r="N799" s="1">
        <f>Table1[[#This Row],[final_price]]*Table1[[#This Row],[competitor_price_index]]</f>
        <v>27129.448703369999</v>
      </c>
      <c r="O799" t="s">
        <v>45</v>
      </c>
      <c r="P799">
        <v>3216</v>
      </c>
      <c r="Q799">
        <v>1620</v>
      </c>
      <c r="R799">
        <v>1.33</v>
      </c>
      <c r="S799" s="2">
        <f>Table1[[#This Row],[units_sold]]*(Table1[[#This Row],[return_rate]]/100)</f>
        <v>21.546000000000003</v>
      </c>
      <c r="T799" s="2">
        <f>Table1[[#This Row],[units_sold]]-Table1[[#This Row],[unit_return]]</f>
        <v>1598.454</v>
      </c>
      <c r="U799">
        <f>Table1[[#This Row],[final_sold]]*Table1[[#This Row],[final_price]]</f>
        <v>48724916.626625374</v>
      </c>
      <c r="V799">
        <v>3.8</v>
      </c>
      <c r="W799">
        <v>10</v>
      </c>
    </row>
    <row r="800" spans="1:23" x14ac:dyDescent="0.3">
      <c r="A800">
        <v>2021</v>
      </c>
      <c r="B800" t="s">
        <v>34</v>
      </c>
      <c r="C800" t="s">
        <v>19</v>
      </c>
      <c r="D800">
        <v>33314</v>
      </c>
      <c r="E800">
        <v>6.78</v>
      </c>
      <c r="F800" s="2">
        <f>Table1[[#This Row],[website_traffic]]*(Table1[[#This Row],[conversion_rate]]/100)</f>
        <v>2258.6891999999998</v>
      </c>
      <c r="G800">
        <v>481741.76</v>
      </c>
      <c r="H800" s="2">
        <f>Table1[[#This Row],[marketing_spend]]/Table1[[#This Row],[customer buying]]</f>
        <v>213.28377538618417</v>
      </c>
      <c r="I800">
        <v>13033.24</v>
      </c>
      <c r="J800">
        <v>7.67</v>
      </c>
      <c r="K800" s="1">
        <f t="shared" si="12"/>
        <v>12033.590491999999</v>
      </c>
      <c r="L800">
        <v>151.12</v>
      </c>
      <c r="M800">
        <v>1.1100000000000001</v>
      </c>
      <c r="N800" s="1">
        <f>Table1[[#This Row],[final_price]]*Table1[[#This Row],[competitor_price_index]]</f>
        <v>13357.28544612</v>
      </c>
      <c r="O800" t="s">
        <v>45</v>
      </c>
      <c r="P800">
        <v>668</v>
      </c>
      <c r="Q800">
        <v>1291</v>
      </c>
      <c r="R800">
        <v>3.29</v>
      </c>
      <c r="S800" s="2">
        <f>Table1[[#This Row],[units_sold]]*(Table1[[#This Row],[return_rate]]/100)</f>
        <v>42.4739</v>
      </c>
      <c r="T800" s="2">
        <f>Table1[[#This Row],[units_sold]]-Table1[[#This Row],[unit_return]]</f>
        <v>1248.5261</v>
      </c>
      <c r="U800">
        <f>Table1[[#This Row],[final_sold]]*Table1[[#This Row],[final_price]]</f>
        <v>15024251.805973841</v>
      </c>
      <c r="V800">
        <v>2.86</v>
      </c>
      <c r="W800">
        <v>6.56</v>
      </c>
    </row>
    <row r="801" spans="1:23" x14ac:dyDescent="0.3">
      <c r="A801">
        <v>2021</v>
      </c>
      <c r="B801" t="s">
        <v>34</v>
      </c>
      <c r="C801" t="s">
        <v>21</v>
      </c>
      <c r="D801">
        <v>147236</v>
      </c>
      <c r="E801">
        <v>7.96</v>
      </c>
      <c r="F801" s="2">
        <f>Table1[[#This Row],[website_traffic]]*(Table1[[#This Row],[conversion_rate]]/100)</f>
        <v>11719.9856</v>
      </c>
      <c r="G801">
        <v>109269.57</v>
      </c>
      <c r="H801" s="2">
        <f>Table1[[#This Row],[marketing_spend]]/Table1[[#This Row],[customer buying]]</f>
        <v>9.3233536054856589</v>
      </c>
      <c r="I801">
        <v>28619.1</v>
      </c>
      <c r="J801">
        <v>31.94</v>
      </c>
      <c r="K801" s="1">
        <f t="shared" si="12"/>
        <v>19478.159459999999</v>
      </c>
      <c r="L801">
        <v>178.92</v>
      </c>
      <c r="M801">
        <v>0.83</v>
      </c>
      <c r="N801" s="1">
        <f>Table1[[#This Row],[final_price]]*Table1[[#This Row],[competitor_price_index]]</f>
        <v>16166.872351799999</v>
      </c>
      <c r="O801" t="s">
        <v>44</v>
      </c>
      <c r="P801">
        <v>4619</v>
      </c>
      <c r="Q801">
        <v>8877</v>
      </c>
      <c r="R801">
        <v>24.82</v>
      </c>
      <c r="S801" s="2">
        <f>Table1[[#This Row],[units_sold]]*(Table1[[#This Row],[return_rate]]/100)</f>
        <v>2203.2714000000001</v>
      </c>
      <c r="T801" s="2">
        <f>Table1[[#This Row],[units_sold]]-Table1[[#This Row],[unit_return]]</f>
        <v>6673.7286000000004</v>
      </c>
      <c r="U801">
        <f>Table1[[#This Row],[final_sold]]*Table1[[#This Row],[final_price]]</f>
        <v>129991949.86356255</v>
      </c>
      <c r="V801">
        <v>3.03</v>
      </c>
      <c r="W801">
        <v>14.15</v>
      </c>
    </row>
    <row r="802" spans="1:23" x14ac:dyDescent="0.3">
      <c r="A802">
        <v>2021</v>
      </c>
      <c r="B802" t="s">
        <v>34</v>
      </c>
      <c r="C802" t="s">
        <v>22</v>
      </c>
      <c r="D802">
        <v>41912</v>
      </c>
      <c r="E802">
        <v>1.31</v>
      </c>
      <c r="F802" s="2">
        <f>Table1[[#This Row],[website_traffic]]*(Table1[[#This Row],[conversion_rate]]/100)</f>
        <v>549.04719999999998</v>
      </c>
      <c r="G802">
        <v>198682.04</v>
      </c>
      <c r="H802" s="2">
        <f>Table1[[#This Row],[marketing_spend]]/Table1[[#This Row],[customer buying]]</f>
        <v>361.86695788631653</v>
      </c>
      <c r="I802">
        <v>22277.35</v>
      </c>
      <c r="J802">
        <v>47.67</v>
      </c>
      <c r="K802" s="1">
        <f t="shared" si="12"/>
        <v>11657.737254999998</v>
      </c>
      <c r="L802">
        <v>176.53</v>
      </c>
      <c r="M802">
        <v>0.95</v>
      </c>
      <c r="N802" s="1">
        <f>Table1[[#This Row],[final_price]]*Table1[[#This Row],[competitor_price_index]]</f>
        <v>11074.850392249999</v>
      </c>
      <c r="O802" t="s">
        <v>45</v>
      </c>
      <c r="P802">
        <v>3306</v>
      </c>
      <c r="Q802">
        <v>397</v>
      </c>
      <c r="R802">
        <v>24.35</v>
      </c>
      <c r="S802" s="2">
        <f>Table1[[#This Row],[units_sold]]*(Table1[[#This Row],[return_rate]]/100)</f>
        <v>96.669500000000014</v>
      </c>
      <c r="T802" s="2">
        <f>Table1[[#This Row],[units_sold]]-Table1[[#This Row],[unit_return]]</f>
        <v>300.33049999999997</v>
      </c>
      <c r="U802">
        <f>Table1[[#This Row],[final_sold]]*Table1[[#This Row],[final_price]]</f>
        <v>3501174.0586627768</v>
      </c>
      <c r="V802">
        <v>3.62</v>
      </c>
      <c r="W802">
        <v>16.670000000000002</v>
      </c>
    </row>
    <row r="803" spans="1:23" x14ac:dyDescent="0.3">
      <c r="A803">
        <v>2021</v>
      </c>
      <c r="B803" t="s">
        <v>34</v>
      </c>
      <c r="C803" t="s">
        <v>20</v>
      </c>
      <c r="D803">
        <v>14068</v>
      </c>
      <c r="E803">
        <v>0.83</v>
      </c>
      <c r="F803" s="2">
        <f>Table1[[#This Row],[website_traffic]]*(Table1[[#This Row],[conversion_rate]]/100)</f>
        <v>116.76439999999999</v>
      </c>
      <c r="G803">
        <v>82471.41</v>
      </c>
      <c r="H803" s="2">
        <f>Table1[[#This Row],[marketing_spend]]/Table1[[#This Row],[customer buying]]</f>
        <v>706.30611727547102</v>
      </c>
      <c r="I803">
        <v>15805.71</v>
      </c>
      <c r="J803">
        <v>40.08</v>
      </c>
      <c r="K803" s="1">
        <f t="shared" si="12"/>
        <v>9470.7814319999979</v>
      </c>
      <c r="L803">
        <v>398.98</v>
      </c>
      <c r="M803">
        <v>0.89</v>
      </c>
      <c r="N803" s="1">
        <f>Table1[[#This Row],[final_price]]*Table1[[#This Row],[competitor_price_index]]</f>
        <v>8428.9954744799979</v>
      </c>
      <c r="O803" t="s">
        <v>45</v>
      </c>
      <c r="P803">
        <v>2998</v>
      </c>
      <c r="Q803">
        <v>107</v>
      </c>
      <c r="R803">
        <v>23.8</v>
      </c>
      <c r="S803" s="2">
        <f>Table1[[#This Row],[units_sold]]*(Table1[[#This Row],[return_rate]]/100)</f>
        <v>25.466000000000001</v>
      </c>
      <c r="T803" s="2">
        <f>Table1[[#This Row],[units_sold]]-Table1[[#This Row],[unit_return]]</f>
        <v>81.533999999999992</v>
      </c>
      <c r="U803">
        <f>Table1[[#This Row],[final_sold]]*Table1[[#This Row],[final_price]]</f>
        <v>772190.69327668776</v>
      </c>
      <c r="V803">
        <v>4.59</v>
      </c>
      <c r="W803">
        <v>14.88</v>
      </c>
    </row>
    <row r="804" spans="1:23" x14ac:dyDescent="0.3">
      <c r="A804">
        <v>2021</v>
      </c>
      <c r="B804" t="s">
        <v>34</v>
      </c>
      <c r="C804" t="s">
        <v>19</v>
      </c>
      <c r="D804">
        <v>143405</v>
      </c>
      <c r="E804">
        <v>7.41</v>
      </c>
      <c r="F804" s="2">
        <f>Table1[[#This Row],[website_traffic]]*(Table1[[#This Row],[conversion_rate]]/100)</f>
        <v>10626.3105</v>
      </c>
      <c r="G804">
        <v>385176.06</v>
      </c>
      <c r="H804" s="2">
        <f>Table1[[#This Row],[marketing_spend]]/Table1[[#This Row],[customer buying]]</f>
        <v>36.247393674408443</v>
      </c>
      <c r="I804">
        <v>48478.080000000002</v>
      </c>
      <c r="J804">
        <v>35.26</v>
      </c>
      <c r="K804" s="1">
        <f t="shared" si="12"/>
        <v>31384.708992</v>
      </c>
      <c r="L804">
        <v>317.67</v>
      </c>
      <c r="M804">
        <v>0.94</v>
      </c>
      <c r="N804" s="1">
        <f>Table1[[#This Row],[final_price]]*Table1[[#This Row],[competitor_price_index]]</f>
        <v>29501.626452479999</v>
      </c>
      <c r="O804" t="s">
        <v>45</v>
      </c>
      <c r="P804">
        <v>3970</v>
      </c>
      <c r="Q804">
        <v>6885</v>
      </c>
      <c r="R804">
        <v>8.74</v>
      </c>
      <c r="S804" s="2">
        <f>Table1[[#This Row],[units_sold]]*(Table1[[#This Row],[return_rate]]/100)</f>
        <v>601.74900000000002</v>
      </c>
      <c r="T804" s="2">
        <f>Table1[[#This Row],[units_sold]]-Table1[[#This Row],[unit_return]]</f>
        <v>6283.2510000000002</v>
      </c>
      <c r="U804">
        <f>Table1[[#This Row],[final_sold]]*Table1[[#This Row],[final_price]]</f>
        <v>197198004.15869299</v>
      </c>
      <c r="V804">
        <v>3.24</v>
      </c>
      <c r="W804">
        <v>12.25</v>
      </c>
    </row>
    <row r="805" spans="1:23" x14ac:dyDescent="0.3">
      <c r="A805">
        <v>2021</v>
      </c>
      <c r="B805" t="s">
        <v>34</v>
      </c>
      <c r="C805" t="s">
        <v>21</v>
      </c>
      <c r="D805">
        <v>17802</v>
      </c>
      <c r="E805">
        <v>0.6</v>
      </c>
      <c r="F805" s="2">
        <f>Table1[[#This Row],[website_traffic]]*(Table1[[#This Row],[conversion_rate]]/100)</f>
        <v>106.812</v>
      </c>
      <c r="G805">
        <v>165666.44</v>
      </c>
      <c r="H805" s="2">
        <f>Table1[[#This Row],[marketing_spend]]/Table1[[#This Row],[customer buying]]</f>
        <v>1551.0096243867731</v>
      </c>
      <c r="I805">
        <v>41114.57</v>
      </c>
      <c r="J805">
        <v>23.91</v>
      </c>
      <c r="K805" s="1">
        <f t="shared" si="12"/>
        <v>31284.076313000001</v>
      </c>
      <c r="L805">
        <v>474.3</v>
      </c>
      <c r="M805">
        <v>0.82</v>
      </c>
      <c r="N805" s="1">
        <f>Table1[[#This Row],[final_price]]*Table1[[#This Row],[competitor_price_index]]</f>
        <v>25652.94257666</v>
      </c>
      <c r="O805" t="s">
        <v>44</v>
      </c>
      <c r="P805">
        <v>444</v>
      </c>
      <c r="Q805">
        <v>107</v>
      </c>
      <c r="R805">
        <v>9.84</v>
      </c>
      <c r="S805" s="2">
        <f>Table1[[#This Row],[units_sold]]*(Table1[[#This Row],[return_rate]]/100)</f>
        <v>10.5288</v>
      </c>
      <c r="T805" s="2">
        <f>Table1[[#This Row],[units_sold]]-Table1[[#This Row],[unit_return]]</f>
        <v>96.471199999999996</v>
      </c>
      <c r="U805">
        <f>Table1[[#This Row],[final_sold]]*Table1[[#This Row],[final_price]]</f>
        <v>3018012.3828066858</v>
      </c>
      <c r="V805">
        <v>4.04</v>
      </c>
      <c r="W805">
        <v>18.739999999999998</v>
      </c>
    </row>
    <row r="806" spans="1:23" x14ac:dyDescent="0.3">
      <c r="A806">
        <v>2021</v>
      </c>
      <c r="B806" t="s">
        <v>34</v>
      </c>
      <c r="C806" t="s">
        <v>21</v>
      </c>
      <c r="D806">
        <v>114487</v>
      </c>
      <c r="E806">
        <v>5.33</v>
      </c>
      <c r="F806" s="2">
        <f>Table1[[#This Row],[website_traffic]]*(Table1[[#This Row],[conversion_rate]]/100)</f>
        <v>6102.1571000000004</v>
      </c>
      <c r="G806">
        <v>216923.39</v>
      </c>
      <c r="H806" s="2">
        <f>Table1[[#This Row],[marketing_spend]]/Table1[[#This Row],[customer buying]]</f>
        <v>35.548640660201947</v>
      </c>
      <c r="I806">
        <v>15999.31</v>
      </c>
      <c r="J806">
        <v>8</v>
      </c>
      <c r="K806" s="1">
        <f t="shared" si="12"/>
        <v>14719.3652</v>
      </c>
      <c r="L806">
        <v>312.87</v>
      </c>
      <c r="M806">
        <v>1.1200000000000001</v>
      </c>
      <c r="N806" s="1">
        <f>Table1[[#This Row],[final_price]]*Table1[[#This Row],[competitor_price_index]]</f>
        <v>16485.689024000003</v>
      </c>
      <c r="O806" t="s">
        <v>45</v>
      </c>
      <c r="P806">
        <v>760</v>
      </c>
      <c r="Q806">
        <v>4259</v>
      </c>
      <c r="R806">
        <v>2.29</v>
      </c>
      <c r="S806" s="2">
        <f>Table1[[#This Row],[units_sold]]*(Table1[[#This Row],[return_rate]]/100)</f>
        <v>97.531099999999995</v>
      </c>
      <c r="T806" s="2">
        <f>Table1[[#This Row],[units_sold]]-Table1[[#This Row],[unit_return]]</f>
        <v>4161.4688999999998</v>
      </c>
      <c r="U806">
        <f>Table1[[#This Row],[final_sold]]*Table1[[#This Row],[final_price]]</f>
        <v>61254180.507542275</v>
      </c>
      <c r="V806">
        <v>3.49</v>
      </c>
      <c r="W806">
        <v>14.48</v>
      </c>
    </row>
    <row r="807" spans="1:23" x14ac:dyDescent="0.3">
      <c r="A807">
        <v>2021</v>
      </c>
      <c r="B807" t="s">
        <v>34</v>
      </c>
      <c r="C807" t="s">
        <v>19</v>
      </c>
      <c r="D807">
        <v>77848</v>
      </c>
      <c r="E807">
        <v>3.91</v>
      </c>
      <c r="F807" s="2">
        <f>Table1[[#This Row],[website_traffic]]*(Table1[[#This Row],[conversion_rate]]/100)</f>
        <v>3043.8568</v>
      </c>
      <c r="G807">
        <v>274405.69</v>
      </c>
      <c r="H807" s="2">
        <f>Table1[[#This Row],[marketing_spend]]/Table1[[#This Row],[customer buying]]</f>
        <v>90.150656890297867</v>
      </c>
      <c r="I807">
        <v>6050.3</v>
      </c>
      <c r="J807">
        <v>1.06</v>
      </c>
      <c r="K807" s="1">
        <f t="shared" si="12"/>
        <v>5986.1668199999995</v>
      </c>
      <c r="L807">
        <v>295.2</v>
      </c>
      <c r="M807">
        <v>1.1000000000000001</v>
      </c>
      <c r="N807" s="1">
        <f>Table1[[#This Row],[final_price]]*Table1[[#This Row],[competitor_price_index]]</f>
        <v>6584.7835020000002</v>
      </c>
      <c r="O807" t="s">
        <v>45</v>
      </c>
      <c r="P807">
        <v>236</v>
      </c>
      <c r="Q807">
        <v>1601</v>
      </c>
      <c r="R807">
        <v>12.9</v>
      </c>
      <c r="S807" s="2">
        <f>Table1[[#This Row],[units_sold]]*(Table1[[#This Row],[return_rate]]/100)</f>
        <v>206.529</v>
      </c>
      <c r="T807" s="2">
        <f>Table1[[#This Row],[units_sold]]-Table1[[#This Row],[unit_return]]</f>
        <v>1394.471</v>
      </c>
      <c r="U807">
        <f>Table1[[#This Row],[final_sold]]*Table1[[#This Row],[final_price]]</f>
        <v>8347536.0316522196</v>
      </c>
      <c r="V807">
        <v>2.63</v>
      </c>
      <c r="W807">
        <v>8.7899999999999991</v>
      </c>
    </row>
    <row r="808" spans="1:23" x14ac:dyDescent="0.3">
      <c r="A808">
        <v>2021</v>
      </c>
      <c r="B808" t="s">
        <v>34</v>
      </c>
      <c r="C808" t="s">
        <v>19</v>
      </c>
      <c r="D808">
        <v>2611</v>
      </c>
      <c r="E808">
        <v>2.15</v>
      </c>
      <c r="F808" s="2">
        <f>Table1[[#This Row],[website_traffic]]*(Table1[[#This Row],[conversion_rate]]/100)</f>
        <v>56.136499999999998</v>
      </c>
      <c r="G808">
        <v>61589.94</v>
      </c>
      <c r="H808" s="2">
        <f>Table1[[#This Row],[marketing_spend]]/Table1[[#This Row],[customer buying]]</f>
        <v>1097.1460636128011</v>
      </c>
      <c r="I808">
        <v>19222.61</v>
      </c>
      <c r="J808">
        <v>18.43</v>
      </c>
      <c r="K808" s="1">
        <f t="shared" si="12"/>
        <v>15679.882976999999</v>
      </c>
      <c r="L808">
        <v>327.94</v>
      </c>
      <c r="M808">
        <v>0.95</v>
      </c>
      <c r="N808" s="1">
        <f>Table1[[#This Row],[final_price]]*Table1[[#This Row],[competitor_price_index]]</f>
        <v>14895.888828149999</v>
      </c>
      <c r="O808" t="s">
        <v>44</v>
      </c>
      <c r="P808">
        <v>904</v>
      </c>
      <c r="Q808">
        <v>61</v>
      </c>
      <c r="R808">
        <v>17.21</v>
      </c>
      <c r="S808" s="2">
        <f>Table1[[#This Row],[units_sold]]*(Table1[[#This Row],[return_rate]]/100)</f>
        <v>10.498100000000001</v>
      </c>
      <c r="T808" s="2">
        <f>Table1[[#This Row],[units_sold]]-Table1[[#This Row],[unit_return]]</f>
        <v>50.501899999999999</v>
      </c>
      <c r="U808">
        <f>Table1[[#This Row],[final_sold]]*Table1[[#This Row],[final_price]]</f>
        <v>791863.88211615628</v>
      </c>
      <c r="V808">
        <v>4.3499999999999996</v>
      </c>
      <c r="W808">
        <v>13.32</v>
      </c>
    </row>
    <row r="809" spans="1:23" x14ac:dyDescent="0.3">
      <c r="A809">
        <v>2021</v>
      </c>
      <c r="B809" t="s">
        <v>34</v>
      </c>
      <c r="C809" t="s">
        <v>18</v>
      </c>
      <c r="D809">
        <v>196874</v>
      </c>
      <c r="E809">
        <v>4.33</v>
      </c>
      <c r="F809" s="2">
        <f>Table1[[#This Row],[website_traffic]]*(Table1[[#This Row],[conversion_rate]]/100)</f>
        <v>8524.6441999999988</v>
      </c>
      <c r="G809">
        <v>29634.76</v>
      </c>
      <c r="H809" s="2">
        <f>Table1[[#This Row],[marketing_spend]]/Table1[[#This Row],[customer buying]]</f>
        <v>3.4763632715603547</v>
      </c>
      <c r="I809">
        <v>14175.65</v>
      </c>
      <c r="J809">
        <v>40.57</v>
      </c>
      <c r="K809" s="1">
        <f t="shared" si="12"/>
        <v>8424.5887949999997</v>
      </c>
      <c r="L809">
        <v>293.10000000000002</v>
      </c>
      <c r="M809">
        <v>0.97</v>
      </c>
      <c r="N809" s="1">
        <f>Table1[[#This Row],[final_price]]*Table1[[#This Row],[competitor_price_index]]</f>
        <v>8171.8511311499997</v>
      </c>
      <c r="O809" t="s">
        <v>45</v>
      </c>
      <c r="P809">
        <v>339</v>
      </c>
      <c r="Q809">
        <v>7655</v>
      </c>
      <c r="R809">
        <v>24.97</v>
      </c>
      <c r="S809" s="2">
        <f>Table1[[#This Row],[units_sold]]*(Table1[[#This Row],[return_rate]]/100)</f>
        <v>1911.4534999999998</v>
      </c>
      <c r="T809" s="2">
        <f>Table1[[#This Row],[units_sold]]-Table1[[#This Row],[unit_return]]</f>
        <v>5743.5465000000004</v>
      </c>
      <c r="U809">
        <f>Table1[[#This Row],[final_sold]]*Table1[[#This Row],[final_price]]</f>
        <v>48387017.48746147</v>
      </c>
      <c r="V809">
        <v>4.49</v>
      </c>
      <c r="W809">
        <v>7.53</v>
      </c>
    </row>
    <row r="810" spans="1:23" x14ac:dyDescent="0.3">
      <c r="A810">
        <v>2021</v>
      </c>
      <c r="B810" t="s">
        <v>34</v>
      </c>
      <c r="C810" t="s">
        <v>19</v>
      </c>
      <c r="D810">
        <v>66869</v>
      </c>
      <c r="E810">
        <v>7.33</v>
      </c>
      <c r="F810" s="2">
        <f>Table1[[#This Row],[website_traffic]]*(Table1[[#This Row],[conversion_rate]]/100)</f>
        <v>4901.4976999999999</v>
      </c>
      <c r="G810">
        <v>441218.52</v>
      </c>
      <c r="H810" s="2">
        <f>Table1[[#This Row],[marketing_spend]]/Table1[[#This Row],[customer buying]]</f>
        <v>90.017081921715487</v>
      </c>
      <c r="I810">
        <v>22118.01</v>
      </c>
      <c r="J810">
        <v>21.15</v>
      </c>
      <c r="K810" s="1">
        <f t="shared" si="12"/>
        <v>17440.050884999997</v>
      </c>
      <c r="L810">
        <v>203.73</v>
      </c>
      <c r="M810">
        <v>0.98</v>
      </c>
      <c r="N810" s="1">
        <f>Table1[[#This Row],[final_price]]*Table1[[#This Row],[competitor_price_index]]</f>
        <v>17091.249867299997</v>
      </c>
      <c r="O810" t="s">
        <v>44</v>
      </c>
      <c r="P810">
        <v>1437</v>
      </c>
      <c r="Q810">
        <v>6077</v>
      </c>
      <c r="R810">
        <v>2.83</v>
      </c>
      <c r="S810" s="2">
        <f>Table1[[#This Row],[units_sold]]*(Table1[[#This Row],[return_rate]]/100)</f>
        <v>171.97910000000002</v>
      </c>
      <c r="T810" s="2">
        <f>Table1[[#This Row],[units_sold]]-Table1[[#This Row],[unit_return]]</f>
        <v>5905.0208999999995</v>
      </c>
      <c r="U810">
        <f>Table1[[#This Row],[final_sold]]*Table1[[#This Row],[final_price]]</f>
        <v>102983864.97298847</v>
      </c>
      <c r="V810">
        <v>4.96</v>
      </c>
      <c r="W810">
        <v>15.03</v>
      </c>
    </row>
    <row r="811" spans="1:23" x14ac:dyDescent="0.3">
      <c r="A811">
        <v>2021</v>
      </c>
      <c r="B811" t="s">
        <v>34</v>
      </c>
      <c r="C811" t="s">
        <v>20</v>
      </c>
      <c r="D811">
        <v>170810</v>
      </c>
      <c r="E811">
        <v>0.89</v>
      </c>
      <c r="F811" s="2">
        <f>Table1[[#This Row],[website_traffic]]*(Table1[[#This Row],[conversion_rate]]/100)</f>
        <v>1520.2090000000001</v>
      </c>
      <c r="G811">
        <v>232070.77</v>
      </c>
      <c r="H811" s="2">
        <f>Table1[[#This Row],[marketing_spend]]/Table1[[#This Row],[customer buying]]</f>
        <v>152.65714780007221</v>
      </c>
      <c r="I811">
        <v>39639.660000000003</v>
      </c>
      <c r="J811">
        <v>15.42</v>
      </c>
      <c r="K811" s="1">
        <f t="shared" si="12"/>
        <v>33527.224428000001</v>
      </c>
      <c r="L811">
        <v>498.76</v>
      </c>
      <c r="M811">
        <v>1.17</v>
      </c>
      <c r="N811" s="1">
        <f>Table1[[#This Row],[final_price]]*Table1[[#This Row],[competitor_price_index]]</f>
        <v>39226.852580760002</v>
      </c>
      <c r="O811" t="s">
        <v>45</v>
      </c>
      <c r="P811">
        <v>4277</v>
      </c>
      <c r="Q811">
        <v>1404</v>
      </c>
      <c r="R811">
        <v>10.37</v>
      </c>
      <c r="S811" s="2">
        <f>Table1[[#This Row],[units_sold]]*(Table1[[#This Row],[return_rate]]/100)</f>
        <v>145.59479999999999</v>
      </c>
      <c r="T811" s="2">
        <f>Table1[[#This Row],[units_sold]]-Table1[[#This Row],[unit_return]]</f>
        <v>1258.4051999999999</v>
      </c>
      <c r="U811">
        <f>Table1[[#This Row],[final_sold]]*Table1[[#This Row],[final_price]]</f>
        <v>42190833.561762221</v>
      </c>
      <c r="V811">
        <v>4.62</v>
      </c>
      <c r="W811">
        <v>9.1300000000000008</v>
      </c>
    </row>
    <row r="812" spans="1:23" x14ac:dyDescent="0.3">
      <c r="A812">
        <v>2021</v>
      </c>
      <c r="B812" t="s">
        <v>34</v>
      </c>
      <c r="C812" t="s">
        <v>18</v>
      </c>
      <c r="D812">
        <v>198043</v>
      </c>
      <c r="E812">
        <v>4.1500000000000004</v>
      </c>
      <c r="F812" s="2">
        <f>Table1[[#This Row],[website_traffic]]*(Table1[[#This Row],[conversion_rate]]/100)</f>
        <v>8218.7844999999998</v>
      </c>
      <c r="G812">
        <v>226127.17</v>
      </c>
      <c r="H812" s="2">
        <f>Table1[[#This Row],[marketing_spend]]/Table1[[#This Row],[customer buying]]</f>
        <v>27.513456521460078</v>
      </c>
      <c r="I812">
        <v>29391.88</v>
      </c>
      <c r="J812">
        <v>34.18</v>
      </c>
      <c r="K812" s="1">
        <f t="shared" si="12"/>
        <v>19345.735416</v>
      </c>
      <c r="L812">
        <v>395.35</v>
      </c>
      <c r="M812">
        <v>1.01</v>
      </c>
      <c r="N812" s="1">
        <f>Table1[[#This Row],[final_price]]*Table1[[#This Row],[competitor_price_index]]</f>
        <v>19539.19277016</v>
      </c>
      <c r="O812" t="s">
        <v>45</v>
      </c>
      <c r="P812">
        <v>1073</v>
      </c>
      <c r="Q812">
        <v>6229</v>
      </c>
      <c r="R812">
        <v>10.78</v>
      </c>
      <c r="S812" s="2">
        <f>Table1[[#This Row],[units_sold]]*(Table1[[#This Row],[return_rate]]/100)</f>
        <v>671.48619999999994</v>
      </c>
      <c r="T812" s="2">
        <f>Table1[[#This Row],[units_sold]]-Table1[[#This Row],[unit_return]]</f>
        <v>5557.5137999999997</v>
      </c>
      <c r="U812">
        <f>Table1[[#This Row],[final_sold]]*Table1[[#This Row],[final_price]]</f>
        <v>107514191.54556873</v>
      </c>
      <c r="V812">
        <v>3.79</v>
      </c>
      <c r="W812">
        <v>9.39</v>
      </c>
    </row>
    <row r="813" spans="1:23" x14ac:dyDescent="0.3">
      <c r="A813">
        <v>2021</v>
      </c>
      <c r="B813" t="s">
        <v>34</v>
      </c>
      <c r="C813" t="s">
        <v>19</v>
      </c>
      <c r="D813">
        <v>167588</v>
      </c>
      <c r="E813">
        <v>7.54</v>
      </c>
      <c r="F813" s="2">
        <f>Table1[[#This Row],[website_traffic]]*(Table1[[#This Row],[conversion_rate]]/100)</f>
        <v>12636.135199999999</v>
      </c>
      <c r="G813">
        <v>211779.42</v>
      </c>
      <c r="H813" s="2">
        <f>Table1[[#This Row],[marketing_spend]]/Table1[[#This Row],[customer buying]]</f>
        <v>16.759825425103084</v>
      </c>
      <c r="I813">
        <v>25252.799999999999</v>
      </c>
      <c r="J813">
        <v>35.32</v>
      </c>
      <c r="K813" s="1">
        <f t="shared" si="12"/>
        <v>16333.511040000001</v>
      </c>
      <c r="L813">
        <v>132.4</v>
      </c>
      <c r="M813">
        <v>1.08</v>
      </c>
      <c r="N813" s="1">
        <f>Table1[[#This Row],[final_price]]*Table1[[#This Row],[competitor_price_index]]</f>
        <v>17640.191923200004</v>
      </c>
      <c r="O813" t="s">
        <v>45</v>
      </c>
      <c r="P813">
        <v>1900</v>
      </c>
      <c r="Q813">
        <v>10058</v>
      </c>
      <c r="R813">
        <v>9.44</v>
      </c>
      <c r="S813" s="2">
        <f>Table1[[#This Row],[units_sold]]*(Table1[[#This Row],[return_rate]]/100)</f>
        <v>949.47519999999997</v>
      </c>
      <c r="T813" s="2">
        <f>Table1[[#This Row],[units_sold]]-Table1[[#This Row],[unit_return]]</f>
        <v>9108.5247999999992</v>
      </c>
      <c r="U813">
        <f>Table1[[#This Row],[final_sold]]*Table1[[#This Row],[final_price]]</f>
        <v>148774190.37891379</v>
      </c>
      <c r="V813">
        <v>3.98</v>
      </c>
      <c r="W813">
        <v>6.79</v>
      </c>
    </row>
    <row r="814" spans="1:23" x14ac:dyDescent="0.3">
      <c r="A814">
        <v>2021</v>
      </c>
      <c r="B814" t="s">
        <v>34</v>
      </c>
      <c r="C814" t="s">
        <v>21</v>
      </c>
      <c r="D814">
        <v>28663</v>
      </c>
      <c r="E814">
        <v>1.27</v>
      </c>
      <c r="F814" s="2">
        <f>Table1[[#This Row],[website_traffic]]*(Table1[[#This Row],[conversion_rate]]/100)</f>
        <v>364.02010000000001</v>
      </c>
      <c r="G814">
        <v>136510.84</v>
      </c>
      <c r="H814" s="2">
        <f>Table1[[#This Row],[marketing_spend]]/Table1[[#This Row],[customer buying]]</f>
        <v>375.00907230122732</v>
      </c>
      <c r="I814">
        <v>29797.72</v>
      </c>
      <c r="J814">
        <v>52.25</v>
      </c>
      <c r="K814" s="1">
        <f t="shared" si="12"/>
        <v>14228.411300000002</v>
      </c>
      <c r="L814">
        <v>35.61</v>
      </c>
      <c r="M814">
        <v>0.86</v>
      </c>
      <c r="N814" s="1">
        <f>Table1[[#This Row],[final_price]]*Table1[[#This Row],[competitor_price_index]]</f>
        <v>12236.433718000002</v>
      </c>
      <c r="O814" t="s">
        <v>45</v>
      </c>
      <c r="P814">
        <v>3986</v>
      </c>
      <c r="Q814">
        <v>243</v>
      </c>
      <c r="R814">
        <v>21.29</v>
      </c>
      <c r="S814" s="2">
        <f>Table1[[#This Row],[units_sold]]*(Table1[[#This Row],[return_rate]]/100)</f>
        <v>51.734699999999997</v>
      </c>
      <c r="T814" s="2">
        <f>Table1[[#This Row],[units_sold]]-Table1[[#This Row],[unit_return]]</f>
        <v>191.2653</v>
      </c>
      <c r="U814">
        <f>Table1[[#This Row],[final_sold]]*Table1[[#This Row],[final_price]]</f>
        <v>2721401.3558178903</v>
      </c>
      <c r="V814">
        <v>3.34</v>
      </c>
      <c r="W814">
        <v>12.8</v>
      </c>
    </row>
    <row r="815" spans="1:23" x14ac:dyDescent="0.3">
      <c r="A815">
        <v>2021</v>
      </c>
      <c r="B815" t="s">
        <v>34</v>
      </c>
      <c r="C815" t="s">
        <v>22</v>
      </c>
      <c r="D815">
        <v>96131</v>
      </c>
      <c r="E815">
        <v>3.92</v>
      </c>
      <c r="F815" s="2">
        <f>Table1[[#This Row],[website_traffic]]*(Table1[[#This Row],[conversion_rate]]/100)</f>
        <v>3768.3352</v>
      </c>
      <c r="G815">
        <v>388488.18</v>
      </c>
      <c r="H815" s="2">
        <f>Table1[[#This Row],[marketing_spend]]/Table1[[#This Row],[customer buying]]</f>
        <v>103.09278749937107</v>
      </c>
      <c r="I815">
        <v>5874.47</v>
      </c>
      <c r="J815">
        <v>33</v>
      </c>
      <c r="K815" s="1">
        <f t="shared" si="12"/>
        <v>3935.8948999999998</v>
      </c>
      <c r="L815">
        <v>175.46</v>
      </c>
      <c r="M815">
        <v>0.97</v>
      </c>
      <c r="N815" s="1">
        <f>Table1[[#This Row],[final_price]]*Table1[[#This Row],[competitor_price_index]]</f>
        <v>3817.8180529999995</v>
      </c>
      <c r="O815" t="s">
        <v>45</v>
      </c>
      <c r="P815">
        <v>1378</v>
      </c>
      <c r="Q815">
        <v>2200</v>
      </c>
      <c r="R815">
        <v>9.1</v>
      </c>
      <c r="S815" s="2">
        <f>Table1[[#This Row],[units_sold]]*(Table1[[#This Row],[return_rate]]/100)</f>
        <v>200.2</v>
      </c>
      <c r="T815" s="2">
        <f>Table1[[#This Row],[units_sold]]-Table1[[#This Row],[unit_return]]</f>
        <v>1999.8</v>
      </c>
      <c r="U815">
        <f>Table1[[#This Row],[final_sold]]*Table1[[#This Row],[final_price]]</f>
        <v>7871002.6210199995</v>
      </c>
      <c r="V815">
        <v>2.92</v>
      </c>
      <c r="W815">
        <v>7.28</v>
      </c>
    </row>
    <row r="816" spans="1:23" x14ac:dyDescent="0.3">
      <c r="A816">
        <v>2021</v>
      </c>
      <c r="B816" t="s">
        <v>34</v>
      </c>
      <c r="C816" t="s">
        <v>22</v>
      </c>
      <c r="D816">
        <v>88081</v>
      </c>
      <c r="E816">
        <v>1.62</v>
      </c>
      <c r="F816" s="2">
        <f>Table1[[#This Row],[website_traffic]]*(Table1[[#This Row],[conversion_rate]]/100)</f>
        <v>1426.9122000000002</v>
      </c>
      <c r="G816">
        <v>257871.92</v>
      </c>
      <c r="H816" s="2">
        <f>Table1[[#This Row],[marketing_spend]]/Table1[[#This Row],[customer buying]]</f>
        <v>180.72024333382248</v>
      </c>
      <c r="I816">
        <v>202.63</v>
      </c>
      <c r="J816">
        <v>36.840000000000003</v>
      </c>
      <c r="K816" s="1">
        <f t="shared" si="12"/>
        <v>127.98110799999999</v>
      </c>
      <c r="L816">
        <v>404.89</v>
      </c>
      <c r="M816">
        <v>1.08</v>
      </c>
      <c r="N816" s="1">
        <f>Table1[[#This Row],[final_price]]*Table1[[#This Row],[competitor_price_index]]</f>
        <v>138.21959663999999</v>
      </c>
      <c r="O816" t="s">
        <v>45</v>
      </c>
      <c r="P816">
        <v>673</v>
      </c>
      <c r="Q816">
        <v>1269</v>
      </c>
      <c r="R816">
        <v>3.05</v>
      </c>
      <c r="S816" s="2">
        <f>Table1[[#This Row],[units_sold]]*(Table1[[#This Row],[return_rate]]/100)</f>
        <v>38.704499999999996</v>
      </c>
      <c r="T816" s="2">
        <f>Table1[[#This Row],[units_sold]]-Table1[[#This Row],[unit_return]]</f>
        <v>1230.2954999999999</v>
      </c>
      <c r="U816">
        <f>Table1[[#This Row],[final_sold]]*Table1[[#This Row],[final_price]]</f>
        <v>157454.58125741399</v>
      </c>
      <c r="V816">
        <v>4.45</v>
      </c>
      <c r="W816">
        <v>12.36</v>
      </c>
    </row>
    <row r="817" spans="1:23" x14ac:dyDescent="0.3">
      <c r="A817">
        <v>2021</v>
      </c>
      <c r="B817" t="s">
        <v>34</v>
      </c>
      <c r="C817" t="s">
        <v>18</v>
      </c>
      <c r="D817">
        <v>24007</v>
      </c>
      <c r="E817">
        <v>5.52</v>
      </c>
      <c r="F817" s="2">
        <f>Table1[[#This Row],[website_traffic]]*(Table1[[#This Row],[conversion_rate]]/100)</f>
        <v>1325.1864</v>
      </c>
      <c r="G817">
        <v>192459.65</v>
      </c>
      <c r="H817" s="2">
        <f>Table1[[#This Row],[marketing_spend]]/Table1[[#This Row],[customer buying]]</f>
        <v>145.23213489060859</v>
      </c>
      <c r="I817">
        <v>4845.71</v>
      </c>
      <c r="J817">
        <v>26.98</v>
      </c>
      <c r="K817" s="1">
        <f t="shared" si="12"/>
        <v>3538.337442</v>
      </c>
      <c r="L817">
        <v>450.61</v>
      </c>
      <c r="M817">
        <v>1.04</v>
      </c>
      <c r="N817" s="1">
        <f>Table1[[#This Row],[final_price]]*Table1[[#This Row],[competitor_price_index]]</f>
        <v>3679.87093968</v>
      </c>
      <c r="O817" t="s">
        <v>45</v>
      </c>
      <c r="P817">
        <v>3326</v>
      </c>
      <c r="Q817">
        <v>938</v>
      </c>
      <c r="R817">
        <v>20.190000000000001</v>
      </c>
      <c r="S817" s="2">
        <f>Table1[[#This Row],[units_sold]]*(Table1[[#This Row],[return_rate]]/100)</f>
        <v>189.38220000000001</v>
      </c>
      <c r="T817" s="2">
        <f>Table1[[#This Row],[units_sold]]-Table1[[#This Row],[unit_return]]</f>
        <v>748.61779999999999</v>
      </c>
      <c r="U817">
        <f>Table1[[#This Row],[final_sold]]*Table1[[#This Row],[final_price]]</f>
        <v>2648862.3914876673</v>
      </c>
      <c r="V817">
        <v>3.54</v>
      </c>
      <c r="W817">
        <v>9.2799999999999994</v>
      </c>
    </row>
    <row r="818" spans="1:23" x14ac:dyDescent="0.3">
      <c r="A818">
        <v>2021</v>
      </c>
      <c r="B818" t="s">
        <v>34</v>
      </c>
      <c r="C818" t="s">
        <v>18</v>
      </c>
      <c r="D818">
        <v>30784</v>
      </c>
      <c r="E818">
        <v>5.53</v>
      </c>
      <c r="F818" s="2">
        <f>Table1[[#This Row],[website_traffic]]*(Table1[[#This Row],[conversion_rate]]/100)</f>
        <v>1702.3552</v>
      </c>
      <c r="G818">
        <v>469747.24</v>
      </c>
      <c r="H818" s="2">
        <f>Table1[[#This Row],[marketing_spend]]/Table1[[#This Row],[customer buying]]</f>
        <v>275.93961589214751</v>
      </c>
      <c r="I818">
        <v>29545.51</v>
      </c>
      <c r="J818">
        <v>4.4000000000000004</v>
      </c>
      <c r="K818" s="1">
        <f t="shared" si="12"/>
        <v>28245.507559999998</v>
      </c>
      <c r="L818">
        <v>350.69</v>
      </c>
      <c r="M818">
        <v>1.1299999999999999</v>
      </c>
      <c r="N818" s="1">
        <f>Table1[[#This Row],[final_price]]*Table1[[#This Row],[competitor_price_index]]</f>
        <v>31917.423542799996</v>
      </c>
      <c r="O818" t="s">
        <v>45</v>
      </c>
      <c r="P818">
        <v>3193</v>
      </c>
      <c r="Q818">
        <v>1620</v>
      </c>
      <c r="R818">
        <v>6.35</v>
      </c>
      <c r="S818" s="2">
        <f>Table1[[#This Row],[units_sold]]*(Table1[[#This Row],[return_rate]]/100)</f>
        <v>102.87</v>
      </c>
      <c r="T818" s="2">
        <f>Table1[[#This Row],[units_sold]]-Table1[[#This Row],[unit_return]]</f>
        <v>1517.13</v>
      </c>
      <c r="U818">
        <f>Table1[[#This Row],[final_sold]]*Table1[[#This Row],[final_price]]</f>
        <v>42852106.884502798</v>
      </c>
      <c r="V818">
        <v>4.76</v>
      </c>
      <c r="W818">
        <v>17.309999999999999</v>
      </c>
    </row>
    <row r="819" spans="1:23" x14ac:dyDescent="0.3">
      <c r="A819">
        <v>2021</v>
      </c>
      <c r="B819" t="s">
        <v>34</v>
      </c>
      <c r="C819" t="s">
        <v>22</v>
      </c>
      <c r="D819">
        <v>47051</v>
      </c>
      <c r="E819">
        <v>3.54</v>
      </c>
      <c r="F819" s="2">
        <f>Table1[[#This Row],[website_traffic]]*(Table1[[#This Row],[conversion_rate]]/100)</f>
        <v>1665.6054000000001</v>
      </c>
      <c r="G819">
        <v>270533.05</v>
      </c>
      <c r="H819" s="2">
        <f>Table1[[#This Row],[marketing_spend]]/Table1[[#This Row],[customer buying]]</f>
        <v>162.42325463161922</v>
      </c>
      <c r="I819">
        <v>42346.64</v>
      </c>
      <c r="J819">
        <v>17.510000000000002</v>
      </c>
      <c r="K819" s="1">
        <f t="shared" si="12"/>
        <v>34931.743336</v>
      </c>
      <c r="L819">
        <v>257.57</v>
      </c>
      <c r="M819">
        <v>0.83</v>
      </c>
      <c r="N819" s="1">
        <f>Table1[[#This Row],[final_price]]*Table1[[#This Row],[competitor_price_index]]</f>
        <v>28993.34696888</v>
      </c>
      <c r="O819" t="s">
        <v>45</v>
      </c>
      <c r="P819">
        <v>4267</v>
      </c>
      <c r="Q819">
        <v>1259</v>
      </c>
      <c r="R819">
        <v>14.66</v>
      </c>
      <c r="S819" s="2">
        <f>Table1[[#This Row],[units_sold]]*(Table1[[#This Row],[return_rate]]/100)</f>
        <v>184.5694</v>
      </c>
      <c r="T819" s="2">
        <f>Table1[[#This Row],[units_sold]]-Table1[[#This Row],[unit_return]]</f>
        <v>1074.4305999999999</v>
      </c>
      <c r="U819">
        <f>Table1[[#This Row],[final_sold]]*Table1[[#This Row],[final_price]]</f>
        <v>37531733.951544479</v>
      </c>
      <c r="V819">
        <v>3.78</v>
      </c>
      <c r="W819">
        <v>8.4</v>
      </c>
    </row>
    <row r="820" spans="1:23" x14ac:dyDescent="0.3">
      <c r="A820">
        <v>2021</v>
      </c>
      <c r="B820" t="s">
        <v>34</v>
      </c>
      <c r="C820" t="s">
        <v>22</v>
      </c>
      <c r="D820">
        <v>126664</v>
      </c>
      <c r="E820">
        <v>3.67</v>
      </c>
      <c r="F820" s="2">
        <f>Table1[[#This Row],[website_traffic]]*(Table1[[#This Row],[conversion_rate]]/100)</f>
        <v>4648.5688</v>
      </c>
      <c r="G820">
        <v>341282.6</v>
      </c>
      <c r="H820" s="2">
        <f>Table1[[#This Row],[marketing_spend]]/Table1[[#This Row],[customer buying]]</f>
        <v>73.416704083200827</v>
      </c>
      <c r="I820">
        <v>2693.21</v>
      </c>
      <c r="J820">
        <v>22.2</v>
      </c>
      <c r="K820" s="1">
        <f t="shared" si="12"/>
        <v>2095.31738</v>
      </c>
      <c r="L820">
        <v>333.68</v>
      </c>
      <c r="M820">
        <v>0.95</v>
      </c>
      <c r="N820" s="1">
        <f>Table1[[#This Row],[final_price]]*Table1[[#This Row],[competitor_price_index]]</f>
        <v>1990.5515109999999</v>
      </c>
      <c r="O820" t="s">
        <v>44</v>
      </c>
      <c r="P820">
        <v>1957</v>
      </c>
      <c r="Q820">
        <v>5310</v>
      </c>
      <c r="R820">
        <v>9.93</v>
      </c>
      <c r="S820" s="2">
        <f>Table1[[#This Row],[units_sold]]*(Table1[[#This Row],[return_rate]]/100)</f>
        <v>527.28300000000002</v>
      </c>
      <c r="T820" s="2">
        <f>Table1[[#This Row],[units_sold]]-Table1[[#This Row],[unit_return]]</f>
        <v>4782.7169999999996</v>
      </c>
      <c r="U820">
        <f>Table1[[#This Row],[final_sold]]*Table1[[#This Row],[final_price]]</f>
        <v>10021310.05372146</v>
      </c>
      <c r="V820">
        <v>4.57</v>
      </c>
      <c r="W820">
        <v>16.579999999999998</v>
      </c>
    </row>
    <row r="821" spans="1:23" x14ac:dyDescent="0.3">
      <c r="A821">
        <v>2021</v>
      </c>
      <c r="B821" t="s">
        <v>34</v>
      </c>
      <c r="C821" t="s">
        <v>22</v>
      </c>
      <c r="D821">
        <v>40935</v>
      </c>
      <c r="E821">
        <v>1.5</v>
      </c>
      <c r="F821" s="2">
        <f>Table1[[#This Row],[website_traffic]]*(Table1[[#This Row],[conversion_rate]]/100)</f>
        <v>614.02499999999998</v>
      </c>
      <c r="G821">
        <v>415829.17</v>
      </c>
      <c r="H821" s="2">
        <f>Table1[[#This Row],[marketing_spend]]/Table1[[#This Row],[customer buying]]</f>
        <v>677.21863116322629</v>
      </c>
      <c r="I821">
        <v>43840.44</v>
      </c>
      <c r="J821">
        <v>31.64</v>
      </c>
      <c r="K821" s="1">
        <f t="shared" si="12"/>
        <v>29969.324784</v>
      </c>
      <c r="L821">
        <v>72.760000000000005</v>
      </c>
      <c r="M821">
        <v>0.93</v>
      </c>
      <c r="N821" s="1">
        <f>Table1[[#This Row],[final_price]]*Table1[[#This Row],[competitor_price_index]]</f>
        <v>27871.472049120002</v>
      </c>
      <c r="O821" t="s">
        <v>45</v>
      </c>
      <c r="P821">
        <v>2112</v>
      </c>
      <c r="Q821">
        <v>555</v>
      </c>
      <c r="R821">
        <v>6.59</v>
      </c>
      <c r="S821" s="2">
        <f>Table1[[#This Row],[units_sold]]*(Table1[[#This Row],[return_rate]]/100)</f>
        <v>36.5745</v>
      </c>
      <c r="T821" s="2">
        <f>Table1[[#This Row],[units_sold]]-Table1[[#This Row],[unit_return]]</f>
        <v>518.42550000000006</v>
      </c>
      <c r="U821">
        <f>Table1[[#This Row],[final_sold]]*Table1[[#This Row],[final_price]]</f>
        <v>15536862.185807593</v>
      </c>
      <c r="V821">
        <v>4.5199999999999996</v>
      </c>
      <c r="W821">
        <v>11.79</v>
      </c>
    </row>
    <row r="822" spans="1:23" x14ac:dyDescent="0.3">
      <c r="A822">
        <v>2021</v>
      </c>
      <c r="B822" t="s">
        <v>34</v>
      </c>
      <c r="C822" t="s">
        <v>22</v>
      </c>
      <c r="D822">
        <v>33784</v>
      </c>
      <c r="E822">
        <v>6.2</v>
      </c>
      <c r="F822" s="2">
        <f>Table1[[#This Row],[website_traffic]]*(Table1[[#This Row],[conversion_rate]]/100)</f>
        <v>2094.6080000000002</v>
      </c>
      <c r="G822">
        <v>104252.21</v>
      </c>
      <c r="H822" s="2">
        <f>Table1[[#This Row],[marketing_spend]]/Table1[[#This Row],[customer buying]]</f>
        <v>49.77170429980216</v>
      </c>
      <c r="I822">
        <v>15039.39</v>
      </c>
      <c r="J822">
        <v>54.05</v>
      </c>
      <c r="K822" s="1">
        <f t="shared" si="12"/>
        <v>6910.5997049999996</v>
      </c>
      <c r="L822">
        <v>52.43</v>
      </c>
      <c r="M822">
        <v>1.1299999999999999</v>
      </c>
      <c r="N822" s="1">
        <f>Table1[[#This Row],[final_price]]*Table1[[#This Row],[competitor_price_index]]</f>
        <v>7808.9776666499993</v>
      </c>
      <c r="O822" t="s">
        <v>45</v>
      </c>
      <c r="P822">
        <v>2737</v>
      </c>
      <c r="Q822">
        <v>1642</v>
      </c>
      <c r="R822">
        <v>6.74</v>
      </c>
      <c r="S822" s="2">
        <f>Table1[[#This Row],[units_sold]]*(Table1[[#This Row],[return_rate]]/100)</f>
        <v>110.6708</v>
      </c>
      <c r="T822" s="2">
        <f>Table1[[#This Row],[units_sold]]-Table1[[#This Row],[unit_return]]</f>
        <v>1531.3291999999999</v>
      </c>
      <c r="U822">
        <f>Table1[[#This Row],[final_sold]]*Table1[[#This Row],[final_price]]</f>
        <v>10582403.117777884</v>
      </c>
      <c r="V822">
        <v>3.92</v>
      </c>
      <c r="W822">
        <v>14.7</v>
      </c>
    </row>
    <row r="823" spans="1:23" x14ac:dyDescent="0.3">
      <c r="A823">
        <v>2021</v>
      </c>
      <c r="B823" t="s">
        <v>34</v>
      </c>
      <c r="C823" t="s">
        <v>19</v>
      </c>
      <c r="D823">
        <v>78838</v>
      </c>
      <c r="E823">
        <v>6.56</v>
      </c>
      <c r="F823" s="2">
        <f>Table1[[#This Row],[website_traffic]]*(Table1[[#This Row],[conversion_rate]]/100)</f>
        <v>5171.7727999999997</v>
      </c>
      <c r="G823">
        <v>34881.089999999997</v>
      </c>
      <c r="H823" s="2">
        <f>Table1[[#This Row],[marketing_spend]]/Table1[[#This Row],[customer buying]]</f>
        <v>6.7445132160484693</v>
      </c>
      <c r="I823">
        <v>14958.13</v>
      </c>
      <c r="J823">
        <v>57.29</v>
      </c>
      <c r="K823" s="1">
        <f t="shared" si="12"/>
        <v>6388.6173230000004</v>
      </c>
      <c r="L823">
        <v>455.8</v>
      </c>
      <c r="M823">
        <v>0.9</v>
      </c>
      <c r="N823" s="1">
        <f>Table1[[#This Row],[final_price]]*Table1[[#This Row],[competitor_price_index]]</f>
        <v>5749.7555907000005</v>
      </c>
      <c r="O823" t="s">
        <v>45</v>
      </c>
      <c r="P823">
        <v>269</v>
      </c>
      <c r="Q823">
        <v>2772</v>
      </c>
      <c r="R823">
        <v>7.48</v>
      </c>
      <c r="S823" s="2">
        <f>Table1[[#This Row],[units_sold]]*(Table1[[#This Row],[return_rate]]/100)</f>
        <v>207.34560000000002</v>
      </c>
      <c r="T823" s="2">
        <f>Table1[[#This Row],[units_sold]]-Table1[[#This Row],[unit_return]]</f>
        <v>2564.6543999999999</v>
      </c>
      <c r="U823">
        <f>Table1[[#This Row],[final_sold]]*Table1[[#This Row],[final_price]]</f>
        <v>16384595.527348172</v>
      </c>
      <c r="V823">
        <v>2.68</v>
      </c>
      <c r="W823">
        <v>9.52</v>
      </c>
    </row>
    <row r="824" spans="1:23" x14ac:dyDescent="0.3">
      <c r="A824">
        <v>2021</v>
      </c>
      <c r="B824" t="s">
        <v>34</v>
      </c>
      <c r="C824" t="s">
        <v>22</v>
      </c>
      <c r="D824">
        <v>32688</v>
      </c>
      <c r="E824">
        <v>7.18</v>
      </c>
      <c r="F824" s="2">
        <f>Table1[[#This Row],[website_traffic]]*(Table1[[#This Row],[conversion_rate]]/100)</f>
        <v>2346.9983999999999</v>
      </c>
      <c r="G824">
        <v>109733.16</v>
      </c>
      <c r="H824" s="2">
        <f>Table1[[#This Row],[marketing_spend]]/Table1[[#This Row],[customer buying]]</f>
        <v>46.754680361094408</v>
      </c>
      <c r="I824">
        <v>14702.92</v>
      </c>
      <c r="J824">
        <v>51.19</v>
      </c>
      <c r="K824" s="1">
        <f t="shared" si="12"/>
        <v>7176.4952519999997</v>
      </c>
      <c r="L824">
        <v>324.08999999999997</v>
      </c>
      <c r="M824">
        <v>1.2</v>
      </c>
      <c r="N824" s="1">
        <f>Table1[[#This Row],[final_price]]*Table1[[#This Row],[competitor_price_index]]</f>
        <v>8611.7943023999997</v>
      </c>
      <c r="O824" t="s">
        <v>45</v>
      </c>
      <c r="P824">
        <v>943</v>
      </c>
      <c r="Q824">
        <v>1619</v>
      </c>
      <c r="R824">
        <v>4.68</v>
      </c>
      <c r="S824" s="2">
        <f>Table1[[#This Row],[units_sold]]*(Table1[[#This Row],[return_rate]]/100)</f>
        <v>75.769199999999998</v>
      </c>
      <c r="T824" s="2">
        <f>Table1[[#This Row],[units_sold]]-Table1[[#This Row],[unit_return]]</f>
        <v>1543.2308</v>
      </c>
      <c r="U824">
        <f>Table1[[#This Row],[final_sold]]*Table1[[#This Row],[final_price]]</f>
        <v>11074988.508940162</v>
      </c>
      <c r="V824">
        <v>3.45</v>
      </c>
      <c r="W824">
        <v>17.920000000000002</v>
      </c>
    </row>
    <row r="825" spans="1:23" x14ac:dyDescent="0.3">
      <c r="A825">
        <v>2021</v>
      </c>
      <c r="B825" t="s">
        <v>34</v>
      </c>
      <c r="C825" t="s">
        <v>18</v>
      </c>
      <c r="D825">
        <v>10495</v>
      </c>
      <c r="E825">
        <v>0.89</v>
      </c>
      <c r="F825" s="2">
        <f>Table1[[#This Row],[website_traffic]]*(Table1[[#This Row],[conversion_rate]]/100)</f>
        <v>93.405500000000004</v>
      </c>
      <c r="G825">
        <v>43249.5</v>
      </c>
      <c r="H825" s="2">
        <f>Table1[[#This Row],[marketing_spend]]/Table1[[#This Row],[customer buying]]</f>
        <v>463.02947899213643</v>
      </c>
      <c r="I825">
        <v>9478.58</v>
      </c>
      <c r="J825">
        <v>3.85</v>
      </c>
      <c r="K825" s="1">
        <f t="shared" si="12"/>
        <v>9113.6546699999999</v>
      </c>
      <c r="L825">
        <v>185.08</v>
      </c>
      <c r="M825">
        <v>1.1599999999999999</v>
      </c>
      <c r="N825" s="1">
        <f>Table1[[#This Row],[final_price]]*Table1[[#This Row],[competitor_price_index]]</f>
        <v>10571.839417199999</v>
      </c>
      <c r="O825" t="s">
        <v>45</v>
      </c>
      <c r="P825">
        <v>4782</v>
      </c>
      <c r="Q825">
        <v>71</v>
      </c>
      <c r="R825">
        <v>6.79</v>
      </c>
      <c r="S825" s="2">
        <f>Table1[[#This Row],[units_sold]]*(Table1[[#This Row],[return_rate]]/100)</f>
        <v>4.8209</v>
      </c>
      <c r="T825" s="2">
        <f>Table1[[#This Row],[units_sold]]-Table1[[#This Row],[unit_return]]</f>
        <v>66.179100000000005</v>
      </c>
      <c r="U825">
        <f>Table1[[#This Row],[final_sold]]*Table1[[#This Row],[final_price]]</f>
        <v>603133.46377139702</v>
      </c>
      <c r="V825">
        <v>3.81</v>
      </c>
      <c r="W825">
        <v>8.58</v>
      </c>
    </row>
    <row r="826" spans="1:23" x14ac:dyDescent="0.3">
      <c r="A826">
        <v>2021</v>
      </c>
      <c r="B826" t="s">
        <v>34</v>
      </c>
      <c r="C826" t="s">
        <v>19</v>
      </c>
      <c r="D826">
        <v>94593</v>
      </c>
      <c r="E826">
        <v>2.84</v>
      </c>
      <c r="F826" s="2">
        <f>Table1[[#This Row],[website_traffic]]*(Table1[[#This Row],[conversion_rate]]/100)</f>
        <v>2686.4411999999998</v>
      </c>
      <c r="G826">
        <v>48302.400000000001</v>
      </c>
      <c r="H826" s="2">
        <f>Table1[[#This Row],[marketing_spend]]/Table1[[#This Row],[customer buying]]</f>
        <v>17.980069692200971</v>
      </c>
      <c r="I826">
        <v>4098.07</v>
      </c>
      <c r="J826">
        <v>11.51</v>
      </c>
      <c r="K826" s="1">
        <f t="shared" si="12"/>
        <v>3626.3821429999998</v>
      </c>
      <c r="L826">
        <v>266.12</v>
      </c>
      <c r="M826">
        <v>1.06</v>
      </c>
      <c r="N826" s="1">
        <f>Table1[[#This Row],[final_price]]*Table1[[#This Row],[competitor_price_index]]</f>
        <v>3843.9650715799999</v>
      </c>
      <c r="O826" t="s">
        <v>45</v>
      </c>
      <c r="P826">
        <v>4083</v>
      </c>
      <c r="Q826">
        <v>2127</v>
      </c>
      <c r="R826">
        <v>16.63</v>
      </c>
      <c r="S826" s="2">
        <f>Table1[[#This Row],[units_sold]]*(Table1[[#This Row],[return_rate]]/100)</f>
        <v>353.7201</v>
      </c>
      <c r="T826" s="2">
        <f>Table1[[#This Row],[units_sold]]-Table1[[#This Row],[unit_return]]</f>
        <v>1773.2799</v>
      </c>
      <c r="U826">
        <f>Table1[[#This Row],[final_sold]]*Table1[[#This Row],[final_price]]</f>
        <v>6430590.5639008256</v>
      </c>
      <c r="V826">
        <v>3.96</v>
      </c>
      <c r="W826">
        <v>6.39</v>
      </c>
    </row>
    <row r="827" spans="1:23" x14ac:dyDescent="0.3">
      <c r="A827">
        <v>2021</v>
      </c>
      <c r="B827" t="s">
        <v>34</v>
      </c>
      <c r="C827" t="s">
        <v>21</v>
      </c>
      <c r="D827">
        <v>136915</v>
      </c>
      <c r="E827">
        <v>2.84</v>
      </c>
      <c r="F827" s="2">
        <f>Table1[[#This Row],[website_traffic]]*(Table1[[#This Row],[conversion_rate]]/100)</f>
        <v>3888.386</v>
      </c>
      <c r="G827">
        <v>57970.28</v>
      </c>
      <c r="H827" s="2">
        <f>Table1[[#This Row],[marketing_spend]]/Table1[[#This Row],[customer buying]]</f>
        <v>14.908571319822672</v>
      </c>
      <c r="I827">
        <v>46278.18</v>
      </c>
      <c r="J827">
        <v>9.0399999999999991</v>
      </c>
      <c r="K827" s="1">
        <f t="shared" si="12"/>
        <v>42094.632528000002</v>
      </c>
      <c r="L827">
        <v>206.67</v>
      </c>
      <c r="M827">
        <v>0.98</v>
      </c>
      <c r="N827" s="1">
        <f>Table1[[#This Row],[final_price]]*Table1[[#This Row],[competitor_price_index]]</f>
        <v>41252.739877439999</v>
      </c>
      <c r="O827" t="s">
        <v>45</v>
      </c>
      <c r="P827">
        <v>3625</v>
      </c>
      <c r="Q827">
        <v>2068</v>
      </c>
      <c r="R827">
        <v>6.87</v>
      </c>
      <c r="S827" s="2">
        <f>Table1[[#This Row],[units_sold]]*(Table1[[#This Row],[return_rate]]/100)</f>
        <v>142.07159999999999</v>
      </c>
      <c r="T827" s="2">
        <f>Table1[[#This Row],[units_sold]]-Table1[[#This Row],[unit_return]]</f>
        <v>1925.9284</v>
      </c>
      <c r="U827">
        <f>Table1[[#This Row],[final_sold]]*Table1[[#This Row],[final_price]]</f>
        <v>81071248.273239002</v>
      </c>
      <c r="V827">
        <v>2.66</v>
      </c>
      <c r="W827">
        <v>9.93</v>
      </c>
    </row>
    <row r="828" spans="1:23" x14ac:dyDescent="0.3">
      <c r="A828">
        <v>2022</v>
      </c>
      <c r="B828" t="s">
        <v>34</v>
      </c>
      <c r="C828" t="s">
        <v>20</v>
      </c>
      <c r="D828">
        <v>97993</v>
      </c>
      <c r="E828">
        <v>7.58</v>
      </c>
      <c r="F828" s="2">
        <f>Table1[[#This Row],[website_traffic]]*(Table1[[#This Row],[conversion_rate]]/100)</f>
        <v>7427.8694000000005</v>
      </c>
      <c r="G828">
        <v>55069.77</v>
      </c>
      <c r="H828" s="2">
        <f>Table1[[#This Row],[marketing_spend]]/Table1[[#This Row],[customer buying]]</f>
        <v>7.4139389149733832</v>
      </c>
      <c r="I828">
        <v>6717.88</v>
      </c>
      <c r="J828">
        <v>41.81</v>
      </c>
      <c r="K828" s="1">
        <f t="shared" si="12"/>
        <v>3909.134372</v>
      </c>
      <c r="L828">
        <v>418.32</v>
      </c>
      <c r="M828">
        <v>0.95</v>
      </c>
      <c r="N828" s="1">
        <f>Table1[[#This Row],[final_price]]*Table1[[#This Row],[competitor_price_index]]</f>
        <v>3713.6776533999996</v>
      </c>
      <c r="O828" t="s">
        <v>45</v>
      </c>
      <c r="P828">
        <v>3064</v>
      </c>
      <c r="Q828">
        <v>7026</v>
      </c>
      <c r="R828">
        <v>13.1</v>
      </c>
      <c r="S828" s="2">
        <f>Table1[[#This Row],[units_sold]]*(Table1[[#This Row],[return_rate]]/100)</f>
        <v>920.40600000000006</v>
      </c>
      <c r="T828" s="2">
        <f>Table1[[#This Row],[units_sold]]-Table1[[#This Row],[unit_return]]</f>
        <v>6105.5940000000001</v>
      </c>
      <c r="U828">
        <f>Table1[[#This Row],[final_sold]]*Table1[[#This Row],[final_price]]</f>
        <v>23867587.366876967</v>
      </c>
      <c r="V828">
        <v>4.7300000000000004</v>
      </c>
      <c r="W828">
        <v>11.28</v>
      </c>
    </row>
    <row r="829" spans="1:23" x14ac:dyDescent="0.3">
      <c r="A829">
        <v>2022</v>
      </c>
      <c r="B829" t="s">
        <v>34</v>
      </c>
      <c r="C829" t="s">
        <v>18</v>
      </c>
      <c r="D829">
        <v>19823</v>
      </c>
      <c r="E829">
        <v>3.55</v>
      </c>
      <c r="F829" s="2">
        <f>Table1[[#This Row],[website_traffic]]*(Table1[[#This Row],[conversion_rate]]/100)</f>
        <v>703.71649999999988</v>
      </c>
      <c r="G829">
        <v>6734.81</v>
      </c>
      <c r="H829" s="2">
        <f>Table1[[#This Row],[marketing_spend]]/Table1[[#This Row],[customer buying]]</f>
        <v>9.57034544450784</v>
      </c>
      <c r="I829">
        <v>26660.73</v>
      </c>
      <c r="J829">
        <v>35.29</v>
      </c>
      <c r="K829" s="1">
        <f t="shared" si="12"/>
        <v>17252.158382999998</v>
      </c>
      <c r="L829">
        <v>319.08999999999997</v>
      </c>
      <c r="M829">
        <v>1.02</v>
      </c>
      <c r="N829" s="1">
        <f>Table1[[#This Row],[final_price]]*Table1[[#This Row],[competitor_price_index]]</f>
        <v>17597.20155066</v>
      </c>
      <c r="O829" t="s">
        <v>44</v>
      </c>
      <c r="P829">
        <v>3020</v>
      </c>
      <c r="Q829">
        <v>876</v>
      </c>
      <c r="R829">
        <v>4.49</v>
      </c>
      <c r="S829" s="2">
        <f>Table1[[#This Row],[units_sold]]*(Table1[[#This Row],[return_rate]]/100)</f>
        <v>39.3324</v>
      </c>
      <c r="T829" s="2">
        <f>Table1[[#This Row],[units_sold]]-Table1[[#This Row],[unit_return]]</f>
        <v>836.66759999999999</v>
      </c>
      <c r="U829">
        <f>Table1[[#This Row],[final_sold]]*Table1[[#This Row],[final_price]]</f>
        <v>14434321.949124489</v>
      </c>
      <c r="V829">
        <v>4.9800000000000004</v>
      </c>
      <c r="W829">
        <v>12.16</v>
      </c>
    </row>
    <row r="830" spans="1:23" x14ac:dyDescent="0.3">
      <c r="A830">
        <v>2022</v>
      </c>
      <c r="B830" t="s">
        <v>34</v>
      </c>
      <c r="C830" t="s">
        <v>19</v>
      </c>
      <c r="D830">
        <v>61399</v>
      </c>
      <c r="E830">
        <v>4.84</v>
      </c>
      <c r="F830" s="2">
        <f>Table1[[#This Row],[website_traffic]]*(Table1[[#This Row],[conversion_rate]]/100)</f>
        <v>2971.7116000000001</v>
      </c>
      <c r="G830">
        <v>476879.74</v>
      </c>
      <c r="H830" s="2">
        <f>Table1[[#This Row],[marketing_spend]]/Table1[[#This Row],[customer buying]]</f>
        <v>160.47308897673651</v>
      </c>
      <c r="I830">
        <v>47987.69</v>
      </c>
      <c r="J830">
        <v>54.56</v>
      </c>
      <c r="K830" s="1">
        <f t="shared" si="12"/>
        <v>21805.606336000001</v>
      </c>
      <c r="L830">
        <v>463.59</v>
      </c>
      <c r="M830">
        <v>0.93</v>
      </c>
      <c r="N830" s="1">
        <f>Table1[[#This Row],[final_price]]*Table1[[#This Row],[competitor_price_index]]</f>
        <v>20279.213892480002</v>
      </c>
      <c r="O830" t="s">
        <v>45</v>
      </c>
      <c r="P830">
        <v>3933</v>
      </c>
      <c r="Q830">
        <v>1551</v>
      </c>
      <c r="R830">
        <v>17.489999999999998</v>
      </c>
      <c r="S830" s="2">
        <f>Table1[[#This Row],[units_sold]]*(Table1[[#This Row],[return_rate]]/100)</f>
        <v>271.26989999999995</v>
      </c>
      <c r="T830" s="2">
        <f>Table1[[#This Row],[units_sold]]-Table1[[#This Row],[unit_return]]</f>
        <v>1279.7301</v>
      </c>
      <c r="U830">
        <f>Table1[[#This Row],[final_sold]]*Table1[[#This Row],[final_price]]</f>
        <v>27905290.776929915</v>
      </c>
      <c r="V830">
        <v>2.61</v>
      </c>
      <c r="W830">
        <v>14.89</v>
      </c>
    </row>
    <row r="831" spans="1:23" x14ac:dyDescent="0.3">
      <c r="A831">
        <v>2022</v>
      </c>
      <c r="B831" t="s">
        <v>34</v>
      </c>
      <c r="C831" t="s">
        <v>20</v>
      </c>
      <c r="D831">
        <v>146914</v>
      </c>
      <c r="E831">
        <v>3.9</v>
      </c>
      <c r="F831" s="2">
        <f>Table1[[#This Row],[website_traffic]]*(Table1[[#This Row],[conversion_rate]]/100)</f>
        <v>5729.6459999999997</v>
      </c>
      <c r="G831">
        <v>216707.99</v>
      </c>
      <c r="H831" s="2">
        <f>Table1[[#This Row],[marketing_spend]]/Table1[[#This Row],[customer buying]]</f>
        <v>37.822230204099867</v>
      </c>
      <c r="I831">
        <v>39241.800000000003</v>
      </c>
      <c r="J831">
        <v>55.32</v>
      </c>
      <c r="K831" s="1">
        <f t="shared" si="12"/>
        <v>17533.236240000002</v>
      </c>
      <c r="L831">
        <v>410.46</v>
      </c>
      <c r="M831">
        <v>1.18</v>
      </c>
      <c r="N831" s="1">
        <f>Table1[[#This Row],[final_price]]*Table1[[#This Row],[competitor_price_index]]</f>
        <v>20689.218763200002</v>
      </c>
      <c r="O831" t="s">
        <v>44</v>
      </c>
      <c r="P831">
        <v>2560</v>
      </c>
      <c r="Q831">
        <v>4999</v>
      </c>
      <c r="R831">
        <v>6.14</v>
      </c>
      <c r="S831" s="2">
        <f>Table1[[#This Row],[units_sold]]*(Table1[[#This Row],[return_rate]]/100)</f>
        <v>306.93860000000001</v>
      </c>
      <c r="T831" s="2">
        <f>Table1[[#This Row],[units_sold]]-Table1[[#This Row],[unit_return]]</f>
        <v>4692.0613999999996</v>
      </c>
      <c r="U831">
        <f>Table1[[#This Row],[final_sold]]*Table1[[#This Row],[final_price]]</f>
        <v>82267020.978785142</v>
      </c>
      <c r="V831">
        <v>3.49</v>
      </c>
      <c r="W831">
        <v>20.22</v>
      </c>
    </row>
    <row r="832" spans="1:23" x14ac:dyDescent="0.3">
      <c r="A832">
        <v>2022</v>
      </c>
      <c r="B832" t="s">
        <v>34</v>
      </c>
      <c r="C832" t="s">
        <v>22</v>
      </c>
      <c r="D832">
        <v>101166</v>
      </c>
      <c r="E832">
        <v>4.8</v>
      </c>
      <c r="F832" s="2">
        <f>Table1[[#This Row],[website_traffic]]*(Table1[[#This Row],[conversion_rate]]/100)</f>
        <v>4855.9679999999998</v>
      </c>
      <c r="G832">
        <v>319301</v>
      </c>
      <c r="H832" s="2">
        <f>Table1[[#This Row],[marketing_spend]]/Table1[[#This Row],[customer buying]]</f>
        <v>65.754345992395344</v>
      </c>
      <c r="I832">
        <v>3536.16</v>
      </c>
      <c r="J832">
        <v>13.36</v>
      </c>
      <c r="K832" s="1">
        <f t="shared" si="12"/>
        <v>3063.7290240000002</v>
      </c>
      <c r="L832">
        <v>395.28</v>
      </c>
      <c r="M832">
        <v>0.98</v>
      </c>
      <c r="N832" s="1">
        <f>Table1[[#This Row],[final_price]]*Table1[[#This Row],[competitor_price_index]]</f>
        <v>3002.45444352</v>
      </c>
      <c r="O832" t="s">
        <v>45</v>
      </c>
      <c r="P832">
        <v>3139</v>
      </c>
      <c r="Q832">
        <v>2903</v>
      </c>
      <c r="R832">
        <v>17.43</v>
      </c>
      <c r="S832" s="2">
        <f>Table1[[#This Row],[units_sold]]*(Table1[[#This Row],[return_rate]]/100)</f>
        <v>505.99290000000002</v>
      </c>
      <c r="T832" s="2">
        <f>Table1[[#This Row],[units_sold]]-Table1[[#This Row],[unit_return]]</f>
        <v>2397.0070999999998</v>
      </c>
      <c r="U832">
        <f>Table1[[#This Row],[final_sold]]*Table1[[#This Row],[final_price]]</f>
        <v>7343780.2230040701</v>
      </c>
      <c r="V832">
        <v>2.99</v>
      </c>
      <c r="W832">
        <v>9.85</v>
      </c>
    </row>
    <row r="833" spans="1:23" x14ac:dyDescent="0.3">
      <c r="A833">
        <v>2022</v>
      </c>
      <c r="B833" t="s">
        <v>34</v>
      </c>
      <c r="C833" t="s">
        <v>19</v>
      </c>
      <c r="D833">
        <v>80698</v>
      </c>
      <c r="E833">
        <v>3.8</v>
      </c>
      <c r="F833" s="2">
        <f>Table1[[#This Row],[website_traffic]]*(Table1[[#This Row],[conversion_rate]]/100)</f>
        <v>3066.5239999999999</v>
      </c>
      <c r="G833">
        <v>237918.04</v>
      </c>
      <c r="H833" s="2">
        <f>Table1[[#This Row],[marketing_spend]]/Table1[[#This Row],[customer buying]]</f>
        <v>77.585578981283049</v>
      </c>
      <c r="I833">
        <v>25171.79</v>
      </c>
      <c r="J833">
        <v>43.66</v>
      </c>
      <c r="K833" s="1">
        <f t="shared" si="12"/>
        <v>14181.786486000001</v>
      </c>
      <c r="L833">
        <v>490.58</v>
      </c>
      <c r="M833">
        <v>0.83</v>
      </c>
      <c r="N833" s="1">
        <f>Table1[[#This Row],[final_price]]*Table1[[#This Row],[competitor_price_index]]</f>
        <v>11770.882783380001</v>
      </c>
      <c r="O833" t="s">
        <v>45</v>
      </c>
      <c r="P833">
        <v>2192</v>
      </c>
      <c r="Q833">
        <v>2030</v>
      </c>
      <c r="R833">
        <v>24.08</v>
      </c>
      <c r="S833" s="2">
        <f>Table1[[#This Row],[units_sold]]*(Table1[[#This Row],[return_rate]]/100)</f>
        <v>488.82399999999996</v>
      </c>
      <c r="T833" s="2">
        <f>Table1[[#This Row],[units_sold]]-Table1[[#This Row],[unit_return]]</f>
        <v>1541.1759999999999</v>
      </c>
      <c r="U833">
        <f>Table1[[#This Row],[final_sold]]*Table1[[#This Row],[final_price]]</f>
        <v>21856628.969347537</v>
      </c>
      <c r="V833">
        <v>3.31</v>
      </c>
      <c r="W833">
        <v>9.25</v>
      </c>
    </row>
    <row r="834" spans="1:23" x14ac:dyDescent="0.3">
      <c r="A834">
        <v>2022</v>
      </c>
      <c r="B834" t="s">
        <v>34</v>
      </c>
      <c r="C834" t="s">
        <v>21</v>
      </c>
      <c r="D834">
        <v>24178</v>
      </c>
      <c r="E834">
        <v>4.63</v>
      </c>
      <c r="F834" s="2">
        <f>Table1[[#This Row],[website_traffic]]*(Table1[[#This Row],[conversion_rate]]/100)</f>
        <v>1119.4413999999999</v>
      </c>
      <c r="G834">
        <v>393038.67</v>
      </c>
      <c r="H834" s="2">
        <f>Table1[[#This Row],[marketing_spend]]/Table1[[#This Row],[customer buying]]</f>
        <v>351.10249629860039</v>
      </c>
      <c r="I834">
        <v>6751.95</v>
      </c>
      <c r="J834">
        <v>57.9</v>
      </c>
      <c r="K834" s="1">
        <f t="shared" ref="K834:K897" si="13">I834*(1-J834/100)</f>
        <v>2842.5709500000003</v>
      </c>
      <c r="L834">
        <v>303.52</v>
      </c>
      <c r="M834">
        <v>0.83</v>
      </c>
      <c r="N834" s="1">
        <f>Table1[[#This Row],[final_price]]*Table1[[#This Row],[competitor_price_index]]</f>
        <v>2359.3338885000003</v>
      </c>
      <c r="O834" t="s">
        <v>44</v>
      </c>
      <c r="P834">
        <v>3355</v>
      </c>
      <c r="Q834">
        <v>819</v>
      </c>
      <c r="R834">
        <v>5.18</v>
      </c>
      <c r="S834" s="2">
        <f>Table1[[#This Row],[units_sold]]*(Table1[[#This Row],[return_rate]]/100)</f>
        <v>42.424199999999999</v>
      </c>
      <c r="T834" s="2">
        <f>Table1[[#This Row],[units_sold]]-Table1[[#This Row],[unit_return]]</f>
        <v>776.57579999999996</v>
      </c>
      <c r="U834">
        <f>Table1[[#This Row],[final_sold]]*Table1[[#This Row],[final_price]]</f>
        <v>2207471.8095530099</v>
      </c>
      <c r="V834">
        <v>2.93</v>
      </c>
      <c r="W834">
        <v>23.97</v>
      </c>
    </row>
    <row r="835" spans="1:23" x14ac:dyDescent="0.3">
      <c r="A835">
        <v>2022</v>
      </c>
      <c r="B835" t="s">
        <v>34</v>
      </c>
      <c r="C835" t="s">
        <v>18</v>
      </c>
      <c r="D835">
        <v>93971</v>
      </c>
      <c r="E835">
        <v>1.79</v>
      </c>
      <c r="F835" s="2">
        <f>Table1[[#This Row],[website_traffic]]*(Table1[[#This Row],[conversion_rate]]/100)</f>
        <v>1682.0808999999999</v>
      </c>
      <c r="G835">
        <v>292686.74</v>
      </c>
      <c r="H835" s="2">
        <f>Table1[[#This Row],[marketing_spend]]/Table1[[#This Row],[customer buying]]</f>
        <v>174.00277239935369</v>
      </c>
      <c r="I835">
        <v>40333.379999999997</v>
      </c>
      <c r="J835">
        <v>49.39</v>
      </c>
      <c r="K835" s="1">
        <f t="shared" si="13"/>
        <v>20412.723618</v>
      </c>
      <c r="L835">
        <v>35.450000000000003</v>
      </c>
      <c r="M835">
        <v>1.03</v>
      </c>
      <c r="N835" s="1">
        <f>Table1[[#This Row],[final_price]]*Table1[[#This Row],[competitor_price_index]]</f>
        <v>21025.105326540001</v>
      </c>
      <c r="O835" t="s">
        <v>45</v>
      </c>
      <c r="P835">
        <v>407</v>
      </c>
      <c r="Q835">
        <v>1503</v>
      </c>
      <c r="R835">
        <v>12.71</v>
      </c>
      <c r="S835" s="2">
        <f>Table1[[#This Row],[units_sold]]*(Table1[[#This Row],[return_rate]]/100)</f>
        <v>191.03130000000002</v>
      </c>
      <c r="T835" s="2">
        <f>Table1[[#This Row],[units_sold]]-Table1[[#This Row],[unit_return]]</f>
        <v>1311.9686999999999</v>
      </c>
      <c r="U835">
        <f>Table1[[#This Row],[final_sold]]*Table1[[#This Row],[final_price]]</f>
        <v>26780854.468566753</v>
      </c>
      <c r="V835">
        <v>4.47</v>
      </c>
      <c r="W835">
        <v>11.64</v>
      </c>
    </row>
    <row r="836" spans="1:23" x14ac:dyDescent="0.3">
      <c r="A836">
        <v>2022</v>
      </c>
      <c r="B836" t="s">
        <v>34</v>
      </c>
      <c r="C836" t="s">
        <v>18</v>
      </c>
      <c r="D836">
        <v>116781</v>
      </c>
      <c r="E836">
        <v>6.93</v>
      </c>
      <c r="F836" s="2">
        <f>Table1[[#This Row],[website_traffic]]*(Table1[[#This Row],[conversion_rate]]/100)</f>
        <v>8092.9233000000004</v>
      </c>
      <c r="G836">
        <v>178078.42</v>
      </c>
      <c r="H836" s="2">
        <f>Table1[[#This Row],[marketing_spend]]/Table1[[#This Row],[customer buying]]</f>
        <v>22.004214472167309</v>
      </c>
      <c r="I836">
        <v>18333.23</v>
      </c>
      <c r="J836">
        <v>2.73</v>
      </c>
      <c r="K836" s="1">
        <f t="shared" si="13"/>
        <v>17832.732821000001</v>
      </c>
      <c r="L836">
        <v>38.86</v>
      </c>
      <c r="M836">
        <v>0.96</v>
      </c>
      <c r="N836" s="1">
        <f>Table1[[#This Row],[final_price]]*Table1[[#This Row],[competitor_price_index]]</f>
        <v>17119.423508160002</v>
      </c>
      <c r="O836" t="s">
        <v>45</v>
      </c>
      <c r="P836">
        <v>4856</v>
      </c>
      <c r="Q836">
        <v>5244</v>
      </c>
      <c r="R836">
        <v>20.65</v>
      </c>
      <c r="S836" s="2">
        <f>Table1[[#This Row],[units_sold]]*(Table1[[#This Row],[return_rate]]/100)</f>
        <v>1082.886</v>
      </c>
      <c r="T836" s="2">
        <f>Table1[[#This Row],[units_sold]]-Table1[[#This Row],[unit_return]]</f>
        <v>4161.1139999999996</v>
      </c>
      <c r="U836">
        <f>Table1[[#This Row],[final_sold]]*Table1[[#This Row],[final_price]]</f>
        <v>74204034.199722588</v>
      </c>
      <c r="V836">
        <v>3.24</v>
      </c>
      <c r="W836">
        <v>6.39</v>
      </c>
    </row>
    <row r="837" spans="1:23" x14ac:dyDescent="0.3">
      <c r="A837">
        <v>2022</v>
      </c>
      <c r="B837" t="s">
        <v>34</v>
      </c>
      <c r="C837" t="s">
        <v>21</v>
      </c>
      <c r="D837">
        <v>193863</v>
      </c>
      <c r="E837">
        <v>5.69</v>
      </c>
      <c r="F837" s="2">
        <f>Table1[[#This Row],[website_traffic]]*(Table1[[#This Row],[conversion_rate]]/100)</f>
        <v>11030.804700000001</v>
      </c>
      <c r="G837">
        <v>373213.31</v>
      </c>
      <c r="H837" s="2">
        <f>Table1[[#This Row],[marketing_spend]]/Table1[[#This Row],[customer buying]]</f>
        <v>33.833733816355206</v>
      </c>
      <c r="I837">
        <v>11856.08</v>
      </c>
      <c r="J837">
        <v>47.18</v>
      </c>
      <c r="K837" s="1">
        <f t="shared" si="13"/>
        <v>6262.3814560000001</v>
      </c>
      <c r="L837">
        <v>88.22</v>
      </c>
      <c r="M837">
        <v>0.97</v>
      </c>
      <c r="N837" s="1">
        <f>Table1[[#This Row],[final_price]]*Table1[[#This Row],[competitor_price_index]]</f>
        <v>6074.51001232</v>
      </c>
      <c r="O837" t="s">
        <v>45</v>
      </c>
      <c r="P837">
        <v>1912</v>
      </c>
      <c r="Q837">
        <v>7258</v>
      </c>
      <c r="R837">
        <v>23.48</v>
      </c>
      <c r="S837" s="2">
        <f>Table1[[#This Row],[units_sold]]*(Table1[[#This Row],[return_rate]]/100)</f>
        <v>1704.1784</v>
      </c>
      <c r="T837" s="2">
        <f>Table1[[#This Row],[units_sold]]-Table1[[#This Row],[unit_return]]</f>
        <v>5553.8216000000002</v>
      </c>
      <c r="U837">
        <f>Table1[[#This Row],[final_sold]]*Table1[[#This Row],[final_price]]</f>
        <v>34780149.397772253</v>
      </c>
      <c r="V837">
        <v>3.29</v>
      </c>
      <c r="W837">
        <v>17.649999999999999</v>
      </c>
    </row>
    <row r="838" spans="1:23" x14ac:dyDescent="0.3">
      <c r="A838">
        <v>2022</v>
      </c>
      <c r="B838" t="s">
        <v>34</v>
      </c>
      <c r="C838" t="s">
        <v>21</v>
      </c>
      <c r="D838">
        <v>164061</v>
      </c>
      <c r="E838">
        <v>2.5</v>
      </c>
      <c r="F838" s="2">
        <f>Table1[[#This Row],[website_traffic]]*(Table1[[#This Row],[conversion_rate]]/100)</f>
        <v>4101.5250000000005</v>
      </c>
      <c r="G838">
        <v>189307.22</v>
      </c>
      <c r="H838" s="2">
        <f>Table1[[#This Row],[marketing_spend]]/Table1[[#This Row],[customer buying]]</f>
        <v>46.155325153449013</v>
      </c>
      <c r="I838">
        <v>42510.09</v>
      </c>
      <c r="J838">
        <v>52.06</v>
      </c>
      <c r="K838" s="1">
        <f t="shared" si="13"/>
        <v>20379.337145999994</v>
      </c>
      <c r="L838">
        <v>275.93</v>
      </c>
      <c r="M838">
        <v>1.03</v>
      </c>
      <c r="N838" s="1">
        <f>Table1[[#This Row],[final_price]]*Table1[[#This Row],[competitor_price_index]]</f>
        <v>20990.717260379995</v>
      </c>
      <c r="O838" t="s">
        <v>45</v>
      </c>
      <c r="P838">
        <v>1397</v>
      </c>
      <c r="Q838">
        <v>3190</v>
      </c>
      <c r="R838">
        <v>17.5</v>
      </c>
      <c r="S838" s="2">
        <f>Table1[[#This Row],[units_sold]]*(Table1[[#This Row],[return_rate]]/100)</f>
        <v>558.25</v>
      </c>
      <c r="T838" s="2">
        <f>Table1[[#This Row],[units_sold]]-Table1[[#This Row],[unit_return]]</f>
        <v>2631.75</v>
      </c>
      <c r="U838">
        <f>Table1[[#This Row],[final_sold]]*Table1[[#This Row],[final_price]]</f>
        <v>53633320.533985488</v>
      </c>
      <c r="V838">
        <v>3.89</v>
      </c>
      <c r="W838">
        <v>14.14</v>
      </c>
    </row>
    <row r="839" spans="1:23" x14ac:dyDescent="0.3">
      <c r="A839">
        <v>2022</v>
      </c>
      <c r="B839" t="s">
        <v>34</v>
      </c>
      <c r="C839" t="s">
        <v>22</v>
      </c>
      <c r="D839">
        <v>21948</v>
      </c>
      <c r="E839">
        <v>2.2400000000000002</v>
      </c>
      <c r="F839" s="2">
        <f>Table1[[#This Row],[website_traffic]]*(Table1[[#This Row],[conversion_rate]]/100)</f>
        <v>491.63520000000005</v>
      </c>
      <c r="G839">
        <v>199869.71</v>
      </c>
      <c r="H839" s="2">
        <f>Table1[[#This Row],[marketing_spend]]/Table1[[#This Row],[customer buying]]</f>
        <v>406.54068301049227</v>
      </c>
      <c r="I839">
        <v>11384.2</v>
      </c>
      <c r="J839">
        <v>57.19</v>
      </c>
      <c r="K839" s="1">
        <f t="shared" si="13"/>
        <v>4873.5760200000004</v>
      </c>
      <c r="L839">
        <v>66.11</v>
      </c>
      <c r="M839">
        <v>1.1399999999999999</v>
      </c>
      <c r="N839" s="1">
        <f>Table1[[#This Row],[final_price]]*Table1[[#This Row],[competitor_price_index]]</f>
        <v>5555.8766628000003</v>
      </c>
      <c r="O839" t="s">
        <v>45</v>
      </c>
      <c r="P839">
        <v>1811</v>
      </c>
      <c r="Q839">
        <v>276</v>
      </c>
      <c r="R839">
        <v>4.4400000000000004</v>
      </c>
      <c r="S839" s="2">
        <f>Table1[[#This Row],[units_sold]]*(Table1[[#This Row],[return_rate]]/100)</f>
        <v>12.2544</v>
      </c>
      <c r="T839" s="2">
        <f>Table1[[#This Row],[units_sold]]-Table1[[#This Row],[unit_return]]</f>
        <v>263.74560000000002</v>
      </c>
      <c r="U839">
        <f>Table1[[#This Row],[final_sold]]*Table1[[#This Row],[final_price]]</f>
        <v>1285384.2315405123</v>
      </c>
      <c r="V839">
        <v>2.81</v>
      </c>
      <c r="W839">
        <v>10.19</v>
      </c>
    </row>
    <row r="840" spans="1:23" x14ac:dyDescent="0.3">
      <c r="A840">
        <v>2022</v>
      </c>
      <c r="B840" t="s">
        <v>34</v>
      </c>
      <c r="C840" t="s">
        <v>21</v>
      </c>
      <c r="D840">
        <v>98305</v>
      </c>
      <c r="E840">
        <v>1.54</v>
      </c>
      <c r="F840" s="2">
        <f>Table1[[#This Row],[website_traffic]]*(Table1[[#This Row],[conversion_rate]]/100)</f>
        <v>1513.8970000000002</v>
      </c>
      <c r="G840">
        <v>484488.14</v>
      </c>
      <c r="H840" s="2">
        <f>Table1[[#This Row],[marketing_spend]]/Table1[[#This Row],[customer buying]]</f>
        <v>320.02714847839712</v>
      </c>
      <c r="I840">
        <v>45848.83</v>
      </c>
      <c r="J840">
        <v>7.64</v>
      </c>
      <c r="K840" s="1">
        <f t="shared" si="13"/>
        <v>42345.979388</v>
      </c>
      <c r="L840">
        <v>202.93</v>
      </c>
      <c r="M840">
        <v>1.1399999999999999</v>
      </c>
      <c r="N840" s="1">
        <f>Table1[[#This Row],[final_price]]*Table1[[#This Row],[competitor_price_index]]</f>
        <v>48274.416502319997</v>
      </c>
      <c r="O840" t="s">
        <v>45</v>
      </c>
      <c r="P840">
        <v>2579</v>
      </c>
      <c r="Q840">
        <v>862</v>
      </c>
      <c r="R840">
        <v>8.1999999999999993</v>
      </c>
      <c r="S840" s="2">
        <f>Table1[[#This Row],[units_sold]]*(Table1[[#This Row],[return_rate]]/100)</f>
        <v>70.683999999999997</v>
      </c>
      <c r="T840" s="2">
        <f>Table1[[#This Row],[units_sold]]-Table1[[#This Row],[unit_return]]</f>
        <v>791.31600000000003</v>
      </c>
      <c r="U840">
        <f>Table1[[#This Row],[final_sold]]*Table1[[#This Row],[final_price]]</f>
        <v>33509051.025394607</v>
      </c>
      <c r="V840">
        <v>2.85</v>
      </c>
      <c r="W840">
        <v>13.36</v>
      </c>
    </row>
    <row r="841" spans="1:23" x14ac:dyDescent="0.3">
      <c r="A841">
        <v>2022</v>
      </c>
      <c r="B841" t="s">
        <v>34</v>
      </c>
      <c r="C841" t="s">
        <v>18</v>
      </c>
      <c r="D841">
        <v>191563</v>
      </c>
      <c r="E841">
        <v>1.53</v>
      </c>
      <c r="F841" s="2">
        <f>Table1[[#This Row],[website_traffic]]*(Table1[[#This Row],[conversion_rate]]/100)</f>
        <v>2930.9139</v>
      </c>
      <c r="G841">
        <v>472366.31</v>
      </c>
      <c r="H841" s="2">
        <f>Table1[[#This Row],[marketing_spend]]/Table1[[#This Row],[customer buying]]</f>
        <v>161.16690087689031</v>
      </c>
      <c r="I841">
        <v>20988.92</v>
      </c>
      <c r="J841">
        <v>4.5</v>
      </c>
      <c r="K841" s="1">
        <f t="shared" si="13"/>
        <v>20044.418599999997</v>
      </c>
      <c r="L841">
        <v>127.07</v>
      </c>
      <c r="M841">
        <v>0.96</v>
      </c>
      <c r="N841" s="1">
        <f>Table1[[#This Row],[final_price]]*Table1[[#This Row],[competitor_price_index]]</f>
        <v>19242.641855999998</v>
      </c>
      <c r="O841" t="s">
        <v>44</v>
      </c>
      <c r="P841">
        <v>2715</v>
      </c>
      <c r="Q841">
        <v>3026</v>
      </c>
      <c r="R841">
        <v>18.43</v>
      </c>
      <c r="S841" s="2">
        <f>Table1[[#This Row],[units_sold]]*(Table1[[#This Row],[return_rate]]/100)</f>
        <v>557.69179999999994</v>
      </c>
      <c r="T841" s="2">
        <f>Table1[[#This Row],[units_sold]]-Table1[[#This Row],[unit_return]]</f>
        <v>2468.3081999999999</v>
      </c>
      <c r="U841">
        <f>Table1[[#This Row],[final_sold]]*Table1[[#This Row],[final_price]]</f>
        <v>49475802.794612512</v>
      </c>
      <c r="V841">
        <v>4.13</v>
      </c>
      <c r="W841">
        <v>17.899999999999999</v>
      </c>
    </row>
    <row r="842" spans="1:23" x14ac:dyDescent="0.3">
      <c r="A842">
        <v>2022</v>
      </c>
      <c r="B842" t="s">
        <v>34</v>
      </c>
      <c r="C842" t="s">
        <v>22</v>
      </c>
      <c r="D842">
        <v>97172</v>
      </c>
      <c r="E842">
        <v>5.03</v>
      </c>
      <c r="F842" s="2">
        <f>Table1[[#This Row],[website_traffic]]*(Table1[[#This Row],[conversion_rate]]/100)</f>
        <v>4887.7516000000005</v>
      </c>
      <c r="G842">
        <v>251136.51</v>
      </c>
      <c r="H842" s="2">
        <f>Table1[[#This Row],[marketing_spend]]/Table1[[#This Row],[customer buying]]</f>
        <v>51.380784162599419</v>
      </c>
      <c r="I842">
        <v>44506.43</v>
      </c>
      <c r="J842">
        <v>50.29</v>
      </c>
      <c r="K842" s="1">
        <f t="shared" si="13"/>
        <v>22124.146353</v>
      </c>
      <c r="L842">
        <v>237.2</v>
      </c>
      <c r="M842">
        <v>1.01</v>
      </c>
      <c r="N842" s="1">
        <f>Table1[[#This Row],[final_price]]*Table1[[#This Row],[competitor_price_index]]</f>
        <v>22345.387816530001</v>
      </c>
      <c r="O842" t="s">
        <v>45</v>
      </c>
      <c r="P842">
        <v>2947</v>
      </c>
      <c r="Q842">
        <v>2658</v>
      </c>
      <c r="R842">
        <v>6.38</v>
      </c>
      <c r="S842" s="2">
        <f>Table1[[#This Row],[units_sold]]*(Table1[[#This Row],[return_rate]]/100)</f>
        <v>169.5804</v>
      </c>
      <c r="T842" s="2">
        <f>Table1[[#This Row],[units_sold]]-Table1[[#This Row],[unit_return]]</f>
        <v>2488.4196000000002</v>
      </c>
      <c r="U842">
        <f>Table1[[#This Row],[final_sold]]*Table1[[#This Row],[final_price]]</f>
        <v>55054159.418073721</v>
      </c>
      <c r="V842">
        <v>2.72</v>
      </c>
      <c r="W842">
        <v>14.27</v>
      </c>
    </row>
    <row r="843" spans="1:23" x14ac:dyDescent="0.3">
      <c r="A843">
        <v>2022</v>
      </c>
      <c r="B843" t="s">
        <v>34</v>
      </c>
      <c r="C843" t="s">
        <v>21</v>
      </c>
      <c r="D843">
        <v>162781</v>
      </c>
      <c r="E843">
        <v>4.63</v>
      </c>
      <c r="F843" s="2">
        <f>Table1[[#This Row],[website_traffic]]*(Table1[[#This Row],[conversion_rate]]/100)</f>
        <v>7536.7602999999999</v>
      </c>
      <c r="G843">
        <v>342489.42</v>
      </c>
      <c r="H843" s="2">
        <f>Table1[[#This Row],[marketing_spend]]/Table1[[#This Row],[customer buying]]</f>
        <v>45.442525218693767</v>
      </c>
      <c r="I843">
        <v>29672.03</v>
      </c>
      <c r="J843">
        <v>40.76</v>
      </c>
      <c r="K843" s="1">
        <f t="shared" si="13"/>
        <v>17577.710572</v>
      </c>
      <c r="L843">
        <v>372.23</v>
      </c>
      <c r="M843">
        <v>1</v>
      </c>
      <c r="N843" s="1">
        <f>Table1[[#This Row],[final_price]]*Table1[[#This Row],[competitor_price_index]]</f>
        <v>17577.710572</v>
      </c>
      <c r="O843" t="s">
        <v>45</v>
      </c>
      <c r="P843">
        <v>1815</v>
      </c>
      <c r="Q843">
        <v>4024</v>
      </c>
      <c r="R843">
        <v>22.57</v>
      </c>
      <c r="S843" s="2">
        <f>Table1[[#This Row],[units_sold]]*(Table1[[#This Row],[return_rate]]/100)</f>
        <v>908.21680000000003</v>
      </c>
      <c r="T843" s="2">
        <f>Table1[[#This Row],[units_sold]]-Table1[[#This Row],[unit_return]]</f>
        <v>3115.7831999999999</v>
      </c>
      <c r="U843">
        <f>Table1[[#This Row],[final_sold]]*Table1[[#This Row],[final_price]]</f>
        <v>54768335.294699989</v>
      </c>
      <c r="V843">
        <v>2.67</v>
      </c>
      <c r="W843">
        <v>17.5</v>
      </c>
    </row>
    <row r="844" spans="1:23" x14ac:dyDescent="0.3">
      <c r="A844">
        <v>2022</v>
      </c>
      <c r="B844" t="s">
        <v>34</v>
      </c>
      <c r="C844" t="s">
        <v>18</v>
      </c>
      <c r="D844">
        <v>113315</v>
      </c>
      <c r="E844">
        <v>7.13</v>
      </c>
      <c r="F844" s="2">
        <f>Table1[[#This Row],[website_traffic]]*(Table1[[#This Row],[conversion_rate]]/100)</f>
        <v>8079.3595000000005</v>
      </c>
      <c r="G844">
        <v>396376.47</v>
      </c>
      <c r="H844" s="2">
        <f>Table1[[#This Row],[marketing_spend]]/Table1[[#This Row],[customer buying]]</f>
        <v>49.060382818712291</v>
      </c>
      <c r="I844">
        <v>44885.47</v>
      </c>
      <c r="J844">
        <v>47.65</v>
      </c>
      <c r="K844" s="1">
        <f t="shared" si="13"/>
        <v>23497.543545000004</v>
      </c>
      <c r="L844">
        <v>389.86</v>
      </c>
      <c r="M844">
        <v>1.0900000000000001</v>
      </c>
      <c r="N844" s="1">
        <f>Table1[[#This Row],[final_price]]*Table1[[#This Row],[competitor_price_index]]</f>
        <v>25612.322464050005</v>
      </c>
      <c r="O844" t="s">
        <v>45</v>
      </c>
      <c r="P844">
        <v>805</v>
      </c>
      <c r="Q844">
        <v>6447</v>
      </c>
      <c r="R844">
        <v>19.27</v>
      </c>
      <c r="S844" s="2">
        <f>Table1[[#This Row],[units_sold]]*(Table1[[#This Row],[return_rate]]/100)</f>
        <v>1242.3368999999998</v>
      </c>
      <c r="T844" s="2">
        <f>Table1[[#This Row],[units_sold]]-Table1[[#This Row],[unit_return]]</f>
        <v>5204.6630999999998</v>
      </c>
      <c r="U844">
        <f>Table1[[#This Row],[final_sold]]*Table1[[#This Row],[final_price]]</f>
        <v>122296797.82930471</v>
      </c>
      <c r="V844">
        <v>3.99</v>
      </c>
      <c r="W844">
        <v>14.72</v>
      </c>
    </row>
    <row r="845" spans="1:23" x14ac:dyDescent="0.3">
      <c r="A845">
        <v>2022</v>
      </c>
      <c r="B845" t="s">
        <v>34</v>
      </c>
      <c r="C845" t="s">
        <v>21</v>
      </c>
      <c r="D845">
        <v>96941</v>
      </c>
      <c r="E845">
        <v>1.2</v>
      </c>
      <c r="F845" s="2">
        <f>Table1[[#This Row],[website_traffic]]*(Table1[[#This Row],[conversion_rate]]/100)</f>
        <v>1163.2919999999999</v>
      </c>
      <c r="G845">
        <v>329019.48</v>
      </c>
      <c r="H845" s="2">
        <f>Table1[[#This Row],[marketing_spend]]/Table1[[#This Row],[customer buying]]</f>
        <v>282.83481705367183</v>
      </c>
      <c r="I845">
        <v>27571.19</v>
      </c>
      <c r="J845">
        <v>23.24</v>
      </c>
      <c r="K845" s="1">
        <f t="shared" si="13"/>
        <v>21163.645444000002</v>
      </c>
      <c r="L845">
        <v>253.19</v>
      </c>
      <c r="M845">
        <v>0.89</v>
      </c>
      <c r="N845" s="1">
        <f>Table1[[#This Row],[final_price]]*Table1[[#This Row],[competitor_price_index]]</f>
        <v>18835.64444516</v>
      </c>
      <c r="O845" t="s">
        <v>45</v>
      </c>
      <c r="P845">
        <v>3254</v>
      </c>
      <c r="Q845">
        <v>856</v>
      </c>
      <c r="R845">
        <v>9.23</v>
      </c>
      <c r="S845" s="2">
        <f>Table1[[#This Row],[units_sold]]*(Table1[[#This Row],[return_rate]]/100)</f>
        <v>79.008800000000008</v>
      </c>
      <c r="T845" s="2">
        <f>Table1[[#This Row],[units_sold]]-Table1[[#This Row],[unit_return]]</f>
        <v>776.99119999999994</v>
      </c>
      <c r="U845">
        <f>Table1[[#This Row],[final_sold]]*Table1[[#This Row],[final_price]]</f>
        <v>16443966.269908093</v>
      </c>
      <c r="V845">
        <v>3.68</v>
      </c>
      <c r="W845">
        <v>14.34</v>
      </c>
    </row>
    <row r="846" spans="1:23" x14ac:dyDescent="0.3">
      <c r="A846">
        <v>2022</v>
      </c>
      <c r="B846" t="s">
        <v>34</v>
      </c>
      <c r="C846" t="s">
        <v>22</v>
      </c>
      <c r="D846">
        <v>13437</v>
      </c>
      <c r="E846">
        <v>5.62</v>
      </c>
      <c r="F846" s="2">
        <f>Table1[[#This Row],[website_traffic]]*(Table1[[#This Row],[conversion_rate]]/100)</f>
        <v>755.15940000000001</v>
      </c>
      <c r="G846">
        <v>141581.66</v>
      </c>
      <c r="H846" s="2">
        <f>Table1[[#This Row],[marketing_spend]]/Table1[[#This Row],[customer buying]]</f>
        <v>187.48579438989967</v>
      </c>
      <c r="I846">
        <v>42122.07</v>
      </c>
      <c r="J846">
        <v>2.52</v>
      </c>
      <c r="K846" s="1">
        <f t="shared" si="13"/>
        <v>41060.593836</v>
      </c>
      <c r="L846">
        <v>474.73</v>
      </c>
      <c r="M846">
        <v>0.9</v>
      </c>
      <c r="N846" s="1">
        <f>Table1[[#This Row],[final_price]]*Table1[[#This Row],[competitor_price_index]]</f>
        <v>36954.534452400003</v>
      </c>
      <c r="O846" t="s">
        <v>45</v>
      </c>
      <c r="P846">
        <v>1535</v>
      </c>
      <c r="Q846">
        <v>720</v>
      </c>
      <c r="R846">
        <v>6.94</v>
      </c>
      <c r="S846" s="2">
        <f>Table1[[#This Row],[units_sold]]*(Table1[[#This Row],[return_rate]]/100)</f>
        <v>49.968000000000004</v>
      </c>
      <c r="T846" s="2">
        <f>Table1[[#This Row],[units_sold]]-Table1[[#This Row],[unit_return]]</f>
        <v>670.03200000000004</v>
      </c>
      <c r="U846">
        <f>Table1[[#This Row],[final_sold]]*Table1[[#This Row],[final_price]]</f>
        <v>27511911.809122752</v>
      </c>
      <c r="V846">
        <v>4.7699999999999996</v>
      </c>
      <c r="W846">
        <v>5.51</v>
      </c>
    </row>
    <row r="847" spans="1:23" x14ac:dyDescent="0.3">
      <c r="A847">
        <v>2022</v>
      </c>
      <c r="B847" t="s">
        <v>34</v>
      </c>
      <c r="C847" t="s">
        <v>21</v>
      </c>
      <c r="D847">
        <v>182839</v>
      </c>
      <c r="E847">
        <v>6.17</v>
      </c>
      <c r="F847" s="2">
        <f>Table1[[#This Row],[website_traffic]]*(Table1[[#This Row],[conversion_rate]]/100)</f>
        <v>11281.166299999999</v>
      </c>
      <c r="G847">
        <v>294829.45</v>
      </c>
      <c r="H847" s="2">
        <f>Table1[[#This Row],[marketing_spend]]/Table1[[#This Row],[customer buying]]</f>
        <v>26.134660385247582</v>
      </c>
      <c r="I847">
        <v>11658.21</v>
      </c>
      <c r="J847">
        <v>27.62</v>
      </c>
      <c r="K847" s="1">
        <f t="shared" si="13"/>
        <v>8438.2123979999997</v>
      </c>
      <c r="L847">
        <v>195.48</v>
      </c>
      <c r="M847">
        <v>1.1599999999999999</v>
      </c>
      <c r="N847" s="1">
        <f>Table1[[#This Row],[final_price]]*Table1[[#This Row],[competitor_price_index]]</f>
        <v>9788.326381679999</v>
      </c>
      <c r="O847" t="s">
        <v>45</v>
      </c>
      <c r="P847">
        <v>3733</v>
      </c>
      <c r="Q847">
        <v>11168</v>
      </c>
      <c r="R847">
        <v>21.23</v>
      </c>
      <c r="S847" s="2">
        <f>Table1[[#This Row],[units_sold]]*(Table1[[#This Row],[return_rate]]/100)</f>
        <v>2370.9664000000002</v>
      </c>
      <c r="T847" s="2">
        <f>Table1[[#This Row],[units_sold]]-Table1[[#This Row],[unit_return]]</f>
        <v>8797.0335999999988</v>
      </c>
      <c r="U847">
        <f>Table1[[#This Row],[final_sold]]*Table1[[#This Row],[final_price]]</f>
        <v>74231237.989142567</v>
      </c>
      <c r="V847">
        <v>4.95</v>
      </c>
      <c r="W847">
        <v>9.6300000000000008</v>
      </c>
    </row>
    <row r="848" spans="1:23" x14ac:dyDescent="0.3">
      <c r="A848">
        <v>2022</v>
      </c>
      <c r="B848" t="s">
        <v>34</v>
      </c>
      <c r="C848" t="s">
        <v>20</v>
      </c>
      <c r="D848">
        <v>136282</v>
      </c>
      <c r="E848">
        <v>4.42</v>
      </c>
      <c r="F848" s="2">
        <f>Table1[[#This Row],[website_traffic]]*(Table1[[#This Row],[conversion_rate]]/100)</f>
        <v>6023.6643999999997</v>
      </c>
      <c r="G848">
        <v>212931.02</v>
      </c>
      <c r="H848" s="2">
        <f>Table1[[#This Row],[marketing_spend]]/Table1[[#This Row],[customer buying]]</f>
        <v>35.349084188687534</v>
      </c>
      <c r="I848">
        <v>43694.89</v>
      </c>
      <c r="J848">
        <v>36.46</v>
      </c>
      <c r="K848" s="1">
        <f t="shared" si="13"/>
        <v>27763.733106</v>
      </c>
      <c r="L848">
        <v>423.98</v>
      </c>
      <c r="M848">
        <v>1.2</v>
      </c>
      <c r="N848" s="1">
        <f>Table1[[#This Row],[final_price]]*Table1[[#This Row],[competitor_price_index]]</f>
        <v>33316.4797272</v>
      </c>
      <c r="O848" t="s">
        <v>45</v>
      </c>
      <c r="P848">
        <v>4501</v>
      </c>
      <c r="Q848">
        <v>4035</v>
      </c>
      <c r="R848">
        <v>12.7</v>
      </c>
      <c r="S848" s="2">
        <f>Table1[[#This Row],[units_sold]]*(Table1[[#This Row],[return_rate]]/100)</f>
        <v>512.44500000000005</v>
      </c>
      <c r="T848" s="2">
        <f>Table1[[#This Row],[units_sold]]-Table1[[#This Row],[unit_return]]</f>
        <v>3522.5549999999998</v>
      </c>
      <c r="U848">
        <f>Table1[[#This Row],[final_sold]]*Table1[[#This Row],[final_price]]</f>
        <v>97799276.871205822</v>
      </c>
      <c r="V848">
        <v>3.35</v>
      </c>
      <c r="W848">
        <v>9.9</v>
      </c>
    </row>
    <row r="849" spans="1:23" x14ac:dyDescent="0.3">
      <c r="A849">
        <v>2022</v>
      </c>
      <c r="B849" t="s">
        <v>34</v>
      </c>
      <c r="C849" t="s">
        <v>21</v>
      </c>
      <c r="D849">
        <v>136172</v>
      </c>
      <c r="E849">
        <v>5.58</v>
      </c>
      <c r="F849" s="2">
        <f>Table1[[#This Row],[website_traffic]]*(Table1[[#This Row],[conversion_rate]]/100)</f>
        <v>7598.3976000000002</v>
      </c>
      <c r="G849">
        <v>406911.41</v>
      </c>
      <c r="H849" s="2">
        <f>Table1[[#This Row],[marketing_spend]]/Table1[[#This Row],[customer buying]]</f>
        <v>53.552266072520339</v>
      </c>
      <c r="I849">
        <v>18987.150000000001</v>
      </c>
      <c r="J849">
        <v>45.32</v>
      </c>
      <c r="K849" s="1">
        <f t="shared" si="13"/>
        <v>10382.17362</v>
      </c>
      <c r="L849">
        <v>304.13</v>
      </c>
      <c r="M849">
        <v>1.03</v>
      </c>
      <c r="N849" s="1">
        <f>Table1[[#This Row],[final_price]]*Table1[[#This Row],[competitor_price_index]]</f>
        <v>10693.6388286</v>
      </c>
      <c r="O849" t="s">
        <v>44</v>
      </c>
      <c r="P849">
        <v>2701</v>
      </c>
      <c r="Q849">
        <v>8035</v>
      </c>
      <c r="R849">
        <v>4.4800000000000004</v>
      </c>
      <c r="S849" s="2">
        <f>Table1[[#This Row],[units_sold]]*(Table1[[#This Row],[return_rate]]/100)</f>
        <v>359.96800000000007</v>
      </c>
      <c r="T849" s="2">
        <f>Table1[[#This Row],[units_sold]]-Table1[[#This Row],[unit_return]]</f>
        <v>7675.0320000000002</v>
      </c>
      <c r="U849">
        <f>Table1[[#This Row],[final_sold]]*Table1[[#This Row],[final_price]]</f>
        <v>79683514.763055831</v>
      </c>
      <c r="V849">
        <v>4.2300000000000004</v>
      </c>
      <c r="W849">
        <v>22.42</v>
      </c>
    </row>
    <row r="850" spans="1:23" x14ac:dyDescent="0.3">
      <c r="A850">
        <v>2022</v>
      </c>
      <c r="B850" t="s">
        <v>34</v>
      </c>
      <c r="C850" t="s">
        <v>21</v>
      </c>
      <c r="D850">
        <v>12344</v>
      </c>
      <c r="E850">
        <v>7.74</v>
      </c>
      <c r="F850" s="2">
        <f>Table1[[#This Row],[website_traffic]]*(Table1[[#This Row],[conversion_rate]]/100)</f>
        <v>955.42559999999992</v>
      </c>
      <c r="G850">
        <v>379157.7</v>
      </c>
      <c r="H850" s="2">
        <f>Table1[[#This Row],[marketing_spend]]/Table1[[#This Row],[customer buying]]</f>
        <v>396.8469130406387</v>
      </c>
      <c r="I850">
        <v>42103.7</v>
      </c>
      <c r="J850">
        <v>0.67</v>
      </c>
      <c r="K850" s="1">
        <f t="shared" si="13"/>
        <v>41821.605209999994</v>
      </c>
      <c r="L850">
        <v>124.22</v>
      </c>
      <c r="M850">
        <v>0.93</v>
      </c>
      <c r="N850" s="1">
        <f>Table1[[#This Row],[final_price]]*Table1[[#This Row],[competitor_price_index]]</f>
        <v>38894.092845299994</v>
      </c>
      <c r="O850" t="s">
        <v>45</v>
      </c>
      <c r="P850">
        <v>4777</v>
      </c>
      <c r="Q850">
        <v>676</v>
      </c>
      <c r="R850">
        <v>19.14</v>
      </c>
      <c r="S850" s="2">
        <f>Table1[[#This Row],[units_sold]]*(Table1[[#This Row],[return_rate]]/100)</f>
        <v>129.38640000000001</v>
      </c>
      <c r="T850" s="2">
        <f>Table1[[#This Row],[units_sold]]-Table1[[#This Row],[unit_return]]</f>
        <v>546.61360000000002</v>
      </c>
      <c r="U850">
        <f>Table1[[#This Row],[final_sold]]*Table1[[#This Row],[final_price]]</f>
        <v>22860258.181616854</v>
      </c>
      <c r="V850">
        <v>3.54</v>
      </c>
      <c r="W850">
        <v>6.83</v>
      </c>
    </row>
    <row r="851" spans="1:23" x14ac:dyDescent="0.3">
      <c r="A851">
        <v>2022</v>
      </c>
      <c r="B851" t="s">
        <v>34</v>
      </c>
      <c r="C851" t="s">
        <v>18</v>
      </c>
      <c r="D851">
        <v>56900</v>
      </c>
      <c r="E851">
        <v>0.54</v>
      </c>
      <c r="F851" s="2">
        <f>Table1[[#This Row],[website_traffic]]*(Table1[[#This Row],[conversion_rate]]/100)</f>
        <v>307.26</v>
      </c>
      <c r="G851">
        <v>73351.41</v>
      </c>
      <c r="H851" s="2">
        <f>Table1[[#This Row],[marketing_spend]]/Table1[[#This Row],[customer buying]]</f>
        <v>238.72749462995512</v>
      </c>
      <c r="I851">
        <v>37269.54</v>
      </c>
      <c r="J851">
        <v>50.04</v>
      </c>
      <c r="K851" s="1">
        <f t="shared" si="13"/>
        <v>18619.862184000001</v>
      </c>
      <c r="L851">
        <v>344.85</v>
      </c>
      <c r="M851">
        <v>0.85</v>
      </c>
      <c r="N851" s="1">
        <f>Table1[[#This Row],[final_price]]*Table1[[#This Row],[competitor_price_index]]</f>
        <v>15826.882856400001</v>
      </c>
      <c r="O851" t="s">
        <v>45</v>
      </c>
      <c r="P851">
        <v>770</v>
      </c>
      <c r="Q851">
        <v>264</v>
      </c>
      <c r="R851">
        <v>16.36</v>
      </c>
      <c r="S851" s="2">
        <f>Table1[[#This Row],[units_sold]]*(Table1[[#This Row],[return_rate]]/100)</f>
        <v>43.190399999999997</v>
      </c>
      <c r="T851" s="2">
        <f>Table1[[#This Row],[units_sold]]-Table1[[#This Row],[unit_return]]</f>
        <v>220.80959999999999</v>
      </c>
      <c r="U851">
        <f>Table1[[#This Row],[final_sold]]*Table1[[#This Row],[final_price]]</f>
        <v>4111444.3209041664</v>
      </c>
      <c r="V851">
        <v>4.3099999999999996</v>
      </c>
      <c r="W851">
        <v>11.08</v>
      </c>
    </row>
    <row r="852" spans="1:23" x14ac:dyDescent="0.3">
      <c r="A852">
        <v>2022</v>
      </c>
      <c r="B852" t="s">
        <v>34</v>
      </c>
      <c r="C852" t="s">
        <v>22</v>
      </c>
      <c r="D852">
        <v>196741</v>
      </c>
      <c r="E852">
        <v>5.81</v>
      </c>
      <c r="F852" s="2">
        <f>Table1[[#This Row],[website_traffic]]*(Table1[[#This Row],[conversion_rate]]/100)</f>
        <v>11430.652099999999</v>
      </c>
      <c r="G852">
        <v>186177.62</v>
      </c>
      <c r="H852" s="2">
        <f>Table1[[#This Row],[marketing_spend]]/Table1[[#This Row],[customer buying]]</f>
        <v>16.287576454190223</v>
      </c>
      <c r="I852">
        <v>29833.31</v>
      </c>
      <c r="J852">
        <v>59.39</v>
      </c>
      <c r="K852" s="1">
        <f t="shared" si="13"/>
        <v>12115.307191000002</v>
      </c>
      <c r="L852">
        <v>189.5</v>
      </c>
      <c r="M852">
        <v>0.82</v>
      </c>
      <c r="N852" s="1">
        <f>Table1[[#This Row],[final_price]]*Table1[[#This Row],[competitor_price_index]]</f>
        <v>9934.5518966200016</v>
      </c>
      <c r="O852" t="s">
        <v>45</v>
      </c>
      <c r="P852">
        <v>4683</v>
      </c>
      <c r="Q852">
        <v>10607</v>
      </c>
      <c r="R852">
        <v>2.79</v>
      </c>
      <c r="S852" s="2">
        <f>Table1[[#This Row],[units_sold]]*(Table1[[#This Row],[return_rate]]/100)</f>
        <v>295.93530000000004</v>
      </c>
      <c r="T852" s="2">
        <f>Table1[[#This Row],[units_sold]]-Table1[[#This Row],[unit_return]]</f>
        <v>10311.064700000001</v>
      </c>
      <c r="U852">
        <f>Table1[[#This Row],[final_sold]]*Table1[[#This Row],[final_price]]</f>
        <v>124921716.30677629</v>
      </c>
      <c r="V852">
        <v>4.6399999999999997</v>
      </c>
      <c r="W852">
        <v>12.93</v>
      </c>
    </row>
    <row r="853" spans="1:23" x14ac:dyDescent="0.3">
      <c r="A853">
        <v>2022</v>
      </c>
      <c r="B853" t="s">
        <v>34</v>
      </c>
      <c r="C853" t="s">
        <v>21</v>
      </c>
      <c r="D853">
        <v>39547</v>
      </c>
      <c r="E853">
        <v>1.94</v>
      </c>
      <c r="F853" s="2">
        <f>Table1[[#This Row],[website_traffic]]*(Table1[[#This Row],[conversion_rate]]/100)</f>
        <v>767.21180000000004</v>
      </c>
      <c r="G853">
        <v>125459.48</v>
      </c>
      <c r="H853" s="2">
        <f>Table1[[#This Row],[marketing_spend]]/Table1[[#This Row],[customer buying]]</f>
        <v>163.52652553049887</v>
      </c>
      <c r="I853">
        <v>13665.09</v>
      </c>
      <c r="J853">
        <v>37.630000000000003</v>
      </c>
      <c r="K853" s="1">
        <f t="shared" si="13"/>
        <v>8522.9166329999989</v>
      </c>
      <c r="L853">
        <v>255.94</v>
      </c>
      <c r="M853">
        <v>0.8</v>
      </c>
      <c r="N853" s="1">
        <f>Table1[[#This Row],[final_price]]*Table1[[#This Row],[competitor_price_index]]</f>
        <v>6818.3333063999999</v>
      </c>
      <c r="O853" t="s">
        <v>45</v>
      </c>
      <c r="P853">
        <v>3921</v>
      </c>
      <c r="Q853">
        <v>758</v>
      </c>
      <c r="R853">
        <v>12.25</v>
      </c>
      <c r="S853" s="2">
        <f>Table1[[#This Row],[units_sold]]*(Table1[[#This Row],[return_rate]]/100)</f>
        <v>92.855000000000004</v>
      </c>
      <c r="T853" s="2">
        <f>Table1[[#This Row],[units_sold]]-Table1[[#This Row],[unit_return]]</f>
        <v>665.14499999999998</v>
      </c>
      <c r="U853">
        <f>Table1[[#This Row],[final_sold]]*Table1[[#This Row],[final_price]]</f>
        <v>5668975.3838567846</v>
      </c>
      <c r="V853">
        <v>4.9400000000000004</v>
      </c>
      <c r="W853">
        <v>8.3699999999999992</v>
      </c>
    </row>
    <row r="854" spans="1:23" x14ac:dyDescent="0.3">
      <c r="A854">
        <v>2022</v>
      </c>
      <c r="B854" t="s">
        <v>34</v>
      </c>
      <c r="C854" t="s">
        <v>21</v>
      </c>
      <c r="D854">
        <v>40927</v>
      </c>
      <c r="E854">
        <v>1.24</v>
      </c>
      <c r="F854" s="2">
        <f>Table1[[#This Row],[website_traffic]]*(Table1[[#This Row],[conversion_rate]]/100)</f>
        <v>507.4948</v>
      </c>
      <c r="G854">
        <v>41325.089999999997</v>
      </c>
      <c r="H854" s="2">
        <f>Table1[[#This Row],[marketing_spend]]/Table1[[#This Row],[customer buying]]</f>
        <v>81.429583120851674</v>
      </c>
      <c r="I854">
        <v>36085.199999999997</v>
      </c>
      <c r="J854">
        <v>9.93</v>
      </c>
      <c r="K854" s="1">
        <f t="shared" si="13"/>
        <v>32501.939640000001</v>
      </c>
      <c r="L854">
        <v>264.08999999999997</v>
      </c>
      <c r="M854">
        <v>0.86</v>
      </c>
      <c r="N854" s="1">
        <f>Table1[[#This Row],[final_price]]*Table1[[#This Row],[competitor_price_index]]</f>
        <v>27951.668090399999</v>
      </c>
      <c r="O854" t="s">
        <v>44</v>
      </c>
      <c r="P854">
        <v>2345</v>
      </c>
      <c r="Q854">
        <v>496</v>
      </c>
      <c r="R854">
        <v>15.44</v>
      </c>
      <c r="S854" s="2">
        <f>Table1[[#This Row],[units_sold]]*(Table1[[#This Row],[return_rate]]/100)</f>
        <v>76.582399999999993</v>
      </c>
      <c r="T854" s="2">
        <f>Table1[[#This Row],[units_sold]]-Table1[[#This Row],[unit_return]]</f>
        <v>419.41759999999999</v>
      </c>
      <c r="U854">
        <f>Table1[[#This Row],[final_sold]]*Table1[[#This Row],[final_price]]</f>
        <v>13631885.519153664</v>
      </c>
      <c r="V854">
        <v>3.91</v>
      </c>
      <c r="W854">
        <v>12.69</v>
      </c>
    </row>
    <row r="855" spans="1:23" x14ac:dyDescent="0.3">
      <c r="A855">
        <v>2022</v>
      </c>
      <c r="B855" t="s">
        <v>34</v>
      </c>
      <c r="C855" t="s">
        <v>21</v>
      </c>
      <c r="D855">
        <v>17838</v>
      </c>
      <c r="E855">
        <v>5.49</v>
      </c>
      <c r="F855" s="2">
        <f>Table1[[#This Row],[website_traffic]]*(Table1[[#This Row],[conversion_rate]]/100)</f>
        <v>979.3062000000001</v>
      </c>
      <c r="G855">
        <v>246539.03</v>
      </c>
      <c r="H855" s="2">
        <f>Table1[[#This Row],[marketing_spend]]/Table1[[#This Row],[customer buying]]</f>
        <v>251.74866655597603</v>
      </c>
      <c r="I855">
        <v>39409.97</v>
      </c>
      <c r="J855">
        <v>7.57</v>
      </c>
      <c r="K855" s="1">
        <f t="shared" si="13"/>
        <v>36426.635270999999</v>
      </c>
      <c r="L855">
        <v>267.70999999999998</v>
      </c>
      <c r="M855">
        <v>1.1200000000000001</v>
      </c>
      <c r="N855" s="1">
        <f>Table1[[#This Row],[final_price]]*Table1[[#This Row],[competitor_price_index]]</f>
        <v>40797.831503519999</v>
      </c>
      <c r="O855" t="s">
        <v>45</v>
      </c>
      <c r="P855">
        <v>1779</v>
      </c>
      <c r="Q855">
        <v>867</v>
      </c>
      <c r="R855">
        <v>14.92</v>
      </c>
      <c r="S855" s="2">
        <f>Table1[[#This Row],[units_sold]]*(Table1[[#This Row],[return_rate]]/100)</f>
        <v>129.35640000000001</v>
      </c>
      <c r="T855" s="2">
        <f>Table1[[#This Row],[units_sold]]-Table1[[#This Row],[unit_return]]</f>
        <v>737.64359999999999</v>
      </c>
      <c r="U855">
        <f>Table1[[#This Row],[final_sold]]*Table1[[#This Row],[final_price]]</f>
        <v>26869874.377187416</v>
      </c>
      <c r="V855">
        <v>4.43</v>
      </c>
      <c r="W855">
        <v>7.17</v>
      </c>
    </row>
    <row r="856" spans="1:23" x14ac:dyDescent="0.3">
      <c r="A856">
        <v>2022</v>
      </c>
      <c r="B856" t="s">
        <v>34</v>
      </c>
      <c r="C856" t="s">
        <v>18</v>
      </c>
      <c r="D856">
        <v>35563</v>
      </c>
      <c r="E856">
        <v>1.49</v>
      </c>
      <c r="F856" s="2">
        <f>Table1[[#This Row],[website_traffic]]*(Table1[[#This Row],[conversion_rate]]/100)</f>
        <v>529.88869999999997</v>
      </c>
      <c r="G856">
        <v>273493.01</v>
      </c>
      <c r="H856" s="2">
        <f>Table1[[#This Row],[marketing_spend]]/Table1[[#This Row],[customer buying]]</f>
        <v>516.13293508617949</v>
      </c>
      <c r="I856">
        <v>20755.36</v>
      </c>
      <c r="J856">
        <v>34.83</v>
      </c>
      <c r="K856" s="1">
        <f t="shared" si="13"/>
        <v>13526.268112</v>
      </c>
      <c r="L856">
        <v>203.52</v>
      </c>
      <c r="M856">
        <v>1.1599999999999999</v>
      </c>
      <c r="N856" s="1">
        <f>Table1[[#This Row],[final_price]]*Table1[[#This Row],[competitor_price_index]]</f>
        <v>15690.471009919998</v>
      </c>
      <c r="O856" t="s">
        <v>45</v>
      </c>
      <c r="P856">
        <v>3155</v>
      </c>
      <c r="Q856">
        <v>300</v>
      </c>
      <c r="R856">
        <v>4.4000000000000004</v>
      </c>
      <c r="S856" s="2">
        <f>Table1[[#This Row],[units_sold]]*(Table1[[#This Row],[return_rate]]/100)</f>
        <v>13.200000000000001</v>
      </c>
      <c r="T856" s="2">
        <f>Table1[[#This Row],[units_sold]]-Table1[[#This Row],[unit_return]]</f>
        <v>286.8</v>
      </c>
      <c r="U856">
        <f>Table1[[#This Row],[final_sold]]*Table1[[#This Row],[final_price]]</f>
        <v>3879333.6945215999</v>
      </c>
      <c r="V856">
        <v>2.84</v>
      </c>
      <c r="W856">
        <v>9.7100000000000009</v>
      </c>
    </row>
    <row r="857" spans="1:23" x14ac:dyDescent="0.3">
      <c r="A857">
        <v>2022</v>
      </c>
      <c r="B857" t="s">
        <v>34</v>
      </c>
      <c r="C857" t="s">
        <v>18</v>
      </c>
      <c r="D857">
        <v>145199</v>
      </c>
      <c r="E857">
        <v>3.71</v>
      </c>
      <c r="F857" s="2">
        <f>Table1[[#This Row],[website_traffic]]*(Table1[[#This Row],[conversion_rate]]/100)</f>
        <v>5386.8829000000005</v>
      </c>
      <c r="G857">
        <v>188859.81</v>
      </c>
      <c r="H857" s="2">
        <f>Table1[[#This Row],[marketing_spend]]/Table1[[#This Row],[customer buying]]</f>
        <v>35.059200934180318</v>
      </c>
      <c r="I857">
        <v>9565.32</v>
      </c>
      <c r="J857">
        <v>39.21</v>
      </c>
      <c r="K857" s="1">
        <f t="shared" si="13"/>
        <v>5814.7580280000002</v>
      </c>
      <c r="L857">
        <v>260.39</v>
      </c>
      <c r="M857">
        <v>1.1299999999999999</v>
      </c>
      <c r="N857" s="1">
        <f>Table1[[#This Row],[final_price]]*Table1[[#This Row],[competitor_price_index]]</f>
        <v>6570.6765716399996</v>
      </c>
      <c r="O857" t="s">
        <v>45</v>
      </c>
      <c r="P857">
        <v>3505</v>
      </c>
      <c r="Q857">
        <v>4007</v>
      </c>
      <c r="R857">
        <v>24.16</v>
      </c>
      <c r="S857" s="2">
        <f>Table1[[#This Row],[units_sold]]*(Table1[[#This Row],[return_rate]]/100)</f>
        <v>968.09120000000007</v>
      </c>
      <c r="T857" s="2">
        <f>Table1[[#This Row],[units_sold]]-Table1[[#This Row],[unit_return]]</f>
        <v>3038.9088000000002</v>
      </c>
      <c r="U857">
        <f>Table1[[#This Row],[final_sold]]*Table1[[#This Row],[final_price]]</f>
        <v>17670519.341159847</v>
      </c>
      <c r="V857">
        <v>3.72</v>
      </c>
      <c r="W857">
        <v>10.85</v>
      </c>
    </row>
    <row r="858" spans="1:23" x14ac:dyDescent="0.3">
      <c r="A858">
        <v>2022</v>
      </c>
      <c r="B858" t="s">
        <v>34</v>
      </c>
      <c r="C858" t="s">
        <v>18</v>
      </c>
      <c r="D858">
        <v>113046</v>
      </c>
      <c r="E858">
        <v>5.12</v>
      </c>
      <c r="F858" s="2">
        <f>Table1[[#This Row],[website_traffic]]*(Table1[[#This Row],[conversion_rate]]/100)</f>
        <v>5787.9552000000003</v>
      </c>
      <c r="G858">
        <v>70226.59</v>
      </c>
      <c r="H858" s="2">
        <f>Table1[[#This Row],[marketing_spend]]/Table1[[#This Row],[customer buying]]</f>
        <v>12.133229711245864</v>
      </c>
      <c r="I858">
        <v>48150.95</v>
      </c>
      <c r="J858">
        <v>27.86</v>
      </c>
      <c r="K858" s="1">
        <f t="shared" si="13"/>
        <v>34736.095329999996</v>
      </c>
      <c r="L858">
        <v>219.48</v>
      </c>
      <c r="M858">
        <v>0.86</v>
      </c>
      <c r="N858" s="1">
        <f>Table1[[#This Row],[final_price]]*Table1[[#This Row],[competitor_price_index]]</f>
        <v>29873.041983799998</v>
      </c>
      <c r="O858" t="s">
        <v>45</v>
      </c>
      <c r="P858">
        <v>4791</v>
      </c>
      <c r="Q858">
        <v>5278</v>
      </c>
      <c r="R858">
        <v>19.7</v>
      </c>
      <c r="S858" s="2">
        <f>Table1[[#This Row],[units_sold]]*(Table1[[#This Row],[return_rate]]/100)</f>
        <v>1039.7659999999998</v>
      </c>
      <c r="T858" s="2">
        <f>Table1[[#This Row],[units_sold]]-Table1[[#This Row],[unit_return]]</f>
        <v>4238.2340000000004</v>
      </c>
      <c r="U858">
        <f>Table1[[#This Row],[final_sold]]*Table1[[#This Row],[final_price]]</f>
        <v>147219700.25484723</v>
      </c>
      <c r="V858">
        <v>4.5599999999999996</v>
      </c>
      <c r="W858">
        <v>11.46</v>
      </c>
    </row>
    <row r="859" spans="1:23" x14ac:dyDescent="0.3">
      <c r="A859">
        <v>2022</v>
      </c>
      <c r="B859" t="s">
        <v>34</v>
      </c>
      <c r="C859" t="s">
        <v>19</v>
      </c>
      <c r="D859">
        <v>131683</v>
      </c>
      <c r="E859">
        <v>2.95</v>
      </c>
      <c r="F859" s="2">
        <f>Table1[[#This Row],[website_traffic]]*(Table1[[#This Row],[conversion_rate]]/100)</f>
        <v>3884.6485000000002</v>
      </c>
      <c r="G859">
        <v>242451.58</v>
      </c>
      <c r="H859" s="2">
        <f>Table1[[#This Row],[marketing_spend]]/Table1[[#This Row],[customer buying]]</f>
        <v>62.412745966591309</v>
      </c>
      <c r="I859">
        <v>38689.120000000003</v>
      </c>
      <c r="J859">
        <v>51.48</v>
      </c>
      <c r="K859" s="1">
        <f t="shared" si="13"/>
        <v>18771.961024000004</v>
      </c>
      <c r="L859">
        <v>179.9</v>
      </c>
      <c r="M859">
        <v>1.1299999999999999</v>
      </c>
      <c r="N859" s="1">
        <f>Table1[[#This Row],[final_price]]*Table1[[#This Row],[competitor_price_index]]</f>
        <v>21212.315957120001</v>
      </c>
      <c r="O859" t="s">
        <v>45</v>
      </c>
      <c r="P859">
        <v>1109</v>
      </c>
      <c r="Q859">
        <v>3775</v>
      </c>
      <c r="R859">
        <v>18.690000000000001</v>
      </c>
      <c r="S859" s="2">
        <f>Table1[[#This Row],[units_sold]]*(Table1[[#This Row],[return_rate]]/100)</f>
        <v>705.54750000000001</v>
      </c>
      <c r="T859" s="2">
        <f>Table1[[#This Row],[units_sold]]-Table1[[#This Row],[unit_return]]</f>
        <v>3069.4524999999999</v>
      </c>
      <c r="U859">
        <f>Table1[[#This Row],[final_sold]]*Table1[[#This Row],[final_price]]</f>
        <v>57619642.695019372</v>
      </c>
      <c r="V859">
        <v>4.8600000000000003</v>
      </c>
      <c r="W859">
        <v>12.79</v>
      </c>
    </row>
    <row r="860" spans="1:23" x14ac:dyDescent="0.3">
      <c r="A860">
        <v>2022</v>
      </c>
      <c r="B860" t="s">
        <v>34</v>
      </c>
      <c r="C860" t="s">
        <v>19</v>
      </c>
      <c r="D860">
        <v>110418</v>
      </c>
      <c r="E860">
        <v>4.6500000000000004</v>
      </c>
      <c r="F860" s="2">
        <f>Table1[[#This Row],[website_traffic]]*(Table1[[#This Row],[conversion_rate]]/100)</f>
        <v>5134.4370000000008</v>
      </c>
      <c r="G860">
        <v>206167.93</v>
      </c>
      <c r="H860" s="2">
        <f>Table1[[#This Row],[marketing_spend]]/Table1[[#This Row],[customer buying]]</f>
        <v>40.153950666840387</v>
      </c>
      <c r="I860">
        <v>6501.96</v>
      </c>
      <c r="J860">
        <v>7.95</v>
      </c>
      <c r="K860" s="1">
        <f t="shared" si="13"/>
        <v>5985.0541800000001</v>
      </c>
      <c r="L860">
        <v>199.49</v>
      </c>
      <c r="M860">
        <v>0.81</v>
      </c>
      <c r="N860" s="1">
        <f>Table1[[#This Row],[final_price]]*Table1[[#This Row],[competitor_price_index]]</f>
        <v>4847.8938858000001</v>
      </c>
      <c r="O860" t="s">
        <v>45</v>
      </c>
      <c r="P860">
        <v>3224</v>
      </c>
      <c r="Q860">
        <v>3327</v>
      </c>
      <c r="R860">
        <v>14.05</v>
      </c>
      <c r="S860" s="2">
        <f>Table1[[#This Row],[units_sold]]*(Table1[[#This Row],[return_rate]]/100)</f>
        <v>467.44350000000003</v>
      </c>
      <c r="T860" s="2">
        <f>Table1[[#This Row],[units_sold]]-Table1[[#This Row],[unit_return]]</f>
        <v>2859.5565000000001</v>
      </c>
      <c r="U860">
        <f>Table1[[#This Row],[final_sold]]*Table1[[#This Row],[final_price]]</f>
        <v>17114600.583271172</v>
      </c>
      <c r="V860">
        <v>3.24</v>
      </c>
      <c r="W860">
        <v>6.51</v>
      </c>
    </row>
    <row r="861" spans="1:23" x14ac:dyDescent="0.3">
      <c r="A861">
        <v>2022</v>
      </c>
      <c r="B861" t="s">
        <v>34</v>
      </c>
      <c r="C861" t="s">
        <v>20</v>
      </c>
      <c r="D861">
        <v>188135</v>
      </c>
      <c r="E861">
        <v>1.1499999999999999</v>
      </c>
      <c r="F861" s="2">
        <f>Table1[[#This Row],[website_traffic]]*(Table1[[#This Row],[conversion_rate]]/100)</f>
        <v>2163.5524999999998</v>
      </c>
      <c r="G861">
        <v>371847.99</v>
      </c>
      <c r="H861" s="2">
        <f>Table1[[#This Row],[marketing_spend]]/Table1[[#This Row],[customer buying]]</f>
        <v>171.86917812255538</v>
      </c>
      <c r="I861">
        <v>16774.349999999999</v>
      </c>
      <c r="J861">
        <v>16.5</v>
      </c>
      <c r="K861" s="1">
        <f t="shared" si="13"/>
        <v>14006.582249999998</v>
      </c>
      <c r="L861">
        <v>289.33999999999997</v>
      </c>
      <c r="M861">
        <v>1.17</v>
      </c>
      <c r="N861" s="1">
        <f>Table1[[#This Row],[final_price]]*Table1[[#This Row],[competitor_price_index]]</f>
        <v>16387.701232499996</v>
      </c>
      <c r="O861" t="s">
        <v>44</v>
      </c>
      <c r="P861">
        <v>516</v>
      </c>
      <c r="Q861">
        <v>1498</v>
      </c>
      <c r="R861">
        <v>12.49</v>
      </c>
      <c r="S861" s="2">
        <f>Table1[[#This Row],[units_sold]]*(Table1[[#This Row],[return_rate]]/100)</f>
        <v>187.1002</v>
      </c>
      <c r="T861" s="2">
        <f>Table1[[#This Row],[units_sold]]-Table1[[#This Row],[unit_return]]</f>
        <v>1310.8997999999999</v>
      </c>
      <c r="U861">
        <f>Table1[[#This Row],[final_sold]]*Table1[[#This Row],[final_price]]</f>
        <v>18361225.870208547</v>
      </c>
      <c r="V861">
        <v>2.77</v>
      </c>
      <c r="W861">
        <v>15.68</v>
      </c>
    </row>
    <row r="862" spans="1:23" x14ac:dyDescent="0.3">
      <c r="A862">
        <v>2022</v>
      </c>
      <c r="B862" t="s">
        <v>34</v>
      </c>
      <c r="C862" t="s">
        <v>19</v>
      </c>
      <c r="D862">
        <v>40125</v>
      </c>
      <c r="E862">
        <v>6.19</v>
      </c>
      <c r="F862" s="2">
        <f>Table1[[#This Row],[website_traffic]]*(Table1[[#This Row],[conversion_rate]]/100)</f>
        <v>2483.7375000000002</v>
      </c>
      <c r="G862">
        <v>113567.45</v>
      </c>
      <c r="H862" s="2">
        <f>Table1[[#This Row],[marketing_spend]]/Table1[[#This Row],[customer buying]]</f>
        <v>45.724417334762627</v>
      </c>
      <c r="I862">
        <v>17160.68</v>
      </c>
      <c r="J862">
        <v>55.68</v>
      </c>
      <c r="K862" s="1">
        <f t="shared" si="13"/>
        <v>7605.6133760000012</v>
      </c>
      <c r="L862">
        <v>481.73</v>
      </c>
      <c r="M862">
        <v>0.94</v>
      </c>
      <c r="N862" s="1">
        <f>Table1[[#This Row],[final_price]]*Table1[[#This Row],[competitor_price_index]]</f>
        <v>7149.2765734400009</v>
      </c>
      <c r="O862" t="s">
        <v>44</v>
      </c>
      <c r="P862">
        <v>340</v>
      </c>
      <c r="Q862">
        <v>2595</v>
      </c>
      <c r="R862">
        <v>15.17</v>
      </c>
      <c r="S862" s="2">
        <f>Table1[[#This Row],[units_sold]]*(Table1[[#This Row],[return_rate]]/100)</f>
        <v>393.66149999999999</v>
      </c>
      <c r="T862" s="2">
        <f>Table1[[#This Row],[units_sold]]-Table1[[#This Row],[unit_return]]</f>
        <v>2201.3384999999998</v>
      </c>
      <c r="U862">
        <f>Table1[[#This Row],[final_sold]]*Table1[[#This Row],[final_price]]</f>
        <v>16742529.540703777</v>
      </c>
      <c r="V862">
        <v>4.18</v>
      </c>
      <c r="W862">
        <v>15.37</v>
      </c>
    </row>
    <row r="863" spans="1:23" x14ac:dyDescent="0.3">
      <c r="A863">
        <v>2022</v>
      </c>
      <c r="B863" t="s">
        <v>34</v>
      </c>
      <c r="C863" t="s">
        <v>21</v>
      </c>
      <c r="D863">
        <v>27165</v>
      </c>
      <c r="E863">
        <v>4.8499999999999996</v>
      </c>
      <c r="F863" s="2">
        <f>Table1[[#This Row],[website_traffic]]*(Table1[[#This Row],[conversion_rate]]/100)</f>
        <v>1317.5024999999998</v>
      </c>
      <c r="G863">
        <v>435812.87</v>
      </c>
      <c r="H863" s="2">
        <f>Table1[[#This Row],[marketing_spend]]/Table1[[#This Row],[customer buying]]</f>
        <v>330.78712943618706</v>
      </c>
      <c r="I863">
        <v>40991.54</v>
      </c>
      <c r="J863">
        <v>16.670000000000002</v>
      </c>
      <c r="K863" s="1">
        <f t="shared" si="13"/>
        <v>34158.250282000001</v>
      </c>
      <c r="L863">
        <v>282.18</v>
      </c>
      <c r="M863">
        <v>0.88</v>
      </c>
      <c r="N863" s="1">
        <f>Table1[[#This Row],[final_price]]*Table1[[#This Row],[competitor_price_index]]</f>
        <v>30059.260248160001</v>
      </c>
      <c r="O863" t="s">
        <v>45</v>
      </c>
      <c r="P863">
        <v>4208</v>
      </c>
      <c r="Q863">
        <v>1177</v>
      </c>
      <c r="R863">
        <v>7.38</v>
      </c>
      <c r="S863" s="2">
        <f>Table1[[#This Row],[units_sold]]*(Table1[[#This Row],[return_rate]]/100)</f>
        <v>86.8626</v>
      </c>
      <c r="T863" s="2">
        <f>Table1[[#This Row],[units_sold]]-Table1[[#This Row],[unit_return]]</f>
        <v>1090.1374000000001</v>
      </c>
      <c r="U863">
        <f>Table1[[#This Row],[final_sold]]*Table1[[#This Row],[final_price]]</f>
        <v>37237186.150968753</v>
      </c>
      <c r="V863">
        <v>4.47</v>
      </c>
      <c r="W863">
        <v>11.23</v>
      </c>
    </row>
    <row r="864" spans="1:23" x14ac:dyDescent="0.3">
      <c r="A864">
        <v>2022</v>
      </c>
      <c r="B864" t="s">
        <v>34</v>
      </c>
      <c r="C864" t="s">
        <v>20</v>
      </c>
      <c r="D864">
        <v>132465</v>
      </c>
      <c r="E864">
        <v>2.85</v>
      </c>
      <c r="F864" s="2">
        <f>Table1[[#This Row],[website_traffic]]*(Table1[[#This Row],[conversion_rate]]/100)</f>
        <v>3775.2525000000001</v>
      </c>
      <c r="G864">
        <v>13347.12</v>
      </c>
      <c r="H864" s="2">
        <f>Table1[[#This Row],[marketing_spend]]/Table1[[#This Row],[customer buying]]</f>
        <v>3.53542445174197</v>
      </c>
      <c r="I864">
        <v>46140.45</v>
      </c>
      <c r="J864">
        <v>57.14</v>
      </c>
      <c r="K864" s="1">
        <f t="shared" si="13"/>
        <v>19775.796869999998</v>
      </c>
      <c r="L864">
        <v>183.83</v>
      </c>
      <c r="M864">
        <v>1.01</v>
      </c>
      <c r="N864" s="1">
        <f>Table1[[#This Row],[final_price]]*Table1[[#This Row],[competitor_price_index]]</f>
        <v>19973.554838699998</v>
      </c>
      <c r="O864" t="s">
        <v>45</v>
      </c>
      <c r="P864">
        <v>3265</v>
      </c>
      <c r="Q864">
        <v>2793</v>
      </c>
      <c r="R864">
        <v>18.05</v>
      </c>
      <c r="S864" s="2">
        <f>Table1[[#This Row],[units_sold]]*(Table1[[#This Row],[return_rate]]/100)</f>
        <v>504.13649999999996</v>
      </c>
      <c r="T864" s="2">
        <f>Table1[[#This Row],[units_sold]]-Table1[[#This Row],[unit_return]]</f>
        <v>2288.8634999999999</v>
      </c>
      <c r="U864">
        <f>Table1[[#This Row],[final_sold]]*Table1[[#This Row],[final_price]]</f>
        <v>45264099.639157243</v>
      </c>
      <c r="V864">
        <v>3.7</v>
      </c>
      <c r="W864">
        <v>6.66</v>
      </c>
    </row>
    <row r="865" spans="1:23" x14ac:dyDescent="0.3">
      <c r="A865">
        <v>2022</v>
      </c>
      <c r="B865" t="s">
        <v>34</v>
      </c>
      <c r="C865" t="s">
        <v>20</v>
      </c>
      <c r="D865">
        <v>87973</v>
      </c>
      <c r="E865">
        <v>2.2200000000000002</v>
      </c>
      <c r="F865" s="2">
        <f>Table1[[#This Row],[website_traffic]]*(Table1[[#This Row],[conversion_rate]]/100)</f>
        <v>1953.0006000000001</v>
      </c>
      <c r="G865">
        <v>466881.57</v>
      </c>
      <c r="H865" s="2">
        <f>Table1[[#This Row],[marketing_spend]]/Table1[[#This Row],[customer buying]]</f>
        <v>239.05859015097076</v>
      </c>
      <c r="I865">
        <v>44352.160000000003</v>
      </c>
      <c r="J865">
        <v>27.83</v>
      </c>
      <c r="K865" s="1">
        <f t="shared" si="13"/>
        <v>32008.953872000002</v>
      </c>
      <c r="L865">
        <v>291.39</v>
      </c>
      <c r="M865">
        <v>0.83</v>
      </c>
      <c r="N865" s="1">
        <f>Table1[[#This Row],[final_price]]*Table1[[#This Row],[competitor_price_index]]</f>
        <v>26567.431713760001</v>
      </c>
      <c r="O865" t="s">
        <v>45</v>
      </c>
      <c r="P865">
        <v>1823</v>
      </c>
      <c r="Q865">
        <v>1859</v>
      </c>
      <c r="R865">
        <v>1.92</v>
      </c>
      <c r="S865" s="2">
        <f>Table1[[#This Row],[units_sold]]*(Table1[[#This Row],[return_rate]]/100)</f>
        <v>35.692799999999998</v>
      </c>
      <c r="T865" s="2">
        <f>Table1[[#This Row],[units_sold]]-Table1[[#This Row],[unit_return]]</f>
        <v>1823.3072</v>
      </c>
      <c r="U865">
        <f>Table1[[#This Row],[final_sold]]*Table1[[#This Row],[final_price]]</f>
        <v>58362156.059285484</v>
      </c>
      <c r="V865">
        <v>4.76</v>
      </c>
      <c r="W865">
        <v>9.68</v>
      </c>
    </row>
    <row r="866" spans="1:23" x14ac:dyDescent="0.3">
      <c r="A866">
        <v>2022</v>
      </c>
      <c r="B866" t="s">
        <v>34</v>
      </c>
      <c r="C866" t="s">
        <v>18</v>
      </c>
      <c r="D866">
        <v>100259</v>
      </c>
      <c r="E866">
        <v>1.93</v>
      </c>
      <c r="F866" s="2">
        <f>Table1[[#This Row],[website_traffic]]*(Table1[[#This Row],[conversion_rate]]/100)</f>
        <v>1934.9986999999999</v>
      </c>
      <c r="G866">
        <v>394127.15</v>
      </c>
      <c r="H866" s="2">
        <f>Table1[[#This Row],[marketing_spend]]/Table1[[#This Row],[customer buying]]</f>
        <v>203.68341849531996</v>
      </c>
      <c r="I866">
        <v>14424.2</v>
      </c>
      <c r="J866">
        <v>21.74</v>
      </c>
      <c r="K866" s="1">
        <f t="shared" si="13"/>
        <v>11288.378919999999</v>
      </c>
      <c r="L866">
        <v>258.39999999999998</v>
      </c>
      <c r="M866">
        <v>0.88</v>
      </c>
      <c r="N866" s="1">
        <f>Table1[[#This Row],[final_price]]*Table1[[#This Row],[competitor_price_index]]</f>
        <v>9933.7734495999994</v>
      </c>
      <c r="O866" t="s">
        <v>44</v>
      </c>
      <c r="P866">
        <v>3630</v>
      </c>
      <c r="Q866">
        <v>2239</v>
      </c>
      <c r="R866">
        <v>24.31</v>
      </c>
      <c r="S866" s="2">
        <f>Table1[[#This Row],[units_sold]]*(Table1[[#This Row],[return_rate]]/100)</f>
        <v>544.30089999999996</v>
      </c>
      <c r="T866" s="2">
        <f>Table1[[#This Row],[units_sold]]-Table1[[#This Row],[unit_return]]</f>
        <v>1694.6991</v>
      </c>
      <c r="U866">
        <f>Table1[[#This Row],[final_sold]]*Table1[[#This Row],[final_price]]</f>
        <v>19130405.596182972</v>
      </c>
      <c r="V866">
        <v>4.63</v>
      </c>
      <c r="W866">
        <v>13.52</v>
      </c>
    </row>
    <row r="867" spans="1:23" x14ac:dyDescent="0.3">
      <c r="A867">
        <v>2022</v>
      </c>
      <c r="B867" t="s">
        <v>34</v>
      </c>
      <c r="C867" t="s">
        <v>21</v>
      </c>
      <c r="D867">
        <v>98677</v>
      </c>
      <c r="E867">
        <v>5.0999999999999996</v>
      </c>
      <c r="F867" s="2">
        <f>Table1[[#This Row],[website_traffic]]*(Table1[[#This Row],[conversion_rate]]/100)</f>
        <v>5032.527</v>
      </c>
      <c r="G867">
        <v>475992.22</v>
      </c>
      <c r="H867" s="2">
        <f>Table1[[#This Row],[marketing_spend]]/Table1[[#This Row],[customer buying]]</f>
        <v>94.583142822681324</v>
      </c>
      <c r="I867">
        <v>13840.96</v>
      </c>
      <c r="J867">
        <v>39.86</v>
      </c>
      <c r="K867" s="1">
        <f t="shared" si="13"/>
        <v>8323.9533439999977</v>
      </c>
      <c r="L867">
        <v>474.78</v>
      </c>
      <c r="M867">
        <v>1.02</v>
      </c>
      <c r="N867" s="1">
        <f>Table1[[#This Row],[final_price]]*Table1[[#This Row],[competitor_price_index]]</f>
        <v>8490.4324108799974</v>
      </c>
      <c r="O867" t="s">
        <v>44</v>
      </c>
      <c r="P867">
        <v>4125</v>
      </c>
      <c r="Q867">
        <v>6101</v>
      </c>
      <c r="R867">
        <v>11.99</v>
      </c>
      <c r="S867" s="2">
        <f>Table1[[#This Row],[units_sold]]*(Table1[[#This Row],[return_rate]]/100)</f>
        <v>731.50990000000002</v>
      </c>
      <c r="T867" s="2">
        <f>Table1[[#This Row],[units_sold]]-Table1[[#This Row],[unit_return]]</f>
        <v>5369.4901</v>
      </c>
      <c r="U867">
        <f>Table1[[#This Row],[final_sold]]*Table1[[#This Row],[final_price]]</f>
        <v>44695385.073469885</v>
      </c>
      <c r="V867">
        <v>4.8499999999999996</v>
      </c>
      <c r="W867">
        <v>16.079999999999998</v>
      </c>
    </row>
    <row r="868" spans="1:23" x14ac:dyDescent="0.3">
      <c r="A868">
        <v>2022</v>
      </c>
      <c r="B868" t="s">
        <v>34</v>
      </c>
      <c r="C868" t="s">
        <v>20</v>
      </c>
      <c r="D868">
        <v>5696</v>
      </c>
      <c r="E868">
        <v>0.86</v>
      </c>
      <c r="F868" s="2">
        <f>Table1[[#This Row],[website_traffic]]*(Table1[[#This Row],[conversion_rate]]/100)</f>
        <v>48.985599999999998</v>
      </c>
      <c r="G868">
        <v>28615.63</v>
      </c>
      <c r="H868" s="2">
        <f>Table1[[#This Row],[marketing_spend]]/Table1[[#This Row],[customer buying]]</f>
        <v>584.16412170107139</v>
      </c>
      <c r="I868">
        <v>46382.85</v>
      </c>
      <c r="J868">
        <v>29.13</v>
      </c>
      <c r="K868" s="1">
        <f t="shared" si="13"/>
        <v>32871.525795000001</v>
      </c>
      <c r="L868">
        <v>479.93</v>
      </c>
      <c r="M868">
        <v>0.98</v>
      </c>
      <c r="N868" s="1">
        <f>Table1[[#This Row],[final_price]]*Table1[[#This Row],[competitor_price_index]]</f>
        <v>32214.095279100002</v>
      </c>
      <c r="O868" t="s">
        <v>44</v>
      </c>
      <c r="P868">
        <v>4422</v>
      </c>
      <c r="Q868">
        <v>38</v>
      </c>
      <c r="R868">
        <v>19.27</v>
      </c>
      <c r="S868" s="2">
        <f>Table1[[#This Row],[units_sold]]*(Table1[[#This Row],[return_rate]]/100)</f>
        <v>7.3225999999999996</v>
      </c>
      <c r="T868" s="2">
        <f>Table1[[#This Row],[units_sold]]-Table1[[#This Row],[unit_return]]</f>
        <v>30.677399999999999</v>
      </c>
      <c r="U868">
        <f>Table1[[#This Row],[final_sold]]*Table1[[#This Row],[final_price]]</f>
        <v>1008412.945423533</v>
      </c>
      <c r="V868">
        <v>3.14</v>
      </c>
      <c r="W868">
        <v>12.07</v>
      </c>
    </row>
    <row r="869" spans="1:23" x14ac:dyDescent="0.3">
      <c r="A869">
        <v>2022</v>
      </c>
      <c r="B869" t="s">
        <v>34</v>
      </c>
      <c r="C869" t="s">
        <v>19</v>
      </c>
      <c r="D869">
        <v>171422</v>
      </c>
      <c r="E869">
        <v>6.77</v>
      </c>
      <c r="F869" s="2">
        <f>Table1[[#This Row],[website_traffic]]*(Table1[[#This Row],[conversion_rate]]/100)</f>
        <v>11605.269399999999</v>
      </c>
      <c r="G869">
        <v>102359.78</v>
      </c>
      <c r="H869" s="2">
        <f>Table1[[#This Row],[marketing_spend]]/Table1[[#This Row],[customer buying]]</f>
        <v>8.8201123534452375</v>
      </c>
      <c r="I869">
        <v>12577.08</v>
      </c>
      <c r="J869">
        <v>46.57</v>
      </c>
      <c r="K869" s="1">
        <f t="shared" si="13"/>
        <v>6719.9338440000001</v>
      </c>
      <c r="L869">
        <v>250.09</v>
      </c>
      <c r="M869">
        <v>0.83</v>
      </c>
      <c r="N869" s="1">
        <f>Table1[[#This Row],[final_price]]*Table1[[#This Row],[competitor_price_index]]</f>
        <v>5577.5450905199996</v>
      </c>
      <c r="O869" t="s">
        <v>45</v>
      </c>
      <c r="P869">
        <v>4236</v>
      </c>
      <c r="Q869">
        <v>8309</v>
      </c>
      <c r="R869">
        <v>15.57</v>
      </c>
      <c r="S869" s="2">
        <f>Table1[[#This Row],[units_sold]]*(Table1[[#This Row],[return_rate]]/100)</f>
        <v>1293.7112999999999</v>
      </c>
      <c r="T869" s="2">
        <f>Table1[[#This Row],[units_sold]]-Table1[[#This Row],[unit_return]]</f>
        <v>7015.2887000000001</v>
      </c>
      <c r="U869">
        <f>Table1[[#This Row],[final_sold]]*Table1[[#This Row],[final_price]]</f>
        <v>47142275.960560761</v>
      </c>
      <c r="V869">
        <v>3.58</v>
      </c>
      <c r="W869">
        <v>1.43</v>
      </c>
    </row>
    <row r="870" spans="1:23" x14ac:dyDescent="0.3">
      <c r="A870">
        <v>2022</v>
      </c>
      <c r="B870" t="s">
        <v>34</v>
      </c>
      <c r="C870" t="s">
        <v>20</v>
      </c>
      <c r="D870">
        <v>193437</v>
      </c>
      <c r="E870">
        <v>1.42</v>
      </c>
      <c r="F870" s="2">
        <f>Table1[[#This Row],[website_traffic]]*(Table1[[#This Row],[conversion_rate]]/100)</f>
        <v>2746.8053999999997</v>
      </c>
      <c r="G870">
        <v>354423.8</v>
      </c>
      <c r="H870" s="2">
        <f>Table1[[#This Row],[marketing_spend]]/Table1[[#This Row],[customer buying]]</f>
        <v>129.03127393007165</v>
      </c>
      <c r="I870">
        <v>33765.269999999997</v>
      </c>
      <c r="J870">
        <v>39.58</v>
      </c>
      <c r="K870" s="1">
        <f t="shared" si="13"/>
        <v>20400.976134</v>
      </c>
      <c r="L870">
        <v>139.56</v>
      </c>
      <c r="M870">
        <v>0.94</v>
      </c>
      <c r="N870" s="1">
        <f>Table1[[#This Row],[final_price]]*Table1[[#This Row],[competitor_price_index]]</f>
        <v>19176.917565960001</v>
      </c>
      <c r="O870" t="s">
        <v>45</v>
      </c>
      <c r="P870">
        <v>3351</v>
      </c>
      <c r="Q870">
        <v>2494</v>
      </c>
      <c r="R870">
        <v>15.53</v>
      </c>
      <c r="S870" s="2">
        <f>Table1[[#This Row],[units_sold]]*(Table1[[#This Row],[return_rate]]/100)</f>
        <v>387.31819999999999</v>
      </c>
      <c r="T870" s="2">
        <f>Table1[[#This Row],[units_sold]]-Table1[[#This Row],[unit_return]]</f>
        <v>2106.6817999999998</v>
      </c>
      <c r="U870">
        <f>Table1[[#This Row],[final_sold]]*Table1[[#This Row],[final_price]]</f>
        <v>42978365.123732157</v>
      </c>
      <c r="V870">
        <v>4.54</v>
      </c>
      <c r="W870">
        <v>18.850000000000001</v>
      </c>
    </row>
    <row r="871" spans="1:23" x14ac:dyDescent="0.3">
      <c r="A871">
        <v>2022</v>
      </c>
      <c r="B871" t="s">
        <v>34</v>
      </c>
      <c r="C871" t="s">
        <v>20</v>
      </c>
      <c r="D871">
        <v>148277</v>
      </c>
      <c r="E871">
        <v>3.79</v>
      </c>
      <c r="F871" s="2">
        <f>Table1[[#This Row],[website_traffic]]*(Table1[[#This Row],[conversion_rate]]/100)</f>
        <v>5619.6983</v>
      </c>
      <c r="G871">
        <v>129613.51</v>
      </c>
      <c r="H871" s="2">
        <f>Table1[[#This Row],[marketing_spend]]/Table1[[#This Row],[customer buying]]</f>
        <v>23.064140293794775</v>
      </c>
      <c r="I871">
        <v>13445.51</v>
      </c>
      <c r="J871">
        <v>27.08</v>
      </c>
      <c r="K871" s="1">
        <f t="shared" si="13"/>
        <v>9804.465892000002</v>
      </c>
      <c r="L871">
        <v>40.32</v>
      </c>
      <c r="M871">
        <v>0.87</v>
      </c>
      <c r="N871" s="1">
        <f>Table1[[#This Row],[final_price]]*Table1[[#This Row],[competitor_price_index]]</f>
        <v>8529.885326040001</v>
      </c>
      <c r="O871" t="s">
        <v>45</v>
      </c>
      <c r="P871">
        <v>1605</v>
      </c>
      <c r="Q871">
        <v>4810</v>
      </c>
      <c r="R871">
        <v>16.079999999999998</v>
      </c>
      <c r="S871" s="2">
        <f>Table1[[#This Row],[units_sold]]*(Table1[[#This Row],[return_rate]]/100)</f>
        <v>773.44799999999987</v>
      </c>
      <c r="T871" s="2">
        <f>Table1[[#This Row],[units_sold]]-Table1[[#This Row],[unit_return]]</f>
        <v>4036.5520000000001</v>
      </c>
      <c r="U871">
        <f>Table1[[#This Row],[final_sold]]*Table1[[#This Row],[final_price]]</f>
        <v>39576236.40528439</v>
      </c>
      <c r="V871">
        <v>4.28</v>
      </c>
      <c r="W871">
        <v>11.48</v>
      </c>
    </row>
    <row r="872" spans="1:23" x14ac:dyDescent="0.3">
      <c r="A872">
        <v>2022</v>
      </c>
      <c r="B872" t="s">
        <v>34</v>
      </c>
      <c r="C872" t="s">
        <v>20</v>
      </c>
      <c r="D872">
        <v>56134</v>
      </c>
      <c r="E872">
        <v>7.39</v>
      </c>
      <c r="F872" s="2">
        <f>Table1[[#This Row],[website_traffic]]*(Table1[[#This Row],[conversion_rate]]/100)</f>
        <v>4148.3026</v>
      </c>
      <c r="G872">
        <v>164445.74</v>
      </c>
      <c r="H872" s="2">
        <f>Table1[[#This Row],[marketing_spend]]/Table1[[#This Row],[customer buying]]</f>
        <v>39.641693448303407</v>
      </c>
      <c r="I872">
        <v>46232.85</v>
      </c>
      <c r="J872">
        <v>58.67</v>
      </c>
      <c r="K872" s="1">
        <f t="shared" si="13"/>
        <v>19108.036905000001</v>
      </c>
      <c r="L872">
        <v>157.04</v>
      </c>
      <c r="M872">
        <v>1.05</v>
      </c>
      <c r="N872" s="1">
        <f>Table1[[#This Row],[final_price]]*Table1[[#This Row],[competitor_price_index]]</f>
        <v>20063.438750250003</v>
      </c>
      <c r="O872" t="s">
        <v>45</v>
      </c>
      <c r="P872">
        <v>627</v>
      </c>
      <c r="Q872">
        <v>3451</v>
      </c>
      <c r="R872">
        <v>15.42</v>
      </c>
      <c r="S872" s="2">
        <f>Table1[[#This Row],[units_sold]]*(Table1[[#This Row],[return_rate]]/100)</f>
        <v>532.14420000000007</v>
      </c>
      <c r="T872" s="2">
        <f>Table1[[#This Row],[units_sold]]-Table1[[#This Row],[unit_return]]</f>
        <v>2918.8557999999998</v>
      </c>
      <c r="U872">
        <f>Table1[[#This Row],[final_sold]]*Table1[[#This Row],[final_price]]</f>
        <v>55773604.346773297</v>
      </c>
      <c r="V872">
        <v>4.16</v>
      </c>
      <c r="W872">
        <v>10.43</v>
      </c>
    </row>
    <row r="873" spans="1:23" x14ac:dyDescent="0.3">
      <c r="A873">
        <v>2022</v>
      </c>
      <c r="B873" t="s">
        <v>34</v>
      </c>
      <c r="C873" t="s">
        <v>21</v>
      </c>
      <c r="D873">
        <v>181085</v>
      </c>
      <c r="E873">
        <v>5.57</v>
      </c>
      <c r="F873" s="2">
        <f>Table1[[#This Row],[website_traffic]]*(Table1[[#This Row],[conversion_rate]]/100)</f>
        <v>10086.434499999999</v>
      </c>
      <c r="G873">
        <v>316792.43</v>
      </c>
      <c r="H873" s="2">
        <f>Table1[[#This Row],[marketing_spend]]/Table1[[#This Row],[customer buying]]</f>
        <v>31.407771497450362</v>
      </c>
      <c r="I873">
        <v>45481.4</v>
      </c>
      <c r="J873">
        <v>8.1999999999999993</v>
      </c>
      <c r="K873" s="1">
        <f t="shared" si="13"/>
        <v>41751.925200000005</v>
      </c>
      <c r="L873">
        <v>144.52000000000001</v>
      </c>
      <c r="M873">
        <v>0.84</v>
      </c>
      <c r="N873" s="1">
        <f>Table1[[#This Row],[final_price]]*Table1[[#This Row],[competitor_price_index]]</f>
        <v>35071.617168000004</v>
      </c>
      <c r="O873" t="s">
        <v>45</v>
      </c>
      <c r="P873">
        <v>563</v>
      </c>
      <c r="Q873">
        <v>9965</v>
      </c>
      <c r="R873">
        <v>7.19</v>
      </c>
      <c r="S873" s="2">
        <f>Table1[[#This Row],[units_sold]]*(Table1[[#This Row],[return_rate]]/100)</f>
        <v>716.48350000000005</v>
      </c>
      <c r="T873" s="2">
        <f>Table1[[#This Row],[units_sold]]-Table1[[#This Row],[unit_return]]</f>
        <v>9248.5164999999997</v>
      </c>
      <c r="U873">
        <f>Table1[[#This Row],[final_sold]]*Table1[[#This Row],[final_price]]</f>
        <v>386143369.11896586</v>
      </c>
      <c r="V873">
        <v>4.9400000000000004</v>
      </c>
      <c r="W873">
        <v>10.86</v>
      </c>
    </row>
    <row r="874" spans="1:23" x14ac:dyDescent="0.3">
      <c r="A874">
        <v>2022</v>
      </c>
      <c r="B874" t="s">
        <v>34</v>
      </c>
      <c r="C874" t="s">
        <v>20</v>
      </c>
      <c r="D874">
        <v>98222</v>
      </c>
      <c r="E874">
        <v>3.75</v>
      </c>
      <c r="F874" s="2">
        <f>Table1[[#This Row],[website_traffic]]*(Table1[[#This Row],[conversion_rate]]/100)</f>
        <v>3683.3249999999998</v>
      </c>
      <c r="G874">
        <v>235260.98</v>
      </c>
      <c r="H874" s="2">
        <f>Table1[[#This Row],[marketing_spend]]/Table1[[#This Row],[customer buying]]</f>
        <v>63.871903782587751</v>
      </c>
      <c r="I874">
        <v>31263.86</v>
      </c>
      <c r="J874">
        <v>47.57</v>
      </c>
      <c r="K874" s="1">
        <f t="shared" si="13"/>
        <v>16391.641798000001</v>
      </c>
      <c r="L874">
        <v>406.96</v>
      </c>
      <c r="M874">
        <v>0.96</v>
      </c>
      <c r="N874" s="1">
        <f>Table1[[#This Row],[final_price]]*Table1[[#This Row],[competitor_price_index]]</f>
        <v>15735.976126080001</v>
      </c>
      <c r="O874" t="s">
        <v>45</v>
      </c>
      <c r="P874">
        <v>4422</v>
      </c>
      <c r="Q874">
        <v>3285</v>
      </c>
      <c r="R874">
        <v>1.29</v>
      </c>
      <c r="S874" s="2">
        <f>Table1[[#This Row],[units_sold]]*(Table1[[#This Row],[return_rate]]/100)</f>
        <v>42.3765</v>
      </c>
      <c r="T874" s="2">
        <f>Table1[[#This Row],[units_sold]]-Table1[[#This Row],[unit_return]]</f>
        <v>3242.6235000000001</v>
      </c>
      <c r="U874">
        <f>Table1[[#This Row],[final_sold]]*Table1[[#This Row],[final_price]]</f>
        <v>53151922.897777058</v>
      </c>
      <c r="V874">
        <v>4.46</v>
      </c>
      <c r="W874">
        <v>12.96</v>
      </c>
    </row>
    <row r="875" spans="1:23" x14ac:dyDescent="0.3">
      <c r="A875">
        <v>2022</v>
      </c>
      <c r="B875" t="s">
        <v>34</v>
      </c>
      <c r="C875" t="s">
        <v>18</v>
      </c>
      <c r="D875">
        <v>100138</v>
      </c>
      <c r="E875">
        <v>5.48</v>
      </c>
      <c r="F875" s="2">
        <f>Table1[[#This Row],[website_traffic]]*(Table1[[#This Row],[conversion_rate]]/100)</f>
        <v>5487.5623999999998</v>
      </c>
      <c r="G875">
        <v>405314.12</v>
      </c>
      <c r="H875" s="2">
        <f>Table1[[#This Row],[marketing_spend]]/Table1[[#This Row],[customer buying]]</f>
        <v>73.860503162569955</v>
      </c>
      <c r="I875">
        <v>47731.5</v>
      </c>
      <c r="J875">
        <v>51.67</v>
      </c>
      <c r="K875" s="1">
        <f t="shared" si="13"/>
        <v>23068.633949999999</v>
      </c>
      <c r="L875">
        <v>403.4</v>
      </c>
      <c r="M875">
        <v>0.84</v>
      </c>
      <c r="N875" s="1">
        <f>Table1[[#This Row],[final_price]]*Table1[[#This Row],[competitor_price_index]]</f>
        <v>19377.652517999999</v>
      </c>
      <c r="O875" t="s">
        <v>45</v>
      </c>
      <c r="P875">
        <v>3080</v>
      </c>
      <c r="Q875">
        <v>3402</v>
      </c>
      <c r="R875">
        <v>14.12</v>
      </c>
      <c r="S875" s="2">
        <f>Table1[[#This Row],[units_sold]]*(Table1[[#This Row],[return_rate]]/100)</f>
        <v>480.36239999999998</v>
      </c>
      <c r="T875" s="2">
        <f>Table1[[#This Row],[units_sold]]-Table1[[#This Row],[unit_return]]</f>
        <v>2921.6376</v>
      </c>
      <c r="U875">
        <f>Table1[[#This Row],[final_sold]]*Table1[[#This Row],[final_price]]</f>
        <v>67398188.328956515</v>
      </c>
      <c r="V875">
        <v>3.1</v>
      </c>
      <c r="W875">
        <v>15.77</v>
      </c>
    </row>
    <row r="876" spans="1:23" x14ac:dyDescent="0.3">
      <c r="A876">
        <v>2023</v>
      </c>
      <c r="B876" t="s">
        <v>34</v>
      </c>
      <c r="C876" t="s">
        <v>22</v>
      </c>
      <c r="D876">
        <v>187185</v>
      </c>
      <c r="E876">
        <v>3.86</v>
      </c>
      <c r="F876" s="2">
        <f>Table1[[#This Row],[website_traffic]]*(Table1[[#This Row],[conversion_rate]]/100)</f>
        <v>7225.3409999999994</v>
      </c>
      <c r="G876">
        <v>147240.06</v>
      </c>
      <c r="H876" s="2">
        <f>Table1[[#This Row],[marketing_spend]]/Table1[[#This Row],[customer buying]]</f>
        <v>20.378285260169729</v>
      </c>
      <c r="I876">
        <v>38744.959999999999</v>
      </c>
      <c r="J876">
        <v>6.79</v>
      </c>
      <c r="K876" s="1">
        <f t="shared" si="13"/>
        <v>36114.177216000004</v>
      </c>
      <c r="L876">
        <v>240.42</v>
      </c>
      <c r="M876">
        <v>0.93</v>
      </c>
      <c r="N876" s="1">
        <f>Table1[[#This Row],[final_price]]*Table1[[#This Row],[competitor_price_index]]</f>
        <v>33586.184810880004</v>
      </c>
      <c r="O876" t="s">
        <v>45</v>
      </c>
      <c r="P876">
        <v>1339</v>
      </c>
      <c r="Q876">
        <v>6979</v>
      </c>
      <c r="R876">
        <v>22.64</v>
      </c>
      <c r="S876" s="2">
        <f>Table1[[#This Row],[units_sold]]*(Table1[[#This Row],[return_rate]]/100)</f>
        <v>1580.0456000000001</v>
      </c>
      <c r="T876" s="2">
        <f>Table1[[#This Row],[units_sold]]-Table1[[#This Row],[unit_return]]</f>
        <v>5398.9543999999996</v>
      </c>
      <c r="U876">
        <f>Table1[[#This Row],[final_sold]]*Table1[[#This Row],[final_price]]</f>
        <v>194978795.98270297</v>
      </c>
      <c r="V876">
        <v>4.83</v>
      </c>
      <c r="W876">
        <v>-0.24</v>
      </c>
    </row>
    <row r="877" spans="1:23" x14ac:dyDescent="0.3">
      <c r="A877">
        <v>2023</v>
      </c>
      <c r="B877" t="s">
        <v>34</v>
      </c>
      <c r="C877" t="s">
        <v>20</v>
      </c>
      <c r="D877">
        <v>104870</v>
      </c>
      <c r="E877">
        <v>5.21</v>
      </c>
      <c r="F877" s="2">
        <f>Table1[[#This Row],[website_traffic]]*(Table1[[#This Row],[conversion_rate]]/100)</f>
        <v>5463.7269999999999</v>
      </c>
      <c r="G877">
        <v>90900.78</v>
      </c>
      <c r="H877" s="2">
        <f>Table1[[#This Row],[marketing_spend]]/Table1[[#This Row],[customer buying]]</f>
        <v>16.637137982918986</v>
      </c>
      <c r="I877">
        <v>4632.68</v>
      </c>
      <c r="J877">
        <v>53.72</v>
      </c>
      <c r="K877" s="1">
        <f t="shared" si="13"/>
        <v>2144.004304</v>
      </c>
      <c r="L877">
        <v>57.81</v>
      </c>
      <c r="M877">
        <v>0.92</v>
      </c>
      <c r="N877" s="1">
        <f>Table1[[#This Row],[final_price]]*Table1[[#This Row],[competitor_price_index]]</f>
        <v>1972.4839596800002</v>
      </c>
      <c r="O877" t="s">
        <v>45</v>
      </c>
      <c r="P877">
        <v>3889</v>
      </c>
      <c r="Q877">
        <v>3551</v>
      </c>
      <c r="R877">
        <v>10.18</v>
      </c>
      <c r="S877" s="2">
        <f>Table1[[#This Row],[units_sold]]*(Table1[[#This Row],[return_rate]]/100)</f>
        <v>361.49180000000001</v>
      </c>
      <c r="T877" s="2">
        <f>Table1[[#This Row],[units_sold]]-Table1[[#This Row],[unit_return]]</f>
        <v>3189.5082000000002</v>
      </c>
      <c r="U877">
        <f>Table1[[#This Row],[final_sold]]*Table1[[#This Row],[final_price]]</f>
        <v>6838319.308443293</v>
      </c>
      <c r="V877">
        <v>3.25</v>
      </c>
      <c r="W877">
        <v>8.4700000000000006</v>
      </c>
    </row>
    <row r="878" spans="1:23" x14ac:dyDescent="0.3">
      <c r="A878">
        <v>2023</v>
      </c>
      <c r="B878" t="s">
        <v>34</v>
      </c>
      <c r="C878" t="s">
        <v>20</v>
      </c>
      <c r="D878">
        <v>7125</v>
      </c>
      <c r="E878">
        <v>3.97</v>
      </c>
      <c r="F878" s="2">
        <f>Table1[[#This Row],[website_traffic]]*(Table1[[#This Row],[conversion_rate]]/100)</f>
        <v>282.86250000000001</v>
      </c>
      <c r="G878">
        <v>93459.53</v>
      </c>
      <c r="H878" s="2">
        <f>Table1[[#This Row],[marketing_spend]]/Table1[[#This Row],[customer buying]]</f>
        <v>330.40622210437931</v>
      </c>
      <c r="I878">
        <v>9146.6299999999992</v>
      </c>
      <c r="J878">
        <v>11.85</v>
      </c>
      <c r="K878" s="1">
        <f t="shared" si="13"/>
        <v>8062.7543449999985</v>
      </c>
      <c r="L878">
        <v>339.19</v>
      </c>
      <c r="M878">
        <v>1.2</v>
      </c>
      <c r="N878" s="1">
        <f>Table1[[#This Row],[final_price]]*Table1[[#This Row],[competitor_price_index]]</f>
        <v>9675.3052139999982</v>
      </c>
      <c r="O878" t="s">
        <v>44</v>
      </c>
      <c r="P878">
        <v>493</v>
      </c>
      <c r="Q878">
        <v>347</v>
      </c>
      <c r="R878">
        <v>6.42</v>
      </c>
      <c r="S878" s="2">
        <f>Table1[[#This Row],[units_sold]]*(Table1[[#This Row],[return_rate]]/100)</f>
        <v>22.277399999999997</v>
      </c>
      <c r="T878" s="2">
        <f>Table1[[#This Row],[units_sold]]-Table1[[#This Row],[unit_return]]</f>
        <v>324.7226</v>
      </c>
      <c r="U878">
        <f>Table1[[#This Row],[final_sold]]*Table1[[#This Row],[final_price]]</f>
        <v>2618158.5540696965</v>
      </c>
      <c r="V878">
        <v>4.92</v>
      </c>
      <c r="W878">
        <v>14.09</v>
      </c>
    </row>
    <row r="879" spans="1:23" x14ac:dyDescent="0.3">
      <c r="A879">
        <v>2023</v>
      </c>
      <c r="B879" t="s">
        <v>34</v>
      </c>
      <c r="C879" t="s">
        <v>21</v>
      </c>
      <c r="D879">
        <v>97996</v>
      </c>
      <c r="E879">
        <v>4.38</v>
      </c>
      <c r="F879" s="2">
        <f>Table1[[#This Row],[website_traffic]]*(Table1[[#This Row],[conversion_rate]]/100)</f>
        <v>4292.2248</v>
      </c>
      <c r="G879">
        <v>158460.81</v>
      </c>
      <c r="H879" s="2">
        <f>Table1[[#This Row],[marketing_spend]]/Table1[[#This Row],[customer buying]]</f>
        <v>36.918105966863621</v>
      </c>
      <c r="I879">
        <v>38212.089999999997</v>
      </c>
      <c r="J879">
        <v>15.21</v>
      </c>
      <c r="K879" s="1">
        <f t="shared" si="13"/>
        <v>32400.031110999997</v>
      </c>
      <c r="L879">
        <v>30.99</v>
      </c>
      <c r="M879">
        <v>0.92</v>
      </c>
      <c r="N879" s="1">
        <f>Table1[[#This Row],[final_price]]*Table1[[#This Row],[competitor_price_index]]</f>
        <v>29808.028622119997</v>
      </c>
      <c r="O879" t="s">
        <v>45</v>
      </c>
      <c r="P879">
        <v>315</v>
      </c>
      <c r="Q879">
        <v>3399</v>
      </c>
      <c r="R879">
        <v>23.84</v>
      </c>
      <c r="S879" s="2">
        <f>Table1[[#This Row],[units_sold]]*(Table1[[#This Row],[return_rate]]/100)</f>
        <v>810.32159999999999</v>
      </c>
      <c r="T879" s="2">
        <f>Table1[[#This Row],[units_sold]]-Table1[[#This Row],[unit_return]]</f>
        <v>2588.6783999999998</v>
      </c>
      <c r="U879">
        <f>Table1[[#This Row],[final_sold]]*Table1[[#This Row],[final_price]]</f>
        <v>83873260.696373686</v>
      </c>
      <c r="V879">
        <v>3.96</v>
      </c>
      <c r="W879">
        <v>9.34</v>
      </c>
    </row>
    <row r="880" spans="1:23" x14ac:dyDescent="0.3">
      <c r="A880">
        <v>2023</v>
      </c>
      <c r="B880" t="s">
        <v>34</v>
      </c>
      <c r="C880" t="s">
        <v>19</v>
      </c>
      <c r="D880">
        <v>82118</v>
      </c>
      <c r="E880">
        <v>4.54</v>
      </c>
      <c r="F880" s="2">
        <f>Table1[[#This Row],[website_traffic]]*(Table1[[#This Row],[conversion_rate]]/100)</f>
        <v>3728.1572000000001</v>
      </c>
      <c r="G880">
        <v>88361.93</v>
      </c>
      <c r="H880" s="2">
        <f>Table1[[#This Row],[marketing_spend]]/Table1[[#This Row],[customer buying]]</f>
        <v>23.701235023029607</v>
      </c>
      <c r="I880">
        <v>38607.910000000003</v>
      </c>
      <c r="J880">
        <v>57.04</v>
      </c>
      <c r="K880" s="1">
        <f t="shared" si="13"/>
        <v>16585.958136000001</v>
      </c>
      <c r="L880">
        <v>178.08</v>
      </c>
      <c r="M880">
        <v>1.1499999999999999</v>
      </c>
      <c r="N880" s="1">
        <f>Table1[[#This Row],[final_price]]*Table1[[#This Row],[competitor_price_index]]</f>
        <v>19073.851856400001</v>
      </c>
      <c r="O880" t="s">
        <v>44</v>
      </c>
      <c r="P880">
        <v>3778</v>
      </c>
      <c r="Q880">
        <v>4492</v>
      </c>
      <c r="R880">
        <v>16.11</v>
      </c>
      <c r="S880" s="2">
        <f>Table1[[#This Row],[units_sold]]*(Table1[[#This Row],[return_rate]]/100)</f>
        <v>723.66120000000001</v>
      </c>
      <c r="T880" s="2">
        <f>Table1[[#This Row],[units_sold]]-Table1[[#This Row],[unit_return]]</f>
        <v>3768.3388</v>
      </c>
      <c r="U880">
        <f>Table1[[#This Row],[final_sold]]*Table1[[#This Row],[final_price]]</f>
        <v>62501509.579064481</v>
      </c>
      <c r="V880">
        <v>4.82</v>
      </c>
      <c r="W880">
        <v>16.670000000000002</v>
      </c>
    </row>
    <row r="881" spans="1:23" x14ac:dyDescent="0.3">
      <c r="A881">
        <v>2023</v>
      </c>
      <c r="B881" t="s">
        <v>34</v>
      </c>
      <c r="C881" t="s">
        <v>22</v>
      </c>
      <c r="D881">
        <v>24430</v>
      </c>
      <c r="E881">
        <v>1.61</v>
      </c>
      <c r="F881" s="2">
        <f>Table1[[#This Row],[website_traffic]]*(Table1[[#This Row],[conversion_rate]]/100)</f>
        <v>393.32299999999998</v>
      </c>
      <c r="G881">
        <v>460838.65</v>
      </c>
      <c r="H881" s="2">
        <f>Table1[[#This Row],[marketing_spend]]/Table1[[#This Row],[customer buying]]</f>
        <v>1171.6544671936299</v>
      </c>
      <c r="I881">
        <v>41780.85</v>
      </c>
      <c r="J881">
        <v>54.59</v>
      </c>
      <c r="K881" s="1">
        <f t="shared" si="13"/>
        <v>18972.683984999996</v>
      </c>
      <c r="L881">
        <v>189.03</v>
      </c>
      <c r="M881">
        <v>0.89</v>
      </c>
      <c r="N881" s="1">
        <f>Table1[[#This Row],[final_price]]*Table1[[#This Row],[competitor_price_index]]</f>
        <v>16885.688746649997</v>
      </c>
      <c r="O881" t="s">
        <v>44</v>
      </c>
      <c r="P881">
        <v>2704</v>
      </c>
      <c r="Q881">
        <v>369</v>
      </c>
      <c r="R881">
        <v>6.2</v>
      </c>
      <c r="S881" s="2">
        <f>Table1[[#This Row],[units_sold]]*(Table1[[#This Row],[return_rate]]/100)</f>
        <v>22.878</v>
      </c>
      <c r="T881" s="2">
        <f>Table1[[#This Row],[units_sold]]-Table1[[#This Row],[unit_return]]</f>
        <v>346.12200000000001</v>
      </c>
      <c r="U881">
        <f>Table1[[#This Row],[final_sold]]*Table1[[#This Row],[final_price]]</f>
        <v>6566863.326256169</v>
      </c>
      <c r="V881">
        <v>3.76</v>
      </c>
      <c r="W881">
        <v>20.94</v>
      </c>
    </row>
    <row r="882" spans="1:23" x14ac:dyDescent="0.3">
      <c r="A882">
        <v>2023</v>
      </c>
      <c r="B882" t="s">
        <v>34</v>
      </c>
      <c r="C882" t="s">
        <v>19</v>
      </c>
      <c r="D882">
        <v>125007</v>
      </c>
      <c r="E882">
        <v>4.28</v>
      </c>
      <c r="F882" s="2">
        <f>Table1[[#This Row],[website_traffic]]*(Table1[[#This Row],[conversion_rate]]/100)</f>
        <v>5350.2996000000003</v>
      </c>
      <c r="G882">
        <v>307320.51</v>
      </c>
      <c r="H882" s="2">
        <f>Table1[[#This Row],[marketing_spend]]/Table1[[#This Row],[customer buying]]</f>
        <v>57.439869348624889</v>
      </c>
      <c r="I882">
        <v>11109.15</v>
      </c>
      <c r="J882">
        <v>31.16</v>
      </c>
      <c r="K882" s="1">
        <f t="shared" si="13"/>
        <v>7647.5388599999997</v>
      </c>
      <c r="L882">
        <v>146.56</v>
      </c>
      <c r="M882">
        <v>1.0900000000000001</v>
      </c>
      <c r="N882" s="1">
        <f>Table1[[#This Row],[final_price]]*Table1[[#This Row],[competitor_price_index]]</f>
        <v>8335.8173574000011</v>
      </c>
      <c r="O882" t="s">
        <v>45</v>
      </c>
      <c r="P882">
        <v>4586</v>
      </c>
      <c r="Q882">
        <v>4408</v>
      </c>
      <c r="R882">
        <v>8.39</v>
      </c>
      <c r="S882" s="2">
        <f>Table1[[#This Row],[units_sold]]*(Table1[[#This Row],[return_rate]]/100)</f>
        <v>369.83120000000002</v>
      </c>
      <c r="T882" s="2">
        <f>Table1[[#This Row],[units_sold]]-Table1[[#This Row],[unit_return]]</f>
        <v>4038.1687999999999</v>
      </c>
      <c r="U882">
        <f>Table1[[#This Row],[final_sold]]*Table1[[#This Row],[final_price]]</f>
        <v>30882052.821239565</v>
      </c>
      <c r="V882">
        <v>4.12</v>
      </c>
      <c r="W882">
        <v>10.52</v>
      </c>
    </row>
    <row r="883" spans="1:23" x14ac:dyDescent="0.3">
      <c r="A883">
        <v>2023</v>
      </c>
      <c r="B883" t="s">
        <v>34</v>
      </c>
      <c r="C883" t="s">
        <v>18</v>
      </c>
      <c r="D883">
        <v>123659</v>
      </c>
      <c r="E883">
        <v>2.7</v>
      </c>
      <c r="F883" s="2">
        <f>Table1[[#This Row],[website_traffic]]*(Table1[[#This Row],[conversion_rate]]/100)</f>
        <v>3338.7930000000006</v>
      </c>
      <c r="G883">
        <v>97636.79</v>
      </c>
      <c r="H883" s="2">
        <f>Table1[[#This Row],[marketing_spend]]/Table1[[#This Row],[customer buying]]</f>
        <v>29.243139661548344</v>
      </c>
      <c r="I883">
        <v>38607</v>
      </c>
      <c r="J883">
        <v>22.56</v>
      </c>
      <c r="K883" s="1">
        <f t="shared" si="13"/>
        <v>29897.2608</v>
      </c>
      <c r="L883">
        <v>279.02999999999997</v>
      </c>
      <c r="M883">
        <v>1.04</v>
      </c>
      <c r="N883" s="1">
        <f>Table1[[#This Row],[final_price]]*Table1[[#This Row],[competitor_price_index]]</f>
        <v>31093.151232</v>
      </c>
      <c r="O883" t="s">
        <v>45</v>
      </c>
      <c r="P883">
        <v>3996</v>
      </c>
      <c r="Q883">
        <v>2651</v>
      </c>
      <c r="R883">
        <v>8.42</v>
      </c>
      <c r="S883" s="2">
        <f>Table1[[#This Row],[units_sold]]*(Table1[[#This Row],[return_rate]]/100)</f>
        <v>223.21420000000001</v>
      </c>
      <c r="T883" s="2">
        <f>Table1[[#This Row],[units_sold]]-Table1[[#This Row],[unit_return]]</f>
        <v>2427.7858000000001</v>
      </c>
      <c r="U883">
        <f>Table1[[#This Row],[final_sold]]*Table1[[#This Row],[final_price]]</f>
        <v>72584145.229136646</v>
      </c>
      <c r="V883">
        <v>3.97</v>
      </c>
      <c r="W883">
        <v>-0.15</v>
      </c>
    </row>
    <row r="884" spans="1:23" x14ac:dyDescent="0.3">
      <c r="A884">
        <v>2023</v>
      </c>
      <c r="B884" t="s">
        <v>34</v>
      </c>
      <c r="C884" t="s">
        <v>22</v>
      </c>
      <c r="D884">
        <v>64642</v>
      </c>
      <c r="E884">
        <v>3.19</v>
      </c>
      <c r="F884" s="2">
        <f>Table1[[#This Row],[website_traffic]]*(Table1[[#This Row],[conversion_rate]]/100)</f>
        <v>2062.0798</v>
      </c>
      <c r="G884">
        <v>136544.46</v>
      </c>
      <c r="H884" s="2">
        <f>Table1[[#This Row],[marketing_spend]]/Table1[[#This Row],[customer buying]]</f>
        <v>66.216865128109973</v>
      </c>
      <c r="I884">
        <v>27706.43</v>
      </c>
      <c r="J884">
        <v>0.71</v>
      </c>
      <c r="K884" s="1">
        <f t="shared" si="13"/>
        <v>27509.714347000001</v>
      </c>
      <c r="L884">
        <v>451.68</v>
      </c>
      <c r="M884">
        <v>0.99</v>
      </c>
      <c r="N884" s="1">
        <f>Table1[[#This Row],[final_price]]*Table1[[#This Row],[competitor_price_index]]</f>
        <v>27234.617203530001</v>
      </c>
      <c r="O884" t="s">
        <v>45</v>
      </c>
      <c r="P884">
        <v>485</v>
      </c>
      <c r="Q884">
        <v>1435</v>
      </c>
      <c r="R884">
        <v>9.31</v>
      </c>
      <c r="S884" s="2">
        <f>Table1[[#This Row],[units_sold]]*(Table1[[#This Row],[return_rate]]/100)</f>
        <v>133.5985</v>
      </c>
      <c r="T884" s="2">
        <f>Table1[[#This Row],[units_sold]]-Table1[[#This Row],[unit_return]]</f>
        <v>1301.4014999999999</v>
      </c>
      <c r="U884">
        <f>Table1[[#This Row],[final_sold]]*Table1[[#This Row],[final_price]]</f>
        <v>35801183.515757322</v>
      </c>
      <c r="V884">
        <v>3.48</v>
      </c>
      <c r="W884">
        <v>5.64</v>
      </c>
    </row>
    <row r="885" spans="1:23" x14ac:dyDescent="0.3">
      <c r="A885">
        <v>2023</v>
      </c>
      <c r="B885" t="s">
        <v>34</v>
      </c>
      <c r="C885" t="s">
        <v>18</v>
      </c>
      <c r="D885">
        <v>90795</v>
      </c>
      <c r="E885">
        <v>3.48</v>
      </c>
      <c r="F885" s="2">
        <f>Table1[[#This Row],[website_traffic]]*(Table1[[#This Row],[conversion_rate]]/100)</f>
        <v>3159.6659999999997</v>
      </c>
      <c r="G885">
        <v>357563.2</v>
      </c>
      <c r="H885" s="2">
        <f>Table1[[#This Row],[marketing_spend]]/Table1[[#This Row],[customer buying]]</f>
        <v>113.16487248968721</v>
      </c>
      <c r="I885">
        <v>43083.45</v>
      </c>
      <c r="J885">
        <v>36.729999999999997</v>
      </c>
      <c r="K885" s="1">
        <f t="shared" si="13"/>
        <v>27258.898815</v>
      </c>
      <c r="L885">
        <v>73.36</v>
      </c>
      <c r="M885">
        <v>1.17</v>
      </c>
      <c r="N885" s="1">
        <f>Table1[[#This Row],[final_price]]*Table1[[#This Row],[competitor_price_index]]</f>
        <v>31892.911613549997</v>
      </c>
      <c r="O885" t="s">
        <v>45</v>
      </c>
      <c r="P885">
        <v>1537</v>
      </c>
      <c r="Q885">
        <v>2287</v>
      </c>
      <c r="R885">
        <v>19.16</v>
      </c>
      <c r="S885" s="2">
        <f>Table1[[#This Row],[units_sold]]*(Table1[[#This Row],[return_rate]]/100)</f>
        <v>438.18919999999997</v>
      </c>
      <c r="T885" s="2">
        <f>Table1[[#This Row],[units_sold]]-Table1[[#This Row],[unit_return]]</f>
        <v>1848.8108</v>
      </c>
      <c r="U885">
        <f>Table1[[#This Row],[final_sold]]*Table1[[#This Row],[final_price]]</f>
        <v>50396546.525279202</v>
      </c>
      <c r="V885">
        <v>3.62</v>
      </c>
      <c r="W885">
        <v>15.64</v>
      </c>
    </row>
    <row r="886" spans="1:23" x14ac:dyDescent="0.3">
      <c r="A886">
        <v>2023</v>
      </c>
      <c r="B886" t="s">
        <v>34</v>
      </c>
      <c r="C886" t="s">
        <v>19</v>
      </c>
      <c r="D886">
        <v>96343</v>
      </c>
      <c r="E886">
        <v>1.61</v>
      </c>
      <c r="F886" s="2">
        <f>Table1[[#This Row],[website_traffic]]*(Table1[[#This Row],[conversion_rate]]/100)</f>
        <v>1551.1223</v>
      </c>
      <c r="G886">
        <v>465342.47</v>
      </c>
      <c r="H886" s="2">
        <f>Table1[[#This Row],[marketing_spend]]/Table1[[#This Row],[customer buying]]</f>
        <v>300.00372633415174</v>
      </c>
      <c r="I886">
        <v>47329.66</v>
      </c>
      <c r="J886">
        <v>25.9</v>
      </c>
      <c r="K886" s="1">
        <f t="shared" si="13"/>
        <v>35071.278060000004</v>
      </c>
      <c r="L886">
        <v>442.62</v>
      </c>
      <c r="M886">
        <v>0.8</v>
      </c>
      <c r="N886" s="1">
        <f>Table1[[#This Row],[final_price]]*Table1[[#This Row],[competitor_price_index]]</f>
        <v>28057.022448000003</v>
      </c>
      <c r="O886" t="s">
        <v>44</v>
      </c>
      <c r="P886">
        <v>2678</v>
      </c>
      <c r="Q886">
        <v>1725</v>
      </c>
      <c r="R886">
        <v>19.14</v>
      </c>
      <c r="S886" s="2">
        <f>Table1[[#This Row],[units_sold]]*(Table1[[#This Row],[return_rate]]/100)</f>
        <v>330.16500000000002</v>
      </c>
      <c r="T886" s="2">
        <f>Table1[[#This Row],[units_sold]]-Table1[[#This Row],[unit_return]]</f>
        <v>1394.835</v>
      </c>
      <c r="U886">
        <f>Table1[[#This Row],[final_sold]]*Table1[[#This Row],[final_price]]</f>
        <v>48918646.132820107</v>
      </c>
      <c r="V886">
        <v>4.45</v>
      </c>
      <c r="W886">
        <v>11.62</v>
      </c>
    </row>
    <row r="887" spans="1:23" x14ac:dyDescent="0.3">
      <c r="A887">
        <v>2023</v>
      </c>
      <c r="B887" t="s">
        <v>34</v>
      </c>
      <c r="C887" t="s">
        <v>22</v>
      </c>
      <c r="D887">
        <v>44809</v>
      </c>
      <c r="E887">
        <v>6</v>
      </c>
      <c r="F887" s="2">
        <f>Table1[[#This Row],[website_traffic]]*(Table1[[#This Row],[conversion_rate]]/100)</f>
        <v>2688.54</v>
      </c>
      <c r="G887">
        <v>236160.77</v>
      </c>
      <c r="H887" s="2">
        <f>Table1[[#This Row],[marketing_spend]]/Table1[[#This Row],[customer buying]]</f>
        <v>87.83978293051247</v>
      </c>
      <c r="I887">
        <v>14405.17</v>
      </c>
      <c r="J887">
        <v>37.22</v>
      </c>
      <c r="K887" s="1">
        <f t="shared" si="13"/>
        <v>9043.5657260000007</v>
      </c>
      <c r="L887">
        <v>447.8</v>
      </c>
      <c r="M887">
        <v>1.07</v>
      </c>
      <c r="N887" s="1">
        <f>Table1[[#This Row],[final_price]]*Table1[[#This Row],[competitor_price_index]]</f>
        <v>9676.6153268200014</v>
      </c>
      <c r="O887" t="s">
        <v>45</v>
      </c>
      <c r="P887">
        <v>900</v>
      </c>
      <c r="Q887">
        <v>2457</v>
      </c>
      <c r="R887">
        <v>1.48</v>
      </c>
      <c r="S887" s="2">
        <f>Table1[[#This Row],[units_sold]]*(Table1[[#This Row],[return_rate]]/100)</f>
        <v>36.363599999999998</v>
      </c>
      <c r="T887" s="2">
        <f>Table1[[#This Row],[units_sold]]-Table1[[#This Row],[unit_return]]</f>
        <v>2420.6363999999999</v>
      </c>
      <c r="U887">
        <f>Table1[[#This Row],[final_sold]]*Table1[[#This Row],[final_price]]</f>
        <v>21891184.382148027</v>
      </c>
      <c r="V887">
        <v>4.57</v>
      </c>
      <c r="W887">
        <v>13.12</v>
      </c>
    </row>
    <row r="888" spans="1:23" x14ac:dyDescent="0.3">
      <c r="A888">
        <v>2023</v>
      </c>
      <c r="B888" t="s">
        <v>34</v>
      </c>
      <c r="C888" t="s">
        <v>21</v>
      </c>
      <c r="D888">
        <v>152863</v>
      </c>
      <c r="E888">
        <v>3.54</v>
      </c>
      <c r="F888" s="2">
        <f>Table1[[#This Row],[website_traffic]]*(Table1[[#This Row],[conversion_rate]]/100)</f>
        <v>5411.3501999999999</v>
      </c>
      <c r="G888">
        <v>464281.92</v>
      </c>
      <c r="H888" s="2">
        <f>Table1[[#This Row],[marketing_spend]]/Table1[[#This Row],[customer buying]]</f>
        <v>85.797795899441141</v>
      </c>
      <c r="I888">
        <v>12112.71</v>
      </c>
      <c r="J888">
        <v>32.65</v>
      </c>
      <c r="K888" s="1">
        <f t="shared" si="13"/>
        <v>8157.9101849999988</v>
      </c>
      <c r="L888">
        <v>177.78</v>
      </c>
      <c r="M888">
        <v>1.1499999999999999</v>
      </c>
      <c r="N888" s="1">
        <f>Table1[[#This Row],[final_price]]*Table1[[#This Row],[competitor_price_index]]</f>
        <v>9381.5967127499971</v>
      </c>
      <c r="O888" t="s">
        <v>45</v>
      </c>
      <c r="P888">
        <v>544</v>
      </c>
      <c r="Q888">
        <v>2716</v>
      </c>
      <c r="R888">
        <v>23.98</v>
      </c>
      <c r="S888" s="2">
        <f>Table1[[#This Row],[units_sold]]*(Table1[[#This Row],[return_rate]]/100)</f>
        <v>651.29680000000008</v>
      </c>
      <c r="T888" s="2">
        <f>Table1[[#This Row],[units_sold]]-Table1[[#This Row],[unit_return]]</f>
        <v>2064.7031999999999</v>
      </c>
      <c r="U888">
        <f>Table1[[#This Row],[final_sold]]*Table1[[#This Row],[final_price]]</f>
        <v>16843663.264282089</v>
      </c>
      <c r="V888">
        <v>2.5099999999999998</v>
      </c>
      <c r="W888">
        <v>10.24</v>
      </c>
    </row>
    <row r="889" spans="1:23" x14ac:dyDescent="0.3">
      <c r="A889">
        <v>2023</v>
      </c>
      <c r="B889" t="s">
        <v>34</v>
      </c>
      <c r="C889" t="s">
        <v>21</v>
      </c>
      <c r="D889">
        <v>96440</v>
      </c>
      <c r="E889">
        <v>7.21</v>
      </c>
      <c r="F889" s="2">
        <f>Table1[[#This Row],[website_traffic]]*(Table1[[#This Row],[conversion_rate]]/100)</f>
        <v>6953.3239999999996</v>
      </c>
      <c r="G889">
        <v>271435.11</v>
      </c>
      <c r="H889" s="2">
        <f>Table1[[#This Row],[marketing_spend]]/Table1[[#This Row],[customer buying]]</f>
        <v>39.036741276546294</v>
      </c>
      <c r="I889">
        <v>20564.580000000002</v>
      </c>
      <c r="J889">
        <v>24.11</v>
      </c>
      <c r="K889" s="1">
        <f t="shared" si="13"/>
        <v>15606.459762000002</v>
      </c>
      <c r="L889">
        <v>188.23</v>
      </c>
      <c r="M889">
        <v>1.05</v>
      </c>
      <c r="N889" s="1">
        <f>Table1[[#This Row],[final_price]]*Table1[[#This Row],[competitor_price_index]]</f>
        <v>16386.782750100003</v>
      </c>
      <c r="O889" t="s">
        <v>45</v>
      </c>
      <c r="P889">
        <v>4102</v>
      </c>
      <c r="Q889">
        <v>3615</v>
      </c>
      <c r="R889">
        <v>11.76</v>
      </c>
      <c r="S889" s="2">
        <f>Table1[[#This Row],[units_sold]]*(Table1[[#This Row],[return_rate]]/100)</f>
        <v>425.12399999999997</v>
      </c>
      <c r="T889" s="2">
        <f>Table1[[#This Row],[units_sold]]-Table1[[#This Row],[unit_return]]</f>
        <v>3189.8760000000002</v>
      </c>
      <c r="U889">
        <f>Table1[[#This Row],[final_sold]]*Table1[[#This Row],[final_price]]</f>
        <v>49782671.439769521</v>
      </c>
      <c r="V889">
        <v>2.6</v>
      </c>
      <c r="W889">
        <v>15.32</v>
      </c>
    </row>
    <row r="890" spans="1:23" x14ac:dyDescent="0.3">
      <c r="A890">
        <v>2023</v>
      </c>
      <c r="B890" t="s">
        <v>34</v>
      </c>
      <c r="C890" t="s">
        <v>18</v>
      </c>
      <c r="D890">
        <v>90938</v>
      </c>
      <c r="E890">
        <v>7.51</v>
      </c>
      <c r="F890" s="2">
        <f>Table1[[#This Row],[website_traffic]]*(Table1[[#This Row],[conversion_rate]]/100)</f>
        <v>6829.4438</v>
      </c>
      <c r="G890">
        <v>265741.13</v>
      </c>
      <c r="H890" s="2">
        <f>Table1[[#This Row],[marketing_spend]]/Table1[[#This Row],[customer buying]]</f>
        <v>38.911094048390879</v>
      </c>
      <c r="I890">
        <v>37366.43</v>
      </c>
      <c r="J890">
        <v>21.26</v>
      </c>
      <c r="K890" s="1">
        <f t="shared" si="13"/>
        <v>29422.326981999999</v>
      </c>
      <c r="L890">
        <v>351.52</v>
      </c>
      <c r="M890">
        <v>0.99</v>
      </c>
      <c r="N890" s="1">
        <f>Table1[[#This Row],[final_price]]*Table1[[#This Row],[competitor_price_index]]</f>
        <v>29128.10371218</v>
      </c>
      <c r="O890" t="s">
        <v>45</v>
      </c>
      <c r="P890">
        <v>228</v>
      </c>
      <c r="Q890">
        <v>4712</v>
      </c>
      <c r="R890">
        <v>11.06</v>
      </c>
      <c r="S890" s="2">
        <f>Table1[[#This Row],[units_sold]]*(Table1[[#This Row],[return_rate]]/100)</f>
        <v>521.1472</v>
      </c>
      <c r="T890" s="2">
        <f>Table1[[#This Row],[units_sold]]-Table1[[#This Row],[unit_return]]</f>
        <v>4190.8527999999997</v>
      </c>
      <c r="U890">
        <f>Table1[[#This Row],[final_sold]]*Table1[[#This Row],[final_price]]</f>
        <v>123304641.41503024</v>
      </c>
      <c r="V890">
        <v>3.45</v>
      </c>
      <c r="W890">
        <v>7.99</v>
      </c>
    </row>
    <row r="891" spans="1:23" x14ac:dyDescent="0.3">
      <c r="A891">
        <v>2023</v>
      </c>
      <c r="B891" t="s">
        <v>34</v>
      </c>
      <c r="C891" t="s">
        <v>21</v>
      </c>
      <c r="D891">
        <v>21734</v>
      </c>
      <c r="E891">
        <v>2.71</v>
      </c>
      <c r="F891" s="2">
        <f>Table1[[#This Row],[website_traffic]]*(Table1[[#This Row],[conversion_rate]]/100)</f>
        <v>588.9914</v>
      </c>
      <c r="G891">
        <v>262272.53000000003</v>
      </c>
      <c r="H891" s="2">
        <f>Table1[[#This Row],[marketing_spend]]/Table1[[#This Row],[customer buying]]</f>
        <v>445.29093294061681</v>
      </c>
      <c r="I891">
        <v>16115.55</v>
      </c>
      <c r="J891">
        <v>59.56</v>
      </c>
      <c r="K891" s="1">
        <f t="shared" si="13"/>
        <v>6517.1284199999991</v>
      </c>
      <c r="L891">
        <v>273</v>
      </c>
      <c r="M891">
        <v>0.92</v>
      </c>
      <c r="N891" s="1">
        <f>Table1[[#This Row],[final_price]]*Table1[[#This Row],[competitor_price_index]]</f>
        <v>5995.7581463999995</v>
      </c>
      <c r="O891" t="s">
        <v>45</v>
      </c>
      <c r="P891">
        <v>2336</v>
      </c>
      <c r="Q891">
        <v>374</v>
      </c>
      <c r="R891">
        <v>14.22</v>
      </c>
      <c r="S891" s="2">
        <f>Table1[[#This Row],[units_sold]]*(Table1[[#This Row],[return_rate]]/100)</f>
        <v>53.1828</v>
      </c>
      <c r="T891" s="2">
        <f>Table1[[#This Row],[units_sold]]-Table1[[#This Row],[unit_return]]</f>
        <v>320.81720000000001</v>
      </c>
      <c r="U891">
        <f>Table1[[#This Row],[final_sold]]*Table1[[#This Row],[final_price]]</f>
        <v>2090806.8917448239</v>
      </c>
      <c r="V891">
        <v>3.18</v>
      </c>
      <c r="W891">
        <v>9.99</v>
      </c>
    </row>
    <row r="892" spans="1:23" x14ac:dyDescent="0.3">
      <c r="A892">
        <v>2023</v>
      </c>
      <c r="B892" t="s">
        <v>34</v>
      </c>
      <c r="C892" t="s">
        <v>19</v>
      </c>
      <c r="D892">
        <v>46812</v>
      </c>
      <c r="E892">
        <v>4.18</v>
      </c>
      <c r="F892" s="2">
        <f>Table1[[#This Row],[website_traffic]]*(Table1[[#This Row],[conversion_rate]]/100)</f>
        <v>1956.7415999999998</v>
      </c>
      <c r="G892">
        <v>39914.480000000003</v>
      </c>
      <c r="H892" s="2">
        <f>Table1[[#This Row],[marketing_spend]]/Table1[[#This Row],[customer buying]]</f>
        <v>20.398441981301978</v>
      </c>
      <c r="I892">
        <v>32185.45</v>
      </c>
      <c r="J892">
        <v>33.89</v>
      </c>
      <c r="K892" s="1">
        <f t="shared" si="13"/>
        <v>21277.800995000001</v>
      </c>
      <c r="L892">
        <v>143.62</v>
      </c>
      <c r="M892">
        <v>1.1399999999999999</v>
      </c>
      <c r="N892" s="1">
        <f>Table1[[#This Row],[final_price]]*Table1[[#This Row],[competitor_price_index]]</f>
        <v>24256.6931343</v>
      </c>
      <c r="O892" t="s">
        <v>45</v>
      </c>
      <c r="P892">
        <v>1173</v>
      </c>
      <c r="Q892">
        <v>1941</v>
      </c>
      <c r="R892">
        <v>6.24</v>
      </c>
      <c r="S892" s="2">
        <f>Table1[[#This Row],[units_sold]]*(Table1[[#This Row],[return_rate]]/100)</f>
        <v>121.11840000000001</v>
      </c>
      <c r="T892" s="2">
        <f>Table1[[#This Row],[units_sold]]-Table1[[#This Row],[unit_return]]</f>
        <v>1819.8815999999999</v>
      </c>
      <c r="U892">
        <f>Table1[[#This Row],[final_sold]]*Table1[[#This Row],[final_price]]</f>
        <v>38723078.519262195</v>
      </c>
      <c r="V892">
        <v>4.96</v>
      </c>
      <c r="W892">
        <v>11.1</v>
      </c>
    </row>
    <row r="893" spans="1:23" x14ac:dyDescent="0.3">
      <c r="A893">
        <v>2023</v>
      </c>
      <c r="B893" t="s">
        <v>34</v>
      </c>
      <c r="C893" t="s">
        <v>22</v>
      </c>
      <c r="D893">
        <v>156562</v>
      </c>
      <c r="E893">
        <v>6.48</v>
      </c>
      <c r="F893" s="2">
        <f>Table1[[#This Row],[website_traffic]]*(Table1[[#This Row],[conversion_rate]]/100)</f>
        <v>10145.217600000002</v>
      </c>
      <c r="G893">
        <v>88441.73</v>
      </c>
      <c r="H893" s="2">
        <f>Table1[[#This Row],[marketing_spend]]/Table1[[#This Row],[customer buying]]</f>
        <v>8.7175784184264291</v>
      </c>
      <c r="I893">
        <v>29730.639999999999</v>
      </c>
      <c r="J893">
        <v>11.58</v>
      </c>
      <c r="K893" s="1">
        <f t="shared" si="13"/>
        <v>26287.831888000001</v>
      </c>
      <c r="L893">
        <v>220.66</v>
      </c>
      <c r="M893">
        <v>1.1000000000000001</v>
      </c>
      <c r="N893" s="1">
        <f>Table1[[#This Row],[final_price]]*Table1[[#This Row],[competitor_price_index]]</f>
        <v>28916.615076800004</v>
      </c>
      <c r="O893" t="s">
        <v>45</v>
      </c>
      <c r="P893">
        <v>4098</v>
      </c>
      <c r="Q893">
        <v>5376</v>
      </c>
      <c r="R893">
        <v>9.84</v>
      </c>
      <c r="S893" s="2">
        <f>Table1[[#This Row],[units_sold]]*(Table1[[#This Row],[return_rate]]/100)</f>
        <v>528.99840000000006</v>
      </c>
      <c r="T893" s="2">
        <f>Table1[[#This Row],[units_sold]]-Table1[[#This Row],[unit_return]]</f>
        <v>4847.0015999999996</v>
      </c>
      <c r="U893">
        <f>Table1[[#This Row],[final_sold]]*Table1[[#This Row],[final_price]]</f>
        <v>127417163.22166701</v>
      </c>
      <c r="V893">
        <v>2.65</v>
      </c>
      <c r="W893">
        <v>1.85</v>
      </c>
    </row>
    <row r="894" spans="1:23" x14ac:dyDescent="0.3">
      <c r="A894">
        <v>2023</v>
      </c>
      <c r="B894" t="s">
        <v>34</v>
      </c>
      <c r="C894" t="s">
        <v>20</v>
      </c>
      <c r="D894">
        <v>135158</v>
      </c>
      <c r="E894">
        <v>1.35</v>
      </c>
      <c r="F894" s="2">
        <f>Table1[[#This Row],[website_traffic]]*(Table1[[#This Row],[conversion_rate]]/100)</f>
        <v>1824.6330000000003</v>
      </c>
      <c r="G894">
        <v>117100.02</v>
      </c>
      <c r="H894" s="2">
        <f>Table1[[#This Row],[marketing_spend]]/Table1[[#This Row],[customer buying]]</f>
        <v>64.177300311898335</v>
      </c>
      <c r="I894">
        <v>17330.189999999999</v>
      </c>
      <c r="J894">
        <v>43.64</v>
      </c>
      <c r="K894" s="1">
        <f t="shared" si="13"/>
        <v>9767.2950839999994</v>
      </c>
      <c r="L894">
        <v>208.15</v>
      </c>
      <c r="M894">
        <v>0.88</v>
      </c>
      <c r="N894" s="1">
        <f>Table1[[#This Row],[final_price]]*Table1[[#This Row],[competitor_price_index]]</f>
        <v>8595.219673919999</v>
      </c>
      <c r="O894" t="s">
        <v>44</v>
      </c>
      <c r="P894">
        <v>4844</v>
      </c>
      <c r="Q894">
        <v>1345</v>
      </c>
      <c r="R894">
        <v>8.5299999999999994</v>
      </c>
      <c r="S894" s="2">
        <f>Table1[[#This Row],[units_sold]]*(Table1[[#This Row],[return_rate]]/100)</f>
        <v>114.72849999999998</v>
      </c>
      <c r="T894" s="2">
        <f>Table1[[#This Row],[units_sold]]-Table1[[#This Row],[unit_return]]</f>
        <v>1230.2715000000001</v>
      </c>
      <c r="U894">
        <f>Table1[[#This Row],[final_sold]]*Table1[[#This Row],[final_price]]</f>
        <v>12016424.773935305</v>
      </c>
      <c r="V894">
        <v>2.95</v>
      </c>
      <c r="W894">
        <v>17.95</v>
      </c>
    </row>
    <row r="895" spans="1:23" x14ac:dyDescent="0.3">
      <c r="A895">
        <v>2023</v>
      </c>
      <c r="B895" t="s">
        <v>34</v>
      </c>
      <c r="C895" t="s">
        <v>18</v>
      </c>
      <c r="D895">
        <v>4352</v>
      </c>
      <c r="E895">
        <v>5.85</v>
      </c>
      <c r="F895" s="2">
        <f>Table1[[#This Row],[website_traffic]]*(Table1[[#This Row],[conversion_rate]]/100)</f>
        <v>254.59199999999998</v>
      </c>
      <c r="G895">
        <v>109930.85</v>
      </c>
      <c r="H895" s="2">
        <f>Table1[[#This Row],[marketing_spend]]/Table1[[#This Row],[customer buying]]</f>
        <v>431.79224013323284</v>
      </c>
      <c r="I895">
        <v>27210.85</v>
      </c>
      <c r="J895">
        <v>38.04</v>
      </c>
      <c r="K895" s="1">
        <f t="shared" si="13"/>
        <v>16859.842659999998</v>
      </c>
      <c r="L895">
        <v>86.62</v>
      </c>
      <c r="M895">
        <v>0.81</v>
      </c>
      <c r="N895" s="1">
        <f>Table1[[#This Row],[final_price]]*Table1[[#This Row],[competitor_price_index]]</f>
        <v>13656.472554599999</v>
      </c>
      <c r="O895" t="s">
        <v>45</v>
      </c>
      <c r="P895">
        <v>279</v>
      </c>
      <c r="Q895">
        <v>153</v>
      </c>
      <c r="R895">
        <v>19.71</v>
      </c>
      <c r="S895" s="2">
        <f>Table1[[#This Row],[units_sold]]*(Table1[[#This Row],[return_rate]]/100)</f>
        <v>30.156299999999998</v>
      </c>
      <c r="T895" s="2">
        <f>Table1[[#This Row],[units_sold]]-Table1[[#This Row],[unit_return]]</f>
        <v>122.8437</v>
      </c>
      <c r="U895">
        <f>Table1[[#This Row],[final_sold]]*Table1[[#This Row],[final_price]]</f>
        <v>2071125.4537722417</v>
      </c>
      <c r="V895">
        <v>3.02</v>
      </c>
      <c r="W895">
        <v>11.09</v>
      </c>
    </row>
    <row r="896" spans="1:23" x14ac:dyDescent="0.3">
      <c r="A896">
        <v>2023</v>
      </c>
      <c r="B896" t="s">
        <v>34</v>
      </c>
      <c r="C896" t="s">
        <v>19</v>
      </c>
      <c r="D896">
        <v>88091</v>
      </c>
      <c r="E896">
        <v>5.19</v>
      </c>
      <c r="F896" s="2">
        <f>Table1[[#This Row],[website_traffic]]*(Table1[[#This Row],[conversion_rate]]/100)</f>
        <v>4571.9229000000005</v>
      </c>
      <c r="G896">
        <v>497782.51</v>
      </c>
      <c r="H896" s="2">
        <f>Table1[[#This Row],[marketing_spend]]/Table1[[#This Row],[customer buying]]</f>
        <v>108.8781505917346</v>
      </c>
      <c r="I896">
        <v>22883.98</v>
      </c>
      <c r="J896">
        <v>57.54</v>
      </c>
      <c r="K896" s="1">
        <f t="shared" si="13"/>
        <v>9716.5379079999984</v>
      </c>
      <c r="L896">
        <v>193.15</v>
      </c>
      <c r="M896">
        <v>0.87</v>
      </c>
      <c r="N896" s="1">
        <f>Table1[[#This Row],[final_price]]*Table1[[#This Row],[competitor_price_index]]</f>
        <v>8453.3879799599981</v>
      </c>
      <c r="O896" t="s">
        <v>45</v>
      </c>
      <c r="P896">
        <v>1769</v>
      </c>
      <c r="Q896">
        <v>4562</v>
      </c>
      <c r="R896">
        <v>10.34</v>
      </c>
      <c r="S896" s="2">
        <f>Table1[[#This Row],[units_sold]]*(Table1[[#This Row],[return_rate]]/100)</f>
        <v>471.71079999999995</v>
      </c>
      <c r="T896" s="2">
        <f>Table1[[#This Row],[units_sold]]-Table1[[#This Row],[unit_return]]</f>
        <v>4090.2892000000002</v>
      </c>
      <c r="U896">
        <f>Table1[[#This Row],[final_sold]]*Table1[[#This Row],[final_price]]</f>
        <v>39743450.066482991</v>
      </c>
      <c r="V896">
        <v>4.99</v>
      </c>
      <c r="W896">
        <v>10.6</v>
      </c>
    </row>
    <row r="897" spans="1:23" x14ac:dyDescent="0.3">
      <c r="A897">
        <v>2023</v>
      </c>
      <c r="B897" t="s">
        <v>34</v>
      </c>
      <c r="C897" t="s">
        <v>21</v>
      </c>
      <c r="D897">
        <v>135909</v>
      </c>
      <c r="E897">
        <v>7.76</v>
      </c>
      <c r="F897" s="2">
        <f>Table1[[#This Row],[website_traffic]]*(Table1[[#This Row],[conversion_rate]]/100)</f>
        <v>10546.538399999999</v>
      </c>
      <c r="G897">
        <v>139373.03</v>
      </c>
      <c r="H897" s="2">
        <f>Table1[[#This Row],[marketing_spend]]/Table1[[#This Row],[customer buying]]</f>
        <v>13.215049783538456</v>
      </c>
      <c r="I897">
        <v>42757.52</v>
      </c>
      <c r="J897">
        <v>22.34</v>
      </c>
      <c r="K897" s="1">
        <f t="shared" si="13"/>
        <v>33205.490031999994</v>
      </c>
      <c r="L897">
        <v>67.16</v>
      </c>
      <c r="M897">
        <v>0.99</v>
      </c>
      <c r="N897" s="1">
        <f>Table1[[#This Row],[final_price]]*Table1[[#This Row],[competitor_price_index]]</f>
        <v>32873.435131679995</v>
      </c>
      <c r="O897" t="s">
        <v>45</v>
      </c>
      <c r="P897">
        <v>3873</v>
      </c>
      <c r="Q897">
        <v>9681</v>
      </c>
      <c r="R897">
        <v>2.89</v>
      </c>
      <c r="S897" s="2">
        <f>Table1[[#This Row],[units_sold]]*(Table1[[#This Row],[return_rate]]/100)</f>
        <v>279.78090000000003</v>
      </c>
      <c r="T897" s="2">
        <f>Table1[[#This Row],[units_sold]]-Table1[[#This Row],[unit_return]]</f>
        <v>9401.2191000000003</v>
      </c>
      <c r="U897">
        <f>Table1[[#This Row],[final_sold]]*Table1[[#This Row],[final_price]]</f>
        <v>312172087.11369795</v>
      </c>
      <c r="V897">
        <v>4.59</v>
      </c>
      <c r="W897">
        <v>15.1</v>
      </c>
    </row>
    <row r="898" spans="1:23" x14ac:dyDescent="0.3">
      <c r="A898">
        <v>2023</v>
      </c>
      <c r="B898" t="s">
        <v>34</v>
      </c>
      <c r="C898" t="s">
        <v>21</v>
      </c>
      <c r="D898">
        <v>193537</v>
      </c>
      <c r="E898">
        <v>3.83</v>
      </c>
      <c r="F898" s="2">
        <f>Table1[[#This Row],[website_traffic]]*(Table1[[#This Row],[conversion_rate]]/100)</f>
        <v>7412.4670999999998</v>
      </c>
      <c r="G898">
        <v>481673.09</v>
      </c>
      <c r="H898" s="2">
        <f>Table1[[#This Row],[marketing_spend]]/Table1[[#This Row],[customer buying]]</f>
        <v>64.981480997062377</v>
      </c>
      <c r="I898">
        <v>30363.82</v>
      </c>
      <c r="J898">
        <v>34.5</v>
      </c>
      <c r="K898" s="1">
        <f t="shared" ref="K898:K961" si="14">I898*(1-J898/100)</f>
        <v>19888.302100000001</v>
      </c>
      <c r="L898">
        <v>95.31</v>
      </c>
      <c r="M898">
        <v>1.02</v>
      </c>
      <c r="N898" s="1">
        <f>Table1[[#This Row],[final_price]]*Table1[[#This Row],[competitor_price_index]]</f>
        <v>20286.068142</v>
      </c>
      <c r="O898" t="s">
        <v>45</v>
      </c>
      <c r="P898">
        <v>3823</v>
      </c>
      <c r="Q898">
        <v>5010</v>
      </c>
      <c r="R898">
        <v>5.47</v>
      </c>
      <c r="S898" s="2">
        <f>Table1[[#This Row],[units_sold]]*(Table1[[#This Row],[return_rate]]/100)</f>
        <v>274.04699999999997</v>
      </c>
      <c r="T898" s="2">
        <f>Table1[[#This Row],[units_sold]]-Table1[[#This Row],[unit_return]]</f>
        <v>4735.9530000000004</v>
      </c>
      <c r="U898">
        <f>Table1[[#This Row],[final_sold]]*Table1[[#This Row],[final_price]]</f>
        <v>94190063.995401308</v>
      </c>
      <c r="V898">
        <v>3.38</v>
      </c>
      <c r="W898">
        <v>13.86</v>
      </c>
    </row>
    <row r="899" spans="1:23" x14ac:dyDescent="0.3">
      <c r="A899">
        <v>2023</v>
      </c>
      <c r="B899" t="s">
        <v>34</v>
      </c>
      <c r="C899" t="s">
        <v>20</v>
      </c>
      <c r="D899">
        <v>113882</v>
      </c>
      <c r="E899">
        <v>4.0999999999999996</v>
      </c>
      <c r="F899" s="2">
        <f>Table1[[#This Row],[website_traffic]]*(Table1[[#This Row],[conversion_rate]]/100)</f>
        <v>4669.1619999999994</v>
      </c>
      <c r="G899">
        <v>369564.63</v>
      </c>
      <c r="H899" s="2">
        <f>Table1[[#This Row],[marketing_spend]]/Table1[[#This Row],[customer buying]]</f>
        <v>79.150098026155462</v>
      </c>
      <c r="I899">
        <v>6238.99</v>
      </c>
      <c r="J899">
        <v>29.71</v>
      </c>
      <c r="K899" s="1">
        <f t="shared" si="14"/>
        <v>4385.3860709999999</v>
      </c>
      <c r="L899">
        <v>449.58</v>
      </c>
      <c r="M899">
        <v>0.85</v>
      </c>
      <c r="N899" s="1">
        <f>Table1[[#This Row],[final_price]]*Table1[[#This Row],[competitor_price_index]]</f>
        <v>3727.57816035</v>
      </c>
      <c r="O899" t="s">
        <v>44</v>
      </c>
      <c r="P899">
        <v>3409</v>
      </c>
      <c r="Q899">
        <v>4213</v>
      </c>
      <c r="R899">
        <v>22.74</v>
      </c>
      <c r="S899" s="2">
        <f>Table1[[#This Row],[units_sold]]*(Table1[[#This Row],[return_rate]]/100)</f>
        <v>958.03620000000001</v>
      </c>
      <c r="T899" s="2">
        <f>Table1[[#This Row],[units_sold]]-Table1[[#This Row],[unit_return]]</f>
        <v>3254.9638</v>
      </c>
      <c r="U899">
        <f>Table1[[#This Row],[final_sold]]*Table1[[#This Row],[final_price]]</f>
        <v>14274272.910129229</v>
      </c>
      <c r="V899">
        <v>3.61</v>
      </c>
      <c r="W899">
        <v>17.149999999999999</v>
      </c>
    </row>
    <row r="900" spans="1:23" x14ac:dyDescent="0.3">
      <c r="A900">
        <v>2023</v>
      </c>
      <c r="B900" t="s">
        <v>34</v>
      </c>
      <c r="C900" t="s">
        <v>19</v>
      </c>
      <c r="D900">
        <v>97696</v>
      </c>
      <c r="E900">
        <v>0.71</v>
      </c>
      <c r="F900" s="2">
        <f>Table1[[#This Row],[website_traffic]]*(Table1[[#This Row],[conversion_rate]]/100)</f>
        <v>693.64159999999993</v>
      </c>
      <c r="G900">
        <v>51278.720000000001</v>
      </c>
      <c r="H900" s="2">
        <f>Table1[[#This Row],[marketing_spend]]/Table1[[#This Row],[customer buying]]</f>
        <v>73.926823304715299</v>
      </c>
      <c r="I900">
        <v>45082.71</v>
      </c>
      <c r="J900">
        <v>18.66</v>
      </c>
      <c r="K900" s="1">
        <f t="shared" si="14"/>
        <v>36670.276314000002</v>
      </c>
      <c r="L900">
        <v>466.54</v>
      </c>
      <c r="M900">
        <v>1.02</v>
      </c>
      <c r="N900" s="1">
        <f>Table1[[#This Row],[final_price]]*Table1[[#This Row],[competitor_price_index]]</f>
        <v>37403.681840280005</v>
      </c>
      <c r="O900" t="s">
        <v>44</v>
      </c>
      <c r="P900">
        <v>1347</v>
      </c>
      <c r="Q900">
        <v>643</v>
      </c>
      <c r="R900">
        <v>17.95</v>
      </c>
      <c r="S900" s="2">
        <f>Table1[[#This Row],[units_sold]]*(Table1[[#This Row],[return_rate]]/100)</f>
        <v>115.41849999999999</v>
      </c>
      <c r="T900" s="2">
        <f>Table1[[#This Row],[units_sold]]-Table1[[#This Row],[unit_return]]</f>
        <v>527.58150000000001</v>
      </c>
      <c r="U900">
        <f>Table1[[#This Row],[final_sold]]*Table1[[#This Row],[final_price]]</f>
        <v>19346559.383154593</v>
      </c>
      <c r="V900">
        <v>3.71</v>
      </c>
      <c r="W900">
        <v>14.91</v>
      </c>
    </row>
    <row r="901" spans="1:23" x14ac:dyDescent="0.3">
      <c r="A901">
        <v>2023</v>
      </c>
      <c r="B901" t="s">
        <v>34</v>
      </c>
      <c r="C901" t="s">
        <v>18</v>
      </c>
      <c r="D901">
        <v>21077</v>
      </c>
      <c r="E901">
        <v>0.67</v>
      </c>
      <c r="F901" s="2">
        <f>Table1[[#This Row],[website_traffic]]*(Table1[[#This Row],[conversion_rate]]/100)</f>
        <v>141.2159</v>
      </c>
      <c r="G901">
        <v>61044.22</v>
      </c>
      <c r="H901" s="2">
        <f>Table1[[#This Row],[marketing_spend]]/Table1[[#This Row],[customer buying]]</f>
        <v>432.27582729706779</v>
      </c>
      <c r="I901">
        <v>10176.92</v>
      </c>
      <c r="J901">
        <v>41.56</v>
      </c>
      <c r="K901" s="1">
        <f t="shared" si="14"/>
        <v>5947.3920480000006</v>
      </c>
      <c r="L901">
        <v>300.82</v>
      </c>
      <c r="M901">
        <v>0.89</v>
      </c>
      <c r="N901" s="1">
        <f>Table1[[#This Row],[final_price]]*Table1[[#This Row],[competitor_price_index]]</f>
        <v>5293.1789227200006</v>
      </c>
      <c r="O901" t="s">
        <v>45</v>
      </c>
      <c r="P901">
        <v>4292</v>
      </c>
      <c r="Q901">
        <v>102</v>
      </c>
      <c r="R901">
        <v>6.59</v>
      </c>
      <c r="S901" s="2">
        <f>Table1[[#This Row],[units_sold]]*(Table1[[#This Row],[return_rate]]/100)</f>
        <v>6.7218</v>
      </c>
      <c r="T901" s="2">
        <f>Table1[[#This Row],[units_sold]]-Table1[[#This Row],[unit_return]]</f>
        <v>95.278199999999998</v>
      </c>
      <c r="U901">
        <f>Table1[[#This Row],[final_sold]]*Table1[[#This Row],[final_price]]</f>
        <v>566656.80902775365</v>
      </c>
      <c r="V901">
        <v>3.64</v>
      </c>
      <c r="W901">
        <v>9.67</v>
      </c>
    </row>
    <row r="902" spans="1:23" x14ac:dyDescent="0.3">
      <c r="A902">
        <v>2023</v>
      </c>
      <c r="B902" t="s">
        <v>34</v>
      </c>
      <c r="C902" t="s">
        <v>19</v>
      </c>
      <c r="D902">
        <v>70360</v>
      </c>
      <c r="E902">
        <v>2.58</v>
      </c>
      <c r="F902" s="2">
        <f>Table1[[#This Row],[website_traffic]]*(Table1[[#This Row],[conversion_rate]]/100)</f>
        <v>1815.288</v>
      </c>
      <c r="G902">
        <v>98727.12</v>
      </c>
      <c r="H902" s="2">
        <f>Table1[[#This Row],[marketing_spend]]/Table1[[#This Row],[customer buying]]</f>
        <v>54.386477517617038</v>
      </c>
      <c r="I902">
        <v>13845.79</v>
      </c>
      <c r="J902">
        <v>50.95</v>
      </c>
      <c r="K902" s="1">
        <f t="shared" si="14"/>
        <v>6791.3599949999998</v>
      </c>
      <c r="L902">
        <v>170.63</v>
      </c>
      <c r="M902">
        <v>1</v>
      </c>
      <c r="N902" s="1">
        <f>Table1[[#This Row],[final_price]]*Table1[[#This Row],[competitor_price_index]]</f>
        <v>6791.3599949999998</v>
      </c>
      <c r="O902" t="s">
        <v>45</v>
      </c>
      <c r="P902">
        <v>3002</v>
      </c>
      <c r="Q902">
        <v>1771</v>
      </c>
      <c r="R902">
        <v>6.76</v>
      </c>
      <c r="S902" s="2">
        <f>Table1[[#This Row],[units_sold]]*(Table1[[#This Row],[return_rate]]/100)</f>
        <v>119.71959999999999</v>
      </c>
      <c r="T902" s="2">
        <f>Table1[[#This Row],[units_sold]]-Table1[[#This Row],[unit_return]]</f>
        <v>1651.2804000000001</v>
      </c>
      <c r="U902">
        <f>Table1[[#This Row],[final_sold]]*Table1[[#This Row],[final_price]]</f>
        <v>11214439.649087599</v>
      </c>
      <c r="V902">
        <v>4.88</v>
      </c>
      <c r="W902">
        <v>13.32</v>
      </c>
    </row>
    <row r="903" spans="1:23" x14ac:dyDescent="0.3">
      <c r="A903">
        <v>2023</v>
      </c>
      <c r="B903" t="s">
        <v>34</v>
      </c>
      <c r="C903" t="s">
        <v>22</v>
      </c>
      <c r="D903">
        <v>187781</v>
      </c>
      <c r="E903">
        <v>6.03</v>
      </c>
      <c r="F903" s="2">
        <f>Table1[[#This Row],[website_traffic]]*(Table1[[#This Row],[conversion_rate]]/100)</f>
        <v>11323.194299999999</v>
      </c>
      <c r="G903">
        <v>283139.56</v>
      </c>
      <c r="H903" s="2">
        <f>Table1[[#This Row],[marketing_spend]]/Table1[[#This Row],[customer buying]]</f>
        <v>25.005272584609806</v>
      </c>
      <c r="I903">
        <v>14582.74</v>
      </c>
      <c r="J903">
        <v>40.28</v>
      </c>
      <c r="K903" s="1">
        <f t="shared" si="14"/>
        <v>8708.812328</v>
      </c>
      <c r="L903">
        <v>173.56</v>
      </c>
      <c r="M903">
        <v>0.93</v>
      </c>
      <c r="N903" s="1">
        <f>Table1[[#This Row],[final_price]]*Table1[[#This Row],[competitor_price_index]]</f>
        <v>8099.1954650400003</v>
      </c>
      <c r="O903" t="s">
        <v>45</v>
      </c>
      <c r="P903">
        <v>289</v>
      </c>
      <c r="Q903">
        <v>7405</v>
      </c>
      <c r="R903">
        <v>7.89</v>
      </c>
      <c r="S903" s="2">
        <f>Table1[[#This Row],[units_sold]]*(Table1[[#This Row],[return_rate]]/100)</f>
        <v>584.25450000000001</v>
      </c>
      <c r="T903" s="2">
        <f>Table1[[#This Row],[units_sold]]-Table1[[#This Row],[unit_return]]</f>
        <v>6820.7455</v>
      </c>
      <c r="U903">
        <f>Table1[[#This Row],[final_sold]]*Table1[[#This Row],[final_price]]</f>
        <v>59400592.496550523</v>
      </c>
      <c r="V903">
        <v>3.27</v>
      </c>
      <c r="W903">
        <v>15.16</v>
      </c>
    </row>
    <row r="904" spans="1:23" x14ac:dyDescent="0.3">
      <c r="A904">
        <v>2023</v>
      </c>
      <c r="B904" t="s">
        <v>34</v>
      </c>
      <c r="C904" t="s">
        <v>18</v>
      </c>
      <c r="D904">
        <v>141944</v>
      </c>
      <c r="E904">
        <v>4.21</v>
      </c>
      <c r="F904" s="2">
        <f>Table1[[#This Row],[website_traffic]]*(Table1[[#This Row],[conversion_rate]]/100)</f>
        <v>5975.8423999999995</v>
      </c>
      <c r="G904">
        <v>227482.3</v>
      </c>
      <c r="H904" s="2">
        <f>Table1[[#This Row],[marketing_spend]]/Table1[[#This Row],[customer buying]]</f>
        <v>38.066984497449262</v>
      </c>
      <c r="I904">
        <v>29472.21</v>
      </c>
      <c r="J904">
        <v>52.78</v>
      </c>
      <c r="K904" s="1">
        <f t="shared" si="14"/>
        <v>13916.777561999997</v>
      </c>
      <c r="L904">
        <v>157.41</v>
      </c>
      <c r="M904">
        <v>0.92</v>
      </c>
      <c r="N904" s="1">
        <f>Table1[[#This Row],[final_price]]*Table1[[#This Row],[competitor_price_index]]</f>
        <v>12803.435357039998</v>
      </c>
      <c r="O904" t="s">
        <v>45</v>
      </c>
      <c r="P904">
        <v>3567</v>
      </c>
      <c r="Q904">
        <v>5796</v>
      </c>
      <c r="R904">
        <v>14.16</v>
      </c>
      <c r="S904" s="2">
        <f>Table1[[#This Row],[units_sold]]*(Table1[[#This Row],[return_rate]]/100)</f>
        <v>820.71360000000004</v>
      </c>
      <c r="T904" s="2">
        <f>Table1[[#This Row],[units_sold]]-Table1[[#This Row],[unit_return]]</f>
        <v>4975.2864</v>
      </c>
      <c r="U904">
        <f>Table1[[#This Row],[final_sold]]*Table1[[#This Row],[final_price]]</f>
        <v>69239954.136043742</v>
      </c>
      <c r="V904">
        <v>4.8499999999999996</v>
      </c>
      <c r="W904">
        <v>16.059999999999999</v>
      </c>
    </row>
    <row r="905" spans="1:23" x14ac:dyDescent="0.3">
      <c r="A905">
        <v>2023</v>
      </c>
      <c r="B905" t="s">
        <v>34</v>
      </c>
      <c r="C905" t="s">
        <v>21</v>
      </c>
      <c r="D905">
        <v>136225</v>
      </c>
      <c r="E905">
        <v>2.65</v>
      </c>
      <c r="F905" s="2">
        <f>Table1[[#This Row],[website_traffic]]*(Table1[[#This Row],[conversion_rate]]/100)</f>
        <v>3609.9625000000001</v>
      </c>
      <c r="G905">
        <v>48279.19</v>
      </c>
      <c r="H905" s="2">
        <f>Table1[[#This Row],[marketing_spend]]/Table1[[#This Row],[customer buying]]</f>
        <v>13.373875767407556</v>
      </c>
      <c r="I905">
        <v>47969.919999999998</v>
      </c>
      <c r="J905">
        <v>39.15</v>
      </c>
      <c r="K905" s="1">
        <f t="shared" si="14"/>
        <v>29189.696319999999</v>
      </c>
      <c r="L905">
        <v>295.76</v>
      </c>
      <c r="M905">
        <v>1.08</v>
      </c>
      <c r="N905" s="1">
        <f>Table1[[#This Row],[final_price]]*Table1[[#This Row],[competitor_price_index]]</f>
        <v>31524.872025600002</v>
      </c>
      <c r="O905" t="s">
        <v>45</v>
      </c>
      <c r="P905">
        <v>2035</v>
      </c>
      <c r="Q905">
        <v>3386</v>
      </c>
      <c r="R905">
        <v>6.1</v>
      </c>
      <c r="S905" s="2">
        <f>Table1[[#This Row],[units_sold]]*(Table1[[#This Row],[return_rate]]/100)</f>
        <v>206.54599999999999</v>
      </c>
      <c r="T905" s="2">
        <f>Table1[[#This Row],[units_sold]]-Table1[[#This Row],[unit_return]]</f>
        <v>3179.4540000000002</v>
      </c>
      <c r="U905">
        <f>Table1[[#This Row],[final_sold]]*Table1[[#This Row],[final_price]]</f>
        <v>92807296.72340928</v>
      </c>
      <c r="V905">
        <v>4.6900000000000004</v>
      </c>
      <c r="W905">
        <v>10.4</v>
      </c>
    </row>
    <row r="906" spans="1:23" x14ac:dyDescent="0.3">
      <c r="A906">
        <v>2023</v>
      </c>
      <c r="B906" t="s">
        <v>34</v>
      </c>
      <c r="C906" t="s">
        <v>18</v>
      </c>
      <c r="D906">
        <v>180819</v>
      </c>
      <c r="E906">
        <v>4.51</v>
      </c>
      <c r="F906" s="2">
        <f>Table1[[#This Row],[website_traffic]]*(Table1[[#This Row],[conversion_rate]]/100)</f>
        <v>8154.9369000000006</v>
      </c>
      <c r="G906">
        <v>275564.15999999997</v>
      </c>
      <c r="H906" s="2">
        <f>Table1[[#This Row],[marketing_spend]]/Table1[[#This Row],[customer buying]]</f>
        <v>33.791084269456448</v>
      </c>
      <c r="I906">
        <v>15569.91</v>
      </c>
      <c r="J906">
        <v>0.47</v>
      </c>
      <c r="K906" s="1">
        <f t="shared" si="14"/>
        <v>15496.731422999999</v>
      </c>
      <c r="L906">
        <v>150.84</v>
      </c>
      <c r="M906">
        <v>1.04</v>
      </c>
      <c r="N906" s="1">
        <f>Table1[[#This Row],[final_price]]*Table1[[#This Row],[competitor_price_index]]</f>
        <v>16116.60067992</v>
      </c>
      <c r="O906" t="s">
        <v>45</v>
      </c>
      <c r="P906">
        <v>490</v>
      </c>
      <c r="Q906">
        <v>7959</v>
      </c>
      <c r="R906">
        <v>22.57</v>
      </c>
      <c r="S906" s="2">
        <f>Table1[[#This Row],[units_sold]]*(Table1[[#This Row],[return_rate]]/100)</f>
        <v>1796.3463000000002</v>
      </c>
      <c r="T906" s="2">
        <f>Table1[[#This Row],[units_sold]]-Table1[[#This Row],[unit_return]]</f>
        <v>6162.6536999999998</v>
      </c>
      <c r="U906">
        <f>Table1[[#This Row],[final_sold]]*Table1[[#This Row],[final_price]]</f>
        <v>95500989.241857201</v>
      </c>
      <c r="V906">
        <v>4.88</v>
      </c>
      <c r="W906">
        <v>7.87</v>
      </c>
    </row>
    <row r="907" spans="1:23" x14ac:dyDescent="0.3">
      <c r="A907">
        <v>2023</v>
      </c>
      <c r="B907" t="s">
        <v>34</v>
      </c>
      <c r="C907" t="s">
        <v>19</v>
      </c>
      <c r="D907">
        <v>108754</v>
      </c>
      <c r="E907">
        <v>2.5</v>
      </c>
      <c r="F907" s="2">
        <f>Table1[[#This Row],[website_traffic]]*(Table1[[#This Row],[conversion_rate]]/100)</f>
        <v>2718.8500000000004</v>
      </c>
      <c r="G907">
        <v>24857.71</v>
      </c>
      <c r="H907" s="2">
        <f>Table1[[#This Row],[marketing_spend]]/Table1[[#This Row],[customer buying]]</f>
        <v>9.1427294628243541</v>
      </c>
      <c r="I907">
        <v>40216.379999999997</v>
      </c>
      <c r="J907">
        <v>20.18</v>
      </c>
      <c r="K907" s="1">
        <f t="shared" si="14"/>
        <v>32100.714516</v>
      </c>
      <c r="L907">
        <v>369.97</v>
      </c>
      <c r="M907">
        <v>1.2</v>
      </c>
      <c r="N907" s="1">
        <f>Table1[[#This Row],[final_price]]*Table1[[#This Row],[competitor_price_index]]</f>
        <v>38520.857419200001</v>
      </c>
      <c r="O907" t="s">
        <v>45</v>
      </c>
      <c r="P907">
        <v>3845</v>
      </c>
      <c r="Q907">
        <v>2376</v>
      </c>
      <c r="R907">
        <v>5.7</v>
      </c>
      <c r="S907" s="2">
        <f>Table1[[#This Row],[units_sold]]*(Table1[[#This Row],[return_rate]]/100)</f>
        <v>135.43200000000002</v>
      </c>
      <c r="T907" s="2">
        <f>Table1[[#This Row],[units_sold]]-Table1[[#This Row],[unit_return]]</f>
        <v>2240.5680000000002</v>
      </c>
      <c r="U907">
        <f>Table1[[#This Row],[final_sold]]*Table1[[#This Row],[final_price]]</f>
        <v>71923833.721685097</v>
      </c>
      <c r="V907">
        <v>4.37</v>
      </c>
      <c r="W907">
        <v>13.89</v>
      </c>
    </row>
    <row r="908" spans="1:23" x14ac:dyDescent="0.3">
      <c r="A908">
        <v>2023</v>
      </c>
      <c r="B908" t="s">
        <v>34</v>
      </c>
      <c r="C908" t="s">
        <v>18</v>
      </c>
      <c r="D908">
        <v>41566</v>
      </c>
      <c r="E908">
        <v>2.86</v>
      </c>
      <c r="F908" s="2">
        <f>Table1[[#This Row],[website_traffic]]*(Table1[[#This Row],[conversion_rate]]/100)</f>
        <v>1188.7876000000001</v>
      </c>
      <c r="G908">
        <v>183987.18</v>
      </c>
      <c r="H908" s="2">
        <f>Table1[[#This Row],[marketing_spend]]/Table1[[#This Row],[customer buying]]</f>
        <v>154.76875768219654</v>
      </c>
      <c r="I908">
        <v>29889.9</v>
      </c>
      <c r="J908">
        <v>9.6199999999999992</v>
      </c>
      <c r="K908" s="1">
        <f t="shared" si="14"/>
        <v>27014.491620000004</v>
      </c>
      <c r="L908">
        <v>73.900000000000006</v>
      </c>
      <c r="M908">
        <v>0.97</v>
      </c>
      <c r="N908" s="1">
        <f>Table1[[#This Row],[final_price]]*Table1[[#This Row],[competitor_price_index]]</f>
        <v>26204.056871400004</v>
      </c>
      <c r="O908" t="s">
        <v>45</v>
      </c>
      <c r="P908">
        <v>801</v>
      </c>
      <c r="Q908">
        <v>1039</v>
      </c>
      <c r="R908">
        <v>1.51</v>
      </c>
      <c r="S908" s="2">
        <f>Table1[[#This Row],[units_sold]]*(Table1[[#This Row],[return_rate]]/100)</f>
        <v>15.6889</v>
      </c>
      <c r="T908" s="2">
        <f>Table1[[#This Row],[units_sold]]-Table1[[#This Row],[unit_return]]</f>
        <v>1023.3111</v>
      </c>
      <c r="U908">
        <f>Table1[[#This Row],[final_sold]]*Table1[[#This Row],[final_price]]</f>
        <v>27644229.135602988</v>
      </c>
      <c r="V908">
        <v>4.37</v>
      </c>
      <c r="W908">
        <v>6.64</v>
      </c>
    </row>
    <row r="909" spans="1:23" x14ac:dyDescent="0.3">
      <c r="A909">
        <v>2023</v>
      </c>
      <c r="B909" t="s">
        <v>34</v>
      </c>
      <c r="C909" t="s">
        <v>20</v>
      </c>
      <c r="D909">
        <v>98519</v>
      </c>
      <c r="E909">
        <v>2.3199999999999998</v>
      </c>
      <c r="F909" s="2">
        <f>Table1[[#This Row],[website_traffic]]*(Table1[[#This Row],[conversion_rate]]/100)</f>
        <v>2285.6407999999997</v>
      </c>
      <c r="G909">
        <v>317151.19</v>
      </c>
      <c r="H909" s="2">
        <f>Table1[[#This Row],[marketing_spend]]/Table1[[#This Row],[customer buying]]</f>
        <v>138.75810669813038</v>
      </c>
      <c r="I909">
        <v>14539.12</v>
      </c>
      <c r="J909">
        <v>20.11</v>
      </c>
      <c r="K909" s="1">
        <f t="shared" si="14"/>
        <v>11615.302968</v>
      </c>
      <c r="L909">
        <v>375.68</v>
      </c>
      <c r="M909">
        <v>1.01</v>
      </c>
      <c r="N909" s="1">
        <f>Table1[[#This Row],[final_price]]*Table1[[#This Row],[competitor_price_index]]</f>
        <v>11731.455997679999</v>
      </c>
      <c r="O909" t="s">
        <v>44</v>
      </c>
      <c r="P909">
        <v>798</v>
      </c>
      <c r="Q909">
        <v>2445</v>
      </c>
      <c r="R909">
        <v>20.47</v>
      </c>
      <c r="S909" s="2">
        <f>Table1[[#This Row],[units_sold]]*(Table1[[#This Row],[return_rate]]/100)</f>
        <v>500.49149999999997</v>
      </c>
      <c r="T909" s="2">
        <f>Table1[[#This Row],[units_sold]]-Table1[[#This Row],[unit_return]]</f>
        <v>1944.5084999999999</v>
      </c>
      <c r="U909">
        <f>Table1[[#This Row],[final_sold]]*Table1[[#This Row],[final_price]]</f>
        <v>22586055.351351228</v>
      </c>
      <c r="V909">
        <v>4.28</v>
      </c>
      <c r="W909">
        <v>14.88</v>
      </c>
    </row>
    <row r="910" spans="1:23" x14ac:dyDescent="0.3">
      <c r="A910">
        <v>2023</v>
      </c>
      <c r="B910" t="s">
        <v>34</v>
      </c>
      <c r="C910" t="s">
        <v>21</v>
      </c>
      <c r="D910">
        <v>80606</v>
      </c>
      <c r="E910">
        <v>5.89</v>
      </c>
      <c r="F910" s="2">
        <f>Table1[[#This Row],[website_traffic]]*(Table1[[#This Row],[conversion_rate]]/100)</f>
        <v>4747.6933999999992</v>
      </c>
      <c r="G910">
        <v>244946.97</v>
      </c>
      <c r="H910" s="2">
        <f>Table1[[#This Row],[marketing_spend]]/Table1[[#This Row],[customer buying]]</f>
        <v>51.592836639366823</v>
      </c>
      <c r="I910">
        <v>37067.589999999997</v>
      </c>
      <c r="J910">
        <v>52.37</v>
      </c>
      <c r="K910" s="1">
        <f t="shared" si="14"/>
        <v>17655.293117000001</v>
      </c>
      <c r="L910">
        <v>39.49</v>
      </c>
      <c r="M910">
        <v>0.84</v>
      </c>
      <c r="N910" s="1">
        <f>Table1[[#This Row],[final_price]]*Table1[[#This Row],[competitor_price_index]]</f>
        <v>14830.44621828</v>
      </c>
      <c r="O910" t="s">
        <v>44</v>
      </c>
      <c r="P910">
        <v>2538</v>
      </c>
      <c r="Q910">
        <v>4723</v>
      </c>
      <c r="R910">
        <v>18.34</v>
      </c>
      <c r="S910" s="2">
        <f>Table1[[#This Row],[units_sold]]*(Table1[[#This Row],[return_rate]]/100)</f>
        <v>866.19820000000004</v>
      </c>
      <c r="T910" s="2">
        <f>Table1[[#This Row],[units_sold]]-Table1[[#This Row],[unit_return]]</f>
        <v>3856.8018000000002</v>
      </c>
      <c r="U910">
        <f>Table1[[#This Row],[final_sold]]*Table1[[#This Row],[final_price]]</f>
        <v>68092966.273173213</v>
      </c>
      <c r="V910">
        <v>3.98</v>
      </c>
      <c r="W910">
        <v>15.18</v>
      </c>
    </row>
    <row r="911" spans="1:23" x14ac:dyDescent="0.3">
      <c r="A911">
        <v>2023</v>
      </c>
      <c r="B911" t="s">
        <v>34</v>
      </c>
      <c r="C911" t="s">
        <v>18</v>
      </c>
      <c r="D911">
        <v>68891</v>
      </c>
      <c r="E911">
        <v>5.39</v>
      </c>
      <c r="F911" s="2">
        <f>Table1[[#This Row],[website_traffic]]*(Table1[[#This Row],[conversion_rate]]/100)</f>
        <v>3713.2248999999997</v>
      </c>
      <c r="G911">
        <v>310840.28000000003</v>
      </c>
      <c r="H911" s="2">
        <f>Table1[[#This Row],[marketing_spend]]/Table1[[#This Row],[customer buying]]</f>
        <v>83.711676068960983</v>
      </c>
      <c r="I911">
        <v>13398.74</v>
      </c>
      <c r="J911">
        <v>43.64</v>
      </c>
      <c r="K911" s="1">
        <f t="shared" si="14"/>
        <v>7551.5298640000001</v>
      </c>
      <c r="L911">
        <v>127.68</v>
      </c>
      <c r="M911">
        <v>1.08</v>
      </c>
      <c r="N911" s="1">
        <f>Table1[[#This Row],[final_price]]*Table1[[#This Row],[competitor_price_index]]</f>
        <v>8155.6522531200008</v>
      </c>
      <c r="O911" t="s">
        <v>45</v>
      </c>
      <c r="P911">
        <v>3355</v>
      </c>
      <c r="Q911">
        <v>1968</v>
      </c>
      <c r="R911">
        <v>16.48</v>
      </c>
      <c r="S911" s="2">
        <f>Table1[[#This Row],[units_sold]]*(Table1[[#This Row],[return_rate]]/100)</f>
        <v>324.32639999999998</v>
      </c>
      <c r="T911" s="2">
        <f>Table1[[#This Row],[units_sold]]-Table1[[#This Row],[unit_return]]</f>
        <v>1643.6736000000001</v>
      </c>
      <c r="U911">
        <f>Table1[[#This Row],[final_sold]]*Table1[[#This Row],[final_price]]</f>
        <v>12412250.277068391</v>
      </c>
      <c r="V911">
        <v>2.65</v>
      </c>
      <c r="W911">
        <v>10.08</v>
      </c>
    </row>
    <row r="912" spans="1:23" x14ac:dyDescent="0.3">
      <c r="A912">
        <v>2023</v>
      </c>
      <c r="B912" t="s">
        <v>34</v>
      </c>
      <c r="C912" t="s">
        <v>19</v>
      </c>
      <c r="D912">
        <v>110002</v>
      </c>
      <c r="E912">
        <v>4.53</v>
      </c>
      <c r="F912" s="2">
        <f>Table1[[#This Row],[website_traffic]]*(Table1[[#This Row],[conversion_rate]]/100)</f>
        <v>4983.0906000000004</v>
      </c>
      <c r="G912">
        <v>99442.17</v>
      </c>
      <c r="H912" s="2">
        <f>Table1[[#This Row],[marketing_spend]]/Table1[[#This Row],[customer buying]]</f>
        <v>19.955922535303692</v>
      </c>
      <c r="I912">
        <v>32982.53</v>
      </c>
      <c r="J912">
        <v>34.24</v>
      </c>
      <c r="K912" s="1">
        <f t="shared" si="14"/>
        <v>21689.311727999997</v>
      </c>
      <c r="L912">
        <v>37.43</v>
      </c>
      <c r="M912">
        <v>0.82</v>
      </c>
      <c r="N912" s="1">
        <f>Table1[[#This Row],[final_price]]*Table1[[#This Row],[competitor_price_index]]</f>
        <v>17785.235616959995</v>
      </c>
      <c r="O912" t="s">
        <v>45</v>
      </c>
      <c r="P912">
        <v>713</v>
      </c>
      <c r="Q912">
        <v>3189</v>
      </c>
      <c r="R912">
        <v>23.9</v>
      </c>
      <c r="S912" s="2">
        <f>Table1[[#This Row],[units_sold]]*(Table1[[#This Row],[return_rate]]/100)</f>
        <v>762.17099999999994</v>
      </c>
      <c r="T912" s="2">
        <f>Table1[[#This Row],[units_sold]]-Table1[[#This Row],[unit_return]]</f>
        <v>2426.8290000000002</v>
      </c>
      <c r="U912">
        <f>Table1[[#This Row],[final_sold]]*Table1[[#This Row],[final_price]]</f>
        <v>52636250.691550508</v>
      </c>
      <c r="V912">
        <v>3.2</v>
      </c>
      <c r="W912">
        <v>4.47</v>
      </c>
    </row>
    <row r="913" spans="1:23" x14ac:dyDescent="0.3">
      <c r="A913">
        <v>2023</v>
      </c>
      <c r="B913" t="s">
        <v>34</v>
      </c>
      <c r="C913" t="s">
        <v>22</v>
      </c>
      <c r="D913">
        <v>69273</v>
      </c>
      <c r="E913">
        <v>5.37</v>
      </c>
      <c r="F913" s="2">
        <f>Table1[[#This Row],[website_traffic]]*(Table1[[#This Row],[conversion_rate]]/100)</f>
        <v>3719.9600999999998</v>
      </c>
      <c r="G913">
        <v>238678.53</v>
      </c>
      <c r="H913" s="2">
        <f>Table1[[#This Row],[marketing_spend]]/Table1[[#This Row],[customer buying]]</f>
        <v>64.161583346014922</v>
      </c>
      <c r="I913">
        <v>27900.57</v>
      </c>
      <c r="J913">
        <v>14.37</v>
      </c>
      <c r="K913" s="1">
        <f t="shared" si="14"/>
        <v>23891.258091</v>
      </c>
      <c r="L913">
        <v>251.64</v>
      </c>
      <c r="M913">
        <v>0.95</v>
      </c>
      <c r="N913" s="1">
        <f>Table1[[#This Row],[final_price]]*Table1[[#This Row],[competitor_price_index]]</f>
        <v>22696.695186449997</v>
      </c>
      <c r="O913" t="s">
        <v>45</v>
      </c>
      <c r="P913">
        <v>2446</v>
      </c>
      <c r="Q913">
        <v>1874</v>
      </c>
      <c r="R913">
        <v>8.93</v>
      </c>
      <c r="S913" s="2">
        <f>Table1[[#This Row],[units_sold]]*(Table1[[#This Row],[return_rate]]/100)</f>
        <v>167.34819999999999</v>
      </c>
      <c r="T913" s="2">
        <f>Table1[[#This Row],[units_sold]]-Table1[[#This Row],[unit_return]]</f>
        <v>1706.6518000000001</v>
      </c>
      <c r="U913">
        <f>Table1[[#This Row],[final_sold]]*Table1[[#This Row],[final_price]]</f>
        <v>40774058.625269718</v>
      </c>
      <c r="V913">
        <v>2.52</v>
      </c>
      <c r="W913">
        <v>13.19</v>
      </c>
    </row>
    <row r="914" spans="1:23" x14ac:dyDescent="0.3">
      <c r="A914">
        <v>2023</v>
      </c>
      <c r="B914" t="s">
        <v>34</v>
      </c>
      <c r="C914" t="s">
        <v>21</v>
      </c>
      <c r="D914">
        <v>79845</v>
      </c>
      <c r="E914">
        <v>4.33</v>
      </c>
      <c r="F914" s="2">
        <f>Table1[[#This Row],[website_traffic]]*(Table1[[#This Row],[conversion_rate]]/100)</f>
        <v>3457.2884999999997</v>
      </c>
      <c r="G914">
        <v>418591.94</v>
      </c>
      <c r="H914" s="2">
        <f>Table1[[#This Row],[marketing_spend]]/Table1[[#This Row],[customer buying]]</f>
        <v>121.07521255457856</v>
      </c>
      <c r="I914">
        <v>46021.67</v>
      </c>
      <c r="J914">
        <v>17.28</v>
      </c>
      <c r="K914" s="1">
        <f t="shared" si="14"/>
        <v>38069.125423999998</v>
      </c>
      <c r="L914">
        <v>159.97999999999999</v>
      </c>
      <c r="M914">
        <v>1.1000000000000001</v>
      </c>
      <c r="N914" s="1">
        <f>Table1[[#This Row],[final_price]]*Table1[[#This Row],[competitor_price_index]]</f>
        <v>41876.037966399999</v>
      </c>
      <c r="O914" t="s">
        <v>45</v>
      </c>
      <c r="P914">
        <v>4090</v>
      </c>
      <c r="Q914">
        <v>1804</v>
      </c>
      <c r="R914">
        <v>12.57</v>
      </c>
      <c r="S914" s="2">
        <f>Table1[[#This Row],[units_sold]]*(Table1[[#This Row],[return_rate]]/100)</f>
        <v>226.7628</v>
      </c>
      <c r="T914" s="2">
        <f>Table1[[#This Row],[units_sold]]-Table1[[#This Row],[unit_return]]</f>
        <v>1577.2372</v>
      </c>
      <c r="U914">
        <f>Table1[[#This Row],[final_sold]]*Table1[[#This Row],[final_price]]</f>
        <v>60044040.790198572</v>
      </c>
      <c r="V914">
        <v>2.61</v>
      </c>
      <c r="W914">
        <v>7.68</v>
      </c>
    </row>
    <row r="915" spans="1:23" x14ac:dyDescent="0.3">
      <c r="A915">
        <v>2023</v>
      </c>
      <c r="B915" t="s">
        <v>34</v>
      </c>
      <c r="C915" t="s">
        <v>19</v>
      </c>
      <c r="D915">
        <v>195569</v>
      </c>
      <c r="E915">
        <v>3.17</v>
      </c>
      <c r="F915" s="2">
        <f>Table1[[#This Row],[website_traffic]]*(Table1[[#This Row],[conversion_rate]]/100)</f>
        <v>6199.5373</v>
      </c>
      <c r="G915">
        <v>221493.84</v>
      </c>
      <c r="H915" s="2">
        <f>Table1[[#This Row],[marketing_spend]]/Table1[[#This Row],[customer buying]]</f>
        <v>35.727479210424299</v>
      </c>
      <c r="I915">
        <v>36298.57</v>
      </c>
      <c r="J915">
        <v>14.63</v>
      </c>
      <c r="K915" s="1">
        <f t="shared" si="14"/>
        <v>30988.089209000002</v>
      </c>
      <c r="L915">
        <v>307.27</v>
      </c>
      <c r="M915">
        <v>1.19</v>
      </c>
      <c r="N915" s="1">
        <f>Table1[[#This Row],[final_price]]*Table1[[#This Row],[competitor_price_index]]</f>
        <v>36875.826158709999</v>
      </c>
      <c r="O915" t="s">
        <v>44</v>
      </c>
      <c r="P915">
        <v>3478</v>
      </c>
      <c r="Q915">
        <v>6494</v>
      </c>
      <c r="R915">
        <v>20.79</v>
      </c>
      <c r="S915" s="2">
        <f>Table1[[#This Row],[units_sold]]*(Table1[[#This Row],[return_rate]]/100)</f>
        <v>1350.1025999999999</v>
      </c>
      <c r="T915" s="2">
        <f>Table1[[#This Row],[units_sold]]-Table1[[#This Row],[unit_return]]</f>
        <v>5143.8973999999998</v>
      </c>
      <c r="U915">
        <f>Table1[[#This Row],[final_sold]]*Table1[[#This Row],[final_price]]</f>
        <v>159399551.51314315</v>
      </c>
      <c r="V915">
        <v>4.1900000000000004</v>
      </c>
      <c r="W915">
        <v>16.899999999999999</v>
      </c>
    </row>
    <row r="916" spans="1:23" x14ac:dyDescent="0.3">
      <c r="A916">
        <v>2023</v>
      </c>
      <c r="B916" t="s">
        <v>34</v>
      </c>
      <c r="C916" t="s">
        <v>19</v>
      </c>
      <c r="D916">
        <v>183206</v>
      </c>
      <c r="E916">
        <v>4.2699999999999996</v>
      </c>
      <c r="F916" s="2">
        <f>Table1[[#This Row],[website_traffic]]*(Table1[[#This Row],[conversion_rate]]/100)</f>
        <v>7822.8961999999992</v>
      </c>
      <c r="G916">
        <v>85609.05</v>
      </c>
      <c r="H916" s="2">
        <f>Table1[[#This Row],[marketing_spend]]/Table1[[#This Row],[customer buying]]</f>
        <v>10.943395874279913</v>
      </c>
      <c r="I916">
        <v>4166.33</v>
      </c>
      <c r="J916">
        <v>37.36</v>
      </c>
      <c r="K916" s="1">
        <f t="shared" si="14"/>
        <v>2609.7891120000004</v>
      </c>
      <c r="L916">
        <v>62.26</v>
      </c>
      <c r="M916">
        <v>1.1000000000000001</v>
      </c>
      <c r="N916" s="1">
        <f>Table1[[#This Row],[final_price]]*Table1[[#This Row],[competitor_price_index]]</f>
        <v>2870.7680232000007</v>
      </c>
      <c r="O916" t="s">
        <v>44</v>
      </c>
      <c r="P916">
        <v>469</v>
      </c>
      <c r="Q916">
        <v>6375</v>
      </c>
      <c r="R916">
        <v>3.4</v>
      </c>
      <c r="S916" s="2">
        <f>Table1[[#This Row],[units_sold]]*(Table1[[#This Row],[return_rate]]/100)</f>
        <v>216.75000000000003</v>
      </c>
      <c r="T916" s="2">
        <f>Table1[[#This Row],[units_sold]]-Table1[[#This Row],[unit_return]]</f>
        <v>6158.25</v>
      </c>
      <c r="U916">
        <f>Table1[[#This Row],[final_sold]]*Table1[[#This Row],[final_price]]</f>
        <v>16071733.798974002</v>
      </c>
      <c r="V916">
        <v>3.26</v>
      </c>
      <c r="W916">
        <v>18.46</v>
      </c>
    </row>
    <row r="917" spans="1:23" x14ac:dyDescent="0.3">
      <c r="A917">
        <v>2023</v>
      </c>
      <c r="B917" t="s">
        <v>34</v>
      </c>
      <c r="C917" t="s">
        <v>19</v>
      </c>
      <c r="D917">
        <v>183658</v>
      </c>
      <c r="E917">
        <v>1.79</v>
      </c>
      <c r="F917" s="2">
        <f>Table1[[#This Row],[website_traffic]]*(Table1[[#This Row],[conversion_rate]]/100)</f>
        <v>3287.4782</v>
      </c>
      <c r="G917">
        <v>236930.74</v>
      </c>
      <c r="H917" s="2">
        <f>Table1[[#This Row],[marketing_spend]]/Table1[[#This Row],[customer buying]]</f>
        <v>72.070664985702408</v>
      </c>
      <c r="I917">
        <v>2803.36</v>
      </c>
      <c r="J917">
        <v>50.86</v>
      </c>
      <c r="K917" s="1">
        <f t="shared" si="14"/>
        <v>1377.5711040000003</v>
      </c>
      <c r="L917">
        <v>464.36</v>
      </c>
      <c r="M917">
        <v>1.1000000000000001</v>
      </c>
      <c r="N917" s="1">
        <f>Table1[[#This Row],[final_price]]*Table1[[#This Row],[competitor_price_index]]</f>
        <v>1515.3282144000004</v>
      </c>
      <c r="O917" t="s">
        <v>44</v>
      </c>
      <c r="P917">
        <v>3325</v>
      </c>
      <c r="Q917">
        <v>2556</v>
      </c>
      <c r="R917">
        <v>6.89</v>
      </c>
      <c r="S917" s="2">
        <f>Table1[[#This Row],[units_sold]]*(Table1[[#This Row],[return_rate]]/100)</f>
        <v>176.10840000000002</v>
      </c>
      <c r="T917" s="2">
        <f>Table1[[#This Row],[units_sold]]-Table1[[#This Row],[unit_return]]</f>
        <v>2379.8915999999999</v>
      </c>
      <c r="U917">
        <f>Table1[[#This Row],[final_sold]]*Table1[[#This Row],[final_price]]</f>
        <v>3278469.8988123271</v>
      </c>
      <c r="V917">
        <v>3.11</v>
      </c>
      <c r="W917">
        <v>16</v>
      </c>
    </row>
    <row r="918" spans="1:23" x14ac:dyDescent="0.3">
      <c r="A918">
        <v>2023</v>
      </c>
      <c r="B918" t="s">
        <v>34</v>
      </c>
      <c r="C918" t="s">
        <v>21</v>
      </c>
      <c r="D918">
        <v>106257</v>
      </c>
      <c r="E918">
        <v>7.74</v>
      </c>
      <c r="F918" s="2">
        <f>Table1[[#This Row],[website_traffic]]*(Table1[[#This Row],[conversion_rate]]/100)</f>
        <v>8224.2917999999991</v>
      </c>
      <c r="G918">
        <v>472854.92</v>
      </c>
      <c r="H918" s="2">
        <f>Table1[[#This Row],[marketing_spend]]/Table1[[#This Row],[customer buying]]</f>
        <v>57.494910382435606</v>
      </c>
      <c r="I918">
        <v>6764.16</v>
      </c>
      <c r="J918">
        <v>19.38</v>
      </c>
      <c r="K918" s="1">
        <f t="shared" si="14"/>
        <v>5453.2657920000001</v>
      </c>
      <c r="L918">
        <v>107.4</v>
      </c>
      <c r="M918">
        <v>0.89</v>
      </c>
      <c r="N918" s="1">
        <f>Table1[[#This Row],[final_price]]*Table1[[#This Row],[competitor_price_index]]</f>
        <v>4853.4065548799999</v>
      </c>
      <c r="O918" t="s">
        <v>45</v>
      </c>
      <c r="P918">
        <v>3837</v>
      </c>
      <c r="Q918">
        <v>5592</v>
      </c>
      <c r="R918">
        <v>6.03</v>
      </c>
      <c r="S918" s="2">
        <f>Table1[[#This Row],[units_sold]]*(Table1[[#This Row],[return_rate]]/100)</f>
        <v>337.19760000000002</v>
      </c>
      <c r="T918" s="2">
        <f>Table1[[#This Row],[units_sold]]-Table1[[#This Row],[unit_return]]</f>
        <v>5254.8023999999996</v>
      </c>
      <c r="U918">
        <f>Table1[[#This Row],[final_sold]]*Table1[[#This Row],[final_price]]</f>
        <v>28655834.171639498</v>
      </c>
      <c r="V918">
        <v>3.4</v>
      </c>
      <c r="W918">
        <v>16.3</v>
      </c>
    </row>
    <row r="919" spans="1:23" x14ac:dyDescent="0.3">
      <c r="A919">
        <v>2023</v>
      </c>
      <c r="B919" t="s">
        <v>34</v>
      </c>
      <c r="C919" t="s">
        <v>21</v>
      </c>
      <c r="D919">
        <v>127652</v>
      </c>
      <c r="E919">
        <v>4.2699999999999996</v>
      </c>
      <c r="F919" s="2">
        <f>Table1[[#This Row],[website_traffic]]*(Table1[[#This Row],[conversion_rate]]/100)</f>
        <v>5450.7403999999997</v>
      </c>
      <c r="G919">
        <v>97270.68</v>
      </c>
      <c r="H919" s="2">
        <f>Table1[[#This Row],[marketing_spend]]/Table1[[#This Row],[customer buying]]</f>
        <v>17.845406836839999</v>
      </c>
      <c r="I919">
        <v>16350.82</v>
      </c>
      <c r="J919">
        <v>58.77</v>
      </c>
      <c r="K919" s="1">
        <f t="shared" si="14"/>
        <v>6741.4430860000002</v>
      </c>
      <c r="L919">
        <v>178.03</v>
      </c>
      <c r="M919">
        <v>1.1200000000000001</v>
      </c>
      <c r="N919" s="1">
        <f>Table1[[#This Row],[final_price]]*Table1[[#This Row],[competitor_price_index]]</f>
        <v>7550.4162563200007</v>
      </c>
      <c r="O919" t="s">
        <v>44</v>
      </c>
      <c r="P919">
        <v>4617</v>
      </c>
      <c r="Q919">
        <v>6254</v>
      </c>
      <c r="R919">
        <v>20.67</v>
      </c>
      <c r="S919" s="2">
        <f>Table1[[#This Row],[units_sold]]*(Table1[[#This Row],[return_rate]]/100)</f>
        <v>1292.7018</v>
      </c>
      <c r="T919" s="2">
        <f>Table1[[#This Row],[units_sold]]-Table1[[#This Row],[unit_return]]</f>
        <v>4961.2982000000002</v>
      </c>
      <c r="U919">
        <f>Table1[[#This Row],[final_sold]]*Table1[[#This Row],[final_price]]</f>
        <v>33446309.447974246</v>
      </c>
      <c r="V919">
        <v>4.59</v>
      </c>
      <c r="W919">
        <v>17.41</v>
      </c>
    </row>
    <row r="920" spans="1:23" x14ac:dyDescent="0.3">
      <c r="A920">
        <v>2023</v>
      </c>
      <c r="B920" t="s">
        <v>34</v>
      </c>
      <c r="C920" t="s">
        <v>18</v>
      </c>
      <c r="D920">
        <v>77749</v>
      </c>
      <c r="E920">
        <v>4.2300000000000004</v>
      </c>
      <c r="F920" s="2">
        <f>Table1[[#This Row],[website_traffic]]*(Table1[[#This Row],[conversion_rate]]/100)</f>
        <v>3288.7827000000002</v>
      </c>
      <c r="G920">
        <v>105096.47</v>
      </c>
      <c r="H920" s="2">
        <f>Table1[[#This Row],[marketing_spend]]/Table1[[#This Row],[customer buying]]</f>
        <v>31.95603954010096</v>
      </c>
      <c r="I920">
        <v>33991.660000000003</v>
      </c>
      <c r="J920">
        <v>17.57</v>
      </c>
      <c r="K920" s="1">
        <f t="shared" si="14"/>
        <v>28019.325338000002</v>
      </c>
      <c r="L920">
        <v>45.64</v>
      </c>
      <c r="M920">
        <v>1.0900000000000001</v>
      </c>
      <c r="N920" s="1">
        <f>Table1[[#This Row],[final_price]]*Table1[[#This Row],[competitor_price_index]]</f>
        <v>30541.064618420005</v>
      </c>
      <c r="O920" t="s">
        <v>44</v>
      </c>
      <c r="P920">
        <v>1559</v>
      </c>
      <c r="Q920">
        <v>2211</v>
      </c>
      <c r="R920">
        <v>17.09</v>
      </c>
      <c r="S920" s="2">
        <f>Table1[[#This Row],[units_sold]]*(Table1[[#This Row],[return_rate]]/100)</f>
        <v>377.85989999999998</v>
      </c>
      <c r="T920" s="2">
        <f>Table1[[#This Row],[units_sold]]-Table1[[#This Row],[unit_return]]</f>
        <v>1833.1401000000001</v>
      </c>
      <c r="U920">
        <f>Table1[[#This Row],[final_sold]]*Table1[[#This Row],[final_price]]</f>
        <v>51363348.852033861</v>
      </c>
      <c r="V920">
        <v>2.69</v>
      </c>
      <c r="W920">
        <v>8.56</v>
      </c>
    </row>
    <row r="921" spans="1:23" x14ac:dyDescent="0.3">
      <c r="A921">
        <v>2023</v>
      </c>
      <c r="B921" t="s">
        <v>34</v>
      </c>
      <c r="C921" t="s">
        <v>18</v>
      </c>
      <c r="D921">
        <v>160357</v>
      </c>
      <c r="E921">
        <v>7.65</v>
      </c>
      <c r="F921" s="2">
        <f>Table1[[#This Row],[website_traffic]]*(Table1[[#This Row],[conversion_rate]]/100)</f>
        <v>12267.3105</v>
      </c>
      <c r="G921">
        <v>33784.800000000003</v>
      </c>
      <c r="H921" s="2">
        <f>Table1[[#This Row],[marketing_spend]]/Table1[[#This Row],[customer buying]]</f>
        <v>2.7540511019102358</v>
      </c>
      <c r="I921">
        <v>20238.05</v>
      </c>
      <c r="J921">
        <v>58.99</v>
      </c>
      <c r="K921" s="1">
        <f t="shared" si="14"/>
        <v>8299.6243049999994</v>
      </c>
      <c r="L921">
        <v>359.16</v>
      </c>
      <c r="M921">
        <v>0.9</v>
      </c>
      <c r="N921" s="1">
        <f>Table1[[#This Row],[final_price]]*Table1[[#This Row],[competitor_price_index]]</f>
        <v>7469.6618744999996</v>
      </c>
      <c r="O921" t="s">
        <v>45</v>
      </c>
      <c r="P921">
        <v>2357</v>
      </c>
      <c r="Q921">
        <v>6624</v>
      </c>
      <c r="R921">
        <v>20.48</v>
      </c>
      <c r="S921" s="2">
        <f>Table1[[#This Row],[units_sold]]*(Table1[[#This Row],[return_rate]]/100)</f>
        <v>1356.5952</v>
      </c>
      <c r="T921" s="2">
        <f>Table1[[#This Row],[units_sold]]-Table1[[#This Row],[unit_return]]</f>
        <v>5267.4048000000003</v>
      </c>
      <c r="U921">
        <f>Table1[[#This Row],[final_sold]]*Table1[[#This Row],[final_price]]</f>
        <v>43717480.902353659</v>
      </c>
      <c r="V921">
        <v>2.7</v>
      </c>
      <c r="W921">
        <v>8.1</v>
      </c>
    </row>
    <row r="922" spans="1:23" x14ac:dyDescent="0.3">
      <c r="A922">
        <v>2023</v>
      </c>
      <c r="B922" t="s">
        <v>34</v>
      </c>
      <c r="C922" t="s">
        <v>18</v>
      </c>
      <c r="D922">
        <v>45221</v>
      </c>
      <c r="E922">
        <v>1.94</v>
      </c>
      <c r="F922" s="2">
        <f>Table1[[#This Row],[website_traffic]]*(Table1[[#This Row],[conversion_rate]]/100)</f>
        <v>877.28740000000005</v>
      </c>
      <c r="G922">
        <v>479800.78</v>
      </c>
      <c r="H922" s="2">
        <f>Table1[[#This Row],[marketing_spend]]/Table1[[#This Row],[customer buying]]</f>
        <v>546.91402156237507</v>
      </c>
      <c r="I922">
        <v>13465.61</v>
      </c>
      <c r="J922">
        <v>29.12</v>
      </c>
      <c r="K922" s="1">
        <f t="shared" si="14"/>
        <v>9544.424368</v>
      </c>
      <c r="L922">
        <v>48.65</v>
      </c>
      <c r="M922">
        <v>1.08</v>
      </c>
      <c r="N922" s="1">
        <f>Table1[[#This Row],[final_price]]*Table1[[#This Row],[competitor_price_index]]</f>
        <v>10307.97831744</v>
      </c>
      <c r="O922" t="s">
        <v>45</v>
      </c>
      <c r="P922">
        <v>3801</v>
      </c>
      <c r="Q922">
        <v>736</v>
      </c>
      <c r="R922">
        <v>3.17</v>
      </c>
      <c r="S922" s="2">
        <f>Table1[[#This Row],[units_sold]]*(Table1[[#This Row],[return_rate]]/100)</f>
        <v>23.331199999999999</v>
      </c>
      <c r="T922" s="2">
        <f>Table1[[#This Row],[units_sold]]-Table1[[#This Row],[unit_return]]</f>
        <v>712.66880000000003</v>
      </c>
      <c r="U922">
        <f>Table1[[#This Row],[final_sold]]*Table1[[#This Row],[final_price]]</f>
        <v>6802013.4610333191</v>
      </c>
      <c r="V922">
        <v>4.2</v>
      </c>
      <c r="W922">
        <v>12.57</v>
      </c>
    </row>
    <row r="923" spans="1:23" x14ac:dyDescent="0.3">
      <c r="A923">
        <v>2023</v>
      </c>
      <c r="B923" t="s">
        <v>34</v>
      </c>
      <c r="C923" t="s">
        <v>20</v>
      </c>
      <c r="D923">
        <v>59543</v>
      </c>
      <c r="E923">
        <v>3.25</v>
      </c>
      <c r="F923" s="2">
        <f>Table1[[#This Row],[website_traffic]]*(Table1[[#This Row],[conversion_rate]]/100)</f>
        <v>1935.1475</v>
      </c>
      <c r="G923">
        <v>446864.82</v>
      </c>
      <c r="H923" s="2">
        <f>Table1[[#This Row],[marketing_spend]]/Table1[[#This Row],[customer buying]]</f>
        <v>230.92028902189625</v>
      </c>
      <c r="I923">
        <v>36893.480000000003</v>
      </c>
      <c r="J923">
        <v>16.28</v>
      </c>
      <c r="K923" s="1">
        <f t="shared" si="14"/>
        <v>30887.221455999999</v>
      </c>
      <c r="L923">
        <v>42.35</v>
      </c>
      <c r="M923">
        <v>0.93</v>
      </c>
      <c r="N923" s="1">
        <f>Table1[[#This Row],[final_price]]*Table1[[#This Row],[competitor_price_index]]</f>
        <v>28725.11595408</v>
      </c>
      <c r="O923" t="s">
        <v>44</v>
      </c>
      <c r="P923">
        <v>3257</v>
      </c>
      <c r="Q923">
        <v>1664</v>
      </c>
      <c r="R923">
        <v>22.37</v>
      </c>
      <c r="S923" s="2">
        <f>Table1[[#This Row],[units_sold]]*(Table1[[#This Row],[return_rate]]/100)</f>
        <v>372.23680000000002</v>
      </c>
      <c r="T923" s="2">
        <f>Table1[[#This Row],[units_sold]]-Table1[[#This Row],[unit_return]]</f>
        <v>1291.7631999999999</v>
      </c>
      <c r="U923">
        <f>Table1[[#This Row],[final_sold]]*Table1[[#This Row],[final_price]]</f>
        <v>39898976.027111217</v>
      </c>
      <c r="V923">
        <v>3.44</v>
      </c>
      <c r="W923">
        <v>15.39</v>
      </c>
    </row>
    <row r="924" spans="1:23" x14ac:dyDescent="0.3">
      <c r="A924">
        <v>2023</v>
      </c>
      <c r="B924" t="s">
        <v>34</v>
      </c>
      <c r="C924" t="s">
        <v>22</v>
      </c>
      <c r="D924">
        <v>194654</v>
      </c>
      <c r="E924">
        <v>6.97</v>
      </c>
      <c r="F924" s="2">
        <f>Table1[[#This Row],[website_traffic]]*(Table1[[#This Row],[conversion_rate]]/100)</f>
        <v>13567.3838</v>
      </c>
      <c r="G924">
        <v>231617.76</v>
      </c>
      <c r="H924" s="2">
        <f>Table1[[#This Row],[marketing_spend]]/Table1[[#This Row],[customer buying]]</f>
        <v>17.071659755066413</v>
      </c>
      <c r="I924">
        <v>18485.259999999998</v>
      </c>
      <c r="J924">
        <v>58.12</v>
      </c>
      <c r="K924" s="1">
        <f t="shared" si="14"/>
        <v>7741.6268880000007</v>
      </c>
      <c r="L924">
        <v>247.98</v>
      </c>
      <c r="M924">
        <v>0.96</v>
      </c>
      <c r="N924" s="1">
        <f>Table1[[#This Row],[final_price]]*Table1[[#This Row],[competitor_price_index]]</f>
        <v>7431.9618124799999</v>
      </c>
      <c r="O924" t="s">
        <v>45</v>
      </c>
      <c r="P924">
        <v>3300</v>
      </c>
      <c r="Q924">
        <v>9090</v>
      </c>
      <c r="R924">
        <v>17.75</v>
      </c>
      <c r="S924" s="2">
        <f>Table1[[#This Row],[units_sold]]*(Table1[[#This Row],[return_rate]]/100)</f>
        <v>1613.4749999999999</v>
      </c>
      <c r="T924" s="2">
        <f>Table1[[#This Row],[units_sold]]-Table1[[#This Row],[unit_return]]</f>
        <v>7476.5249999999996</v>
      </c>
      <c r="U924">
        <f>Table1[[#This Row],[final_sold]]*Table1[[#This Row],[final_price]]</f>
        <v>57880466.968804203</v>
      </c>
      <c r="V924">
        <v>3.35</v>
      </c>
      <c r="W924">
        <v>21.4</v>
      </c>
    </row>
    <row r="925" spans="1:23" x14ac:dyDescent="0.3">
      <c r="A925">
        <v>2023</v>
      </c>
      <c r="B925" t="s">
        <v>34</v>
      </c>
      <c r="C925" t="s">
        <v>19</v>
      </c>
      <c r="D925">
        <v>81759</v>
      </c>
      <c r="E925">
        <v>4.5199999999999996</v>
      </c>
      <c r="F925" s="2">
        <f>Table1[[#This Row],[website_traffic]]*(Table1[[#This Row],[conversion_rate]]/100)</f>
        <v>3695.5067999999997</v>
      </c>
      <c r="G925">
        <v>239447.22</v>
      </c>
      <c r="H925" s="2">
        <f>Table1[[#This Row],[marketing_spend]]/Table1[[#This Row],[customer buying]]</f>
        <v>64.794149479037628</v>
      </c>
      <c r="I925">
        <v>34992.050000000003</v>
      </c>
      <c r="J925">
        <v>51.34</v>
      </c>
      <c r="K925" s="1">
        <f t="shared" si="14"/>
        <v>17027.131529999999</v>
      </c>
      <c r="L925">
        <v>74.03</v>
      </c>
      <c r="M925">
        <v>1.06</v>
      </c>
      <c r="N925" s="1">
        <f>Table1[[#This Row],[final_price]]*Table1[[#This Row],[competitor_price_index]]</f>
        <v>18048.759421800001</v>
      </c>
      <c r="O925" t="s">
        <v>45</v>
      </c>
      <c r="P925">
        <v>4140</v>
      </c>
      <c r="Q925">
        <v>2106</v>
      </c>
      <c r="R925">
        <v>17.2</v>
      </c>
      <c r="S925" s="2">
        <f>Table1[[#This Row],[units_sold]]*(Table1[[#This Row],[return_rate]]/100)</f>
        <v>362.23199999999997</v>
      </c>
      <c r="T925" s="2">
        <f>Table1[[#This Row],[units_sold]]-Table1[[#This Row],[unit_return]]</f>
        <v>1743.768</v>
      </c>
      <c r="U925">
        <f>Table1[[#This Row],[final_sold]]*Table1[[#This Row],[final_price]]</f>
        <v>29691367.093805037</v>
      </c>
      <c r="V925">
        <v>2.85</v>
      </c>
      <c r="W925">
        <v>13.82</v>
      </c>
    </row>
    <row r="926" spans="1:23" x14ac:dyDescent="0.3">
      <c r="A926">
        <v>2023</v>
      </c>
      <c r="B926" t="s">
        <v>34</v>
      </c>
      <c r="C926" t="s">
        <v>18</v>
      </c>
      <c r="D926">
        <v>98330</v>
      </c>
      <c r="E926">
        <v>6.6</v>
      </c>
      <c r="F926" s="2">
        <f>Table1[[#This Row],[website_traffic]]*(Table1[[#This Row],[conversion_rate]]/100)</f>
        <v>6489.7800000000007</v>
      </c>
      <c r="G926">
        <v>42664.24</v>
      </c>
      <c r="H926" s="2">
        <f>Table1[[#This Row],[marketing_spend]]/Table1[[#This Row],[customer buying]]</f>
        <v>6.574065684815201</v>
      </c>
      <c r="I926">
        <v>7120.2</v>
      </c>
      <c r="J926">
        <v>16.440000000000001</v>
      </c>
      <c r="K926" s="1">
        <f t="shared" si="14"/>
        <v>5949.6391199999998</v>
      </c>
      <c r="L926">
        <v>318.44</v>
      </c>
      <c r="M926">
        <v>0.92</v>
      </c>
      <c r="N926" s="1">
        <f>Table1[[#This Row],[final_price]]*Table1[[#This Row],[competitor_price_index]]</f>
        <v>5473.6679904000002</v>
      </c>
      <c r="O926" t="s">
        <v>44</v>
      </c>
      <c r="P926">
        <v>1654</v>
      </c>
      <c r="Q926">
        <v>5094</v>
      </c>
      <c r="R926">
        <v>13.43</v>
      </c>
      <c r="S926" s="2">
        <f>Table1[[#This Row],[units_sold]]*(Table1[[#This Row],[return_rate]]/100)</f>
        <v>684.12419999999997</v>
      </c>
      <c r="T926" s="2">
        <f>Table1[[#This Row],[units_sold]]-Table1[[#This Row],[unit_return]]</f>
        <v>4409.8757999999998</v>
      </c>
      <c r="U926">
        <f>Table1[[#This Row],[final_sold]]*Table1[[#This Row],[final_price]]</f>
        <v>26237169.574021295</v>
      </c>
      <c r="V926">
        <v>3.14</v>
      </c>
      <c r="W926">
        <v>16.260000000000002</v>
      </c>
    </row>
    <row r="927" spans="1:23" x14ac:dyDescent="0.3">
      <c r="A927">
        <v>2023</v>
      </c>
      <c r="B927" t="s">
        <v>34</v>
      </c>
      <c r="C927" t="s">
        <v>19</v>
      </c>
      <c r="D927">
        <v>107892</v>
      </c>
      <c r="E927">
        <v>4.01</v>
      </c>
      <c r="F927" s="2">
        <f>Table1[[#This Row],[website_traffic]]*(Table1[[#This Row],[conversion_rate]]/100)</f>
        <v>4326.4691999999995</v>
      </c>
      <c r="G927">
        <v>236568.08</v>
      </c>
      <c r="H927" s="2">
        <f>Table1[[#This Row],[marketing_spend]]/Table1[[#This Row],[customer buying]]</f>
        <v>54.679247456563431</v>
      </c>
      <c r="I927">
        <v>48534.55</v>
      </c>
      <c r="J927">
        <v>30.47</v>
      </c>
      <c r="K927" s="1">
        <f t="shared" si="14"/>
        <v>33746.072615000005</v>
      </c>
      <c r="L927">
        <v>123.13</v>
      </c>
      <c r="M927">
        <v>0.91</v>
      </c>
      <c r="N927" s="1">
        <f>Table1[[#This Row],[final_price]]*Table1[[#This Row],[competitor_price_index]]</f>
        <v>30708.926079650006</v>
      </c>
      <c r="O927" t="s">
        <v>44</v>
      </c>
      <c r="P927">
        <v>4171</v>
      </c>
      <c r="Q927">
        <v>4759</v>
      </c>
      <c r="R927">
        <v>15.94</v>
      </c>
      <c r="S927" s="2">
        <f>Table1[[#This Row],[units_sold]]*(Table1[[#This Row],[return_rate]]/100)</f>
        <v>758.58459999999991</v>
      </c>
      <c r="T927" s="2">
        <f>Table1[[#This Row],[units_sold]]-Table1[[#This Row],[unit_return]]</f>
        <v>4000.4153999999999</v>
      </c>
      <c r="U927">
        <f>Table1[[#This Row],[final_sold]]*Table1[[#This Row],[final_price]]</f>
        <v>134998308.57856429</v>
      </c>
      <c r="V927">
        <v>4.4000000000000004</v>
      </c>
      <c r="W927">
        <v>13.26</v>
      </c>
    </row>
    <row r="928" spans="1:23" x14ac:dyDescent="0.3">
      <c r="A928">
        <v>2023</v>
      </c>
      <c r="B928" t="s">
        <v>34</v>
      </c>
      <c r="C928" t="s">
        <v>18</v>
      </c>
      <c r="D928">
        <v>23635</v>
      </c>
      <c r="E928">
        <v>6.3</v>
      </c>
      <c r="F928" s="2">
        <f>Table1[[#This Row],[website_traffic]]*(Table1[[#This Row],[conversion_rate]]/100)</f>
        <v>1489.0050000000001</v>
      </c>
      <c r="G928">
        <v>229320.84</v>
      </c>
      <c r="H928" s="2">
        <f>Table1[[#This Row],[marketing_spend]]/Table1[[#This Row],[customer buying]]</f>
        <v>154.0094492630985</v>
      </c>
      <c r="I928">
        <v>41271.21</v>
      </c>
      <c r="J928">
        <v>7.81</v>
      </c>
      <c r="K928" s="1">
        <f t="shared" si="14"/>
        <v>38047.928498999994</v>
      </c>
      <c r="L928">
        <v>414.64</v>
      </c>
      <c r="M928">
        <v>0.95</v>
      </c>
      <c r="N928" s="1">
        <f>Table1[[#This Row],[final_price]]*Table1[[#This Row],[competitor_price_index]]</f>
        <v>36145.532074049996</v>
      </c>
      <c r="O928" t="s">
        <v>44</v>
      </c>
      <c r="P928">
        <v>161</v>
      </c>
      <c r="Q928">
        <v>1541</v>
      </c>
      <c r="R928">
        <v>24.71</v>
      </c>
      <c r="S928" s="2">
        <f>Table1[[#This Row],[units_sold]]*(Table1[[#This Row],[return_rate]]/100)</f>
        <v>380.78110000000004</v>
      </c>
      <c r="T928" s="2">
        <f>Table1[[#This Row],[units_sold]]-Table1[[#This Row],[unit_return]]</f>
        <v>1160.2188999999998</v>
      </c>
      <c r="U928">
        <f>Table1[[#This Row],[final_sold]]*Table1[[#This Row],[final_price]]</f>
        <v>44143925.750388421</v>
      </c>
      <c r="V928">
        <v>4.1399999999999997</v>
      </c>
      <c r="W928">
        <v>13.13</v>
      </c>
    </row>
    <row r="929" spans="1:23" x14ac:dyDescent="0.3">
      <c r="A929">
        <v>2023</v>
      </c>
      <c r="B929" t="s">
        <v>34</v>
      </c>
      <c r="C929" t="s">
        <v>19</v>
      </c>
      <c r="D929">
        <v>160012</v>
      </c>
      <c r="E929">
        <v>1.55</v>
      </c>
      <c r="F929" s="2">
        <f>Table1[[#This Row],[website_traffic]]*(Table1[[#This Row],[conversion_rate]]/100)</f>
        <v>2480.1860000000001</v>
      </c>
      <c r="G929">
        <v>87652.07</v>
      </c>
      <c r="H929" s="2">
        <f>Table1[[#This Row],[marketing_spend]]/Table1[[#This Row],[customer buying]]</f>
        <v>35.340926043449969</v>
      </c>
      <c r="I929">
        <v>19131.48</v>
      </c>
      <c r="J929">
        <v>35.67</v>
      </c>
      <c r="K929" s="1">
        <f t="shared" si="14"/>
        <v>12307.281084</v>
      </c>
      <c r="L929">
        <v>345.68</v>
      </c>
      <c r="M929">
        <v>0.88</v>
      </c>
      <c r="N929" s="1">
        <f>Table1[[#This Row],[final_price]]*Table1[[#This Row],[competitor_price_index]]</f>
        <v>10830.40735392</v>
      </c>
      <c r="O929" t="s">
        <v>45</v>
      </c>
      <c r="P929">
        <v>3128</v>
      </c>
      <c r="Q929">
        <v>2465</v>
      </c>
      <c r="R929">
        <v>7.79</v>
      </c>
      <c r="S929" s="2">
        <f>Table1[[#This Row],[units_sold]]*(Table1[[#This Row],[return_rate]]/100)</f>
        <v>192.02349999999998</v>
      </c>
      <c r="T929" s="2">
        <f>Table1[[#This Row],[units_sold]]-Table1[[#This Row],[unit_return]]</f>
        <v>2272.9765000000002</v>
      </c>
      <c r="U929">
        <f>Table1[[#This Row],[final_sold]]*Table1[[#This Row],[final_price]]</f>
        <v>27974160.68282653</v>
      </c>
      <c r="V929">
        <v>4.97</v>
      </c>
      <c r="W929">
        <v>7.69</v>
      </c>
    </row>
    <row r="930" spans="1:23" x14ac:dyDescent="0.3">
      <c r="A930">
        <v>2023</v>
      </c>
      <c r="B930" t="s">
        <v>34</v>
      </c>
      <c r="C930" t="s">
        <v>22</v>
      </c>
      <c r="D930">
        <v>136886</v>
      </c>
      <c r="E930">
        <v>7.29</v>
      </c>
      <c r="F930" s="2">
        <f>Table1[[#This Row],[website_traffic]]*(Table1[[#This Row],[conversion_rate]]/100)</f>
        <v>9978.9894000000004</v>
      </c>
      <c r="G930">
        <v>306321.59000000003</v>
      </c>
      <c r="H930" s="2">
        <f>Table1[[#This Row],[marketing_spend]]/Table1[[#This Row],[customer buying]]</f>
        <v>30.696654512930941</v>
      </c>
      <c r="I930">
        <v>29848.71</v>
      </c>
      <c r="J930">
        <v>21.53</v>
      </c>
      <c r="K930" s="1">
        <f t="shared" si="14"/>
        <v>23422.282736999998</v>
      </c>
      <c r="L930">
        <v>323.02999999999997</v>
      </c>
      <c r="M930">
        <v>1.01</v>
      </c>
      <c r="N930" s="1">
        <f>Table1[[#This Row],[final_price]]*Table1[[#This Row],[competitor_price_index]]</f>
        <v>23656.505564369996</v>
      </c>
      <c r="O930" t="s">
        <v>45</v>
      </c>
      <c r="P930">
        <v>2563</v>
      </c>
      <c r="Q930">
        <v>8142</v>
      </c>
      <c r="R930">
        <v>5.14</v>
      </c>
      <c r="S930" s="2">
        <f>Table1[[#This Row],[units_sold]]*(Table1[[#This Row],[return_rate]]/100)</f>
        <v>418.49879999999996</v>
      </c>
      <c r="T930" s="2">
        <f>Table1[[#This Row],[units_sold]]-Table1[[#This Row],[unit_return]]</f>
        <v>7723.5011999999997</v>
      </c>
      <c r="U930">
        <f>Table1[[#This Row],[final_sold]]*Table1[[#This Row],[final_price]]</f>
        <v>180902028.82595876</v>
      </c>
      <c r="V930">
        <v>4.08</v>
      </c>
      <c r="W930">
        <v>8.76</v>
      </c>
    </row>
    <row r="931" spans="1:23" x14ac:dyDescent="0.3">
      <c r="A931">
        <v>2024</v>
      </c>
      <c r="B931" t="s">
        <v>34</v>
      </c>
      <c r="C931" t="s">
        <v>21</v>
      </c>
      <c r="D931">
        <v>73799</v>
      </c>
      <c r="E931">
        <v>1.34</v>
      </c>
      <c r="F931" s="2">
        <f>Table1[[#This Row],[website_traffic]]*(Table1[[#This Row],[conversion_rate]]/100)</f>
        <v>988.90660000000003</v>
      </c>
      <c r="G931">
        <v>281568.09000000003</v>
      </c>
      <c r="H931" s="2">
        <f>Table1[[#This Row],[marketing_spend]]/Table1[[#This Row],[customer buying]]</f>
        <v>284.72667691771903</v>
      </c>
      <c r="I931">
        <v>3043.53</v>
      </c>
      <c r="J931">
        <v>47.09</v>
      </c>
      <c r="K931" s="1">
        <f t="shared" si="14"/>
        <v>1610.3317229999998</v>
      </c>
      <c r="L931">
        <v>171.3</v>
      </c>
      <c r="M931">
        <v>1.07</v>
      </c>
      <c r="N931" s="1">
        <f>Table1[[#This Row],[final_price]]*Table1[[#This Row],[competitor_price_index]]</f>
        <v>1723.0549436099998</v>
      </c>
      <c r="O931" t="s">
        <v>45</v>
      </c>
      <c r="P931">
        <v>3966</v>
      </c>
      <c r="Q931">
        <v>743</v>
      </c>
      <c r="R931">
        <v>15.89</v>
      </c>
      <c r="S931" s="2">
        <f>Table1[[#This Row],[units_sold]]*(Table1[[#This Row],[return_rate]]/100)</f>
        <v>118.06270000000001</v>
      </c>
      <c r="T931" s="2">
        <f>Table1[[#This Row],[units_sold]]-Table1[[#This Row],[unit_return]]</f>
        <v>624.93730000000005</v>
      </c>
      <c r="U931">
        <f>Table1[[#This Row],[final_sold]]*Table1[[#This Row],[final_price]]</f>
        <v>1006356.3590759678</v>
      </c>
      <c r="V931">
        <v>3.76</v>
      </c>
      <c r="W931">
        <v>8.67</v>
      </c>
    </row>
    <row r="932" spans="1:23" x14ac:dyDescent="0.3">
      <c r="A932">
        <v>2024</v>
      </c>
      <c r="B932" t="s">
        <v>34</v>
      </c>
      <c r="C932" t="s">
        <v>20</v>
      </c>
      <c r="D932">
        <v>94445</v>
      </c>
      <c r="E932">
        <v>5.19</v>
      </c>
      <c r="F932" s="2">
        <f>Table1[[#This Row],[website_traffic]]*(Table1[[#This Row],[conversion_rate]]/100)</f>
        <v>4901.6954999999998</v>
      </c>
      <c r="G932">
        <v>407494.53</v>
      </c>
      <c r="H932" s="2">
        <f>Table1[[#This Row],[marketing_spend]]/Table1[[#This Row],[customer buying]]</f>
        <v>83.133383132428364</v>
      </c>
      <c r="I932">
        <v>40135.31</v>
      </c>
      <c r="J932">
        <v>0.01</v>
      </c>
      <c r="K932" s="1">
        <f t="shared" si="14"/>
        <v>40131.296469000001</v>
      </c>
      <c r="L932">
        <v>322.33</v>
      </c>
      <c r="M932">
        <v>0.92</v>
      </c>
      <c r="N932" s="1">
        <f>Table1[[#This Row],[final_price]]*Table1[[#This Row],[competitor_price_index]]</f>
        <v>36920.792751480003</v>
      </c>
      <c r="O932" t="s">
        <v>44</v>
      </c>
      <c r="P932">
        <v>3754</v>
      </c>
      <c r="Q932">
        <v>5882</v>
      </c>
      <c r="R932">
        <v>19.89</v>
      </c>
      <c r="S932" s="2">
        <f>Table1[[#This Row],[units_sold]]*(Table1[[#This Row],[return_rate]]/100)</f>
        <v>1169.9297999999999</v>
      </c>
      <c r="T932" s="2">
        <f>Table1[[#This Row],[units_sold]]-Table1[[#This Row],[unit_return]]</f>
        <v>4712.0702000000001</v>
      </c>
      <c r="U932">
        <f>Table1[[#This Row],[final_sold]]*Table1[[#This Row],[final_price]]</f>
        <v>189101486.17894012</v>
      </c>
      <c r="V932">
        <v>4.8</v>
      </c>
      <c r="W932">
        <v>8.1199999999999992</v>
      </c>
    </row>
    <row r="933" spans="1:23" x14ac:dyDescent="0.3">
      <c r="A933">
        <v>2024</v>
      </c>
      <c r="B933" t="s">
        <v>34</v>
      </c>
      <c r="C933" t="s">
        <v>19</v>
      </c>
      <c r="D933">
        <v>94829</v>
      </c>
      <c r="E933">
        <v>3.25</v>
      </c>
      <c r="F933" s="2">
        <f>Table1[[#This Row],[website_traffic]]*(Table1[[#This Row],[conversion_rate]]/100)</f>
        <v>3081.9425000000001</v>
      </c>
      <c r="G933">
        <v>359345.76</v>
      </c>
      <c r="H933" s="2">
        <f>Table1[[#This Row],[marketing_spend]]/Table1[[#This Row],[customer buying]]</f>
        <v>116.59716558631447</v>
      </c>
      <c r="I933">
        <v>22263.39</v>
      </c>
      <c r="J933">
        <v>51.48</v>
      </c>
      <c r="K933" s="1">
        <f t="shared" si="14"/>
        <v>10802.196828000002</v>
      </c>
      <c r="L933">
        <v>120.74</v>
      </c>
      <c r="M933">
        <v>0.85</v>
      </c>
      <c r="N933" s="1">
        <f>Table1[[#This Row],[final_price]]*Table1[[#This Row],[competitor_price_index]]</f>
        <v>9181.8673038000015</v>
      </c>
      <c r="O933" t="s">
        <v>45</v>
      </c>
      <c r="P933">
        <v>3918</v>
      </c>
      <c r="Q933">
        <v>2619</v>
      </c>
      <c r="R933">
        <v>23.02</v>
      </c>
      <c r="S933" s="2">
        <f>Table1[[#This Row],[units_sold]]*(Table1[[#This Row],[return_rate]]/100)</f>
        <v>602.89379999999994</v>
      </c>
      <c r="T933" s="2">
        <f>Table1[[#This Row],[units_sold]]-Table1[[#This Row],[unit_return]]</f>
        <v>2016.1062000000002</v>
      </c>
      <c r="U933">
        <f>Table1[[#This Row],[final_sold]]*Table1[[#This Row],[final_price]]</f>
        <v>21778375.998551138</v>
      </c>
      <c r="V933">
        <v>4.25</v>
      </c>
      <c r="W933">
        <v>15.1</v>
      </c>
    </row>
    <row r="934" spans="1:23" x14ac:dyDescent="0.3">
      <c r="A934">
        <v>2024</v>
      </c>
      <c r="B934" t="s">
        <v>34</v>
      </c>
      <c r="C934" t="s">
        <v>20</v>
      </c>
      <c r="D934">
        <v>166050</v>
      </c>
      <c r="E934">
        <v>5.54</v>
      </c>
      <c r="F934" s="2">
        <f>Table1[[#This Row],[website_traffic]]*(Table1[[#This Row],[conversion_rate]]/100)</f>
        <v>9199.17</v>
      </c>
      <c r="G934">
        <v>466585.46</v>
      </c>
      <c r="H934" s="2">
        <f>Table1[[#This Row],[marketing_spend]]/Table1[[#This Row],[customer buying]]</f>
        <v>50.720386730541996</v>
      </c>
      <c r="I934">
        <v>23777.06</v>
      </c>
      <c r="J934">
        <v>34.840000000000003</v>
      </c>
      <c r="K934" s="1">
        <f t="shared" si="14"/>
        <v>15493.132296</v>
      </c>
      <c r="L934">
        <v>259.77999999999997</v>
      </c>
      <c r="M934">
        <v>1.18</v>
      </c>
      <c r="N934" s="1">
        <f>Table1[[#This Row],[final_price]]*Table1[[#This Row],[competitor_price_index]]</f>
        <v>18281.896109279998</v>
      </c>
      <c r="O934" t="s">
        <v>44</v>
      </c>
      <c r="P934">
        <v>3532</v>
      </c>
      <c r="Q934">
        <v>10073</v>
      </c>
      <c r="R934">
        <v>14.75</v>
      </c>
      <c r="S934" s="2">
        <f>Table1[[#This Row],[units_sold]]*(Table1[[#This Row],[return_rate]]/100)</f>
        <v>1485.7674999999999</v>
      </c>
      <c r="T934" s="2">
        <f>Table1[[#This Row],[units_sold]]-Table1[[#This Row],[unit_return]]</f>
        <v>8587.2325000000001</v>
      </c>
      <c r="U934">
        <f>Table1[[#This Row],[final_sold]]*Table1[[#This Row],[final_price]]</f>
        <v>133043129.17901082</v>
      </c>
      <c r="V934">
        <v>4.38</v>
      </c>
      <c r="W934">
        <v>24.05</v>
      </c>
    </row>
    <row r="935" spans="1:23" x14ac:dyDescent="0.3">
      <c r="A935">
        <v>2024</v>
      </c>
      <c r="B935" t="s">
        <v>34</v>
      </c>
      <c r="C935" t="s">
        <v>21</v>
      </c>
      <c r="D935">
        <v>145103</v>
      </c>
      <c r="E935">
        <v>1.49</v>
      </c>
      <c r="F935" s="2">
        <f>Table1[[#This Row],[website_traffic]]*(Table1[[#This Row],[conversion_rate]]/100)</f>
        <v>2162.0347000000002</v>
      </c>
      <c r="G935">
        <v>418504.37</v>
      </c>
      <c r="H935" s="2">
        <f>Table1[[#This Row],[marketing_spend]]/Table1[[#This Row],[customer buying]]</f>
        <v>193.56968229973364</v>
      </c>
      <c r="I935">
        <v>44410.03</v>
      </c>
      <c r="J935">
        <v>59.87</v>
      </c>
      <c r="K935" s="1">
        <f t="shared" si="14"/>
        <v>17821.745038999998</v>
      </c>
      <c r="L935">
        <v>58.29</v>
      </c>
      <c r="M935">
        <v>0.97</v>
      </c>
      <c r="N935" s="1">
        <f>Table1[[#This Row],[final_price]]*Table1[[#This Row],[competitor_price_index]]</f>
        <v>17287.092687829998</v>
      </c>
      <c r="O935" t="s">
        <v>45</v>
      </c>
      <c r="P935">
        <v>3235</v>
      </c>
      <c r="Q935">
        <v>1357</v>
      </c>
      <c r="R935">
        <v>20.86</v>
      </c>
      <c r="S935" s="2">
        <f>Table1[[#This Row],[units_sold]]*(Table1[[#This Row],[return_rate]]/100)</f>
        <v>283.0702</v>
      </c>
      <c r="T935" s="2">
        <f>Table1[[#This Row],[units_sold]]-Table1[[#This Row],[unit_return]]</f>
        <v>1073.9297999999999</v>
      </c>
      <c r="U935">
        <f>Table1[[#This Row],[final_sold]]*Table1[[#This Row],[final_price]]</f>
        <v>19139303.085384257</v>
      </c>
      <c r="V935">
        <v>3.14</v>
      </c>
      <c r="W935">
        <v>15.61</v>
      </c>
    </row>
    <row r="936" spans="1:23" x14ac:dyDescent="0.3">
      <c r="A936">
        <v>2024</v>
      </c>
      <c r="B936" t="s">
        <v>34</v>
      </c>
      <c r="C936" t="s">
        <v>20</v>
      </c>
      <c r="D936">
        <v>52253</v>
      </c>
      <c r="E936">
        <v>3.88</v>
      </c>
      <c r="F936" s="2">
        <f>Table1[[#This Row],[website_traffic]]*(Table1[[#This Row],[conversion_rate]]/100)</f>
        <v>2027.4164000000001</v>
      </c>
      <c r="G936">
        <v>318725.27</v>
      </c>
      <c r="H936" s="2">
        <f>Table1[[#This Row],[marketing_spend]]/Table1[[#This Row],[customer buying]]</f>
        <v>157.20760175364074</v>
      </c>
      <c r="I936">
        <v>45703.63</v>
      </c>
      <c r="J936">
        <v>43.45</v>
      </c>
      <c r="K936" s="1">
        <f t="shared" si="14"/>
        <v>25845.402764999995</v>
      </c>
      <c r="L936">
        <v>415.66</v>
      </c>
      <c r="M936">
        <v>0.86</v>
      </c>
      <c r="N936" s="1">
        <f>Table1[[#This Row],[final_price]]*Table1[[#This Row],[competitor_price_index]]</f>
        <v>22227.046377899995</v>
      </c>
      <c r="O936" t="s">
        <v>45</v>
      </c>
      <c r="P936">
        <v>3543</v>
      </c>
      <c r="Q936">
        <v>1329</v>
      </c>
      <c r="R936">
        <v>10.56</v>
      </c>
      <c r="S936" s="2">
        <f>Table1[[#This Row],[units_sold]]*(Table1[[#This Row],[return_rate]]/100)</f>
        <v>140.3424</v>
      </c>
      <c r="T936" s="2">
        <f>Table1[[#This Row],[units_sold]]-Table1[[#This Row],[unit_return]]</f>
        <v>1188.6576</v>
      </c>
      <c r="U936">
        <f>Table1[[#This Row],[final_sold]]*Table1[[#This Row],[final_price]]</f>
        <v>30721334.42167826</v>
      </c>
      <c r="V936">
        <v>3.28</v>
      </c>
      <c r="W936">
        <v>7.67</v>
      </c>
    </row>
    <row r="937" spans="1:23" x14ac:dyDescent="0.3">
      <c r="A937">
        <v>2024</v>
      </c>
      <c r="B937" t="s">
        <v>34</v>
      </c>
      <c r="C937" t="s">
        <v>21</v>
      </c>
      <c r="D937">
        <v>56919</v>
      </c>
      <c r="E937">
        <v>5.23</v>
      </c>
      <c r="F937" s="2">
        <f>Table1[[#This Row],[website_traffic]]*(Table1[[#This Row],[conversion_rate]]/100)</f>
        <v>2976.8637000000003</v>
      </c>
      <c r="G937">
        <v>285746.45</v>
      </c>
      <c r="H937" s="2">
        <f>Table1[[#This Row],[marketing_spend]]/Table1[[#This Row],[customer buying]]</f>
        <v>95.989094159735956</v>
      </c>
      <c r="I937">
        <v>4119.1400000000003</v>
      </c>
      <c r="J937">
        <v>29.61</v>
      </c>
      <c r="K937" s="1">
        <f t="shared" si="14"/>
        <v>2899.4626459999999</v>
      </c>
      <c r="L937">
        <v>90.13</v>
      </c>
      <c r="M937">
        <v>1.0900000000000001</v>
      </c>
      <c r="N937" s="1">
        <f>Table1[[#This Row],[final_price]]*Table1[[#This Row],[competitor_price_index]]</f>
        <v>3160.4142841400003</v>
      </c>
      <c r="O937" t="s">
        <v>44</v>
      </c>
      <c r="P937">
        <v>3235</v>
      </c>
      <c r="Q937">
        <v>2478</v>
      </c>
      <c r="R937">
        <v>5.3</v>
      </c>
      <c r="S937" s="2">
        <f>Table1[[#This Row],[units_sold]]*(Table1[[#This Row],[return_rate]]/100)</f>
        <v>131.334</v>
      </c>
      <c r="T937" s="2">
        <f>Table1[[#This Row],[units_sold]]-Table1[[#This Row],[unit_return]]</f>
        <v>2346.6660000000002</v>
      </c>
      <c r="U937">
        <f>Table1[[#This Row],[final_sold]]*Table1[[#This Row],[final_price]]</f>
        <v>6804070.4096382363</v>
      </c>
      <c r="V937">
        <v>3.33</v>
      </c>
      <c r="W937">
        <v>13.72</v>
      </c>
    </row>
    <row r="938" spans="1:23" x14ac:dyDescent="0.3">
      <c r="A938">
        <v>2024</v>
      </c>
      <c r="B938" t="s">
        <v>34</v>
      </c>
      <c r="C938" t="s">
        <v>20</v>
      </c>
      <c r="D938">
        <v>148683</v>
      </c>
      <c r="E938">
        <v>3.19</v>
      </c>
      <c r="F938" s="2">
        <f>Table1[[#This Row],[website_traffic]]*(Table1[[#This Row],[conversion_rate]]/100)</f>
        <v>4742.9876999999997</v>
      </c>
      <c r="G938">
        <v>450173.01</v>
      </c>
      <c r="H938" s="2">
        <f>Table1[[#This Row],[marketing_spend]]/Table1[[#This Row],[customer buying]]</f>
        <v>94.913383393340879</v>
      </c>
      <c r="I938">
        <v>26460.080000000002</v>
      </c>
      <c r="J938">
        <v>10.7</v>
      </c>
      <c r="K938" s="1">
        <f t="shared" si="14"/>
        <v>23628.851440000002</v>
      </c>
      <c r="L938">
        <v>41.31</v>
      </c>
      <c r="M938">
        <v>1.1299999999999999</v>
      </c>
      <c r="N938" s="1">
        <f>Table1[[#This Row],[final_price]]*Table1[[#This Row],[competitor_price_index]]</f>
        <v>26700.6021272</v>
      </c>
      <c r="O938" t="s">
        <v>45</v>
      </c>
      <c r="P938">
        <v>1288</v>
      </c>
      <c r="Q938">
        <v>3187</v>
      </c>
      <c r="R938">
        <v>1.41</v>
      </c>
      <c r="S938" s="2">
        <f>Table1[[#This Row],[units_sold]]*(Table1[[#This Row],[return_rate]]/100)</f>
        <v>44.936700000000002</v>
      </c>
      <c r="T938" s="2">
        <f>Table1[[#This Row],[units_sold]]-Table1[[#This Row],[unit_return]]</f>
        <v>3142.0632999999998</v>
      </c>
      <c r="U938">
        <f>Table1[[#This Row],[final_sold]]*Table1[[#This Row],[final_price]]</f>
        <v>74243346.930776149</v>
      </c>
      <c r="V938">
        <v>3.36</v>
      </c>
      <c r="W938">
        <v>11.2</v>
      </c>
    </row>
    <row r="939" spans="1:23" x14ac:dyDescent="0.3">
      <c r="A939">
        <v>2024</v>
      </c>
      <c r="B939" t="s">
        <v>34</v>
      </c>
      <c r="C939" t="s">
        <v>19</v>
      </c>
      <c r="D939">
        <v>6050</v>
      </c>
      <c r="E939">
        <v>5.0199999999999996</v>
      </c>
      <c r="F939" s="2">
        <f>Table1[[#This Row],[website_traffic]]*(Table1[[#This Row],[conversion_rate]]/100)</f>
        <v>303.70999999999998</v>
      </c>
      <c r="G939">
        <v>420978.95</v>
      </c>
      <c r="H939" s="2">
        <f>Table1[[#This Row],[marketing_spend]]/Table1[[#This Row],[customer buying]]</f>
        <v>1386.1214645550033</v>
      </c>
      <c r="I939">
        <v>29936.41</v>
      </c>
      <c r="J939">
        <v>9.24</v>
      </c>
      <c r="K939" s="1">
        <f t="shared" si="14"/>
        <v>27170.285715999999</v>
      </c>
      <c r="L939">
        <v>205.81</v>
      </c>
      <c r="M939">
        <v>0.8</v>
      </c>
      <c r="N939" s="1">
        <f>Table1[[#This Row],[final_price]]*Table1[[#This Row],[competitor_price_index]]</f>
        <v>21736.228572799999</v>
      </c>
      <c r="O939" t="s">
        <v>44</v>
      </c>
      <c r="P939">
        <v>3898</v>
      </c>
      <c r="Q939">
        <v>218</v>
      </c>
      <c r="R939">
        <v>20.95</v>
      </c>
      <c r="S939" s="2">
        <f>Table1[[#This Row],[units_sold]]*(Table1[[#This Row],[return_rate]]/100)</f>
        <v>45.670999999999999</v>
      </c>
      <c r="T939" s="2">
        <f>Table1[[#This Row],[units_sold]]-Table1[[#This Row],[unit_return]]</f>
        <v>172.32900000000001</v>
      </c>
      <c r="U939">
        <f>Table1[[#This Row],[final_sold]]*Table1[[#This Row],[final_price]]</f>
        <v>4682228.167152564</v>
      </c>
      <c r="V939">
        <v>2.88</v>
      </c>
      <c r="W939">
        <v>16.98</v>
      </c>
    </row>
    <row r="940" spans="1:23" x14ac:dyDescent="0.3">
      <c r="A940">
        <v>2024</v>
      </c>
      <c r="B940" t="s">
        <v>34</v>
      </c>
      <c r="C940" t="s">
        <v>22</v>
      </c>
      <c r="D940">
        <v>80941</v>
      </c>
      <c r="E940">
        <v>1.57</v>
      </c>
      <c r="F940" s="2">
        <f>Table1[[#This Row],[website_traffic]]*(Table1[[#This Row],[conversion_rate]]/100)</f>
        <v>1270.7737000000002</v>
      </c>
      <c r="G940">
        <v>143795.12</v>
      </c>
      <c r="H940" s="2">
        <f>Table1[[#This Row],[marketing_spend]]/Table1[[#This Row],[customer buying]]</f>
        <v>113.15556813931542</v>
      </c>
      <c r="I940">
        <v>13003.39</v>
      </c>
      <c r="J940">
        <v>31.44</v>
      </c>
      <c r="K940" s="1">
        <f t="shared" si="14"/>
        <v>8915.1241840000002</v>
      </c>
      <c r="L940">
        <v>216.26</v>
      </c>
      <c r="M940">
        <v>1.1200000000000001</v>
      </c>
      <c r="N940" s="1">
        <f>Table1[[#This Row],[final_price]]*Table1[[#This Row],[competitor_price_index]]</f>
        <v>9984.9390860800013</v>
      </c>
      <c r="O940" t="s">
        <v>44</v>
      </c>
      <c r="P940">
        <v>3757</v>
      </c>
      <c r="Q940">
        <v>1032</v>
      </c>
      <c r="R940">
        <v>24.97</v>
      </c>
      <c r="S940" s="2">
        <f>Table1[[#This Row],[units_sold]]*(Table1[[#This Row],[return_rate]]/100)</f>
        <v>257.69039999999995</v>
      </c>
      <c r="T940" s="2">
        <f>Table1[[#This Row],[units_sold]]-Table1[[#This Row],[unit_return]]</f>
        <v>774.30960000000005</v>
      </c>
      <c r="U940">
        <f>Table1[[#This Row],[final_sold]]*Table1[[#This Row],[final_price]]</f>
        <v>6903066.240863367</v>
      </c>
      <c r="V940">
        <v>3.25</v>
      </c>
      <c r="W940">
        <v>15.17</v>
      </c>
    </row>
    <row r="941" spans="1:23" x14ac:dyDescent="0.3">
      <c r="A941">
        <v>2024</v>
      </c>
      <c r="B941" t="s">
        <v>34</v>
      </c>
      <c r="C941" t="s">
        <v>20</v>
      </c>
      <c r="D941">
        <v>6149</v>
      </c>
      <c r="E941">
        <v>7.92</v>
      </c>
      <c r="F941" s="2">
        <f>Table1[[#This Row],[website_traffic]]*(Table1[[#This Row],[conversion_rate]]/100)</f>
        <v>487.00079999999997</v>
      </c>
      <c r="G941">
        <v>250001.31</v>
      </c>
      <c r="H941" s="2">
        <f>Table1[[#This Row],[marketing_spend]]/Table1[[#This Row],[customer buying]]</f>
        <v>513.34886924210389</v>
      </c>
      <c r="I941">
        <v>41879.01</v>
      </c>
      <c r="J941">
        <v>7.3</v>
      </c>
      <c r="K941" s="1">
        <f t="shared" si="14"/>
        <v>38821.842270000001</v>
      </c>
      <c r="L941">
        <v>217.65</v>
      </c>
      <c r="M941">
        <v>0.89</v>
      </c>
      <c r="N941" s="1">
        <f>Table1[[#This Row],[final_price]]*Table1[[#This Row],[competitor_price_index]]</f>
        <v>34551.4396203</v>
      </c>
      <c r="O941" t="s">
        <v>44</v>
      </c>
      <c r="P941">
        <v>3846</v>
      </c>
      <c r="Q941">
        <v>383</v>
      </c>
      <c r="R941">
        <v>18.97</v>
      </c>
      <c r="S941" s="2">
        <f>Table1[[#This Row],[units_sold]]*(Table1[[#This Row],[return_rate]]/100)</f>
        <v>72.65509999999999</v>
      </c>
      <c r="T941" s="2">
        <f>Table1[[#This Row],[units_sold]]-Table1[[#This Row],[unit_return]]</f>
        <v>310.3449</v>
      </c>
      <c r="U941">
        <f>Table1[[#This Row],[final_sold]]*Table1[[#This Row],[final_price]]</f>
        <v>12048160.757098923</v>
      </c>
      <c r="V941">
        <v>3.15</v>
      </c>
      <c r="W941">
        <v>9.94</v>
      </c>
    </row>
    <row r="942" spans="1:23" x14ac:dyDescent="0.3">
      <c r="A942">
        <v>2024</v>
      </c>
      <c r="B942" t="s">
        <v>34</v>
      </c>
      <c r="C942" t="s">
        <v>20</v>
      </c>
      <c r="D942">
        <v>40137</v>
      </c>
      <c r="E942">
        <v>4.24</v>
      </c>
      <c r="F942" s="2">
        <f>Table1[[#This Row],[website_traffic]]*(Table1[[#This Row],[conversion_rate]]/100)</f>
        <v>1701.8088</v>
      </c>
      <c r="G942">
        <v>98512.36</v>
      </c>
      <c r="H942" s="2">
        <f>Table1[[#This Row],[marketing_spend]]/Table1[[#This Row],[customer buying]]</f>
        <v>57.886855444630442</v>
      </c>
      <c r="I942">
        <v>9593.89</v>
      </c>
      <c r="J942">
        <v>6.29</v>
      </c>
      <c r="K942" s="1">
        <f t="shared" si="14"/>
        <v>8990.434319</v>
      </c>
      <c r="L942">
        <v>250.2</v>
      </c>
      <c r="M942">
        <v>0.84</v>
      </c>
      <c r="N942" s="1">
        <f>Table1[[#This Row],[final_price]]*Table1[[#This Row],[competitor_price_index]]</f>
        <v>7551.9648279599996</v>
      </c>
      <c r="O942" t="s">
        <v>45</v>
      </c>
      <c r="P942">
        <v>1173</v>
      </c>
      <c r="Q942">
        <v>1582</v>
      </c>
      <c r="R942">
        <v>22.06</v>
      </c>
      <c r="S942" s="2">
        <f>Table1[[#This Row],[units_sold]]*(Table1[[#This Row],[return_rate]]/100)</f>
        <v>348.98919999999998</v>
      </c>
      <c r="T942" s="2">
        <f>Table1[[#This Row],[units_sold]]-Table1[[#This Row],[unit_return]]</f>
        <v>1233.0108</v>
      </c>
      <c r="U942">
        <f>Table1[[#This Row],[final_sold]]*Table1[[#This Row],[final_price]]</f>
        <v>11085302.612017645</v>
      </c>
      <c r="V942">
        <v>4.6500000000000004</v>
      </c>
      <c r="W942">
        <v>6.49</v>
      </c>
    </row>
    <row r="943" spans="1:23" x14ac:dyDescent="0.3">
      <c r="A943">
        <v>2024</v>
      </c>
      <c r="B943" t="s">
        <v>34</v>
      </c>
      <c r="C943" t="s">
        <v>19</v>
      </c>
      <c r="D943">
        <v>115147</v>
      </c>
      <c r="E943">
        <v>1.68</v>
      </c>
      <c r="F943" s="2">
        <f>Table1[[#This Row],[website_traffic]]*(Table1[[#This Row],[conversion_rate]]/100)</f>
        <v>1934.4695999999999</v>
      </c>
      <c r="G943">
        <v>14124.93</v>
      </c>
      <c r="H943" s="2">
        <f>Table1[[#This Row],[marketing_spend]]/Table1[[#This Row],[customer buying]]</f>
        <v>7.30170688647679</v>
      </c>
      <c r="I943">
        <v>16145.02</v>
      </c>
      <c r="J943">
        <v>24.23</v>
      </c>
      <c r="K943" s="1">
        <f t="shared" si="14"/>
        <v>12233.081654000001</v>
      </c>
      <c r="L943">
        <v>497.41</v>
      </c>
      <c r="M943">
        <v>0.96</v>
      </c>
      <c r="N943" s="1">
        <f>Table1[[#This Row],[final_price]]*Table1[[#This Row],[competitor_price_index]]</f>
        <v>11743.75838784</v>
      </c>
      <c r="O943" t="s">
        <v>45</v>
      </c>
      <c r="P943">
        <v>674</v>
      </c>
      <c r="Q943">
        <v>1551</v>
      </c>
      <c r="R943">
        <v>4.68</v>
      </c>
      <c r="S943" s="2">
        <f>Table1[[#This Row],[units_sold]]*(Table1[[#This Row],[return_rate]]/100)</f>
        <v>72.586799999999997</v>
      </c>
      <c r="T943" s="2">
        <f>Table1[[#This Row],[units_sold]]-Table1[[#This Row],[unit_return]]</f>
        <v>1478.4132</v>
      </c>
      <c r="U943">
        <f>Table1[[#This Row],[final_sold]]*Table1[[#This Row],[final_price]]</f>
        <v>18085549.393951435</v>
      </c>
      <c r="V943">
        <v>4.01</v>
      </c>
      <c r="W943">
        <v>3</v>
      </c>
    </row>
    <row r="944" spans="1:23" x14ac:dyDescent="0.3">
      <c r="A944">
        <v>2024</v>
      </c>
      <c r="B944" t="s">
        <v>34</v>
      </c>
      <c r="C944" t="s">
        <v>20</v>
      </c>
      <c r="D944">
        <v>142263</v>
      </c>
      <c r="E944">
        <v>2.59</v>
      </c>
      <c r="F944" s="2">
        <f>Table1[[#This Row],[website_traffic]]*(Table1[[#This Row],[conversion_rate]]/100)</f>
        <v>3684.6116999999999</v>
      </c>
      <c r="G944">
        <v>71111.34</v>
      </c>
      <c r="H944" s="2">
        <f>Table1[[#This Row],[marketing_spend]]/Table1[[#This Row],[customer buying]]</f>
        <v>19.299547900800508</v>
      </c>
      <c r="I944">
        <v>19979.91</v>
      </c>
      <c r="J944">
        <v>20.9</v>
      </c>
      <c r="K944" s="1">
        <f t="shared" si="14"/>
        <v>15804.10881</v>
      </c>
      <c r="L944">
        <v>214.65</v>
      </c>
      <c r="M944">
        <v>0.85</v>
      </c>
      <c r="N944" s="1">
        <f>Table1[[#This Row],[final_price]]*Table1[[#This Row],[competitor_price_index]]</f>
        <v>13433.4924885</v>
      </c>
      <c r="O944" t="s">
        <v>44</v>
      </c>
      <c r="P944">
        <v>4635</v>
      </c>
      <c r="Q944">
        <v>4080</v>
      </c>
      <c r="R944">
        <v>2.2000000000000002</v>
      </c>
      <c r="S944" s="2">
        <f>Table1[[#This Row],[units_sold]]*(Table1[[#This Row],[return_rate]]/100)</f>
        <v>89.76</v>
      </c>
      <c r="T944" s="2">
        <f>Table1[[#This Row],[units_sold]]-Table1[[#This Row],[unit_return]]</f>
        <v>3990.24</v>
      </c>
      <c r="U944">
        <f>Table1[[#This Row],[final_sold]]*Table1[[#This Row],[final_price]]</f>
        <v>63062187.138014399</v>
      </c>
      <c r="V944">
        <v>4.43</v>
      </c>
      <c r="W944">
        <v>15.29</v>
      </c>
    </row>
    <row r="945" spans="1:23" x14ac:dyDescent="0.3">
      <c r="A945">
        <v>2024</v>
      </c>
      <c r="B945" t="s">
        <v>34</v>
      </c>
      <c r="C945" t="s">
        <v>18</v>
      </c>
      <c r="D945">
        <v>115060</v>
      </c>
      <c r="E945">
        <v>7.98</v>
      </c>
      <c r="F945" s="2">
        <f>Table1[[#This Row],[website_traffic]]*(Table1[[#This Row],[conversion_rate]]/100)</f>
        <v>9181.7880000000005</v>
      </c>
      <c r="G945">
        <v>425511.24</v>
      </c>
      <c r="H945" s="2">
        <f>Table1[[#This Row],[marketing_spend]]/Table1[[#This Row],[customer buying]]</f>
        <v>46.342960652108282</v>
      </c>
      <c r="I945">
        <v>26587.81</v>
      </c>
      <c r="J945">
        <v>57.26</v>
      </c>
      <c r="K945" s="1">
        <f t="shared" si="14"/>
        <v>11363.629994000001</v>
      </c>
      <c r="L945">
        <v>150.88999999999999</v>
      </c>
      <c r="M945">
        <v>1.08</v>
      </c>
      <c r="N945" s="1">
        <f>Table1[[#This Row],[final_price]]*Table1[[#This Row],[competitor_price_index]]</f>
        <v>12272.720393520001</v>
      </c>
      <c r="O945" t="s">
        <v>45</v>
      </c>
      <c r="P945">
        <v>4581</v>
      </c>
      <c r="Q945">
        <v>7694</v>
      </c>
      <c r="R945">
        <v>5.23</v>
      </c>
      <c r="S945" s="2">
        <f>Table1[[#This Row],[units_sold]]*(Table1[[#This Row],[return_rate]]/100)</f>
        <v>402.39620000000002</v>
      </c>
      <c r="T945" s="2">
        <f>Table1[[#This Row],[units_sold]]-Table1[[#This Row],[unit_return]]</f>
        <v>7291.6037999999999</v>
      </c>
      <c r="U945">
        <f>Table1[[#This Row],[final_sold]]*Table1[[#This Row],[final_price]]</f>
        <v>82859087.646044388</v>
      </c>
      <c r="V945">
        <v>4.1900000000000004</v>
      </c>
      <c r="W945">
        <v>10.36</v>
      </c>
    </row>
    <row r="946" spans="1:23" x14ac:dyDescent="0.3">
      <c r="A946">
        <v>2024</v>
      </c>
      <c r="B946" t="s">
        <v>34</v>
      </c>
      <c r="C946" t="s">
        <v>18</v>
      </c>
      <c r="D946">
        <v>3257</v>
      </c>
      <c r="E946">
        <v>4.25</v>
      </c>
      <c r="F946" s="2">
        <f>Table1[[#This Row],[website_traffic]]*(Table1[[#This Row],[conversion_rate]]/100)</f>
        <v>138.42250000000001</v>
      </c>
      <c r="G946">
        <v>366387.21</v>
      </c>
      <c r="H946" s="2">
        <f>Table1[[#This Row],[marketing_spend]]/Table1[[#This Row],[customer buying]]</f>
        <v>2646.8761220177353</v>
      </c>
      <c r="I946">
        <v>15271.49</v>
      </c>
      <c r="J946">
        <v>27.06</v>
      </c>
      <c r="K946" s="1">
        <f t="shared" si="14"/>
        <v>11139.024806000001</v>
      </c>
      <c r="L946">
        <v>394.51</v>
      </c>
      <c r="M946">
        <v>1.1399999999999999</v>
      </c>
      <c r="N946" s="1">
        <f>Table1[[#This Row],[final_price]]*Table1[[#This Row],[competitor_price_index]]</f>
        <v>12698.488278840001</v>
      </c>
      <c r="O946" t="s">
        <v>45</v>
      </c>
      <c r="P946">
        <v>1222</v>
      </c>
      <c r="Q946">
        <v>107</v>
      </c>
      <c r="R946">
        <v>20.11</v>
      </c>
      <c r="S946" s="2">
        <f>Table1[[#This Row],[units_sold]]*(Table1[[#This Row],[return_rate]]/100)</f>
        <v>21.517700000000001</v>
      </c>
      <c r="T946" s="2">
        <f>Table1[[#This Row],[units_sold]]-Table1[[#This Row],[unit_return]]</f>
        <v>85.482299999999995</v>
      </c>
      <c r="U946">
        <f>Table1[[#This Row],[final_sold]]*Table1[[#This Row],[final_price]]</f>
        <v>952189.46017393388</v>
      </c>
      <c r="V946">
        <v>3.87</v>
      </c>
      <c r="W946">
        <v>11.11</v>
      </c>
    </row>
    <row r="947" spans="1:23" x14ac:dyDescent="0.3">
      <c r="A947">
        <v>2024</v>
      </c>
      <c r="B947" t="s">
        <v>34</v>
      </c>
      <c r="C947" t="s">
        <v>19</v>
      </c>
      <c r="D947">
        <v>147624</v>
      </c>
      <c r="E947">
        <v>5.74</v>
      </c>
      <c r="F947" s="2">
        <f>Table1[[#This Row],[website_traffic]]*(Table1[[#This Row],[conversion_rate]]/100)</f>
        <v>8473.6175999999996</v>
      </c>
      <c r="G947">
        <v>336621.59</v>
      </c>
      <c r="H947" s="2">
        <f>Table1[[#This Row],[marketing_spend]]/Table1[[#This Row],[customer buying]]</f>
        <v>39.725841534317063</v>
      </c>
      <c r="I947">
        <v>10660.36</v>
      </c>
      <c r="J947">
        <v>3.33</v>
      </c>
      <c r="K947" s="1">
        <f t="shared" si="14"/>
        <v>10305.370012000001</v>
      </c>
      <c r="L947">
        <v>196.6</v>
      </c>
      <c r="M947">
        <v>0.84</v>
      </c>
      <c r="N947" s="1">
        <f>Table1[[#This Row],[final_price]]*Table1[[#This Row],[competitor_price_index]]</f>
        <v>8656.5108100800007</v>
      </c>
      <c r="O947" t="s">
        <v>45</v>
      </c>
      <c r="P947">
        <v>469</v>
      </c>
      <c r="Q947">
        <v>6219</v>
      </c>
      <c r="R947">
        <v>17.23</v>
      </c>
      <c r="S947" s="2">
        <f>Table1[[#This Row],[units_sold]]*(Table1[[#This Row],[return_rate]]/100)</f>
        <v>1071.5337</v>
      </c>
      <c r="T947" s="2">
        <f>Table1[[#This Row],[units_sold]]-Table1[[#This Row],[unit_return]]</f>
        <v>5147.4663</v>
      </c>
      <c r="U947">
        <f>Table1[[#This Row],[final_sold]]*Table1[[#This Row],[final_price]]</f>
        <v>53046544.845800601</v>
      </c>
      <c r="V947">
        <v>3.67</v>
      </c>
      <c r="W947">
        <v>11.87</v>
      </c>
    </row>
    <row r="948" spans="1:23" x14ac:dyDescent="0.3">
      <c r="A948">
        <v>2024</v>
      </c>
      <c r="B948" t="s">
        <v>34</v>
      </c>
      <c r="C948" t="s">
        <v>21</v>
      </c>
      <c r="D948">
        <v>101229</v>
      </c>
      <c r="E948">
        <v>1.2</v>
      </c>
      <c r="F948" s="2">
        <f>Table1[[#This Row],[website_traffic]]*(Table1[[#This Row],[conversion_rate]]/100)</f>
        <v>1214.748</v>
      </c>
      <c r="G948">
        <v>419883.84</v>
      </c>
      <c r="H948" s="2">
        <f>Table1[[#This Row],[marketing_spend]]/Table1[[#This Row],[customer buying]]</f>
        <v>345.65509883531399</v>
      </c>
      <c r="I948">
        <v>40196.03</v>
      </c>
      <c r="J948">
        <v>39.369999999999997</v>
      </c>
      <c r="K948" s="1">
        <f t="shared" si="14"/>
        <v>24370.852989000003</v>
      </c>
      <c r="L948">
        <v>259.74</v>
      </c>
      <c r="M948">
        <v>1.04</v>
      </c>
      <c r="N948" s="1">
        <f>Table1[[#This Row],[final_price]]*Table1[[#This Row],[competitor_price_index]]</f>
        <v>25345.687108560003</v>
      </c>
      <c r="O948" t="s">
        <v>44</v>
      </c>
      <c r="P948">
        <v>1253</v>
      </c>
      <c r="Q948">
        <v>895</v>
      </c>
      <c r="R948">
        <v>10.44</v>
      </c>
      <c r="S948" s="2">
        <f>Table1[[#This Row],[units_sold]]*(Table1[[#This Row],[return_rate]]/100)</f>
        <v>93.437999999999988</v>
      </c>
      <c r="T948" s="2">
        <f>Table1[[#This Row],[units_sold]]-Table1[[#This Row],[unit_return]]</f>
        <v>801.56200000000001</v>
      </c>
      <c r="U948">
        <f>Table1[[#This Row],[final_sold]]*Table1[[#This Row],[final_price]]</f>
        <v>19534749.663568821</v>
      </c>
      <c r="V948">
        <v>2.95</v>
      </c>
      <c r="W948">
        <v>13.84</v>
      </c>
    </row>
    <row r="949" spans="1:23" x14ac:dyDescent="0.3">
      <c r="A949">
        <v>2024</v>
      </c>
      <c r="B949" t="s">
        <v>34</v>
      </c>
      <c r="C949" t="s">
        <v>21</v>
      </c>
      <c r="D949">
        <v>124409</v>
      </c>
      <c r="E949">
        <v>2.37</v>
      </c>
      <c r="F949" s="2">
        <f>Table1[[#This Row],[website_traffic]]*(Table1[[#This Row],[conversion_rate]]/100)</f>
        <v>2948.4933000000001</v>
      </c>
      <c r="G949">
        <v>75882.759999999995</v>
      </c>
      <c r="H949" s="2">
        <f>Table1[[#This Row],[marketing_spend]]/Table1[[#This Row],[customer buying]]</f>
        <v>25.736114102752072</v>
      </c>
      <c r="I949">
        <v>4163.49</v>
      </c>
      <c r="J949">
        <v>1.52</v>
      </c>
      <c r="K949" s="1">
        <f t="shared" si="14"/>
        <v>4100.204952</v>
      </c>
      <c r="L949">
        <v>494.24</v>
      </c>
      <c r="M949">
        <v>0.89</v>
      </c>
      <c r="N949" s="1">
        <f>Table1[[#This Row],[final_price]]*Table1[[#This Row],[competitor_price_index]]</f>
        <v>3649.18240728</v>
      </c>
      <c r="O949" t="s">
        <v>45</v>
      </c>
      <c r="P949">
        <v>354</v>
      </c>
      <c r="Q949">
        <v>2647</v>
      </c>
      <c r="R949">
        <v>22.45</v>
      </c>
      <c r="S949" s="2">
        <f>Table1[[#This Row],[units_sold]]*(Table1[[#This Row],[return_rate]]/100)</f>
        <v>594.25149999999996</v>
      </c>
      <c r="T949" s="2">
        <f>Table1[[#This Row],[units_sold]]-Table1[[#This Row],[unit_return]]</f>
        <v>2052.7485000000001</v>
      </c>
      <c r="U949">
        <f>Table1[[#This Row],[final_sold]]*Table1[[#This Row],[final_price]]</f>
        <v>8416689.564910572</v>
      </c>
      <c r="V949">
        <v>4.49</v>
      </c>
      <c r="W949">
        <v>7.24</v>
      </c>
    </row>
    <row r="950" spans="1:23" x14ac:dyDescent="0.3">
      <c r="A950">
        <v>2024</v>
      </c>
      <c r="B950" t="s">
        <v>34</v>
      </c>
      <c r="C950" t="s">
        <v>20</v>
      </c>
      <c r="D950">
        <v>61384</v>
      </c>
      <c r="E950">
        <v>1.28</v>
      </c>
      <c r="F950" s="2">
        <f>Table1[[#This Row],[website_traffic]]*(Table1[[#This Row],[conversion_rate]]/100)</f>
        <v>785.71519999999998</v>
      </c>
      <c r="G950">
        <v>289313.01</v>
      </c>
      <c r="H950" s="2">
        <f>Table1[[#This Row],[marketing_spend]]/Table1[[#This Row],[customer buying]]</f>
        <v>368.21612971214</v>
      </c>
      <c r="I950">
        <v>39760.33</v>
      </c>
      <c r="J950">
        <v>47.93</v>
      </c>
      <c r="K950" s="1">
        <f t="shared" si="14"/>
        <v>20703.203830999999</v>
      </c>
      <c r="L950">
        <v>233.33</v>
      </c>
      <c r="M950">
        <v>0.83</v>
      </c>
      <c r="N950" s="1">
        <f>Table1[[#This Row],[final_price]]*Table1[[#This Row],[competitor_price_index]]</f>
        <v>17183.659179729999</v>
      </c>
      <c r="O950" t="s">
        <v>44</v>
      </c>
      <c r="P950">
        <v>2144</v>
      </c>
      <c r="Q950">
        <v>856</v>
      </c>
      <c r="R950">
        <v>2.08</v>
      </c>
      <c r="S950" s="2">
        <f>Table1[[#This Row],[units_sold]]*(Table1[[#This Row],[return_rate]]/100)</f>
        <v>17.8048</v>
      </c>
      <c r="T950" s="2">
        <f>Table1[[#This Row],[units_sold]]-Table1[[#This Row],[unit_return]]</f>
        <v>838.1952</v>
      </c>
      <c r="U950">
        <f>Table1[[#This Row],[final_sold]]*Table1[[#This Row],[final_price]]</f>
        <v>17353326.075765811</v>
      </c>
      <c r="V950">
        <v>4.3600000000000003</v>
      </c>
      <c r="W950">
        <v>16.64</v>
      </c>
    </row>
    <row r="951" spans="1:23" x14ac:dyDescent="0.3">
      <c r="A951">
        <v>2024</v>
      </c>
      <c r="B951" t="s">
        <v>34</v>
      </c>
      <c r="C951" t="s">
        <v>22</v>
      </c>
      <c r="D951">
        <v>68562</v>
      </c>
      <c r="E951">
        <v>6.09</v>
      </c>
      <c r="F951" s="2">
        <f>Table1[[#This Row],[website_traffic]]*(Table1[[#This Row],[conversion_rate]]/100)</f>
        <v>4175.4258</v>
      </c>
      <c r="G951">
        <v>272020.01</v>
      </c>
      <c r="H951" s="2">
        <f>Table1[[#This Row],[marketing_spend]]/Table1[[#This Row],[customer buying]]</f>
        <v>65.147849112777919</v>
      </c>
      <c r="I951">
        <v>27655.61</v>
      </c>
      <c r="J951">
        <v>25.42</v>
      </c>
      <c r="K951" s="1">
        <f t="shared" si="14"/>
        <v>20625.553938000001</v>
      </c>
      <c r="L951">
        <v>72.239999999999995</v>
      </c>
      <c r="M951">
        <v>0.8</v>
      </c>
      <c r="N951" s="1">
        <f>Table1[[#This Row],[final_price]]*Table1[[#This Row],[competitor_price_index]]</f>
        <v>16500.443150400002</v>
      </c>
      <c r="O951" t="s">
        <v>45</v>
      </c>
      <c r="P951">
        <v>2385</v>
      </c>
      <c r="Q951">
        <v>2747</v>
      </c>
      <c r="R951">
        <v>6.11</v>
      </c>
      <c r="S951" s="2">
        <f>Table1[[#This Row],[units_sold]]*(Table1[[#This Row],[return_rate]]/100)</f>
        <v>167.8417</v>
      </c>
      <c r="T951" s="2">
        <f>Table1[[#This Row],[units_sold]]-Table1[[#This Row],[unit_return]]</f>
        <v>2579.1583000000001</v>
      </c>
      <c r="U951">
        <f>Table1[[#This Row],[final_sold]]*Table1[[#This Row],[final_price]]</f>
        <v>53196568.631290391</v>
      </c>
      <c r="V951">
        <v>3.29</v>
      </c>
      <c r="W951">
        <v>12.32</v>
      </c>
    </row>
    <row r="952" spans="1:23" x14ac:dyDescent="0.3">
      <c r="A952">
        <v>2024</v>
      </c>
      <c r="B952" t="s">
        <v>34</v>
      </c>
      <c r="C952" t="s">
        <v>19</v>
      </c>
      <c r="D952">
        <v>148222</v>
      </c>
      <c r="E952">
        <v>6</v>
      </c>
      <c r="F952" s="2">
        <f>Table1[[#This Row],[website_traffic]]*(Table1[[#This Row],[conversion_rate]]/100)</f>
        <v>8893.32</v>
      </c>
      <c r="G952">
        <v>219516.64</v>
      </c>
      <c r="H952" s="2">
        <f>Table1[[#This Row],[marketing_spend]]/Table1[[#This Row],[customer buying]]</f>
        <v>24.683317366292904</v>
      </c>
      <c r="I952">
        <v>20705.03</v>
      </c>
      <c r="J952">
        <v>25.55</v>
      </c>
      <c r="K952" s="1">
        <f t="shared" si="14"/>
        <v>15414.894834999997</v>
      </c>
      <c r="L952">
        <v>157.13999999999999</v>
      </c>
      <c r="M952">
        <v>1</v>
      </c>
      <c r="N952" s="1">
        <f>Table1[[#This Row],[final_price]]*Table1[[#This Row],[competitor_price_index]]</f>
        <v>15414.894834999997</v>
      </c>
      <c r="O952" t="s">
        <v>45</v>
      </c>
      <c r="P952">
        <v>2732</v>
      </c>
      <c r="Q952">
        <v>4962</v>
      </c>
      <c r="R952">
        <v>11.27</v>
      </c>
      <c r="S952" s="2">
        <f>Table1[[#This Row],[units_sold]]*(Table1[[#This Row],[return_rate]]/100)</f>
        <v>559.2174</v>
      </c>
      <c r="T952" s="2">
        <f>Table1[[#This Row],[units_sold]]-Table1[[#This Row],[unit_return]]</f>
        <v>4402.7826000000005</v>
      </c>
      <c r="U952">
        <f>Table1[[#This Row],[final_sold]]*Table1[[#This Row],[final_price]]</f>
        <v>67868430.76036787</v>
      </c>
      <c r="V952">
        <v>2.79</v>
      </c>
      <c r="W952">
        <v>12.27</v>
      </c>
    </row>
    <row r="953" spans="1:23" x14ac:dyDescent="0.3">
      <c r="A953">
        <v>2024</v>
      </c>
      <c r="B953" t="s">
        <v>34</v>
      </c>
      <c r="C953" t="s">
        <v>18</v>
      </c>
      <c r="D953">
        <v>108107</v>
      </c>
      <c r="E953">
        <v>5.85</v>
      </c>
      <c r="F953" s="2">
        <f>Table1[[#This Row],[website_traffic]]*(Table1[[#This Row],[conversion_rate]]/100)</f>
        <v>6324.2594999999992</v>
      </c>
      <c r="G953">
        <v>253110.2</v>
      </c>
      <c r="H953" s="2">
        <f>Table1[[#This Row],[marketing_spend]]/Table1[[#This Row],[customer buying]]</f>
        <v>40.022108517210597</v>
      </c>
      <c r="I953">
        <v>1611.21</v>
      </c>
      <c r="J953">
        <v>39.86</v>
      </c>
      <c r="K953" s="1">
        <f t="shared" si="14"/>
        <v>968.98169399999995</v>
      </c>
      <c r="L953">
        <v>63.95</v>
      </c>
      <c r="M953">
        <v>0.8</v>
      </c>
      <c r="N953" s="1">
        <f>Table1[[#This Row],[final_price]]*Table1[[#This Row],[competitor_price_index]]</f>
        <v>775.1853552</v>
      </c>
      <c r="O953" t="s">
        <v>44</v>
      </c>
      <c r="P953">
        <v>3504</v>
      </c>
      <c r="Q953">
        <v>7209</v>
      </c>
      <c r="R953">
        <v>17.920000000000002</v>
      </c>
      <c r="S953" s="2">
        <f>Table1[[#This Row],[units_sold]]*(Table1[[#This Row],[return_rate]]/100)</f>
        <v>1291.8528000000001</v>
      </c>
      <c r="T953" s="2">
        <f>Table1[[#This Row],[units_sold]]-Table1[[#This Row],[unit_return]]</f>
        <v>5917.1471999999994</v>
      </c>
      <c r="U953">
        <f>Table1[[#This Row],[final_sold]]*Table1[[#This Row],[final_price]]</f>
        <v>5733607.3175033564</v>
      </c>
      <c r="V953">
        <v>4.5599999999999996</v>
      </c>
      <c r="W953">
        <v>16.16</v>
      </c>
    </row>
    <row r="954" spans="1:23" x14ac:dyDescent="0.3">
      <c r="A954">
        <v>2024</v>
      </c>
      <c r="B954" t="s">
        <v>34</v>
      </c>
      <c r="C954" t="s">
        <v>21</v>
      </c>
      <c r="D954">
        <v>115824</v>
      </c>
      <c r="E954">
        <v>1.1599999999999999</v>
      </c>
      <c r="F954" s="2">
        <f>Table1[[#This Row],[website_traffic]]*(Table1[[#This Row],[conversion_rate]]/100)</f>
        <v>1343.5583999999999</v>
      </c>
      <c r="G954">
        <v>263973.11</v>
      </c>
      <c r="H954" s="2">
        <f>Table1[[#This Row],[marketing_spend]]/Table1[[#This Row],[customer buying]]</f>
        <v>196.47311944162607</v>
      </c>
      <c r="I954">
        <v>37228.5</v>
      </c>
      <c r="J954">
        <v>25.98</v>
      </c>
      <c r="K954" s="1">
        <f t="shared" si="14"/>
        <v>27556.5357</v>
      </c>
      <c r="L954">
        <v>477.59</v>
      </c>
      <c r="M954">
        <v>0.89</v>
      </c>
      <c r="N954" s="1">
        <f>Table1[[#This Row],[final_price]]*Table1[[#This Row],[competitor_price_index]]</f>
        <v>24525.316773000002</v>
      </c>
      <c r="O954" t="s">
        <v>45</v>
      </c>
      <c r="P954">
        <v>3142</v>
      </c>
      <c r="Q954">
        <v>894</v>
      </c>
      <c r="R954">
        <v>6.49</v>
      </c>
      <c r="S954" s="2">
        <f>Table1[[#This Row],[units_sold]]*(Table1[[#This Row],[return_rate]]/100)</f>
        <v>58.020600000000002</v>
      </c>
      <c r="T954" s="2">
        <f>Table1[[#This Row],[units_sold]]-Table1[[#This Row],[unit_return]]</f>
        <v>835.97939999999994</v>
      </c>
      <c r="U954">
        <f>Table1[[#This Row],[final_sold]]*Table1[[#This Row],[final_price]]</f>
        <v>23036696.180564579</v>
      </c>
      <c r="V954">
        <v>3.33</v>
      </c>
      <c r="W954">
        <v>12.01</v>
      </c>
    </row>
    <row r="955" spans="1:23" x14ac:dyDescent="0.3">
      <c r="A955">
        <v>2024</v>
      </c>
      <c r="B955" t="s">
        <v>34</v>
      </c>
      <c r="C955" t="s">
        <v>21</v>
      </c>
      <c r="D955">
        <v>151585</v>
      </c>
      <c r="E955">
        <v>2.54</v>
      </c>
      <c r="F955" s="2">
        <f>Table1[[#This Row],[website_traffic]]*(Table1[[#This Row],[conversion_rate]]/100)</f>
        <v>3850.259</v>
      </c>
      <c r="G955">
        <v>102657.71</v>
      </c>
      <c r="H955" s="2">
        <f>Table1[[#This Row],[marketing_spend]]/Table1[[#This Row],[customer buying]]</f>
        <v>26.662546597514609</v>
      </c>
      <c r="I955">
        <v>7663.17</v>
      </c>
      <c r="J955">
        <v>31.81</v>
      </c>
      <c r="K955" s="1">
        <f t="shared" si="14"/>
        <v>5225.5156229999993</v>
      </c>
      <c r="L955">
        <v>170.79</v>
      </c>
      <c r="M955">
        <v>0.94</v>
      </c>
      <c r="N955" s="1">
        <f>Table1[[#This Row],[final_price]]*Table1[[#This Row],[competitor_price_index]]</f>
        <v>4911.9846856199993</v>
      </c>
      <c r="O955" t="s">
        <v>45</v>
      </c>
      <c r="P955">
        <v>3529</v>
      </c>
      <c r="Q955">
        <v>2394</v>
      </c>
      <c r="R955">
        <v>14.16</v>
      </c>
      <c r="S955" s="2">
        <f>Table1[[#This Row],[units_sold]]*(Table1[[#This Row],[return_rate]]/100)</f>
        <v>338.99040000000002</v>
      </c>
      <c r="T955" s="2">
        <f>Table1[[#This Row],[units_sold]]-Table1[[#This Row],[unit_return]]</f>
        <v>2055.0095999999999</v>
      </c>
      <c r="U955">
        <f>Table1[[#This Row],[final_sold]]*Table1[[#This Row],[final_price]]</f>
        <v>10738484.770214979</v>
      </c>
      <c r="V955">
        <v>3.11</v>
      </c>
      <c r="W955">
        <v>3.63</v>
      </c>
    </row>
    <row r="956" spans="1:23" x14ac:dyDescent="0.3">
      <c r="A956">
        <v>2024</v>
      </c>
      <c r="B956" t="s">
        <v>34</v>
      </c>
      <c r="C956" t="s">
        <v>20</v>
      </c>
      <c r="D956">
        <v>157504</v>
      </c>
      <c r="E956">
        <v>5.87</v>
      </c>
      <c r="F956" s="2">
        <f>Table1[[#This Row],[website_traffic]]*(Table1[[#This Row],[conversion_rate]]/100)</f>
        <v>9245.4848000000002</v>
      </c>
      <c r="G956">
        <v>457833.91</v>
      </c>
      <c r="H956" s="2">
        <f>Table1[[#This Row],[marketing_spend]]/Table1[[#This Row],[customer buying]]</f>
        <v>49.519729890205433</v>
      </c>
      <c r="I956">
        <v>4442.9799999999996</v>
      </c>
      <c r="J956">
        <v>36.590000000000003</v>
      </c>
      <c r="K956" s="1">
        <f t="shared" si="14"/>
        <v>2817.2936179999992</v>
      </c>
      <c r="L956">
        <v>61.58</v>
      </c>
      <c r="M956">
        <v>0.97</v>
      </c>
      <c r="N956" s="1">
        <f>Table1[[#This Row],[final_price]]*Table1[[#This Row],[competitor_price_index]]</f>
        <v>2732.7748094599992</v>
      </c>
      <c r="O956" t="s">
        <v>45</v>
      </c>
      <c r="P956">
        <v>4787</v>
      </c>
      <c r="Q956">
        <v>8376</v>
      </c>
      <c r="R956">
        <v>22.64</v>
      </c>
      <c r="S956" s="2">
        <f>Table1[[#This Row],[units_sold]]*(Table1[[#This Row],[return_rate]]/100)</f>
        <v>1896.3264000000001</v>
      </c>
      <c r="T956" s="2">
        <f>Table1[[#This Row],[units_sold]]-Table1[[#This Row],[unit_return]]</f>
        <v>6479.6736000000001</v>
      </c>
      <c r="U956">
        <f>Table1[[#This Row],[final_sold]]*Table1[[#This Row],[final_price]]</f>
        <v>18255143.080003079</v>
      </c>
      <c r="V956">
        <v>4.53</v>
      </c>
      <c r="W956">
        <v>17.88</v>
      </c>
    </row>
    <row r="957" spans="1:23" x14ac:dyDescent="0.3">
      <c r="A957">
        <v>2024</v>
      </c>
      <c r="B957" t="s">
        <v>34</v>
      </c>
      <c r="C957" t="s">
        <v>22</v>
      </c>
      <c r="D957">
        <v>43986</v>
      </c>
      <c r="E957">
        <v>5.61</v>
      </c>
      <c r="F957" s="2">
        <f>Table1[[#This Row],[website_traffic]]*(Table1[[#This Row],[conversion_rate]]/100)</f>
        <v>2467.6146000000003</v>
      </c>
      <c r="G957">
        <v>414047.81</v>
      </c>
      <c r="H957" s="2">
        <f>Table1[[#This Row],[marketing_spend]]/Table1[[#This Row],[customer buying]]</f>
        <v>167.79273797456051</v>
      </c>
      <c r="I957">
        <v>34066.29</v>
      </c>
      <c r="J957">
        <v>33.33</v>
      </c>
      <c r="K957" s="1">
        <f t="shared" si="14"/>
        <v>22711.995543000005</v>
      </c>
      <c r="L957">
        <v>100.15</v>
      </c>
      <c r="M957">
        <v>0.88</v>
      </c>
      <c r="N957" s="1">
        <f>Table1[[#This Row],[final_price]]*Table1[[#This Row],[competitor_price_index]]</f>
        <v>19986.556077840003</v>
      </c>
      <c r="O957" t="s">
        <v>44</v>
      </c>
      <c r="P957">
        <v>3150</v>
      </c>
      <c r="Q957">
        <v>2282</v>
      </c>
      <c r="R957">
        <v>12.36</v>
      </c>
      <c r="S957" s="2">
        <f>Table1[[#This Row],[units_sold]]*(Table1[[#This Row],[return_rate]]/100)</f>
        <v>282.05519999999996</v>
      </c>
      <c r="T957" s="2">
        <f>Table1[[#This Row],[units_sold]]-Table1[[#This Row],[unit_return]]</f>
        <v>1999.9448</v>
      </c>
      <c r="U957">
        <f>Table1[[#This Row],[final_sold]]*Table1[[#This Row],[final_price]]</f>
        <v>45422737.383846037</v>
      </c>
      <c r="V957">
        <v>3.7</v>
      </c>
      <c r="W957">
        <v>20.99</v>
      </c>
    </row>
    <row r="958" spans="1:23" x14ac:dyDescent="0.3">
      <c r="A958">
        <v>2024</v>
      </c>
      <c r="B958" t="s">
        <v>34</v>
      </c>
      <c r="C958" t="s">
        <v>19</v>
      </c>
      <c r="D958">
        <v>28014</v>
      </c>
      <c r="E958">
        <v>1.95</v>
      </c>
      <c r="F958" s="2">
        <f>Table1[[#This Row],[website_traffic]]*(Table1[[#This Row],[conversion_rate]]/100)</f>
        <v>546.27300000000002</v>
      </c>
      <c r="G958">
        <v>113126.93</v>
      </c>
      <c r="H958" s="2">
        <f>Table1[[#This Row],[marketing_spend]]/Table1[[#This Row],[customer buying]]</f>
        <v>207.08863516959468</v>
      </c>
      <c r="I958">
        <v>10008.290000000001</v>
      </c>
      <c r="J958">
        <v>21.55</v>
      </c>
      <c r="K958" s="1">
        <f t="shared" si="14"/>
        <v>7851.5035050000006</v>
      </c>
      <c r="L958">
        <v>379.88</v>
      </c>
      <c r="M958">
        <v>1.1299999999999999</v>
      </c>
      <c r="N958" s="1">
        <f>Table1[[#This Row],[final_price]]*Table1[[#This Row],[competitor_price_index]]</f>
        <v>8872.1989606499992</v>
      </c>
      <c r="O958" t="s">
        <v>45</v>
      </c>
      <c r="P958">
        <v>1113</v>
      </c>
      <c r="Q958">
        <v>476</v>
      </c>
      <c r="R958">
        <v>20.43</v>
      </c>
      <c r="S958" s="2">
        <f>Table1[[#This Row],[units_sold]]*(Table1[[#This Row],[return_rate]]/100)</f>
        <v>97.246800000000007</v>
      </c>
      <c r="T958" s="2">
        <f>Table1[[#This Row],[units_sold]]-Table1[[#This Row],[unit_return]]</f>
        <v>378.75319999999999</v>
      </c>
      <c r="U958">
        <f>Table1[[#This Row],[final_sold]]*Table1[[#This Row],[final_price]]</f>
        <v>2973782.0773299662</v>
      </c>
      <c r="V958">
        <v>4.3600000000000003</v>
      </c>
      <c r="W958">
        <v>9.2799999999999994</v>
      </c>
    </row>
    <row r="959" spans="1:23" x14ac:dyDescent="0.3">
      <c r="A959">
        <v>2024</v>
      </c>
      <c r="B959" t="s">
        <v>34</v>
      </c>
      <c r="C959" t="s">
        <v>19</v>
      </c>
      <c r="D959">
        <v>99557</v>
      </c>
      <c r="E959">
        <v>2.33</v>
      </c>
      <c r="F959" s="2">
        <f>Table1[[#This Row],[website_traffic]]*(Table1[[#This Row],[conversion_rate]]/100)</f>
        <v>2319.6781000000001</v>
      </c>
      <c r="G959">
        <v>240517.93</v>
      </c>
      <c r="H959" s="2">
        <f>Table1[[#This Row],[marketing_spend]]/Table1[[#This Row],[customer buying]]</f>
        <v>103.68590797145517</v>
      </c>
      <c r="I959">
        <v>18698.87</v>
      </c>
      <c r="J959">
        <v>53.38</v>
      </c>
      <c r="K959" s="1">
        <f t="shared" si="14"/>
        <v>8717.4131939999988</v>
      </c>
      <c r="L959">
        <v>319.89</v>
      </c>
      <c r="M959">
        <v>0.83</v>
      </c>
      <c r="N959" s="1">
        <f>Table1[[#This Row],[final_price]]*Table1[[#This Row],[competitor_price_index]]</f>
        <v>7235.4529510199991</v>
      </c>
      <c r="O959" t="s">
        <v>44</v>
      </c>
      <c r="P959">
        <v>1953</v>
      </c>
      <c r="Q959">
        <v>2110</v>
      </c>
      <c r="R959">
        <v>22.53</v>
      </c>
      <c r="S959" s="2">
        <f>Table1[[#This Row],[units_sold]]*(Table1[[#This Row],[return_rate]]/100)</f>
        <v>475.38299999999998</v>
      </c>
      <c r="T959" s="2">
        <f>Table1[[#This Row],[units_sold]]-Table1[[#This Row],[unit_return]]</f>
        <v>1634.617</v>
      </c>
      <c r="U959">
        <f>Table1[[#This Row],[final_sold]]*Table1[[#This Row],[final_price]]</f>
        <v>14249631.802936696</v>
      </c>
      <c r="V959">
        <v>3.64</v>
      </c>
      <c r="W959">
        <v>12.69</v>
      </c>
    </row>
    <row r="960" spans="1:23" x14ac:dyDescent="0.3">
      <c r="A960">
        <v>2024</v>
      </c>
      <c r="B960" t="s">
        <v>34</v>
      </c>
      <c r="C960" t="s">
        <v>20</v>
      </c>
      <c r="D960">
        <v>89295</v>
      </c>
      <c r="E960">
        <v>5.54</v>
      </c>
      <c r="F960" s="2">
        <f>Table1[[#This Row],[website_traffic]]*(Table1[[#This Row],[conversion_rate]]/100)</f>
        <v>4946.9430000000002</v>
      </c>
      <c r="G960">
        <v>172600.06</v>
      </c>
      <c r="H960" s="2">
        <f>Table1[[#This Row],[marketing_spend]]/Table1[[#This Row],[customer buying]]</f>
        <v>34.890246360226911</v>
      </c>
      <c r="I960">
        <v>2648.09</v>
      </c>
      <c r="J960">
        <v>10.36</v>
      </c>
      <c r="K960" s="1">
        <f t="shared" si="14"/>
        <v>2373.7478759999999</v>
      </c>
      <c r="L960">
        <v>338.27</v>
      </c>
      <c r="M960">
        <v>1.02</v>
      </c>
      <c r="N960" s="1">
        <f>Table1[[#This Row],[final_price]]*Table1[[#This Row],[competitor_price_index]]</f>
        <v>2421.2228335199998</v>
      </c>
      <c r="O960" t="s">
        <v>44</v>
      </c>
      <c r="P960">
        <v>3699</v>
      </c>
      <c r="Q960">
        <v>5998</v>
      </c>
      <c r="R960">
        <v>13.03</v>
      </c>
      <c r="S960" s="2">
        <f>Table1[[#This Row],[units_sold]]*(Table1[[#This Row],[return_rate]]/100)</f>
        <v>781.5394</v>
      </c>
      <c r="T960" s="2">
        <f>Table1[[#This Row],[units_sold]]-Table1[[#This Row],[unit_return]]</f>
        <v>5216.4606000000003</v>
      </c>
      <c r="U960">
        <f>Table1[[#This Row],[final_sold]]*Table1[[#This Row],[final_price]]</f>
        <v>12382562.269487686</v>
      </c>
      <c r="V960">
        <v>4.8499999999999996</v>
      </c>
      <c r="W960">
        <v>11.04</v>
      </c>
    </row>
    <row r="961" spans="1:23" x14ac:dyDescent="0.3">
      <c r="A961">
        <v>2024</v>
      </c>
      <c r="B961" t="s">
        <v>34</v>
      </c>
      <c r="C961" t="s">
        <v>19</v>
      </c>
      <c r="D961">
        <v>147205</v>
      </c>
      <c r="E961">
        <v>1.7</v>
      </c>
      <c r="F961" s="2">
        <f>Table1[[#This Row],[website_traffic]]*(Table1[[#This Row],[conversion_rate]]/100)</f>
        <v>2502.4850000000001</v>
      </c>
      <c r="G961">
        <v>375891.29</v>
      </c>
      <c r="H961" s="2">
        <f>Table1[[#This Row],[marketing_spend]]/Table1[[#This Row],[customer buying]]</f>
        <v>150.20721003322694</v>
      </c>
      <c r="I961">
        <v>1644.04</v>
      </c>
      <c r="J961">
        <v>52.84</v>
      </c>
      <c r="K961" s="1">
        <f t="shared" si="14"/>
        <v>775.32926399999997</v>
      </c>
      <c r="L961">
        <v>269.72000000000003</v>
      </c>
      <c r="M961">
        <v>1.08</v>
      </c>
      <c r="N961" s="1">
        <f>Table1[[#This Row],[final_price]]*Table1[[#This Row],[competitor_price_index]]</f>
        <v>837.35560512000006</v>
      </c>
      <c r="O961" t="s">
        <v>45</v>
      </c>
      <c r="P961">
        <v>1917</v>
      </c>
      <c r="Q961">
        <v>2082</v>
      </c>
      <c r="R961">
        <v>18.66</v>
      </c>
      <c r="S961" s="2">
        <f>Table1[[#This Row],[units_sold]]*(Table1[[#This Row],[return_rate]]/100)</f>
        <v>388.50119999999998</v>
      </c>
      <c r="T961" s="2">
        <f>Table1[[#This Row],[units_sold]]-Table1[[#This Row],[unit_return]]</f>
        <v>1693.4988000000001</v>
      </c>
      <c r="U961">
        <f>Table1[[#This Row],[final_sold]]*Table1[[#This Row],[final_price]]</f>
        <v>1313019.1781888832</v>
      </c>
      <c r="V961">
        <v>4.16</v>
      </c>
      <c r="W961">
        <v>18.600000000000001</v>
      </c>
    </row>
    <row r="962" spans="1:23" x14ac:dyDescent="0.3">
      <c r="A962">
        <v>2024</v>
      </c>
      <c r="B962" t="s">
        <v>34</v>
      </c>
      <c r="C962" t="s">
        <v>19</v>
      </c>
      <c r="D962">
        <v>191610</v>
      </c>
      <c r="E962">
        <v>7.66</v>
      </c>
      <c r="F962" s="2">
        <f>Table1[[#This Row],[website_traffic]]*(Table1[[#This Row],[conversion_rate]]/100)</f>
        <v>14677.326000000001</v>
      </c>
      <c r="G962">
        <v>195247.82</v>
      </c>
      <c r="H962" s="2">
        <f>Table1[[#This Row],[marketing_spend]]/Table1[[#This Row],[customer buying]]</f>
        <v>13.302683336188077</v>
      </c>
      <c r="I962">
        <v>33641.29</v>
      </c>
      <c r="J962">
        <v>19.91</v>
      </c>
      <c r="K962" s="1">
        <f t="shared" ref="K962:K1025" si="15">I962*(1-J962/100)</f>
        <v>26943.309160999997</v>
      </c>
      <c r="L962">
        <v>210.97</v>
      </c>
      <c r="M962">
        <v>1.17</v>
      </c>
      <c r="N962" s="1">
        <f>Table1[[#This Row],[final_price]]*Table1[[#This Row],[competitor_price_index]]</f>
        <v>31523.671718369995</v>
      </c>
      <c r="O962" t="s">
        <v>45</v>
      </c>
      <c r="P962">
        <v>3025</v>
      </c>
      <c r="Q962">
        <v>8395</v>
      </c>
      <c r="R962">
        <v>5.87</v>
      </c>
      <c r="S962" s="2">
        <f>Table1[[#This Row],[units_sold]]*(Table1[[#This Row],[return_rate]]/100)</f>
        <v>492.78650000000005</v>
      </c>
      <c r="T962" s="2">
        <f>Table1[[#This Row],[units_sold]]-Table1[[#This Row],[unit_return]]</f>
        <v>7902.2134999999998</v>
      </c>
      <c r="U962">
        <f>Table1[[#This Row],[final_sold]]*Table1[[#This Row],[final_price]]</f>
        <v>212911781.38672784</v>
      </c>
      <c r="V962">
        <v>2.86</v>
      </c>
      <c r="W962">
        <v>4.3899999999999997</v>
      </c>
    </row>
    <row r="963" spans="1:23" x14ac:dyDescent="0.3">
      <c r="A963">
        <v>2024</v>
      </c>
      <c r="B963" t="s">
        <v>34</v>
      </c>
      <c r="C963" t="s">
        <v>22</v>
      </c>
      <c r="D963">
        <v>96672</v>
      </c>
      <c r="E963">
        <v>3.82</v>
      </c>
      <c r="F963" s="2">
        <f>Table1[[#This Row],[website_traffic]]*(Table1[[#This Row],[conversion_rate]]/100)</f>
        <v>3692.8703999999998</v>
      </c>
      <c r="G963">
        <v>202321.34</v>
      </c>
      <c r="H963" s="2">
        <f>Table1[[#This Row],[marketing_spend]]/Table1[[#This Row],[customer buying]]</f>
        <v>54.787013375828195</v>
      </c>
      <c r="I963">
        <v>23933.08</v>
      </c>
      <c r="J963">
        <v>2.27</v>
      </c>
      <c r="K963" s="1">
        <f t="shared" si="15"/>
        <v>23389.799084000002</v>
      </c>
      <c r="L963">
        <v>454.93</v>
      </c>
      <c r="M963">
        <v>1.1200000000000001</v>
      </c>
      <c r="N963" s="1">
        <f>Table1[[#This Row],[final_price]]*Table1[[#This Row],[competitor_price_index]]</f>
        <v>26196.574974080006</v>
      </c>
      <c r="O963" t="s">
        <v>44</v>
      </c>
      <c r="P963">
        <v>123</v>
      </c>
      <c r="Q963">
        <v>4071</v>
      </c>
      <c r="R963">
        <v>21.52</v>
      </c>
      <c r="S963" s="2">
        <f>Table1[[#This Row],[units_sold]]*(Table1[[#This Row],[return_rate]]/100)</f>
        <v>876.07920000000001</v>
      </c>
      <c r="T963" s="2">
        <f>Table1[[#This Row],[units_sold]]-Table1[[#This Row],[unit_return]]</f>
        <v>3194.9207999999999</v>
      </c>
      <c r="U963">
        <f>Table1[[#This Row],[final_sold]]*Table1[[#This Row],[final_price]]</f>
        <v>74728555.601292551</v>
      </c>
      <c r="V963">
        <v>4.41</v>
      </c>
      <c r="W963">
        <v>6.33</v>
      </c>
    </row>
    <row r="964" spans="1:23" x14ac:dyDescent="0.3">
      <c r="A964">
        <v>2024</v>
      </c>
      <c r="B964" t="s">
        <v>34</v>
      </c>
      <c r="C964" t="s">
        <v>19</v>
      </c>
      <c r="D964">
        <v>89705</v>
      </c>
      <c r="E964">
        <v>7.08</v>
      </c>
      <c r="F964" s="2">
        <f>Table1[[#This Row],[website_traffic]]*(Table1[[#This Row],[conversion_rate]]/100)</f>
        <v>6351.1140000000005</v>
      </c>
      <c r="G964">
        <v>105564.22</v>
      </c>
      <c r="H964" s="2">
        <f>Table1[[#This Row],[marketing_spend]]/Table1[[#This Row],[customer buying]]</f>
        <v>16.621370676073518</v>
      </c>
      <c r="I964">
        <v>29060.91</v>
      </c>
      <c r="J964">
        <v>58.75</v>
      </c>
      <c r="K964" s="1">
        <f t="shared" si="15"/>
        <v>11987.625375</v>
      </c>
      <c r="L964">
        <v>340.26</v>
      </c>
      <c r="M964">
        <v>0.94</v>
      </c>
      <c r="N964" s="1">
        <f>Table1[[#This Row],[final_price]]*Table1[[#This Row],[competitor_price_index]]</f>
        <v>11268.3678525</v>
      </c>
      <c r="O964" t="s">
        <v>45</v>
      </c>
      <c r="P964">
        <v>1672</v>
      </c>
      <c r="Q964">
        <v>3442</v>
      </c>
      <c r="R964">
        <v>14.39</v>
      </c>
      <c r="S964" s="2">
        <f>Table1[[#This Row],[units_sold]]*(Table1[[#This Row],[return_rate]]/100)</f>
        <v>495.30380000000002</v>
      </c>
      <c r="T964" s="2">
        <f>Table1[[#This Row],[units_sold]]-Table1[[#This Row],[unit_return]]</f>
        <v>2946.6961999999999</v>
      </c>
      <c r="U964">
        <f>Table1[[#This Row],[final_sold]]*Table1[[#This Row],[final_price]]</f>
        <v>35323890.139536075</v>
      </c>
      <c r="V964">
        <v>2.71</v>
      </c>
      <c r="W964">
        <v>15.01</v>
      </c>
    </row>
    <row r="965" spans="1:23" x14ac:dyDescent="0.3">
      <c r="A965">
        <v>2024</v>
      </c>
      <c r="B965" t="s">
        <v>34</v>
      </c>
      <c r="C965" t="s">
        <v>18</v>
      </c>
      <c r="D965">
        <v>146942</v>
      </c>
      <c r="E965">
        <v>2.66</v>
      </c>
      <c r="F965" s="2">
        <f>Table1[[#This Row],[website_traffic]]*(Table1[[#This Row],[conversion_rate]]/100)</f>
        <v>3908.6572000000001</v>
      </c>
      <c r="G965">
        <v>447722.98</v>
      </c>
      <c r="H965" s="2">
        <f>Table1[[#This Row],[marketing_spend]]/Table1[[#This Row],[customer buying]]</f>
        <v>114.5464943817534</v>
      </c>
      <c r="I965">
        <v>49302.38</v>
      </c>
      <c r="J965">
        <v>48.12</v>
      </c>
      <c r="K965" s="1">
        <f t="shared" si="15"/>
        <v>25578.074744000001</v>
      </c>
      <c r="L965">
        <v>293.39</v>
      </c>
      <c r="M965">
        <v>0.94</v>
      </c>
      <c r="N965" s="1">
        <f>Table1[[#This Row],[final_price]]*Table1[[#This Row],[competitor_price_index]]</f>
        <v>24043.39025936</v>
      </c>
      <c r="O965" t="s">
        <v>45</v>
      </c>
      <c r="P965">
        <v>3807</v>
      </c>
      <c r="Q965">
        <v>2251</v>
      </c>
      <c r="R965">
        <v>1.87</v>
      </c>
      <c r="S965" s="2">
        <f>Table1[[#This Row],[units_sold]]*(Table1[[#This Row],[return_rate]]/100)</f>
        <v>42.093700000000005</v>
      </c>
      <c r="T965" s="2">
        <f>Table1[[#This Row],[units_sold]]-Table1[[#This Row],[unit_return]]</f>
        <v>2208.9063000000001</v>
      </c>
      <c r="U965">
        <f>Table1[[#This Row],[final_sold]]*Table1[[#This Row],[final_price]]</f>
        <v>56499570.443892494</v>
      </c>
      <c r="V965">
        <v>2.88</v>
      </c>
      <c r="W965">
        <v>14.39</v>
      </c>
    </row>
    <row r="966" spans="1:23" x14ac:dyDescent="0.3">
      <c r="A966">
        <v>2024</v>
      </c>
      <c r="B966" t="s">
        <v>34</v>
      </c>
      <c r="C966" t="s">
        <v>19</v>
      </c>
      <c r="D966">
        <v>7918</v>
      </c>
      <c r="E966">
        <v>7.49</v>
      </c>
      <c r="F966" s="2">
        <f>Table1[[#This Row],[website_traffic]]*(Table1[[#This Row],[conversion_rate]]/100)</f>
        <v>593.05820000000006</v>
      </c>
      <c r="G966">
        <v>128031.91</v>
      </c>
      <c r="H966" s="2">
        <f>Table1[[#This Row],[marketing_spend]]/Table1[[#This Row],[customer buying]]</f>
        <v>215.88422519071483</v>
      </c>
      <c r="I966">
        <v>41893.51</v>
      </c>
      <c r="J966">
        <v>18.670000000000002</v>
      </c>
      <c r="K966" s="1">
        <f t="shared" si="15"/>
        <v>34071.991683</v>
      </c>
      <c r="L966">
        <v>48.7</v>
      </c>
      <c r="M966">
        <v>1.05</v>
      </c>
      <c r="N966" s="1">
        <f>Table1[[#This Row],[final_price]]*Table1[[#This Row],[competitor_price_index]]</f>
        <v>35775.591267150005</v>
      </c>
      <c r="O966" t="s">
        <v>45</v>
      </c>
      <c r="P966">
        <v>3158</v>
      </c>
      <c r="Q966">
        <v>473</v>
      </c>
      <c r="R966">
        <v>15.98</v>
      </c>
      <c r="S966" s="2">
        <f>Table1[[#This Row],[units_sold]]*(Table1[[#This Row],[return_rate]]/100)</f>
        <v>75.585399999999993</v>
      </c>
      <c r="T966" s="2">
        <f>Table1[[#This Row],[units_sold]]-Table1[[#This Row],[unit_return]]</f>
        <v>397.41460000000001</v>
      </c>
      <c r="U966">
        <f>Table1[[#This Row],[final_sold]]*Table1[[#This Row],[final_price]]</f>
        <v>13540706.945902772</v>
      </c>
      <c r="V966">
        <v>3.99</v>
      </c>
      <c r="W966">
        <v>4.22</v>
      </c>
    </row>
    <row r="967" spans="1:23" x14ac:dyDescent="0.3">
      <c r="A967">
        <v>2024</v>
      </c>
      <c r="B967" t="s">
        <v>34</v>
      </c>
      <c r="C967" t="s">
        <v>19</v>
      </c>
      <c r="D967">
        <v>8344</v>
      </c>
      <c r="E967">
        <v>0.89</v>
      </c>
      <c r="F967" s="2">
        <f>Table1[[#This Row],[website_traffic]]*(Table1[[#This Row],[conversion_rate]]/100)</f>
        <v>74.261600000000001</v>
      </c>
      <c r="G967">
        <v>246668.58</v>
      </c>
      <c r="H967" s="2">
        <f>Table1[[#This Row],[marketing_spend]]/Table1[[#This Row],[customer buying]]</f>
        <v>3321.6168248462191</v>
      </c>
      <c r="I967">
        <v>46655.74</v>
      </c>
      <c r="J967">
        <v>4.0999999999999996</v>
      </c>
      <c r="K967" s="1">
        <f t="shared" si="15"/>
        <v>44742.854659999997</v>
      </c>
      <c r="L967">
        <v>324.07</v>
      </c>
      <c r="M967">
        <v>1.06</v>
      </c>
      <c r="N967" s="1">
        <f>Table1[[#This Row],[final_price]]*Table1[[#This Row],[competitor_price_index]]</f>
        <v>47427.425939599998</v>
      </c>
      <c r="O967" t="s">
        <v>45</v>
      </c>
      <c r="P967">
        <v>4624</v>
      </c>
      <c r="Q967">
        <v>64</v>
      </c>
      <c r="R967">
        <v>9.7200000000000006</v>
      </c>
      <c r="S967" s="2">
        <f>Table1[[#This Row],[units_sold]]*(Table1[[#This Row],[return_rate]]/100)</f>
        <v>6.2208000000000006</v>
      </c>
      <c r="T967" s="2">
        <f>Table1[[#This Row],[units_sold]]-Table1[[#This Row],[unit_return]]</f>
        <v>57.779200000000003</v>
      </c>
      <c r="U967">
        <f>Table1[[#This Row],[final_sold]]*Table1[[#This Row],[final_price]]</f>
        <v>2585206.347971072</v>
      </c>
      <c r="V967">
        <v>4.34</v>
      </c>
      <c r="W967">
        <v>15.86</v>
      </c>
    </row>
    <row r="968" spans="1:23" x14ac:dyDescent="0.3">
      <c r="A968">
        <v>2024</v>
      </c>
      <c r="B968" t="s">
        <v>34</v>
      </c>
      <c r="C968" t="s">
        <v>20</v>
      </c>
      <c r="D968">
        <v>180731</v>
      </c>
      <c r="E968">
        <v>4.5</v>
      </c>
      <c r="F968" s="2">
        <f>Table1[[#This Row],[website_traffic]]*(Table1[[#This Row],[conversion_rate]]/100)</f>
        <v>8132.8949999999995</v>
      </c>
      <c r="G968">
        <v>454536.2</v>
      </c>
      <c r="H968" s="2">
        <f>Table1[[#This Row],[marketing_spend]]/Table1[[#This Row],[customer buying]]</f>
        <v>55.888610390273087</v>
      </c>
      <c r="I968">
        <v>45464.1</v>
      </c>
      <c r="J968">
        <v>37.01</v>
      </c>
      <c r="K968" s="1">
        <f t="shared" si="15"/>
        <v>28637.836589999999</v>
      </c>
      <c r="L968">
        <v>439.26</v>
      </c>
      <c r="M968">
        <v>1.05</v>
      </c>
      <c r="N968" s="1">
        <f>Table1[[#This Row],[final_price]]*Table1[[#This Row],[competitor_price_index]]</f>
        <v>30069.728419499999</v>
      </c>
      <c r="O968" t="s">
        <v>45</v>
      </c>
      <c r="P968">
        <v>4412</v>
      </c>
      <c r="Q968">
        <v>5497</v>
      </c>
      <c r="R968">
        <v>20.69</v>
      </c>
      <c r="S968" s="2">
        <f>Table1[[#This Row],[units_sold]]*(Table1[[#This Row],[return_rate]]/100)</f>
        <v>1137.3293000000001</v>
      </c>
      <c r="T968" s="2">
        <f>Table1[[#This Row],[units_sold]]-Table1[[#This Row],[unit_return]]</f>
        <v>4359.6706999999997</v>
      </c>
      <c r="U968">
        <f>Table1[[#This Row],[final_sold]]*Table1[[#This Row],[final_price]]</f>
        <v>124851537.0928109</v>
      </c>
      <c r="V968">
        <v>3.38</v>
      </c>
      <c r="W968">
        <v>8.98</v>
      </c>
    </row>
    <row r="969" spans="1:23" x14ac:dyDescent="0.3">
      <c r="A969">
        <v>2024</v>
      </c>
      <c r="B969" t="s">
        <v>34</v>
      </c>
      <c r="C969" t="s">
        <v>18</v>
      </c>
      <c r="D969">
        <v>89534</v>
      </c>
      <c r="E969">
        <v>0.95</v>
      </c>
      <c r="F969" s="2">
        <f>Table1[[#This Row],[website_traffic]]*(Table1[[#This Row],[conversion_rate]]/100)</f>
        <v>850.57299999999998</v>
      </c>
      <c r="G969">
        <v>265625.23</v>
      </c>
      <c r="H969" s="2">
        <f>Table1[[#This Row],[marketing_spend]]/Table1[[#This Row],[customer buying]]</f>
        <v>312.28975055638961</v>
      </c>
      <c r="I969">
        <v>1368.26</v>
      </c>
      <c r="J969">
        <v>38.1</v>
      </c>
      <c r="K969" s="1">
        <f t="shared" si="15"/>
        <v>846.95294000000001</v>
      </c>
      <c r="L969">
        <v>348.1</v>
      </c>
      <c r="M969">
        <v>0.9</v>
      </c>
      <c r="N969" s="1">
        <f>Table1[[#This Row],[final_price]]*Table1[[#This Row],[competitor_price_index]]</f>
        <v>762.25764600000002</v>
      </c>
      <c r="O969" t="s">
        <v>44</v>
      </c>
      <c r="P969">
        <v>2050</v>
      </c>
      <c r="Q969">
        <v>869</v>
      </c>
      <c r="R969">
        <v>23.09</v>
      </c>
      <c r="S969" s="2">
        <f>Table1[[#This Row],[units_sold]]*(Table1[[#This Row],[return_rate]]/100)</f>
        <v>200.65209999999999</v>
      </c>
      <c r="T969" s="2">
        <f>Table1[[#This Row],[units_sold]]-Table1[[#This Row],[unit_return]]</f>
        <v>668.34789999999998</v>
      </c>
      <c r="U969">
        <f>Table1[[#This Row],[final_sold]]*Table1[[#This Row],[final_price]]</f>
        <v>566059.21884782601</v>
      </c>
      <c r="V969">
        <v>4.09</v>
      </c>
      <c r="W969">
        <v>19.38</v>
      </c>
    </row>
    <row r="970" spans="1:23" x14ac:dyDescent="0.3">
      <c r="A970">
        <v>2024</v>
      </c>
      <c r="B970" t="s">
        <v>34</v>
      </c>
      <c r="C970" t="s">
        <v>20</v>
      </c>
      <c r="D970">
        <v>141741</v>
      </c>
      <c r="E970">
        <v>3</v>
      </c>
      <c r="F970" s="2">
        <f>Table1[[#This Row],[website_traffic]]*(Table1[[#This Row],[conversion_rate]]/100)</f>
        <v>4252.2299999999996</v>
      </c>
      <c r="G970">
        <v>310210.98</v>
      </c>
      <c r="H970" s="2">
        <f>Table1[[#This Row],[marketing_spend]]/Table1[[#This Row],[customer buying]]</f>
        <v>72.952540196555688</v>
      </c>
      <c r="I970">
        <v>14150.68</v>
      </c>
      <c r="J970">
        <v>21.79</v>
      </c>
      <c r="K970" s="1">
        <f t="shared" si="15"/>
        <v>11067.246828000001</v>
      </c>
      <c r="L970">
        <v>38.770000000000003</v>
      </c>
      <c r="M970">
        <v>1.06</v>
      </c>
      <c r="N970" s="1">
        <f>Table1[[#This Row],[final_price]]*Table1[[#This Row],[competitor_price_index]]</f>
        <v>11731.281637680002</v>
      </c>
      <c r="O970" t="s">
        <v>45</v>
      </c>
      <c r="P970">
        <v>3889</v>
      </c>
      <c r="Q970">
        <v>3070</v>
      </c>
      <c r="R970">
        <v>18.41</v>
      </c>
      <c r="S970" s="2">
        <f>Table1[[#This Row],[units_sold]]*(Table1[[#This Row],[return_rate]]/100)</f>
        <v>565.18700000000001</v>
      </c>
      <c r="T970" s="2">
        <f>Table1[[#This Row],[units_sold]]-Table1[[#This Row],[unit_return]]</f>
        <v>2504.8130000000001</v>
      </c>
      <c r="U970">
        <f>Table1[[#This Row],[final_sold]]*Table1[[#This Row],[final_price]]</f>
        <v>27721383.728983168</v>
      </c>
      <c r="V970">
        <v>3.61</v>
      </c>
      <c r="W970">
        <v>10.81</v>
      </c>
    </row>
    <row r="971" spans="1:23" x14ac:dyDescent="0.3">
      <c r="A971">
        <v>2024</v>
      </c>
      <c r="B971" t="s">
        <v>34</v>
      </c>
      <c r="C971" t="s">
        <v>20</v>
      </c>
      <c r="D971">
        <v>134943</v>
      </c>
      <c r="E971">
        <v>4.53</v>
      </c>
      <c r="F971" s="2">
        <f>Table1[[#This Row],[website_traffic]]*(Table1[[#This Row],[conversion_rate]]/100)</f>
        <v>6112.9179000000004</v>
      </c>
      <c r="G971">
        <v>30047.69</v>
      </c>
      <c r="H971" s="2">
        <f>Table1[[#This Row],[marketing_spend]]/Table1[[#This Row],[customer buying]]</f>
        <v>4.9154414457292148</v>
      </c>
      <c r="I971">
        <v>30887.97</v>
      </c>
      <c r="J971">
        <v>8.42</v>
      </c>
      <c r="K971" s="1">
        <f t="shared" si="15"/>
        <v>28287.202925999998</v>
      </c>
      <c r="L971">
        <v>429.81</v>
      </c>
      <c r="M971">
        <v>0.91</v>
      </c>
      <c r="N971" s="1">
        <f>Table1[[#This Row],[final_price]]*Table1[[#This Row],[competitor_price_index]]</f>
        <v>25741.35466266</v>
      </c>
      <c r="O971" t="s">
        <v>45</v>
      </c>
      <c r="P971">
        <v>2496</v>
      </c>
      <c r="Q971">
        <v>4511</v>
      </c>
      <c r="R971">
        <v>10.24</v>
      </c>
      <c r="S971" s="2">
        <f>Table1[[#This Row],[units_sold]]*(Table1[[#This Row],[return_rate]]/100)</f>
        <v>461.9264</v>
      </c>
      <c r="T971" s="2">
        <f>Table1[[#This Row],[units_sold]]-Table1[[#This Row],[unit_return]]</f>
        <v>4049.0736000000002</v>
      </c>
      <c r="U971">
        <f>Table1[[#This Row],[final_sold]]*Table1[[#This Row],[final_price]]</f>
        <v>114536966.58550934</v>
      </c>
      <c r="V971">
        <v>3.69</v>
      </c>
      <c r="W971">
        <v>4.54</v>
      </c>
    </row>
    <row r="972" spans="1:23" x14ac:dyDescent="0.3">
      <c r="A972">
        <v>2024</v>
      </c>
      <c r="B972" t="s">
        <v>34</v>
      </c>
      <c r="C972" t="s">
        <v>20</v>
      </c>
      <c r="D972">
        <v>12809</v>
      </c>
      <c r="E972">
        <v>3.18</v>
      </c>
      <c r="F972" s="2">
        <f>Table1[[#This Row],[website_traffic]]*(Table1[[#This Row],[conversion_rate]]/100)</f>
        <v>407.32620000000003</v>
      </c>
      <c r="G972">
        <v>284287.90000000002</v>
      </c>
      <c r="H972" s="2">
        <f>Table1[[#This Row],[marketing_spend]]/Table1[[#This Row],[customer buying]]</f>
        <v>697.93669054433519</v>
      </c>
      <c r="I972">
        <v>43222.39</v>
      </c>
      <c r="J972">
        <v>47.4</v>
      </c>
      <c r="K972" s="1">
        <f t="shared" si="15"/>
        <v>22734.977139999999</v>
      </c>
      <c r="L972">
        <v>157.36000000000001</v>
      </c>
      <c r="M972">
        <v>0.82</v>
      </c>
      <c r="N972" s="1">
        <f>Table1[[#This Row],[final_price]]*Table1[[#This Row],[competitor_price_index]]</f>
        <v>18642.681254799998</v>
      </c>
      <c r="O972" t="s">
        <v>44</v>
      </c>
      <c r="P972">
        <v>2439</v>
      </c>
      <c r="Q972">
        <v>384</v>
      </c>
      <c r="R972">
        <v>22.86</v>
      </c>
      <c r="S972" s="2">
        <f>Table1[[#This Row],[units_sold]]*(Table1[[#This Row],[return_rate]]/100)</f>
        <v>87.782399999999996</v>
      </c>
      <c r="T972" s="2">
        <f>Table1[[#This Row],[units_sold]]-Table1[[#This Row],[unit_return]]</f>
        <v>296.2176</v>
      </c>
      <c r="U972">
        <f>Table1[[#This Row],[final_sold]]*Table1[[#This Row],[final_price]]</f>
        <v>6734500.3644656641</v>
      </c>
      <c r="V972">
        <v>3.78</v>
      </c>
      <c r="W972">
        <v>19.690000000000001</v>
      </c>
    </row>
    <row r="973" spans="1:23" x14ac:dyDescent="0.3">
      <c r="A973">
        <v>2024</v>
      </c>
      <c r="B973" t="s">
        <v>34</v>
      </c>
      <c r="C973" t="s">
        <v>21</v>
      </c>
      <c r="D973">
        <v>114174</v>
      </c>
      <c r="E973">
        <v>7.88</v>
      </c>
      <c r="F973" s="2">
        <f>Table1[[#This Row],[website_traffic]]*(Table1[[#This Row],[conversion_rate]]/100)</f>
        <v>8996.9111999999986</v>
      </c>
      <c r="G973">
        <v>25057.17</v>
      </c>
      <c r="H973" s="2">
        <f>Table1[[#This Row],[marketing_spend]]/Table1[[#This Row],[customer buying]]</f>
        <v>2.7850858414607895</v>
      </c>
      <c r="I973">
        <v>3962.61</v>
      </c>
      <c r="J973">
        <v>54.71</v>
      </c>
      <c r="K973" s="1">
        <f t="shared" si="15"/>
        <v>1794.6660689999999</v>
      </c>
      <c r="L973">
        <v>155.93</v>
      </c>
      <c r="M973">
        <v>0.97</v>
      </c>
      <c r="N973" s="1">
        <f>Table1[[#This Row],[final_price]]*Table1[[#This Row],[competitor_price_index]]</f>
        <v>1740.8260869299997</v>
      </c>
      <c r="O973" t="s">
        <v>45</v>
      </c>
      <c r="P973">
        <v>4181</v>
      </c>
      <c r="Q973">
        <v>7773</v>
      </c>
      <c r="R973">
        <v>23.66</v>
      </c>
      <c r="S973" s="2">
        <f>Table1[[#This Row],[units_sold]]*(Table1[[#This Row],[return_rate]]/100)</f>
        <v>1839.0918000000001</v>
      </c>
      <c r="T973" s="2">
        <f>Table1[[#This Row],[units_sold]]-Table1[[#This Row],[unit_return]]</f>
        <v>5933.9081999999999</v>
      </c>
      <c r="U973">
        <f>Table1[[#This Row],[final_sold]]*Table1[[#This Row],[final_price]]</f>
        <v>10649383.703100866</v>
      </c>
      <c r="V973">
        <v>4.32</v>
      </c>
      <c r="W973">
        <v>12</v>
      </c>
    </row>
    <row r="974" spans="1:23" x14ac:dyDescent="0.3">
      <c r="A974">
        <v>2024</v>
      </c>
      <c r="B974" t="s">
        <v>34</v>
      </c>
      <c r="C974" t="s">
        <v>21</v>
      </c>
      <c r="D974">
        <v>10993</v>
      </c>
      <c r="E974">
        <v>4.13</v>
      </c>
      <c r="F974" s="2">
        <f>Table1[[#This Row],[website_traffic]]*(Table1[[#This Row],[conversion_rate]]/100)</f>
        <v>454.01089999999994</v>
      </c>
      <c r="G974">
        <v>18094.98</v>
      </c>
      <c r="H974" s="2">
        <f>Table1[[#This Row],[marketing_spend]]/Table1[[#This Row],[customer buying]]</f>
        <v>39.855827249962509</v>
      </c>
      <c r="I974">
        <v>21499.05</v>
      </c>
      <c r="J974">
        <v>32.53</v>
      </c>
      <c r="K974" s="1">
        <f t="shared" si="15"/>
        <v>14505.409034999999</v>
      </c>
      <c r="L974">
        <v>345.85</v>
      </c>
      <c r="M974">
        <v>0.9</v>
      </c>
      <c r="N974" s="1">
        <f>Table1[[#This Row],[final_price]]*Table1[[#This Row],[competitor_price_index]]</f>
        <v>13054.868131499999</v>
      </c>
      <c r="O974" t="s">
        <v>44</v>
      </c>
      <c r="P974">
        <v>832</v>
      </c>
      <c r="Q974">
        <v>547</v>
      </c>
      <c r="R974">
        <v>23.53</v>
      </c>
      <c r="S974" s="2">
        <f>Table1[[#This Row],[units_sold]]*(Table1[[#This Row],[return_rate]]/100)</f>
        <v>128.70910000000001</v>
      </c>
      <c r="T974" s="2">
        <f>Table1[[#This Row],[units_sold]]-Table1[[#This Row],[unit_return]]</f>
        <v>418.29089999999997</v>
      </c>
      <c r="U974">
        <f>Table1[[#This Row],[final_sold]]*Table1[[#This Row],[final_price]]</f>
        <v>6067480.6001182804</v>
      </c>
      <c r="V974">
        <v>4.82</v>
      </c>
      <c r="W974">
        <v>13.06</v>
      </c>
    </row>
    <row r="975" spans="1:23" x14ac:dyDescent="0.3">
      <c r="A975">
        <v>2024</v>
      </c>
      <c r="B975" t="s">
        <v>34</v>
      </c>
      <c r="C975" t="s">
        <v>21</v>
      </c>
      <c r="D975">
        <v>186361</v>
      </c>
      <c r="E975">
        <v>1.84</v>
      </c>
      <c r="F975" s="2">
        <f>Table1[[#This Row],[website_traffic]]*(Table1[[#This Row],[conversion_rate]]/100)</f>
        <v>3429.0423999999998</v>
      </c>
      <c r="G975">
        <v>278554.12</v>
      </c>
      <c r="H975" s="2">
        <f>Table1[[#This Row],[marketing_spend]]/Table1[[#This Row],[customer buying]]</f>
        <v>81.233792851321994</v>
      </c>
      <c r="I975">
        <v>36913.94</v>
      </c>
      <c r="J975">
        <v>53.43</v>
      </c>
      <c r="K975" s="1">
        <f t="shared" si="15"/>
        <v>17190.821858000003</v>
      </c>
      <c r="L975">
        <v>187.36</v>
      </c>
      <c r="M975">
        <v>0.89</v>
      </c>
      <c r="N975" s="1">
        <f>Table1[[#This Row],[final_price]]*Table1[[#This Row],[competitor_price_index]]</f>
        <v>15299.831453620003</v>
      </c>
      <c r="O975" t="s">
        <v>45</v>
      </c>
      <c r="P975">
        <v>3684</v>
      </c>
      <c r="Q975">
        <v>2743</v>
      </c>
      <c r="R975">
        <v>22.33</v>
      </c>
      <c r="S975" s="2">
        <f>Table1[[#This Row],[units_sold]]*(Table1[[#This Row],[return_rate]]/100)</f>
        <v>612.51189999999997</v>
      </c>
      <c r="T975" s="2">
        <f>Table1[[#This Row],[units_sold]]-Table1[[#This Row],[unit_return]]</f>
        <v>2130.4881</v>
      </c>
      <c r="U975">
        <f>Table1[[#This Row],[final_sold]]*Table1[[#This Row],[final_price]]</f>
        <v>36624841.397688895</v>
      </c>
      <c r="V975">
        <v>4</v>
      </c>
      <c r="W975">
        <v>12.71</v>
      </c>
    </row>
    <row r="976" spans="1:23" x14ac:dyDescent="0.3">
      <c r="A976">
        <v>2024</v>
      </c>
      <c r="B976" t="s">
        <v>34</v>
      </c>
      <c r="C976" t="s">
        <v>21</v>
      </c>
      <c r="D976">
        <v>61064</v>
      </c>
      <c r="E976">
        <v>4.21</v>
      </c>
      <c r="F976" s="2">
        <f>Table1[[#This Row],[website_traffic]]*(Table1[[#This Row],[conversion_rate]]/100)</f>
        <v>2570.7943999999998</v>
      </c>
      <c r="G976">
        <v>369170.27</v>
      </c>
      <c r="H976" s="2">
        <f>Table1[[#This Row],[marketing_spend]]/Table1[[#This Row],[customer buying]]</f>
        <v>143.60163146457765</v>
      </c>
      <c r="I976">
        <v>12464.28</v>
      </c>
      <c r="J976">
        <v>2.1</v>
      </c>
      <c r="K976" s="1">
        <f t="shared" si="15"/>
        <v>12202.530120000001</v>
      </c>
      <c r="L976">
        <v>89.3</v>
      </c>
      <c r="M976">
        <v>0.97</v>
      </c>
      <c r="N976" s="1">
        <f>Table1[[#This Row],[final_price]]*Table1[[#This Row],[competitor_price_index]]</f>
        <v>11836.454216400001</v>
      </c>
      <c r="O976" t="s">
        <v>44</v>
      </c>
      <c r="P976">
        <v>3564</v>
      </c>
      <c r="Q976">
        <v>1760</v>
      </c>
      <c r="R976">
        <v>17.739999999999998</v>
      </c>
      <c r="S976" s="2">
        <f>Table1[[#This Row],[units_sold]]*(Table1[[#This Row],[return_rate]]/100)</f>
        <v>312.22399999999993</v>
      </c>
      <c r="T976" s="2">
        <f>Table1[[#This Row],[units_sold]]-Table1[[#This Row],[unit_return]]</f>
        <v>1447.7760000000001</v>
      </c>
      <c r="U976">
        <f>Table1[[#This Row],[final_sold]]*Table1[[#This Row],[final_price]]</f>
        <v>17666530.247013122</v>
      </c>
      <c r="V976">
        <v>2.74</v>
      </c>
      <c r="W976">
        <v>16.850000000000001</v>
      </c>
    </row>
    <row r="977" spans="1:23" x14ac:dyDescent="0.3">
      <c r="A977">
        <v>2024</v>
      </c>
      <c r="B977" t="s">
        <v>34</v>
      </c>
      <c r="C977" t="s">
        <v>21</v>
      </c>
      <c r="D977">
        <v>180971</v>
      </c>
      <c r="E977">
        <v>2.87</v>
      </c>
      <c r="F977" s="2">
        <f>Table1[[#This Row],[website_traffic]]*(Table1[[#This Row],[conversion_rate]]/100)</f>
        <v>5193.8676999999998</v>
      </c>
      <c r="G977">
        <v>157888.26999999999</v>
      </c>
      <c r="H977" s="2">
        <f>Table1[[#This Row],[marketing_spend]]/Table1[[#This Row],[customer buying]]</f>
        <v>30.398978010163791</v>
      </c>
      <c r="I977">
        <v>43040.34</v>
      </c>
      <c r="J977">
        <v>38.950000000000003</v>
      </c>
      <c r="K977" s="1">
        <f t="shared" si="15"/>
        <v>26276.127570000001</v>
      </c>
      <c r="L977">
        <v>118.11</v>
      </c>
      <c r="M977">
        <v>0.98</v>
      </c>
      <c r="N977" s="1">
        <f>Table1[[#This Row],[final_price]]*Table1[[#This Row],[competitor_price_index]]</f>
        <v>25750.605018599999</v>
      </c>
      <c r="O977" t="s">
        <v>45</v>
      </c>
      <c r="P977">
        <v>872</v>
      </c>
      <c r="Q977">
        <v>3355</v>
      </c>
      <c r="R977">
        <v>14.74</v>
      </c>
      <c r="S977" s="2">
        <f>Table1[[#This Row],[units_sold]]*(Table1[[#This Row],[return_rate]]/100)</f>
        <v>494.52699999999999</v>
      </c>
      <c r="T977" s="2">
        <f>Table1[[#This Row],[units_sold]]-Table1[[#This Row],[unit_return]]</f>
        <v>2860.473</v>
      </c>
      <c r="U977">
        <f>Table1[[#This Row],[final_sold]]*Table1[[#This Row],[final_price]]</f>
        <v>75162153.458540604</v>
      </c>
      <c r="V977">
        <v>3.23</v>
      </c>
      <c r="W977">
        <v>5.5</v>
      </c>
    </row>
    <row r="978" spans="1:23" x14ac:dyDescent="0.3">
      <c r="A978">
        <v>2024</v>
      </c>
      <c r="B978" t="s">
        <v>34</v>
      </c>
      <c r="C978" t="s">
        <v>18</v>
      </c>
      <c r="D978">
        <v>197012</v>
      </c>
      <c r="E978">
        <v>5.7</v>
      </c>
      <c r="F978" s="2">
        <f>Table1[[#This Row],[website_traffic]]*(Table1[[#This Row],[conversion_rate]]/100)</f>
        <v>11229.684000000001</v>
      </c>
      <c r="G978">
        <v>52557.61</v>
      </c>
      <c r="H978" s="2">
        <f>Table1[[#This Row],[marketing_spend]]/Table1[[#This Row],[customer buying]]</f>
        <v>4.6802394439594197</v>
      </c>
      <c r="I978">
        <v>1122.52</v>
      </c>
      <c r="J978">
        <v>48.64</v>
      </c>
      <c r="K978" s="1">
        <f t="shared" si="15"/>
        <v>576.52627200000006</v>
      </c>
      <c r="L978">
        <v>294.66000000000003</v>
      </c>
      <c r="M978">
        <v>0.84</v>
      </c>
      <c r="N978" s="1">
        <f>Table1[[#This Row],[final_price]]*Table1[[#This Row],[competitor_price_index]]</f>
        <v>484.28206848000002</v>
      </c>
      <c r="O978" t="s">
        <v>45</v>
      </c>
      <c r="P978">
        <v>3167</v>
      </c>
      <c r="Q978">
        <v>6019</v>
      </c>
      <c r="R978">
        <v>23.55</v>
      </c>
      <c r="S978" s="2">
        <f>Table1[[#This Row],[units_sold]]*(Table1[[#This Row],[return_rate]]/100)</f>
        <v>1417.4745</v>
      </c>
      <c r="T978" s="2">
        <f>Table1[[#This Row],[units_sold]]-Table1[[#This Row],[unit_return]]</f>
        <v>4601.5254999999997</v>
      </c>
      <c r="U978">
        <f>Table1[[#This Row],[final_sold]]*Table1[[#This Row],[final_price]]</f>
        <v>2652900.3420279361</v>
      </c>
      <c r="V978">
        <v>2.68</v>
      </c>
      <c r="W978">
        <v>10.57</v>
      </c>
    </row>
    <row r="979" spans="1:23" x14ac:dyDescent="0.3">
      <c r="A979">
        <v>2024</v>
      </c>
      <c r="B979" t="s">
        <v>34</v>
      </c>
      <c r="C979" t="s">
        <v>21</v>
      </c>
      <c r="D979">
        <v>71173</v>
      </c>
      <c r="E979">
        <v>6.61</v>
      </c>
      <c r="F979" s="2">
        <f>Table1[[#This Row],[website_traffic]]*(Table1[[#This Row],[conversion_rate]]/100)</f>
        <v>4704.5353000000005</v>
      </c>
      <c r="G979">
        <v>128264.88</v>
      </c>
      <c r="H979" s="2">
        <f>Table1[[#This Row],[marketing_spend]]/Table1[[#This Row],[customer buying]]</f>
        <v>27.26409131205796</v>
      </c>
      <c r="I979">
        <v>18944.099999999999</v>
      </c>
      <c r="J979">
        <v>20.72</v>
      </c>
      <c r="K979" s="1">
        <f t="shared" si="15"/>
        <v>15018.882479999998</v>
      </c>
      <c r="L979">
        <v>450.24</v>
      </c>
      <c r="M979">
        <v>0.92</v>
      </c>
      <c r="N979" s="1">
        <f>Table1[[#This Row],[final_price]]*Table1[[#This Row],[competitor_price_index]]</f>
        <v>13817.371881599998</v>
      </c>
      <c r="O979" t="s">
        <v>45</v>
      </c>
      <c r="P979">
        <v>1581</v>
      </c>
      <c r="Q979">
        <v>3622</v>
      </c>
      <c r="R979">
        <v>14.83</v>
      </c>
      <c r="S979" s="2">
        <f>Table1[[#This Row],[units_sold]]*(Table1[[#This Row],[return_rate]]/100)</f>
        <v>537.1425999999999</v>
      </c>
      <c r="T979" s="2">
        <f>Table1[[#This Row],[units_sold]]-Table1[[#This Row],[unit_return]]</f>
        <v>3084.8573999999999</v>
      </c>
      <c r="U979">
        <f>Table1[[#This Row],[final_sold]]*Table1[[#This Row],[final_price]]</f>
        <v>46331110.758158349</v>
      </c>
      <c r="V979">
        <v>3.85</v>
      </c>
      <c r="W979">
        <v>9.58</v>
      </c>
    </row>
    <row r="980" spans="1:23" x14ac:dyDescent="0.3">
      <c r="A980">
        <v>2024</v>
      </c>
      <c r="B980" t="s">
        <v>34</v>
      </c>
      <c r="C980" t="s">
        <v>19</v>
      </c>
      <c r="D980">
        <v>104558</v>
      </c>
      <c r="E980">
        <v>6.86</v>
      </c>
      <c r="F980" s="2">
        <f>Table1[[#This Row],[website_traffic]]*(Table1[[#This Row],[conversion_rate]]/100)</f>
        <v>7172.6788000000006</v>
      </c>
      <c r="G980">
        <v>119832.57</v>
      </c>
      <c r="H980" s="2">
        <f>Table1[[#This Row],[marketing_spend]]/Table1[[#This Row],[customer buying]]</f>
        <v>16.706808340560293</v>
      </c>
      <c r="I980">
        <v>19278.45</v>
      </c>
      <c r="J980">
        <v>40.97</v>
      </c>
      <c r="K980" s="1">
        <f t="shared" si="15"/>
        <v>11380.069035</v>
      </c>
      <c r="L980">
        <v>148.59</v>
      </c>
      <c r="M980">
        <v>1.19</v>
      </c>
      <c r="N980" s="1">
        <f>Table1[[#This Row],[final_price]]*Table1[[#This Row],[competitor_price_index]]</f>
        <v>13542.282151650001</v>
      </c>
      <c r="O980" t="s">
        <v>45</v>
      </c>
      <c r="P980">
        <v>1897</v>
      </c>
      <c r="Q980">
        <v>5422</v>
      </c>
      <c r="R980">
        <v>10.4</v>
      </c>
      <c r="S980" s="2">
        <f>Table1[[#This Row],[units_sold]]*(Table1[[#This Row],[return_rate]]/100)</f>
        <v>563.88800000000003</v>
      </c>
      <c r="T980" s="2">
        <f>Table1[[#This Row],[units_sold]]-Table1[[#This Row],[unit_return]]</f>
        <v>4858.1120000000001</v>
      </c>
      <c r="U980">
        <f>Table1[[#This Row],[final_sold]]*Table1[[#This Row],[final_price]]</f>
        <v>55285649.939761922</v>
      </c>
      <c r="V980">
        <v>3.78</v>
      </c>
      <c r="W980">
        <v>7.03</v>
      </c>
    </row>
    <row r="981" spans="1:23" x14ac:dyDescent="0.3">
      <c r="A981">
        <v>2024</v>
      </c>
      <c r="B981" t="s">
        <v>34</v>
      </c>
      <c r="C981" t="s">
        <v>19</v>
      </c>
      <c r="D981">
        <v>17705</v>
      </c>
      <c r="E981">
        <v>7.87</v>
      </c>
      <c r="F981" s="2">
        <f>Table1[[#This Row],[website_traffic]]*(Table1[[#This Row],[conversion_rate]]/100)</f>
        <v>1393.3835000000001</v>
      </c>
      <c r="G981">
        <v>26926.240000000002</v>
      </c>
      <c r="H981" s="2">
        <f>Table1[[#This Row],[marketing_spend]]/Table1[[#This Row],[customer buying]]</f>
        <v>19.324356862270868</v>
      </c>
      <c r="I981">
        <v>22655</v>
      </c>
      <c r="J981">
        <v>47.84</v>
      </c>
      <c r="K981" s="1">
        <f t="shared" si="15"/>
        <v>11816.847999999998</v>
      </c>
      <c r="L981">
        <v>366.27</v>
      </c>
      <c r="M981">
        <v>0.82</v>
      </c>
      <c r="N981" s="1">
        <f>Table1[[#This Row],[final_price]]*Table1[[#This Row],[competitor_price_index]]</f>
        <v>9689.8153599999987</v>
      </c>
      <c r="O981" t="s">
        <v>45</v>
      </c>
      <c r="P981">
        <v>4158</v>
      </c>
      <c r="Q981">
        <v>1373</v>
      </c>
      <c r="R981">
        <v>19.739999999999998</v>
      </c>
      <c r="S981" s="2">
        <f>Table1[[#This Row],[units_sold]]*(Table1[[#This Row],[return_rate]]/100)</f>
        <v>271.03019999999998</v>
      </c>
      <c r="T981" s="2">
        <f>Table1[[#This Row],[units_sold]]-Table1[[#This Row],[unit_return]]</f>
        <v>1101.9698000000001</v>
      </c>
      <c r="U981">
        <f>Table1[[#This Row],[final_sold]]*Table1[[#This Row],[final_price]]</f>
        <v>13021809.627190398</v>
      </c>
      <c r="V981">
        <v>4.93</v>
      </c>
      <c r="W981">
        <v>9.7100000000000009</v>
      </c>
    </row>
    <row r="982" spans="1:23" x14ac:dyDescent="0.3">
      <c r="A982">
        <v>2024</v>
      </c>
      <c r="B982" t="s">
        <v>34</v>
      </c>
      <c r="C982" t="s">
        <v>21</v>
      </c>
      <c r="D982">
        <v>63456</v>
      </c>
      <c r="E982">
        <v>2.61</v>
      </c>
      <c r="F982" s="2">
        <f>Table1[[#This Row],[website_traffic]]*(Table1[[#This Row],[conversion_rate]]/100)</f>
        <v>1656.2015999999999</v>
      </c>
      <c r="G982">
        <v>43661.63</v>
      </c>
      <c r="H982" s="2">
        <f>Table1[[#This Row],[marketing_spend]]/Table1[[#This Row],[customer buying]]</f>
        <v>26.362509250081633</v>
      </c>
      <c r="I982">
        <v>9564.4500000000007</v>
      </c>
      <c r="J982">
        <v>9.49</v>
      </c>
      <c r="K982" s="1">
        <f t="shared" si="15"/>
        <v>8656.7836950000001</v>
      </c>
      <c r="L982">
        <v>424.24</v>
      </c>
      <c r="M982">
        <v>0.83</v>
      </c>
      <c r="N982" s="1">
        <f>Table1[[#This Row],[final_price]]*Table1[[#This Row],[competitor_price_index]]</f>
        <v>7185.1304668499997</v>
      </c>
      <c r="O982" t="s">
        <v>45</v>
      </c>
      <c r="P982">
        <v>4576</v>
      </c>
      <c r="Q982">
        <v>1470</v>
      </c>
      <c r="R982">
        <v>2.61</v>
      </c>
      <c r="S982" s="2">
        <f>Table1[[#This Row],[units_sold]]*(Table1[[#This Row],[return_rate]]/100)</f>
        <v>38.366999999999997</v>
      </c>
      <c r="T982" s="2">
        <f>Table1[[#This Row],[units_sold]]-Table1[[#This Row],[unit_return]]</f>
        <v>1431.633</v>
      </c>
      <c r="U982">
        <f>Table1[[#This Row],[final_sold]]*Table1[[#This Row],[final_price]]</f>
        <v>12393337.211623935</v>
      </c>
      <c r="V982">
        <v>4.4400000000000004</v>
      </c>
      <c r="W982">
        <v>8.34</v>
      </c>
    </row>
    <row r="983" spans="1:23" x14ac:dyDescent="0.3">
      <c r="A983">
        <v>2020</v>
      </c>
      <c r="B983" t="s">
        <v>35</v>
      </c>
      <c r="C983" t="s">
        <v>19</v>
      </c>
      <c r="D983">
        <v>177750</v>
      </c>
      <c r="E983">
        <v>4.04</v>
      </c>
      <c r="F983" s="2">
        <f>Table1[[#This Row],[website_traffic]]*(Table1[[#This Row],[conversion_rate]]/100)</f>
        <v>7181.0999999999995</v>
      </c>
      <c r="G983">
        <v>170451.96</v>
      </c>
      <c r="H983" s="2">
        <f>Table1[[#This Row],[marketing_spend]]/Table1[[#This Row],[customer buying]]</f>
        <v>23.736190834273302</v>
      </c>
      <c r="I983">
        <v>3780.95</v>
      </c>
      <c r="J983">
        <v>50.94</v>
      </c>
      <c r="K983" s="1">
        <f t="shared" si="15"/>
        <v>1854.93407</v>
      </c>
      <c r="L983">
        <v>422.19</v>
      </c>
      <c r="M983">
        <v>0.92</v>
      </c>
      <c r="N983" s="1">
        <f>Table1[[#This Row],[final_price]]*Table1[[#This Row],[competitor_price_index]]</f>
        <v>1706.5393444000001</v>
      </c>
      <c r="O983" t="s">
        <v>45</v>
      </c>
      <c r="P983">
        <v>2805</v>
      </c>
      <c r="Q983">
        <v>6506</v>
      </c>
      <c r="R983">
        <v>12.89</v>
      </c>
      <c r="S983" s="2">
        <f>Table1[[#This Row],[units_sold]]*(Table1[[#This Row],[return_rate]]/100)</f>
        <v>838.62340000000006</v>
      </c>
      <c r="T983" s="2">
        <f>Table1[[#This Row],[units_sold]]-Table1[[#This Row],[unit_return]]</f>
        <v>5667.3765999999996</v>
      </c>
      <c r="U983">
        <f>Table1[[#This Row],[final_sold]]*Table1[[#This Row],[final_price]]</f>
        <v>10512609.942860762</v>
      </c>
      <c r="V983">
        <v>4.53</v>
      </c>
      <c r="W983">
        <v>13.43</v>
      </c>
    </row>
    <row r="984" spans="1:23" x14ac:dyDescent="0.3">
      <c r="A984">
        <v>2020</v>
      </c>
      <c r="B984" t="s">
        <v>35</v>
      </c>
      <c r="C984" t="s">
        <v>21</v>
      </c>
      <c r="D984">
        <v>84404</v>
      </c>
      <c r="E984">
        <v>6.82</v>
      </c>
      <c r="F984" s="2">
        <f>Table1[[#This Row],[website_traffic]]*(Table1[[#This Row],[conversion_rate]]/100)</f>
        <v>5756.3527999999997</v>
      </c>
      <c r="G984">
        <v>203346.14</v>
      </c>
      <c r="H984" s="2">
        <f>Table1[[#This Row],[marketing_spend]]/Table1[[#This Row],[customer buying]]</f>
        <v>35.325517226810703</v>
      </c>
      <c r="I984">
        <v>4070.08</v>
      </c>
      <c r="J984">
        <v>48.36</v>
      </c>
      <c r="K984" s="1">
        <f t="shared" si="15"/>
        <v>2101.7893119999999</v>
      </c>
      <c r="L984">
        <v>55.49</v>
      </c>
      <c r="M984">
        <v>0.93</v>
      </c>
      <c r="N984" s="1">
        <f>Table1[[#This Row],[final_price]]*Table1[[#This Row],[competitor_price_index]]</f>
        <v>1954.66406016</v>
      </c>
      <c r="O984" t="s">
        <v>45</v>
      </c>
      <c r="P984">
        <v>1912</v>
      </c>
      <c r="Q984">
        <v>3522</v>
      </c>
      <c r="R984">
        <v>7.31</v>
      </c>
      <c r="S984" s="2">
        <f>Table1[[#This Row],[units_sold]]*(Table1[[#This Row],[return_rate]]/100)</f>
        <v>257.45819999999998</v>
      </c>
      <c r="T984" s="2">
        <f>Table1[[#This Row],[units_sold]]-Table1[[#This Row],[unit_return]]</f>
        <v>3264.5418</v>
      </c>
      <c r="U984">
        <f>Table1[[#This Row],[final_sold]]*Table1[[#This Row],[final_price]]</f>
        <v>6861379.0638172412</v>
      </c>
      <c r="V984">
        <v>3.06</v>
      </c>
      <c r="W984">
        <v>9.4499999999999993</v>
      </c>
    </row>
    <row r="985" spans="1:23" x14ac:dyDescent="0.3">
      <c r="A985">
        <v>2020</v>
      </c>
      <c r="B985" t="s">
        <v>35</v>
      </c>
      <c r="C985" t="s">
        <v>22</v>
      </c>
      <c r="D985">
        <v>27809</v>
      </c>
      <c r="E985">
        <v>6.44</v>
      </c>
      <c r="F985" s="2">
        <f>Table1[[#This Row],[website_traffic]]*(Table1[[#This Row],[conversion_rate]]/100)</f>
        <v>1790.8996</v>
      </c>
      <c r="G985">
        <v>275524.28999999998</v>
      </c>
      <c r="H985" s="2">
        <f>Table1[[#This Row],[marketing_spend]]/Table1[[#This Row],[customer buying]]</f>
        <v>153.84686556409974</v>
      </c>
      <c r="I985">
        <v>38484.46</v>
      </c>
      <c r="J985">
        <v>43.24</v>
      </c>
      <c r="K985" s="1">
        <f t="shared" si="15"/>
        <v>21843.779495999999</v>
      </c>
      <c r="L985">
        <v>405.37</v>
      </c>
      <c r="M985">
        <v>1.1200000000000001</v>
      </c>
      <c r="N985" s="1">
        <f>Table1[[#This Row],[final_price]]*Table1[[#This Row],[competitor_price_index]]</f>
        <v>24465.033035520002</v>
      </c>
      <c r="O985" t="s">
        <v>45</v>
      </c>
      <c r="P985">
        <v>4474</v>
      </c>
      <c r="Q985">
        <v>1053</v>
      </c>
      <c r="R985">
        <v>24.64</v>
      </c>
      <c r="S985" s="2">
        <f>Table1[[#This Row],[units_sold]]*(Table1[[#This Row],[return_rate]]/100)</f>
        <v>259.45920000000001</v>
      </c>
      <c r="T985" s="2">
        <f>Table1[[#This Row],[units_sold]]-Table1[[#This Row],[unit_return]]</f>
        <v>793.54079999999999</v>
      </c>
      <c r="U985">
        <f>Table1[[#This Row],[final_sold]]*Table1[[#This Row],[final_price]]</f>
        <v>17333930.256279435</v>
      </c>
      <c r="V985">
        <v>2.94</v>
      </c>
      <c r="W985">
        <v>12.04</v>
      </c>
    </row>
    <row r="986" spans="1:23" x14ac:dyDescent="0.3">
      <c r="A986">
        <v>2020</v>
      </c>
      <c r="B986" t="s">
        <v>35</v>
      </c>
      <c r="C986" t="s">
        <v>21</v>
      </c>
      <c r="D986">
        <v>128169</v>
      </c>
      <c r="E986">
        <v>3.55</v>
      </c>
      <c r="F986" s="2">
        <f>Table1[[#This Row],[website_traffic]]*(Table1[[#This Row],[conversion_rate]]/100)</f>
        <v>4549.9994999999999</v>
      </c>
      <c r="G986">
        <v>246837.77</v>
      </c>
      <c r="H986" s="2">
        <f>Table1[[#This Row],[marketing_spend]]/Table1[[#This Row],[customer buying]]</f>
        <v>54.25006530220498</v>
      </c>
      <c r="I986">
        <v>23381.25</v>
      </c>
      <c r="J986">
        <v>56.17</v>
      </c>
      <c r="K986" s="1">
        <f t="shared" si="15"/>
        <v>10248.001875</v>
      </c>
      <c r="L986">
        <v>414.09</v>
      </c>
      <c r="M986">
        <v>0.91</v>
      </c>
      <c r="N986" s="1">
        <f>Table1[[#This Row],[final_price]]*Table1[[#This Row],[competitor_price_index]]</f>
        <v>9325.6817062499995</v>
      </c>
      <c r="O986" t="s">
        <v>44</v>
      </c>
      <c r="P986">
        <v>3597</v>
      </c>
      <c r="Q986">
        <v>4299</v>
      </c>
      <c r="R986">
        <v>3.51</v>
      </c>
      <c r="S986" s="2">
        <f>Table1[[#This Row],[units_sold]]*(Table1[[#This Row],[return_rate]]/100)</f>
        <v>150.89490000000001</v>
      </c>
      <c r="T986" s="2">
        <f>Table1[[#This Row],[units_sold]]-Table1[[#This Row],[unit_return]]</f>
        <v>4148.1050999999998</v>
      </c>
      <c r="U986">
        <f>Table1[[#This Row],[final_sold]]*Table1[[#This Row],[final_price]]</f>
        <v>42509788.842497058</v>
      </c>
      <c r="V986">
        <v>3.78</v>
      </c>
      <c r="W986">
        <v>19.579999999999998</v>
      </c>
    </row>
    <row r="987" spans="1:23" x14ac:dyDescent="0.3">
      <c r="A987">
        <v>2020</v>
      </c>
      <c r="B987" t="s">
        <v>35</v>
      </c>
      <c r="C987" t="s">
        <v>21</v>
      </c>
      <c r="D987">
        <v>86469</v>
      </c>
      <c r="E987">
        <v>3.64</v>
      </c>
      <c r="F987" s="2">
        <f>Table1[[#This Row],[website_traffic]]*(Table1[[#This Row],[conversion_rate]]/100)</f>
        <v>3147.4716000000003</v>
      </c>
      <c r="G987">
        <v>489336.05</v>
      </c>
      <c r="H987" s="2">
        <f>Table1[[#This Row],[marketing_spend]]/Table1[[#This Row],[customer buying]]</f>
        <v>155.46956801770665</v>
      </c>
      <c r="I987">
        <v>19301.66</v>
      </c>
      <c r="J987">
        <v>43.13</v>
      </c>
      <c r="K987" s="1">
        <f t="shared" si="15"/>
        <v>10976.854041999999</v>
      </c>
      <c r="L987">
        <v>323.06</v>
      </c>
      <c r="M987">
        <v>1.05</v>
      </c>
      <c r="N987" s="1">
        <f>Table1[[#This Row],[final_price]]*Table1[[#This Row],[competitor_price_index]]</f>
        <v>11525.6967441</v>
      </c>
      <c r="O987" t="s">
        <v>45</v>
      </c>
      <c r="P987">
        <v>2124</v>
      </c>
      <c r="Q987">
        <v>1970</v>
      </c>
      <c r="R987">
        <v>1.2</v>
      </c>
      <c r="S987" s="2">
        <f>Table1[[#This Row],[units_sold]]*(Table1[[#This Row],[return_rate]]/100)</f>
        <v>23.64</v>
      </c>
      <c r="T987" s="2">
        <f>Table1[[#This Row],[units_sold]]-Table1[[#This Row],[unit_return]]</f>
        <v>1946.36</v>
      </c>
      <c r="U987">
        <f>Table1[[#This Row],[final_sold]]*Table1[[#This Row],[final_price]]</f>
        <v>21364909.633187115</v>
      </c>
      <c r="V987">
        <v>3.13</v>
      </c>
      <c r="W987">
        <v>11.31</v>
      </c>
    </row>
    <row r="988" spans="1:23" x14ac:dyDescent="0.3">
      <c r="A988">
        <v>2020</v>
      </c>
      <c r="B988" t="s">
        <v>35</v>
      </c>
      <c r="C988" t="s">
        <v>22</v>
      </c>
      <c r="D988">
        <v>98561</v>
      </c>
      <c r="E988">
        <v>7.48</v>
      </c>
      <c r="F988" s="2">
        <f>Table1[[#This Row],[website_traffic]]*(Table1[[#This Row],[conversion_rate]]/100)</f>
        <v>7372.3628000000008</v>
      </c>
      <c r="G988">
        <v>255698.25</v>
      </c>
      <c r="H988" s="2">
        <f>Table1[[#This Row],[marketing_spend]]/Table1[[#This Row],[customer buying]]</f>
        <v>34.683351448737703</v>
      </c>
      <c r="I988">
        <v>20714.939999999999</v>
      </c>
      <c r="J988">
        <v>26.04</v>
      </c>
      <c r="K988" s="1">
        <f t="shared" si="15"/>
        <v>15320.769624</v>
      </c>
      <c r="L988">
        <v>300.99</v>
      </c>
      <c r="M988">
        <v>0.85</v>
      </c>
      <c r="N988" s="1">
        <f>Table1[[#This Row],[final_price]]*Table1[[#This Row],[competitor_price_index]]</f>
        <v>13022.654180400001</v>
      </c>
      <c r="O988" t="s">
        <v>45</v>
      </c>
      <c r="P988">
        <v>1800</v>
      </c>
      <c r="Q988">
        <v>7136</v>
      </c>
      <c r="R988">
        <v>11.03</v>
      </c>
      <c r="S988" s="2">
        <f>Table1[[#This Row],[units_sold]]*(Table1[[#This Row],[return_rate]]/100)</f>
        <v>787.10079999999994</v>
      </c>
      <c r="T988" s="2">
        <f>Table1[[#This Row],[units_sold]]-Table1[[#This Row],[unit_return]]</f>
        <v>6348.8991999999998</v>
      </c>
      <c r="U988">
        <f>Table1[[#This Row],[final_sold]]*Table1[[#This Row],[final_price]]</f>
        <v>97270022.009197906</v>
      </c>
      <c r="V988">
        <v>4.84</v>
      </c>
      <c r="W988">
        <v>11.89</v>
      </c>
    </row>
    <row r="989" spans="1:23" x14ac:dyDescent="0.3">
      <c r="A989">
        <v>2020</v>
      </c>
      <c r="B989" t="s">
        <v>35</v>
      </c>
      <c r="C989" t="s">
        <v>18</v>
      </c>
      <c r="D989">
        <v>9826</v>
      </c>
      <c r="E989">
        <v>6.57</v>
      </c>
      <c r="F989" s="2">
        <f>Table1[[#This Row],[website_traffic]]*(Table1[[#This Row],[conversion_rate]]/100)</f>
        <v>645.56820000000005</v>
      </c>
      <c r="G989">
        <v>409653.06</v>
      </c>
      <c r="H989" s="2">
        <f>Table1[[#This Row],[marketing_spend]]/Table1[[#This Row],[customer buying]]</f>
        <v>634.56201838938159</v>
      </c>
      <c r="I989">
        <v>4857.3</v>
      </c>
      <c r="J989">
        <v>6.18</v>
      </c>
      <c r="K989" s="1">
        <f t="shared" si="15"/>
        <v>4557.1188600000005</v>
      </c>
      <c r="L989">
        <v>73.319999999999993</v>
      </c>
      <c r="M989">
        <v>1.02</v>
      </c>
      <c r="N989" s="1">
        <f>Table1[[#This Row],[final_price]]*Table1[[#This Row],[competitor_price_index]]</f>
        <v>4648.2612372000003</v>
      </c>
      <c r="O989" t="s">
        <v>44</v>
      </c>
      <c r="P989">
        <v>217</v>
      </c>
      <c r="Q989">
        <v>693</v>
      </c>
      <c r="R989">
        <v>4.1100000000000003</v>
      </c>
      <c r="S989" s="2">
        <f>Table1[[#This Row],[units_sold]]*(Table1[[#This Row],[return_rate]]/100)</f>
        <v>28.482300000000002</v>
      </c>
      <c r="T989" s="2">
        <f>Table1[[#This Row],[units_sold]]-Table1[[#This Row],[unit_return]]</f>
        <v>664.51769999999999</v>
      </c>
      <c r="U989">
        <f>Table1[[#This Row],[final_sold]]*Table1[[#This Row],[final_price]]</f>
        <v>3028286.1434738222</v>
      </c>
      <c r="V989">
        <v>4.3</v>
      </c>
      <c r="W989">
        <v>12.88</v>
      </c>
    </row>
    <row r="990" spans="1:23" x14ac:dyDescent="0.3">
      <c r="A990">
        <v>2020</v>
      </c>
      <c r="B990" t="s">
        <v>35</v>
      </c>
      <c r="C990" t="s">
        <v>20</v>
      </c>
      <c r="D990">
        <v>94402</v>
      </c>
      <c r="E990">
        <v>5.44</v>
      </c>
      <c r="F990" s="2">
        <f>Table1[[#This Row],[website_traffic]]*(Table1[[#This Row],[conversion_rate]]/100)</f>
        <v>5135.4688000000006</v>
      </c>
      <c r="G990">
        <v>33024.410000000003</v>
      </c>
      <c r="H990" s="2">
        <f>Table1[[#This Row],[marketing_spend]]/Table1[[#This Row],[customer buying]]</f>
        <v>6.4306514723641195</v>
      </c>
      <c r="I990">
        <v>38361.94</v>
      </c>
      <c r="J990">
        <v>40.630000000000003</v>
      </c>
      <c r="K990" s="1">
        <f t="shared" si="15"/>
        <v>22775.483777999998</v>
      </c>
      <c r="L990">
        <v>161.96</v>
      </c>
      <c r="M990">
        <v>1.1599999999999999</v>
      </c>
      <c r="N990" s="1">
        <f>Table1[[#This Row],[final_price]]*Table1[[#This Row],[competitor_price_index]]</f>
        <v>26419.561182479996</v>
      </c>
      <c r="O990" t="s">
        <v>45</v>
      </c>
      <c r="P990">
        <v>3000</v>
      </c>
      <c r="Q990">
        <v>3399</v>
      </c>
      <c r="R990">
        <v>22.39</v>
      </c>
      <c r="S990" s="2">
        <f>Table1[[#This Row],[units_sold]]*(Table1[[#This Row],[return_rate]]/100)</f>
        <v>761.03610000000003</v>
      </c>
      <c r="T990" s="2">
        <f>Table1[[#This Row],[units_sold]]-Table1[[#This Row],[unit_return]]</f>
        <v>2637.9638999999997</v>
      </c>
      <c r="U990">
        <f>Table1[[#This Row],[final_sold]]*Table1[[#This Row],[final_price]]</f>
        <v>60080904.011399604</v>
      </c>
      <c r="V990">
        <v>3.31</v>
      </c>
      <c r="W990">
        <v>11.81</v>
      </c>
    </row>
    <row r="991" spans="1:23" x14ac:dyDescent="0.3">
      <c r="A991">
        <v>2020</v>
      </c>
      <c r="B991" t="s">
        <v>35</v>
      </c>
      <c r="C991" t="s">
        <v>22</v>
      </c>
      <c r="D991">
        <v>88469</v>
      </c>
      <c r="E991">
        <v>3.47</v>
      </c>
      <c r="F991" s="2">
        <f>Table1[[#This Row],[website_traffic]]*(Table1[[#This Row],[conversion_rate]]/100)</f>
        <v>3069.8742999999999</v>
      </c>
      <c r="G991">
        <v>14082.59</v>
      </c>
      <c r="H991" s="2">
        <f>Table1[[#This Row],[marketing_spend]]/Table1[[#This Row],[customer buying]]</f>
        <v>4.5873506938052806</v>
      </c>
      <c r="I991">
        <v>33715.81</v>
      </c>
      <c r="J991">
        <v>0.73</v>
      </c>
      <c r="K991" s="1">
        <f t="shared" si="15"/>
        <v>33469.684586999996</v>
      </c>
      <c r="L991">
        <v>147.09</v>
      </c>
      <c r="M991">
        <v>0.84</v>
      </c>
      <c r="N991" s="1">
        <f>Table1[[#This Row],[final_price]]*Table1[[#This Row],[competitor_price_index]]</f>
        <v>28114.535053079995</v>
      </c>
      <c r="O991" t="s">
        <v>45</v>
      </c>
      <c r="P991">
        <v>2322</v>
      </c>
      <c r="Q991">
        <v>1608</v>
      </c>
      <c r="R991">
        <v>11.49</v>
      </c>
      <c r="S991" s="2">
        <f>Table1[[#This Row],[units_sold]]*(Table1[[#This Row],[return_rate]]/100)</f>
        <v>184.75919999999999</v>
      </c>
      <c r="T991" s="2">
        <f>Table1[[#This Row],[units_sold]]-Table1[[#This Row],[unit_return]]</f>
        <v>1423.2408</v>
      </c>
      <c r="U991">
        <f>Table1[[#This Row],[final_sold]]*Table1[[#This Row],[final_price]]</f>
        <v>47635420.667349547</v>
      </c>
      <c r="V991">
        <v>2.62</v>
      </c>
      <c r="W991">
        <v>5.55</v>
      </c>
    </row>
    <row r="992" spans="1:23" x14ac:dyDescent="0.3">
      <c r="A992">
        <v>2020</v>
      </c>
      <c r="B992" t="s">
        <v>35</v>
      </c>
      <c r="C992" t="s">
        <v>22</v>
      </c>
      <c r="D992">
        <v>137344</v>
      </c>
      <c r="E992">
        <v>0.75</v>
      </c>
      <c r="F992" s="2">
        <f>Table1[[#This Row],[website_traffic]]*(Table1[[#This Row],[conversion_rate]]/100)</f>
        <v>1030.08</v>
      </c>
      <c r="G992">
        <v>187495.32</v>
      </c>
      <c r="H992" s="2">
        <f>Table1[[#This Row],[marketing_spend]]/Table1[[#This Row],[customer buying]]</f>
        <v>182.02015377446415</v>
      </c>
      <c r="I992">
        <v>38385.06</v>
      </c>
      <c r="J992">
        <v>36.44</v>
      </c>
      <c r="K992" s="1">
        <f t="shared" si="15"/>
        <v>24397.544135999997</v>
      </c>
      <c r="L992">
        <v>433.78</v>
      </c>
      <c r="M992">
        <v>0.92</v>
      </c>
      <c r="N992" s="1">
        <f>Table1[[#This Row],[final_price]]*Table1[[#This Row],[competitor_price_index]]</f>
        <v>22445.740605119998</v>
      </c>
      <c r="O992" t="s">
        <v>45</v>
      </c>
      <c r="P992">
        <v>4376</v>
      </c>
      <c r="Q992">
        <v>768</v>
      </c>
      <c r="R992">
        <v>7.26</v>
      </c>
      <c r="S992" s="2">
        <f>Table1[[#This Row],[units_sold]]*(Table1[[#This Row],[return_rate]]/100)</f>
        <v>55.756799999999998</v>
      </c>
      <c r="T992" s="2">
        <f>Table1[[#This Row],[units_sold]]-Table1[[#This Row],[unit_return]]</f>
        <v>712.2432</v>
      </c>
      <c r="U992">
        <f>Table1[[#This Row],[final_sold]]*Table1[[#This Row],[final_price]]</f>
        <v>17376984.907565873</v>
      </c>
      <c r="V992">
        <v>3.73</v>
      </c>
      <c r="W992">
        <v>18.5</v>
      </c>
    </row>
    <row r="993" spans="1:23" x14ac:dyDescent="0.3">
      <c r="A993">
        <v>2020</v>
      </c>
      <c r="B993" t="s">
        <v>35</v>
      </c>
      <c r="C993" t="s">
        <v>20</v>
      </c>
      <c r="D993">
        <v>74513</v>
      </c>
      <c r="E993">
        <v>6.68</v>
      </c>
      <c r="F993" s="2">
        <f>Table1[[#This Row],[website_traffic]]*(Table1[[#This Row],[conversion_rate]]/100)</f>
        <v>4977.4683999999997</v>
      </c>
      <c r="G993">
        <v>24809.72</v>
      </c>
      <c r="H993" s="2">
        <f>Table1[[#This Row],[marketing_spend]]/Table1[[#This Row],[customer buying]]</f>
        <v>4.9844053254059837</v>
      </c>
      <c r="I993">
        <v>2195.44</v>
      </c>
      <c r="J993">
        <v>54.73</v>
      </c>
      <c r="K993" s="1">
        <f t="shared" si="15"/>
        <v>993.87568799999997</v>
      </c>
      <c r="L993">
        <v>253.69</v>
      </c>
      <c r="M993">
        <v>0.81</v>
      </c>
      <c r="N993" s="1">
        <f>Table1[[#This Row],[final_price]]*Table1[[#This Row],[competitor_price_index]]</f>
        <v>805.03930728</v>
      </c>
      <c r="O993" t="s">
        <v>45</v>
      </c>
      <c r="P993">
        <v>594</v>
      </c>
      <c r="Q993">
        <v>4539</v>
      </c>
      <c r="R993">
        <v>23.8</v>
      </c>
      <c r="S993" s="2">
        <f>Table1[[#This Row],[units_sold]]*(Table1[[#This Row],[return_rate]]/100)</f>
        <v>1080.2820000000002</v>
      </c>
      <c r="T993" s="2">
        <f>Table1[[#This Row],[units_sold]]-Table1[[#This Row],[unit_return]]</f>
        <v>3458.7179999999998</v>
      </c>
      <c r="U993">
        <f>Table1[[#This Row],[final_sold]]*Table1[[#This Row],[final_price]]</f>
        <v>3437535.7318479838</v>
      </c>
      <c r="V993">
        <v>4.5599999999999996</v>
      </c>
      <c r="W993">
        <v>7.68</v>
      </c>
    </row>
    <row r="994" spans="1:23" x14ac:dyDescent="0.3">
      <c r="A994">
        <v>2020</v>
      </c>
      <c r="B994" t="s">
        <v>35</v>
      </c>
      <c r="C994" t="s">
        <v>21</v>
      </c>
      <c r="D994">
        <v>191501</v>
      </c>
      <c r="E994">
        <v>7.07</v>
      </c>
      <c r="F994" s="2">
        <f>Table1[[#This Row],[website_traffic]]*(Table1[[#This Row],[conversion_rate]]/100)</f>
        <v>13539.120699999999</v>
      </c>
      <c r="G994">
        <v>131105.60000000001</v>
      </c>
      <c r="H994" s="2">
        <f>Table1[[#This Row],[marketing_spend]]/Table1[[#This Row],[customer buying]]</f>
        <v>9.683464894437348</v>
      </c>
      <c r="I994">
        <v>7780.97</v>
      </c>
      <c r="J994">
        <v>40.33</v>
      </c>
      <c r="K994" s="1">
        <f t="shared" si="15"/>
        <v>4642.9047989999999</v>
      </c>
      <c r="L994">
        <v>204.3</v>
      </c>
      <c r="M994">
        <v>0.89</v>
      </c>
      <c r="N994" s="1">
        <f>Table1[[#This Row],[final_price]]*Table1[[#This Row],[competitor_price_index]]</f>
        <v>4132.18527111</v>
      </c>
      <c r="O994" t="s">
        <v>45</v>
      </c>
      <c r="P994">
        <v>4383</v>
      </c>
      <c r="Q994">
        <v>8800</v>
      </c>
      <c r="R994">
        <v>20.68</v>
      </c>
      <c r="S994" s="2">
        <f>Table1[[#This Row],[units_sold]]*(Table1[[#This Row],[return_rate]]/100)</f>
        <v>1819.84</v>
      </c>
      <c r="T994" s="2">
        <f>Table1[[#This Row],[units_sold]]-Table1[[#This Row],[unit_return]]</f>
        <v>6980.16</v>
      </c>
      <c r="U994">
        <f>Table1[[#This Row],[final_sold]]*Table1[[#This Row],[final_price]]</f>
        <v>32408218.361787837</v>
      </c>
      <c r="V994">
        <v>3.25</v>
      </c>
      <c r="W994">
        <v>8.0299999999999994</v>
      </c>
    </row>
    <row r="995" spans="1:23" x14ac:dyDescent="0.3">
      <c r="A995">
        <v>2020</v>
      </c>
      <c r="B995" t="s">
        <v>35</v>
      </c>
      <c r="C995" t="s">
        <v>22</v>
      </c>
      <c r="D995">
        <v>111884</v>
      </c>
      <c r="E995">
        <v>5.51</v>
      </c>
      <c r="F995" s="2">
        <f>Table1[[#This Row],[website_traffic]]*(Table1[[#This Row],[conversion_rate]]/100)</f>
        <v>6164.8083999999999</v>
      </c>
      <c r="G995">
        <v>88982.24</v>
      </c>
      <c r="H995" s="2">
        <f>Table1[[#This Row],[marketing_spend]]/Table1[[#This Row],[customer buying]]</f>
        <v>14.433901952248833</v>
      </c>
      <c r="I995">
        <v>38302.31</v>
      </c>
      <c r="J995">
        <v>33.42</v>
      </c>
      <c r="K995" s="1">
        <f t="shared" si="15"/>
        <v>25501.677997999996</v>
      </c>
      <c r="L995">
        <v>255.44</v>
      </c>
      <c r="M995">
        <v>0.94</v>
      </c>
      <c r="N995" s="1">
        <f>Table1[[#This Row],[final_price]]*Table1[[#This Row],[competitor_price_index]]</f>
        <v>23971.577318119995</v>
      </c>
      <c r="O995" t="s">
        <v>45</v>
      </c>
      <c r="P995">
        <v>840</v>
      </c>
      <c r="Q995">
        <v>4167</v>
      </c>
      <c r="R995">
        <v>7.6</v>
      </c>
      <c r="S995" s="2">
        <f>Table1[[#This Row],[units_sold]]*(Table1[[#This Row],[return_rate]]/100)</f>
        <v>316.69200000000001</v>
      </c>
      <c r="T995" s="2">
        <f>Table1[[#This Row],[units_sold]]-Table1[[#This Row],[unit_return]]</f>
        <v>3850.308</v>
      </c>
      <c r="U995">
        <f>Table1[[#This Row],[final_sold]]*Table1[[#This Row],[final_price]]</f>
        <v>98189314.809123367</v>
      </c>
      <c r="V995">
        <v>3.38</v>
      </c>
      <c r="W995">
        <v>12.05</v>
      </c>
    </row>
    <row r="996" spans="1:23" x14ac:dyDescent="0.3">
      <c r="A996">
        <v>2020</v>
      </c>
      <c r="B996" t="s">
        <v>35</v>
      </c>
      <c r="C996" t="s">
        <v>20</v>
      </c>
      <c r="D996">
        <v>167402</v>
      </c>
      <c r="E996">
        <v>3.29</v>
      </c>
      <c r="F996" s="2">
        <f>Table1[[#This Row],[website_traffic]]*(Table1[[#This Row],[conversion_rate]]/100)</f>
        <v>5507.5257999999994</v>
      </c>
      <c r="G996">
        <v>104431.01</v>
      </c>
      <c r="H996" s="2">
        <f>Table1[[#This Row],[marketing_spend]]/Table1[[#This Row],[customer buying]]</f>
        <v>18.961510811261203</v>
      </c>
      <c r="I996">
        <v>47959.4</v>
      </c>
      <c r="J996">
        <v>58.88</v>
      </c>
      <c r="K996" s="1">
        <f t="shared" si="15"/>
        <v>19720.905280000003</v>
      </c>
      <c r="L996">
        <v>143.69</v>
      </c>
      <c r="M996">
        <v>0.92</v>
      </c>
      <c r="N996" s="1">
        <f>Table1[[#This Row],[final_price]]*Table1[[#This Row],[competitor_price_index]]</f>
        <v>18143.232857600004</v>
      </c>
      <c r="O996" t="s">
        <v>44</v>
      </c>
      <c r="P996">
        <v>548</v>
      </c>
      <c r="Q996">
        <v>5039</v>
      </c>
      <c r="R996">
        <v>22.66</v>
      </c>
      <c r="S996" s="2">
        <f>Table1[[#This Row],[units_sold]]*(Table1[[#This Row],[return_rate]]/100)</f>
        <v>1141.8373999999999</v>
      </c>
      <c r="T996" s="2">
        <f>Table1[[#This Row],[units_sold]]-Table1[[#This Row],[unit_return]]</f>
        <v>3897.1626000000001</v>
      </c>
      <c r="U996">
        <f>Table1[[#This Row],[final_sold]]*Table1[[#This Row],[final_price]]</f>
        <v>76855574.495358542</v>
      </c>
      <c r="V996">
        <v>3.66</v>
      </c>
      <c r="W996">
        <v>10.59</v>
      </c>
    </row>
    <row r="997" spans="1:23" x14ac:dyDescent="0.3">
      <c r="A997">
        <v>2020</v>
      </c>
      <c r="B997" t="s">
        <v>35</v>
      </c>
      <c r="C997" t="s">
        <v>20</v>
      </c>
      <c r="D997">
        <v>119313</v>
      </c>
      <c r="E997">
        <v>2.89</v>
      </c>
      <c r="F997" s="2">
        <f>Table1[[#This Row],[website_traffic]]*(Table1[[#This Row],[conversion_rate]]/100)</f>
        <v>3448.1457</v>
      </c>
      <c r="G997">
        <v>89039.59</v>
      </c>
      <c r="H997" s="2">
        <f>Table1[[#This Row],[marketing_spend]]/Table1[[#This Row],[customer buying]]</f>
        <v>25.822455820239846</v>
      </c>
      <c r="I997">
        <v>43165.98</v>
      </c>
      <c r="J997">
        <v>47.24</v>
      </c>
      <c r="K997" s="1">
        <f t="shared" si="15"/>
        <v>22774.371048000001</v>
      </c>
      <c r="L997">
        <v>84.32</v>
      </c>
      <c r="M997">
        <v>0.88</v>
      </c>
      <c r="N997" s="1">
        <f>Table1[[#This Row],[final_price]]*Table1[[#This Row],[competitor_price_index]]</f>
        <v>20041.446522239999</v>
      </c>
      <c r="O997" t="s">
        <v>44</v>
      </c>
      <c r="P997">
        <v>3157</v>
      </c>
      <c r="Q997">
        <v>3879</v>
      </c>
      <c r="R997">
        <v>13.17</v>
      </c>
      <c r="S997" s="2">
        <f>Table1[[#This Row],[units_sold]]*(Table1[[#This Row],[return_rate]]/100)</f>
        <v>510.86430000000007</v>
      </c>
      <c r="T997" s="2">
        <f>Table1[[#This Row],[units_sold]]-Table1[[#This Row],[unit_return]]</f>
        <v>3368.1356999999998</v>
      </c>
      <c r="U997">
        <f>Table1[[#This Row],[final_sold]]*Table1[[#This Row],[final_price]]</f>
        <v>76707172.171815217</v>
      </c>
      <c r="V997">
        <v>4.5</v>
      </c>
      <c r="W997">
        <v>11.35</v>
      </c>
    </row>
    <row r="998" spans="1:23" x14ac:dyDescent="0.3">
      <c r="A998">
        <v>2020</v>
      </c>
      <c r="B998" t="s">
        <v>35</v>
      </c>
      <c r="C998" t="s">
        <v>18</v>
      </c>
      <c r="D998">
        <v>75658</v>
      </c>
      <c r="E998">
        <v>1.67</v>
      </c>
      <c r="F998" s="2">
        <f>Table1[[#This Row],[website_traffic]]*(Table1[[#This Row],[conversion_rate]]/100)</f>
        <v>1263.4885999999999</v>
      </c>
      <c r="G998">
        <v>280971.53999999998</v>
      </c>
      <c r="H998" s="2">
        <f>Table1[[#This Row],[marketing_spend]]/Table1[[#This Row],[customer buying]]</f>
        <v>222.37758219583461</v>
      </c>
      <c r="I998">
        <v>10549.63</v>
      </c>
      <c r="J998">
        <v>6.54</v>
      </c>
      <c r="K998" s="1">
        <f t="shared" si="15"/>
        <v>9859.684197999999</v>
      </c>
      <c r="L998">
        <v>122.89</v>
      </c>
      <c r="M998">
        <v>1.0900000000000001</v>
      </c>
      <c r="N998" s="1">
        <f>Table1[[#This Row],[final_price]]*Table1[[#This Row],[competitor_price_index]]</f>
        <v>10747.055775819999</v>
      </c>
      <c r="O998" t="s">
        <v>45</v>
      </c>
      <c r="P998">
        <v>4067</v>
      </c>
      <c r="Q998">
        <v>947</v>
      </c>
      <c r="R998">
        <v>6.77</v>
      </c>
      <c r="S998" s="2">
        <f>Table1[[#This Row],[units_sold]]*(Table1[[#This Row],[return_rate]]/100)</f>
        <v>64.111899999999991</v>
      </c>
      <c r="T998" s="2">
        <f>Table1[[#This Row],[units_sold]]-Table1[[#This Row],[unit_return]]</f>
        <v>882.88810000000001</v>
      </c>
      <c r="U998">
        <f>Table1[[#This Row],[final_sold]]*Table1[[#This Row],[final_price]]</f>
        <v>8704997.8481722437</v>
      </c>
      <c r="V998">
        <v>3.75</v>
      </c>
      <c r="W998">
        <v>5.48</v>
      </c>
    </row>
    <row r="999" spans="1:23" x14ac:dyDescent="0.3">
      <c r="A999">
        <v>2020</v>
      </c>
      <c r="B999" t="s">
        <v>35</v>
      </c>
      <c r="C999" t="s">
        <v>19</v>
      </c>
      <c r="D999">
        <v>138323</v>
      </c>
      <c r="E999">
        <v>2.0499999999999998</v>
      </c>
      <c r="F999" s="2">
        <f>Table1[[#This Row],[website_traffic]]*(Table1[[#This Row],[conversion_rate]]/100)</f>
        <v>2835.6214999999997</v>
      </c>
      <c r="G999">
        <v>315323.56</v>
      </c>
      <c r="H999" s="2">
        <f>Table1[[#This Row],[marketing_spend]]/Table1[[#This Row],[customer buying]]</f>
        <v>111.20086372599447</v>
      </c>
      <c r="I999">
        <v>14455.7</v>
      </c>
      <c r="J999">
        <v>52.1</v>
      </c>
      <c r="K999" s="1">
        <f t="shared" si="15"/>
        <v>6924.2803000000004</v>
      </c>
      <c r="L999">
        <v>35.96</v>
      </c>
      <c r="M999">
        <v>1.17</v>
      </c>
      <c r="N999" s="1">
        <f>Table1[[#This Row],[final_price]]*Table1[[#This Row],[competitor_price_index]]</f>
        <v>8101.4079510000001</v>
      </c>
      <c r="O999" t="s">
        <v>45</v>
      </c>
      <c r="P999">
        <v>2387</v>
      </c>
      <c r="Q999">
        <v>2206</v>
      </c>
      <c r="R999">
        <v>12.29</v>
      </c>
      <c r="S999" s="2">
        <f>Table1[[#This Row],[units_sold]]*(Table1[[#This Row],[return_rate]]/100)</f>
        <v>271.11739999999998</v>
      </c>
      <c r="T999" s="2">
        <f>Table1[[#This Row],[units_sold]]-Table1[[#This Row],[unit_return]]</f>
        <v>1934.8825999999999</v>
      </c>
      <c r="U999">
        <f>Table1[[#This Row],[final_sold]]*Table1[[#This Row],[final_price]]</f>
        <v>13397669.469992779</v>
      </c>
      <c r="V999">
        <v>3.89</v>
      </c>
      <c r="W999">
        <v>12.2</v>
      </c>
    </row>
    <row r="1000" spans="1:23" x14ac:dyDescent="0.3">
      <c r="A1000">
        <v>2020</v>
      </c>
      <c r="B1000" t="s">
        <v>35</v>
      </c>
      <c r="C1000" t="s">
        <v>21</v>
      </c>
      <c r="D1000">
        <v>57963</v>
      </c>
      <c r="E1000">
        <v>5.65</v>
      </c>
      <c r="F1000" s="2">
        <f>Table1[[#This Row],[website_traffic]]*(Table1[[#This Row],[conversion_rate]]/100)</f>
        <v>3274.9095000000002</v>
      </c>
      <c r="G1000">
        <v>390380.18</v>
      </c>
      <c r="H1000" s="2">
        <f>Table1[[#This Row],[marketing_spend]]/Table1[[#This Row],[customer buying]]</f>
        <v>119.20334897804045</v>
      </c>
      <c r="I1000">
        <v>11531.19</v>
      </c>
      <c r="J1000">
        <v>30.04</v>
      </c>
      <c r="K1000" s="1">
        <f t="shared" si="15"/>
        <v>8067.2205240000003</v>
      </c>
      <c r="L1000">
        <v>273.19</v>
      </c>
      <c r="M1000">
        <v>1.1100000000000001</v>
      </c>
      <c r="N1000" s="1">
        <f>Table1[[#This Row],[final_price]]*Table1[[#This Row],[competitor_price_index]]</f>
        <v>8954.6147816400007</v>
      </c>
      <c r="O1000" t="s">
        <v>45</v>
      </c>
      <c r="P1000">
        <v>3216</v>
      </c>
      <c r="Q1000">
        <v>2633</v>
      </c>
      <c r="R1000">
        <v>15.77</v>
      </c>
      <c r="S1000" s="2">
        <f>Table1[[#This Row],[units_sold]]*(Table1[[#This Row],[return_rate]]/100)</f>
        <v>415.22410000000002</v>
      </c>
      <c r="T1000" s="2">
        <f>Table1[[#This Row],[units_sold]]-Table1[[#This Row],[unit_return]]</f>
        <v>2217.7759000000001</v>
      </c>
      <c r="U1000">
        <f>Table1[[#This Row],[final_sold]]*Table1[[#This Row],[final_price]]</f>
        <v>17891287.258112572</v>
      </c>
      <c r="V1000">
        <v>4.0199999999999996</v>
      </c>
      <c r="W1000">
        <v>11.72</v>
      </c>
    </row>
    <row r="1001" spans="1:23" x14ac:dyDescent="0.3">
      <c r="A1001">
        <v>2020</v>
      </c>
      <c r="B1001" t="s">
        <v>35</v>
      </c>
      <c r="C1001" t="s">
        <v>22</v>
      </c>
      <c r="D1001">
        <v>6663</v>
      </c>
      <c r="E1001">
        <v>1.7</v>
      </c>
      <c r="F1001" s="2">
        <f>Table1[[#This Row],[website_traffic]]*(Table1[[#This Row],[conversion_rate]]/100)</f>
        <v>113.27100000000002</v>
      </c>
      <c r="G1001">
        <v>176778.87</v>
      </c>
      <c r="H1001" s="2">
        <f>Table1[[#This Row],[marketing_spend]]/Table1[[#This Row],[customer buying]]</f>
        <v>1560.6719283841405</v>
      </c>
      <c r="I1001">
        <v>47294.54</v>
      </c>
      <c r="J1001">
        <v>26.12</v>
      </c>
      <c r="K1001" s="1">
        <f t="shared" si="15"/>
        <v>34941.206151999999</v>
      </c>
      <c r="L1001">
        <v>469.34</v>
      </c>
      <c r="M1001">
        <v>0.97</v>
      </c>
      <c r="N1001" s="1">
        <f>Table1[[#This Row],[final_price]]*Table1[[#This Row],[competitor_price_index]]</f>
        <v>33892.969967439996</v>
      </c>
      <c r="O1001" t="s">
        <v>45</v>
      </c>
      <c r="P1001">
        <v>3175</v>
      </c>
      <c r="Q1001">
        <v>87</v>
      </c>
      <c r="R1001">
        <v>5.79</v>
      </c>
      <c r="S1001" s="2">
        <f>Table1[[#This Row],[units_sold]]*(Table1[[#This Row],[return_rate]]/100)</f>
        <v>5.0373000000000001</v>
      </c>
      <c r="T1001" s="2">
        <f>Table1[[#This Row],[units_sold]]-Table1[[#This Row],[unit_return]]</f>
        <v>81.962699999999998</v>
      </c>
      <c r="U1001">
        <f>Table1[[#This Row],[final_sold]]*Table1[[#This Row],[final_price]]</f>
        <v>2863875.5974745303</v>
      </c>
      <c r="V1001">
        <v>3.86</v>
      </c>
      <c r="W1001">
        <v>7.41</v>
      </c>
    </row>
    <row r="1002" spans="1:23" x14ac:dyDescent="0.3">
      <c r="A1002">
        <v>2020</v>
      </c>
      <c r="B1002" t="s">
        <v>35</v>
      </c>
      <c r="C1002" t="s">
        <v>20</v>
      </c>
      <c r="D1002">
        <v>141089</v>
      </c>
      <c r="E1002">
        <v>4.18</v>
      </c>
      <c r="F1002" s="2">
        <f>Table1[[#This Row],[website_traffic]]*(Table1[[#This Row],[conversion_rate]]/100)</f>
        <v>5897.5201999999999</v>
      </c>
      <c r="G1002">
        <v>230661.88</v>
      </c>
      <c r="H1002" s="2">
        <f>Table1[[#This Row],[marketing_spend]]/Table1[[#This Row],[customer buying]]</f>
        <v>39.11167273322777</v>
      </c>
      <c r="I1002">
        <v>2946.8</v>
      </c>
      <c r="J1002">
        <v>26.04</v>
      </c>
      <c r="K1002" s="1">
        <f t="shared" si="15"/>
        <v>2179.4532800000002</v>
      </c>
      <c r="L1002">
        <v>29.41</v>
      </c>
      <c r="M1002">
        <v>0.92</v>
      </c>
      <c r="N1002" s="1">
        <f>Table1[[#This Row],[final_price]]*Table1[[#This Row],[competitor_price_index]]</f>
        <v>2005.0970176000003</v>
      </c>
      <c r="O1002" t="s">
        <v>45</v>
      </c>
      <c r="P1002">
        <v>2109</v>
      </c>
      <c r="Q1002">
        <v>3703</v>
      </c>
      <c r="R1002">
        <v>19.18</v>
      </c>
      <c r="S1002" s="2">
        <f>Table1[[#This Row],[units_sold]]*(Table1[[#This Row],[return_rate]]/100)</f>
        <v>710.23540000000003</v>
      </c>
      <c r="T1002" s="2">
        <f>Table1[[#This Row],[units_sold]]-Table1[[#This Row],[unit_return]]</f>
        <v>2992.7646</v>
      </c>
      <c r="U1002">
        <f>Table1[[#This Row],[final_sold]]*Table1[[#This Row],[final_price]]</f>
        <v>6522590.6237378884</v>
      </c>
      <c r="V1002">
        <v>3.14</v>
      </c>
      <c r="W1002">
        <v>11.13</v>
      </c>
    </row>
    <row r="1003" spans="1:23" x14ac:dyDescent="0.3">
      <c r="A1003">
        <v>2020</v>
      </c>
      <c r="B1003" t="s">
        <v>35</v>
      </c>
      <c r="C1003" t="s">
        <v>19</v>
      </c>
      <c r="D1003">
        <v>92133</v>
      </c>
      <c r="E1003">
        <v>1.35</v>
      </c>
      <c r="F1003" s="2">
        <f>Table1[[#This Row],[website_traffic]]*(Table1[[#This Row],[conversion_rate]]/100)</f>
        <v>1243.7955000000002</v>
      </c>
      <c r="G1003">
        <v>279729.5</v>
      </c>
      <c r="H1003" s="2">
        <f>Table1[[#This Row],[marketing_spend]]/Table1[[#This Row],[customer buying]]</f>
        <v>224.89991320920518</v>
      </c>
      <c r="I1003">
        <v>10628.45</v>
      </c>
      <c r="J1003">
        <v>32.86</v>
      </c>
      <c r="K1003" s="1">
        <f t="shared" si="15"/>
        <v>7135.9413300000006</v>
      </c>
      <c r="L1003">
        <v>113.82</v>
      </c>
      <c r="M1003">
        <v>0.96</v>
      </c>
      <c r="N1003" s="1">
        <f>Table1[[#This Row],[final_price]]*Table1[[#This Row],[competitor_price_index]]</f>
        <v>6850.5036768</v>
      </c>
      <c r="O1003" t="s">
        <v>44</v>
      </c>
      <c r="P1003">
        <v>906</v>
      </c>
      <c r="Q1003">
        <v>920</v>
      </c>
      <c r="R1003">
        <v>19.399999999999999</v>
      </c>
      <c r="S1003" s="2">
        <f>Table1[[#This Row],[units_sold]]*(Table1[[#This Row],[return_rate]]/100)</f>
        <v>178.48</v>
      </c>
      <c r="T1003" s="2">
        <f>Table1[[#This Row],[units_sold]]-Table1[[#This Row],[unit_return]]</f>
        <v>741.52</v>
      </c>
      <c r="U1003">
        <f>Table1[[#This Row],[final_sold]]*Table1[[#This Row],[final_price]]</f>
        <v>5291443.2150216</v>
      </c>
      <c r="V1003">
        <v>2.96</v>
      </c>
      <c r="W1003">
        <v>12.85</v>
      </c>
    </row>
    <row r="1004" spans="1:23" x14ac:dyDescent="0.3">
      <c r="A1004">
        <v>2020</v>
      </c>
      <c r="B1004" t="s">
        <v>35</v>
      </c>
      <c r="C1004" t="s">
        <v>21</v>
      </c>
      <c r="D1004">
        <v>39297</v>
      </c>
      <c r="E1004">
        <v>1.92</v>
      </c>
      <c r="F1004" s="2">
        <f>Table1[[#This Row],[website_traffic]]*(Table1[[#This Row],[conversion_rate]]/100)</f>
        <v>754.50239999999997</v>
      </c>
      <c r="G1004">
        <v>248348.61</v>
      </c>
      <c r="H1004" s="2">
        <f>Table1[[#This Row],[marketing_spend]]/Table1[[#This Row],[customer buying]]</f>
        <v>329.15549373998016</v>
      </c>
      <c r="I1004">
        <v>45220.94</v>
      </c>
      <c r="J1004">
        <v>54.68</v>
      </c>
      <c r="K1004" s="1">
        <f t="shared" si="15"/>
        <v>20494.130008000004</v>
      </c>
      <c r="L1004">
        <v>434.85</v>
      </c>
      <c r="M1004">
        <v>1.1299999999999999</v>
      </c>
      <c r="N1004" s="1">
        <f>Table1[[#This Row],[final_price]]*Table1[[#This Row],[competitor_price_index]]</f>
        <v>23158.366909040004</v>
      </c>
      <c r="O1004" t="s">
        <v>45</v>
      </c>
      <c r="P1004">
        <v>3981</v>
      </c>
      <c r="Q1004">
        <v>446</v>
      </c>
      <c r="R1004">
        <v>19.899999999999999</v>
      </c>
      <c r="S1004" s="2">
        <f>Table1[[#This Row],[units_sold]]*(Table1[[#This Row],[return_rate]]/100)</f>
        <v>88.753999999999991</v>
      </c>
      <c r="T1004" s="2">
        <f>Table1[[#This Row],[units_sold]]-Table1[[#This Row],[unit_return]]</f>
        <v>357.24599999999998</v>
      </c>
      <c r="U1004">
        <f>Table1[[#This Row],[final_sold]]*Table1[[#This Row],[final_price]]</f>
        <v>7321445.968837969</v>
      </c>
      <c r="V1004">
        <v>2.96</v>
      </c>
      <c r="W1004">
        <v>10.130000000000001</v>
      </c>
    </row>
    <row r="1005" spans="1:23" x14ac:dyDescent="0.3">
      <c r="A1005">
        <v>2020</v>
      </c>
      <c r="B1005" t="s">
        <v>35</v>
      </c>
      <c r="C1005" t="s">
        <v>20</v>
      </c>
      <c r="D1005">
        <v>145413</v>
      </c>
      <c r="E1005">
        <v>6.75</v>
      </c>
      <c r="F1005" s="2">
        <f>Table1[[#This Row],[website_traffic]]*(Table1[[#This Row],[conversion_rate]]/100)</f>
        <v>9815.3775000000005</v>
      </c>
      <c r="G1005">
        <v>282182.25</v>
      </c>
      <c r="H1005" s="2">
        <f>Table1[[#This Row],[marketing_spend]]/Table1[[#This Row],[customer buying]]</f>
        <v>28.748996154248779</v>
      </c>
      <c r="I1005">
        <v>40653.4</v>
      </c>
      <c r="J1005">
        <v>34.15</v>
      </c>
      <c r="K1005" s="1">
        <f t="shared" si="15"/>
        <v>26770.263900000005</v>
      </c>
      <c r="L1005">
        <v>433.76</v>
      </c>
      <c r="M1005">
        <v>1.1499999999999999</v>
      </c>
      <c r="N1005" s="1">
        <f>Table1[[#This Row],[final_price]]*Table1[[#This Row],[competitor_price_index]]</f>
        <v>30785.803485000004</v>
      </c>
      <c r="O1005" t="s">
        <v>44</v>
      </c>
      <c r="P1005">
        <v>4112</v>
      </c>
      <c r="Q1005">
        <v>7606</v>
      </c>
      <c r="R1005">
        <v>8.07</v>
      </c>
      <c r="S1005" s="2">
        <f>Table1[[#This Row],[units_sold]]*(Table1[[#This Row],[return_rate]]/100)</f>
        <v>613.80420000000004</v>
      </c>
      <c r="T1005" s="2">
        <f>Table1[[#This Row],[units_sold]]-Table1[[#This Row],[unit_return]]</f>
        <v>6992.1957999999995</v>
      </c>
      <c r="U1005">
        <f>Table1[[#This Row],[final_sold]]*Table1[[#This Row],[final_price]]</f>
        <v>187182926.80647165</v>
      </c>
      <c r="V1005">
        <v>3.1</v>
      </c>
      <c r="W1005">
        <v>19.62</v>
      </c>
    </row>
    <row r="1006" spans="1:23" x14ac:dyDescent="0.3">
      <c r="A1006">
        <v>2020</v>
      </c>
      <c r="B1006" t="s">
        <v>35</v>
      </c>
      <c r="C1006" t="s">
        <v>19</v>
      </c>
      <c r="D1006">
        <v>121405</v>
      </c>
      <c r="E1006">
        <v>6.85</v>
      </c>
      <c r="F1006" s="2">
        <f>Table1[[#This Row],[website_traffic]]*(Table1[[#This Row],[conversion_rate]]/100)</f>
        <v>8316.2424999999985</v>
      </c>
      <c r="G1006">
        <v>109702.66</v>
      </c>
      <c r="H1006" s="2">
        <f>Table1[[#This Row],[marketing_spend]]/Table1[[#This Row],[customer buying]]</f>
        <v>13.191373387680798</v>
      </c>
      <c r="I1006">
        <v>47715.76</v>
      </c>
      <c r="J1006">
        <v>2.25</v>
      </c>
      <c r="K1006" s="1">
        <f t="shared" si="15"/>
        <v>46642.155400000003</v>
      </c>
      <c r="L1006">
        <v>486.83</v>
      </c>
      <c r="M1006">
        <v>1.2</v>
      </c>
      <c r="N1006" s="1">
        <f>Table1[[#This Row],[final_price]]*Table1[[#This Row],[competitor_price_index]]</f>
        <v>55970.586480000005</v>
      </c>
      <c r="O1006" t="s">
        <v>45</v>
      </c>
      <c r="P1006">
        <v>4596</v>
      </c>
      <c r="Q1006">
        <v>8249</v>
      </c>
      <c r="R1006">
        <v>23.88</v>
      </c>
      <c r="S1006" s="2">
        <f>Table1[[#This Row],[units_sold]]*(Table1[[#This Row],[return_rate]]/100)</f>
        <v>1969.8611999999998</v>
      </c>
      <c r="T1006" s="2">
        <f>Table1[[#This Row],[units_sold]]-Table1[[#This Row],[unit_return]]</f>
        <v>6279.1388000000006</v>
      </c>
      <c r="U1006">
        <f>Table1[[#This Row],[final_sold]]*Table1[[#This Row],[final_price]]</f>
        <v>292872567.68776959</v>
      </c>
      <c r="V1006">
        <v>4.96</v>
      </c>
      <c r="W1006">
        <v>1.48</v>
      </c>
    </row>
    <row r="1007" spans="1:23" x14ac:dyDescent="0.3">
      <c r="A1007">
        <v>2020</v>
      </c>
      <c r="B1007" t="s">
        <v>35</v>
      </c>
      <c r="C1007" t="s">
        <v>22</v>
      </c>
      <c r="D1007">
        <v>54203</v>
      </c>
      <c r="E1007">
        <v>5.76</v>
      </c>
      <c r="F1007" s="2">
        <f>Table1[[#This Row],[website_traffic]]*(Table1[[#This Row],[conversion_rate]]/100)</f>
        <v>3122.0927999999999</v>
      </c>
      <c r="G1007">
        <v>394593.04</v>
      </c>
      <c r="H1007" s="2">
        <f>Table1[[#This Row],[marketing_spend]]/Table1[[#This Row],[customer buying]]</f>
        <v>126.38735145861135</v>
      </c>
      <c r="I1007">
        <v>46130.93</v>
      </c>
      <c r="J1007">
        <v>11.73</v>
      </c>
      <c r="K1007" s="1">
        <f t="shared" si="15"/>
        <v>40719.771911000003</v>
      </c>
      <c r="L1007">
        <v>102.23</v>
      </c>
      <c r="M1007">
        <v>1.1000000000000001</v>
      </c>
      <c r="N1007" s="1">
        <f>Table1[[#This Row],[final_price]]*Table1[[#This Row],[competitor_price_index]]</f>
        <v>44791.74910210001</v>
      </c>
      <c r="O1007" t="s">
        <v>44</v>
      </c>
      <c r="P1007">
        <v>4273</v>
      </c>
      <c r="Q1007">
        <v>2661</v>
      </c>
      <c r="R1007">
        <v>5.79</v>
      </c>
      <c r="S1007" s="2">
        <f>Table1[[#This Row],[units_sold]]*(Table1[[#This Row],[return_rate]]/100)</f>
        <v>154.0719</v>
      </c>
      <c r="T1007" s="2">
        <f>Table1[[#This Row],[units_sold]]-Table1[[#This Row],[unit_return]]</f>
        <v>2506.9281000000001</v>
      </c>
      <c r="U1007">
        <f>Table1[[#This Row],[final_sold]]*Table1[[#This Row],[final_price]]</f>
        <v>102081540.42927662</v>
      </c>
      <c r="V1007">
        <v>3.41</v>
      </c>
      <c r="W1007">
        <v>15.5</v>
      </c>
    </row>
    <row r="1008" spans="1:23" x14ac:dyDescent="0.3">
      <c r="A1008">
        <v>2020</v>
      </c>
      <c r="B1008" t="s">
        <v>35</v>
      </c>
      <c r="C1008" t="s">
        <v>20</v>
      </c>
      <c r="D1008">
        <v>169214</v>
      </c>
      <c r="E1008">
        <v>7.08</v>
      </c>
      <c r="F1008" s="2">
        <f>Table1[[#This Row],[website_traffic]]*(Table1[[#This Row],[conversion_rate]]/100)</f>
        <v>11980.351200000001</v>
      </c>
      <c r="G1008">
        <v>143134.84</v>
      </c>
      <c r="H1008" s="2">
        <f>Table1[[#This Row],[marketing_spend]]/Table1[[#This Row],[customer buying]]</f>
        <v>11.947466114348966</v>
      </c>
      <c r="I1008">
        <v>3548.58</v>
      </c>
      <c r="J1008">
        <v>52.12</v>
      </c>
      <c r="K1008" s="1">
        <f t="shared" si="15"/>
        <v>1699.0601039999999</v>
      </c>
      <c r="L1008">
        <v>55.79</v>
      </c>
      <c r="M1008">
        <v>1.2</v>
      </c>
      <c r="N1008" s="1">
        <f>Table1[[#This Row],[final_price]]*Table1[[#This Row],[competitor_price_index]]</f>
        <v>2038.8721247999997</v>
      </c>
      <c r="O1008" t="s">
        <v>44</v>
      </c>
      <c r="P1008">
        <v>2881</v>
      </c>
      <c r="Q1008">
        <v>13088</v>
      </c>
      <c r="R1008">
        <v>13.19</v>
      </c>
      <c r="S1008" s="2">
        <f>Table1[[#This Row],[units_sold]]*(Table1[[#This Row],[return_rate]]/100)</f>
        <v>1726.3072</v>
      </c>
      <c r="T1008" s="2">
        <f>Table1[[#This Row],[units_sold]]-Table1[[#This Row],[unit_return]]</f>
        <v>11361.692800000001</v>
      </c>
      <c r="U1008">
        <f>Table1[[#This Row],[final_sold]]*Table1[[#This Row],[final_price]]</f>
        <v>19304198.950384051</v>
      </c>
      <c r="V1008">
        <v>4.37</v>
      </c>
      <c r="W1008">
        <v>14.3</v>
      </c>
    </row>
    <row r="1009" spans="1:23" x14ac:dyDescent="0.3">
      <c r="A1009">
        <v>2020</v>
      </c>
      <c r="B1009" t="s">
        <v>35</v>
      </c>
      <c r="C1009" t="s">
        <v>22</v>
      </c>
      <c r="D1009">
        <v>52372</v>
      </c>
      <c r="E1009">
        <v>7.82</v>
      </c>
      <c r="F1009" s="2">
        <f>Table1[[#This Row],[website_traffic]]*(Table1[[#This Row],[conversion_rate]]/100)</f>
        <v>4095.4904000000001</v>
      </c>
      <c r="G1009">
        <v>363278.64</v>
      </c>
      <c r="H1009" s="2">
        <f>Table1[[#This Row],[marketing_spend]]/Table1[[#This Row],[customer buying]]</f>
        <v>88.7021100086085</v>
      </c>
      <c r="I1009">
        <v>15955.5</v>
      </c>
      <c r="J1009">
        <v>5.15</v>
      </c>
      <c r="K1009" s="1">
        <f t="shared" si="15"/>
        <v>15133.79175</v>
      </c>
      <c r="L1009">
        <v>327.76</v>
      </c>
      <c r="M1009">
        <v>1.17</v>
      </c>
      <c r="N1009" s="1">
        <f>Table1[[#This Row],[final_price]]*Table1[[#This Row],[competitor_price_index]]</f>
        <v>17706.536347499998</v>
      </c>
      <c r="O1009" t="s">
        <v>45</v>
      </c>
      <c r="P1009">
        <v>2155</v>
      </c>
      <c r="Q1009">
        <v>2137</v>
      </c>
      <c r="R1009">
        <v>12.69</v>
      </c>
      <c r="S1009" s="2">
        <f>Table1[[#This Row],[units_sold]]*(Table1[[#This Row],[return_rate]]/100)</f>
        <v>271.18529999999998</v>
      </c>
      <c r="T1009" s="2">
        <f>Table1[[#This Row],[units_sold]]-Table1[[#This Row],[unit_return]]</f>
        <v>1865.8146999999999</v>
      </c>
      <c r="U1009">
        <f>Table1[[#This Row],[final_sold]]*Table1[[#This Row],[final_price]]</f>
        <v>28236851.113888726</v>
      </c>
      <c r="V1009">
        <v>2.61</v>
      </c>
      <c r="W1009">
        <v>9.8699999999999992</v>
      </c>
    </row>
    <row r="1010" spans="1:23" x14ac:dyDescent="0.3">
      <c r="A1010">
        <v>2020</v>
      </c>
      <c r="B1010" t="s">
        <v>35</v>
      </c>
      <c r="C1010" t="s">
        <v>20</v>
      </c>
      <c r="D1010">
        <v>195161</v>
      </c>
      <c r="E1010">
        <v>3.39</v>
      </c>
      <c r="F1010" s="2">
        <f>Table1[[#This Row],[website_traffic]]*(Table1[[#This Row],[conversion_rate]]/100)</f>
        <v>6615.9579000000003</v>
      </c>
      <c r="G1010">
        <v>310931.19</v>
      </c>
      <c r="H1010" s="2">
        <f>Table1[[#This Row],[marketing_spend]]/Table1[[#This Row],[customer buying]]</f>
        <v>46.997153654801821</v>
      </c>
      <c r="I1010">
        <v>18020.490000000002</v>
      </c>
      <c r="J1010">
        <v>31.51</v>
      </c>
      <c r="K1010" s="1">
        <f t="shared" si="15"/>
        <v>12342.233601000002</v>
      </c>
      <c r="L1010">
        <v>483.91</v>
      </c>
      <c r="M1010">
        <v>0.93</v>
      </c>
      <c r="N1010" s="1">
        <f>Table1[[#This Row],[final_price]]*Table1[[#This Row],[competitor_price_index]]</f>
        <v>11478.277248930002</v>
      </c>
      <c r="O1010" t="s">
        <v>45</v>
      </c>
      <c r="P1010">
        <v>1538</v>
      </c>
      <c r="Q1010">
        <v>5769</v>
      </c>
      <c r="R1010">
        <v>19.57</v>
      </c>
      <c r="S1010" s="2">
        <f>Table1[[#This Row],[units_sold]]*(Table1[[#This Row],[return_rate]]/100)</f>
        <v>1128.9933000000001</v>
      </c>
      <c r="T1010" s="2">
        <f>Table1[[#This Row],[units_sold]]-Table1[[#This Row],[unit_return]]</f>
        <v>4640.0066999999999</v>
      </c>
      <c r="U1010">
        <f>Table1[[#This Row],[final_sold]]*Table1[[#This Row],[final_price]]</f>
        <v>57268046.601605132</v>
      </c>
      <c r="V1010">
        <v>4.3600000000000003</v>
      </c>
      <c r="W1010">
        <v>12.67</v>
      </c>
    </row>
    <row r="1011" spans="1:23" x14ac:dyDescent="0.3">
      <c r="A1011">
        <v>2020</v>
      </c>
      <c r="B1011" t="s">
        <v>35</v>
      </c>
      <c r="C1011" t="s">
        <v>18</v>
      </c>
      <c r="D1011">
        <v>54685</v>
      </c>
      <c r="E1011">
        <v>3.13</v>
      </c>
      <c r="F1011" s="2">
        <f>Table1[[#This Row],[website_traffic]]*(Table1[[#This Row],[conversion_rate]]/100)</f>
        <v>1711.6405</v>
      </c>
      <c r="G1011">
        <v>131166.57</v>
      </c>
      <c r="H1011" s="2">
        <f>Table1[[#This Row],[marketing_spend]]/Table1[[#This Row],[customer buying]]</f>
        <v>76.632078990886228</v>
      </c>
      <c r="I1011">
        <v>28935.62</v>
      </c>
      <c r="J1011">
        <v>30.86</v>
      </c>
      <c r="K1011" s="1">
        <f t="shared" si="15"/>
        <v>20006.087668</v>
      </c>
      <c r="L1011">
        <v>53.26</v>
      </c>
      <c r="M1011">
        <v>0.89</v>
      </c>
      <c r="N1011" s="1">
        <f>Table1[[#This Row],[final_price]]*Table1[[#This Row],[competitor_price_index]]</f>
        <v>17805.41802452</v>
      </c>
      <c r="O1011" t="s">
        <v>45</v>
      </c>
      <c r="P1011">
        <v>3819</v>
      </c>
      <c r="Q1011">
        <v>1417</v>
      </c>
      <c r="R1011">
        <v>21.65</v>
      </c>
      <c r="S1011" s="2">
        <f>Table1[[#This Row],[units_sold]]*(Table1[[#This Row],[return_rate]]/100)</f>
        <v>306.78050000000002</v>
      </c>
      <c r="T1011" s="2">
        <f>Table1[[#This Row],[units_sold]]-Table1[[#This Row],[unit_return]]</f>
        <v>1110.2194999999999</v>
      </c>
      <c r="U1011">
        <f>Table1[[#This Row],[final_sold]]*Table1[[#This Row],[final_price]]</f>
        <v>22211148.647723123</v>
      </c>
      <c r="V1011">
        <v>4.1399999999999997</v>
      </c>
      <c r="W1011">
        <v>10.48</v>
      </c>
    </row>
    <row r="1012" spans="1:23" x14ac:dyDescent="0.3">
      <c r="A1012">
        <v>2020</v>
      </c>
      <c r="B1012" t="s">
        <v>35</v>
      </c>
      <c r="C1012" t="s">
        <v>18</v>
      </c>
      <c r="D1012">
        <v>82846</v>
      </c>
      <c r="E1012">
        <v>6.35</v>
      </c>
      <c r="F1012" s="2">
        <f>Table1[[#This Row],[website_traffic]]*(Table1[[#This Row],[conversion_rate]]/100)</f>
        <v>5260.7210000000005</v>
      </c>
      <c r="G1012">
        <v>28666.48</v>
      </c>
      <c r="H1012" s="2">
        <f>Table1[[#This Row],[marketing_spend]]/Table1[[#This Row],[customer buying]]</f>
        <v>5.4491542128921102</v>
      </c>
      <c r="I1012">
        <v>35661.19</v>
      </c>
      <c r="J1012">
        <v>35.69</v>
      </c>
      <c r="K1012" s="1">
        <f t="shared" si="15"/>
        <v>22933.711289000003</v>
      </c>
      <c r="L1012">
        <v>168.65</v>
      </c>
      <c r="M1012">
        <v>0.9</v>
      </c>
      <c r="N1012" s="1">
        <f>Table1[[#This Row],[final_price]]*Table1[[#This Row],[competitor_price_index]]</f>
        <v>20640.340160100004</v>
      </c>
      <c r="O1012" t="s">
        <v>45</v>
      </c>
      <c r="P1012">
        <v>3480</v>
      </c>
      <c r="Q1012">
        <v>3272</v>
      </c>
      <c r="R1012">
        <v>18.53</v>
      </c>
      <c r="S1012" s="2">
        <f>Table1[[#This Row],[units_sold]]*(Table1[[#This Row],[return_rate]]/100)</f>
        <v>606.30160000000012</v>
      </c>
      <c r="T1012" s="2">
        <f>Table1[[#This Row],[units_sold]]-Table1[[#This Row],[unit_return]]</f>
        <v>2665.6983999999998</v>
      </c>
      <c r="U1012">
        <f>Table1[[#This Row],[final_sold]]*Table1[[#This Row],[final_price]]</f>
        <v>61134357.489149243</v>
      </c>
      <c r="V1012">
        <v>3.11</v>
      </c>
      <c r="W1012">
        <v>8.2100000000000009</v>
      </c>
    </row>
    <row r="1013" spans="1:23" x14ac:dyDescent="0.3">
      <c r="A1013">
        <v>2020</v>
      </c>
      <c r="B1013" t="s">
        <v>35</v>
      </c>
      <c r="C1013" t="s">
        <v>22</v>
      </c>
      <c r="D1013">
        <v>137208</v>
      </c>
      <c r="E1013">
        <v>3.2</v>
      </c>
      <c r="F1013" s="2">
        <f>Table1[[#This Row],[website_traffic]]*(Table1[[#This Row],[conversion_rate]]/100)</f>
        <v>4390.6559999999999</v>
      </c>
      <c r="G1013">
        <v>330162.15000000002</v>
      </c>
      <c r="H1013" s="2">
        <f>Table1[[#This Row],[marketing_spend]]/Table1[[#This Row],[customer buying]]</f>
        <v>75.196542384554846</v>
      </c>
      <c r="I1013">
        <v>43394.26</v>
      </c>
      <c r="J1013">
        <v>26.88</v>
      </c>
      <c r="K1013" s="1">
        <f t="shared" si="15"/>
        <v>31729.882912000005</v>
      </c>
      <c r="L1013">
        <v>291.2</v>
      </c>
      <c r="M1013">
        <v>0.82</v>
      </c>
      <c r="N1013" s="1">
        <f>Table1[[#This Row],[final_price]]*Table1[[#This Row],[competitor_price_index]]</f>
        <v>26018.503987840002</v>
      </c>
      <c r="O1013" t="s">
        <v>45</v>
      </c>
      <c r="P1013">
        <v>4143</v>
      </c>
      <c r="Q1013">
        <v>4232</v>
      </c>
      <c r="R1013">
        <v>2.92</v>
      </c>
      <c r="S1013" s="2">
        <f>Table1[[#This Row],[units_sold]]*(Table1[[#This Row],[return_rate]]/100)</f>
        <v>123.5744</v>
      </c>
      <c r="T1013" s="2">
        <f>Table1[[#This Row],[units_sold]]-Table1[[#This Row],[unit_return]]</f>
        <v>4108.4255999999996</v>
      </c>
      <c r="U1013">
        <f>Table1[[#This Row],[final_sold]]*Table1[[#This Row],[final_price]]</f>
        <v>130359863.24066335</v>
      </c>
      <c r="V1013">
        <v>4.82</v>
      </c>
      <c r="W1013">
        <v>8.77</v>
      </c>
    </row>
    <row r="1014" spans="1:23" x14ac:dyDescent="0.3">
      <c r="A1014">
        <v>2020</v>
      </c>
      <c r="B1014" t="s">
        <v>35</v>
      </c>
      <c r="C1014" t="s">
        <v>22</v>
      </c>
      <c r="D1014">
        <v>33132</v>
      </c>
      <c r="E1014">
        <v>2.72</v>
      </c>
      <c r="F1014" s="2">
        <f>Table1[[#This Row],[website_traffic]]*(Table1[[#This Row],[conversion_rate]]/100)</f>
        <v>901.19040000000007</v>
      </c>
      <c r="G1014">
        <v>388214.89</v>
      </c>
      <c r="H1014" s="2">
        <f>Table1[[#This Row],[marketing_spend]]/Table1[[#This Row],[customer buying]]</f>
        <v>430.7800992997706</v>
      </c>
      <c r="I1014">
        <v>40838.47</v>
      </c>
      <c r="J1014">
        <v>50.6</v>
      </c>
      <c r="K1014" s="1">
        <f t="shared" si="15"/>
        <v>20174.204180000001</v>
      </c>
      <c r="L1014">
        <v>70.02</v>
      </c>
      <c r="M1014">
        <v>1.0900000000000001</v>
      </c>
      <c r="N1014" s="1">
        <f>Table1[[#This Row],[final_price]]*Table1[[#This Row],[competitor_price_index]]</f>
        <v>21989.882556200002</v>
      </c>
      <c r="O1014" t="s">
        <v>45</v>
      </c>
      <c r="P1014">
        <v>2124</v>
      </c>
      <c r="Q1014">
        <v>776</v>
      </c>
      <c r="R1014">
        <v>2.2400000000000002</v>
      </c>
      <c r="S1014" s="2">
        <f>Table1[[#This Row],[units_sold]]*(Table1[[#This Row],[return_rate]]/100)</f>
        <v>17.382400000000004</v>
      </c>
      <c r="T1014" s="2">
        <f>Table1[[#This Row],[units_sold]]-Table1[[#This Row],[unit_return]]</f>
        <v>758.61760000000004</v>
      </c>
      <c r="U1014">
        <f>Table1[[#This Row],[final_sold]]*Table1[[#This Row],[final_price]]</f>
        <v>15304506.35694157</v>
      </c>
      <c r="V1014">
        <v>4.3099999999999996</v>
      </c>
      <c r="W1014">
        <v>12.35</v>
      </c>
    </row>
    <row r="1015" spans="1:23" x14ac:dyDescent="0.3">
      <c r="A1015">
        <v>2020</v>
      </c>
      <c r="B1015" t="s">
        <v>35</v>
      </c>
      <c r="C1015" t="s">
        <v>18</v>
      </c>
      <c r="D1015">
        <v>94621</v>
      </c>
      <c r="E1015">
        <v>2.65</v>
      </c>
      <c r="F1015" s="2">
        <f>Table1[[#This Row],[website_traffic]]*(Table1[[#This Row],[conversion_rate]]/100)</f>
        <v>2507.4564999999998</v>
      </c>
      <c r="G1015">
        <v>472814.2</v>
      </c>
      <c r="H1015" s="2">
        <f>Table1[[#This Row],[marketing_spend]]/Table1[[#This Row],[customer buying]]</f>
        <v>188.56327118735661</v>
      </c>
      <c r="I1015">
        <v>23494.36</v>
      </c>
      <c r="J1015">
        <v>52.3</v>
      </c>
      <c r="K1015" s="1">
        <f t="shared" si="15"/>
        <v>11206.809719999999</v>
      </c>
      <c r="L1015">
        <v>84.29</v>
      </c>
      <c r="M1015">
        <v>0.97</v>
      </c>
      <c r="N1015" s="1">
        <f>Table1[[#This Row],[final_price]]*Table1[[#This Row],[competitor_price_index]]</f>
        <v>10870.605428399998</v>
      </c>
      <c r="O1015" t="s">
        <v>45</v>
      </c>
      <c r="P1015">
        <v>2189</v>
      </c>
      <c r="Q1015">
        <v>2382</v>
      </c>
      <c r="R1015">
        <v>3.8</v>
      </c>
      <c r="S1015" s="2">
        <f>Table1[[#This Row],[units_sold]]*(Table1[[#This Row],[return_rate]]/100)</f>
        <v>90.515999999999991</v>
      </c>
      <c r="T1015" s="2">
        <f>Table1[[#This Row],[units_sold]]-Table1[[#This Row],[unit_return]]</f>
        <v>2291.4839999999999</v>
      </c>
      <c r="U1015">
        <f>Table1[[#This Row],[final_sold]]*Table1[[#This Row],[final_price]]</f>
        <v>25680225.164424479</v>
      </c>
      <c r="V1015">
        <v>4.75</v>
      </c>
      <c r="W1015">
        <v>14.32</v>
      </c>
    </row>
    <row r="1016" spans="1:23" x14ac:dyDescent="0.3">
      <c r="A1016">
        <v>2020</v>
      </c>
      <c r="B1016" t="s">
        <v>35</v>
      </c>
      <c r="C1016" t="s">
        <v>20</v>
      </c>
      <c r="D1016">
        <v>99215</v>
      </c>
      <c r="E1016">
        <v>6.07</v>
      </c>
      <c r="F1016" s="2">
        <f>Table1[[#This Row],[website_traffic]]*(Table1[[#This Row],[conversion_rate]]/100)</f>
        <v>6022.3505000000005</v>
      </c>
      <c r="G1016">
        <v>419077.5</v>
      </c>
      <c r="H1016" s="2">
        <f>Table1[[#This Row],[marketing_spend]]/Table1[[#This Row],[customer buying]]</f>
        <v>69.587032504999499</v>
      </c>
      <c r="I1016">
        <v>24677.41</v>
      </c>
      <c r="J1016">
        <v>28.89</v>
      </c>
      <c r="K1016" s="1">
        <f t="shared" si="15"/>
        <v>17548.106251000001</v>
      </c>
      <c r="L1016">
        <v>151.79</v>
      </c>
      <c r="M1016">
        <v>1.1200000000000001</v>
      </c>
      <c r="N1016" s="1">
        <f>Table1[[#This Row],[final_price]]*Table1[[#This Row],[competitor_price_index]]</f>
        <v>19653.879001120004</v>
      </c>
      <c r="O1016" t="s">
        <v>45</v>
      </c>
      <c r="P1016">
        <v>4809</v>
      </c>
      <c r="Q1016">
        <v>5781</v>
      </c>
      <c r="R1016">
        <v>21.43</v>
      </c>
      <c r="S1016" s="2">
        <f>Table1[[#This Row],[units_sold]]*(Table1[[#This Row],[return_rate]]/100)</f>
        <v>1238.8682999999999</v>
      </c>
      <c r="T1016" s="2">
        <f>Table1[[#This Row],[units_sold]]-Table1[[#This Row],[unit_return]]</f>
        <v>4542.1316999999999</v>
      </c>
      <c r="U1016">
        <f>Table1[[#This Row],[final_sold]]*Table1[[#This Row],[final_price]]</f>
        <v>79705809.677635267</v>
      </c>
      <c r="V1016">
        <v>4.8</v>
      </c>
      <c r="W1016">
        <v>6.84</v>
      </c>
    </row>
    <row r="1017" spans="1:23" x14ac:dyDescent="0.3">
      <c r="A1017">
        <v>2020</v>
      </c>
      <c r="B1017" t="s">
        <v>35</v>
      </c>
      <c r="C1017" t="s">
        <v>20</v>
      </c>
      <c r="D1017">
        <v>134140</v>
      </c>
      <c r="E1017">
        <v>3.54</v>
      </c>
      <c r="F1017" s="2">
        <f>Table1[[#This Row],[website_traffic]]*(Table1[[#This Row],[conversion_rate]]/100)</f>
        <v>4748.5560000000005</v>
      </c>
      <c r="G1017">
        <v>208889.66</v>
      </c>
      <c r="H1017" s="2">
        <f>Table1[[#This Row],[marketing_spend]]/Table1[[#This Row],[customer buying]]</f>
        <v>43.990143529948888</v>
      </c>
      <c r="I1017">
        <v>46620.27</v>
      </c>
      <c r="J1017">
        <v>34.61</v>
      </c>
      <c r="K1017" s="1">
        <f t="shared" si="15"/>
        <v>30484.994552999993</v>
      </c>
      <c r="L1017">
        <v>71.81</v>
      </c>
      <c r="M1017">
        <v>1.1100000000000001</v>
      </c>
      <c r="N1017" s="1">
        <f>Table1[[#This Row],[final_price]]*Table1[[#This Row],[competitor_price_index]]</f>
        <v>33838.343953829994</v>
      </c>
      <c r="O1017" t="s">
        <v>45</v>
      </c>
      <c r="P1017">
        <v>1532</v>
      </c>
      <c r="Q1017">
        <v>3912</v>
      </c>
      <c r="R1017">
        <v>8.64</v>
      </c>
      <c r="S1017" s="2">
        <f>Table1[[#This Row],[units_sold]]*(Table1[[#This Row],[return_rate]]/100)</f>
        <v>337.99680000000001</v>
      </c>
      <c r="T1017" s="2">
        <f>Table1[[#This Row],[units_sold]]-Table1[[#This Row],[unit_return]]</f>
        <v>3574.0032000000001</v>
      </c>
      <c r="U1017">
        <f>Table1[[#This Row],[final_sold]]*Table1[[#This Row],[final_price]]</f>
        <v>108953468.08440454</v>
      </c>
      <c r="V1017">
        <v>4.12</v>
      </c>
      <c r="W1017">
        <v>11.24</v>
      </c>
    </row>
    <row r="1018" spans="1:23" x14ac:dyDescent="0.3">
      <c r="A1018">
        <v>2020</v>
      </c>
      <c r="B1018" t="s">
        <v>35</v>
      </c>
      <c r="C1018" t="s">
        <v>20</v>
      </c>
      <c r="D1018">
        <v>67652</v>
      </c>
      <c r="E1018">
        <v>4.2</v>
      </c>
      <c r="F1018" s="2">
        <f>Table1[[#This Row],[website_traffic]]*(Table1[[#This Row],[conversion_rate]]/100)</f>
        <v>2841.384</v>
      </c>
      <c r="G1018">
        <v>35677.64</v>
      </c>
      <c r="H1018" s="2">
        <f>Table1[[#This Row],[marketing_spend]]/Table1[[#This Row],[customer buying]]</f>
        <v>12.556430246668524</v>
      </c>
      <c r="I1018">
        <v>19676.39</v>
      </c>
      <c r="J1018">
        <v>37.409999999999997</v>
      </c>
      <c r="K1018" s="1">
        <f t="shared" si="15"/>
        <v>12315.452501</v>
      </c>
      <c r="L1018">
        <v>159.57</v>
      </c>
      <c r="M1018">
        <v>0.88</v>
      </c>
      <c r="N1018" s="1">
        <f>Table1[[#This Row],[final_price]]*Table1[[#This Row],[competitor_price_index]]</f>
        <v>10837.59820088</v>
      </c>
      <c r="O1018" t="s">
        <v>45</v>
      </c>
      <c r="P1018">
        <v>4695</v>
      </c>
      <c r="Q1018">
        <v>2193</v>
      </c>
      <c r="R1018">
        <v>4.2300000000000004</v>
      </c>
      <c r="S1018" s="2">
        <f>Table1[[#This Row],[units_sold]]*(Table1[[#This Row],[return_rate]]/100)</f>
        <v>92.763900000000007</v>
      </c>
      <c r="T1018" s="2">
        <f>Table1[[#This Row],[units_sold]]-Table1[[#This Row],[unit_return]]</f>
        <v>2100.2361000000001</v>
      </c>
      <c r="U1018">
        <f>Table1[[#This Row],[final_sold]]*Table1[[#This Row],[final_price]]</f>
        <v>25865357.930435486</v>
      </c>
      <c r="V1018">
        <v>3.86</v>
      </c>
      <c r="W1018">
        <v>8.94</v>
      </c>
    </row>
    <row r="1019" spans="1:23" x14ac:dyDescent="0.3">
      <c r="A1019">
        <v>2020</v>
      </c>
      <c r="B1019" t="s">
        <v>35</v>
      </c>
      <c r="C1019" t="s">
        <v>18</v>
      </c>
      <c r="D1019">
        <v>149893</v>
      </c>
      <c r="E1019">
        <v>7.5</v>
      </c>
      <c r="F1019" s="2">
        <f>Table1[[#This Row],[website_traffic]]*(Table1[[#This Row],[conversion_rate]]/100)</f>
        <v>11241.975</v>
      </c>
      <c r="G1019">
        <v>305479.18</v>
      </c>
      <c r="H1019" s="2">
        <f>Table1[[#This Row],[marketing_spend]]/Table1[[#This Row],[customer buying]]</f>
        <v>27.173088358584678</v>
      </c>
      <c r="I1019">
        <v>5802.71</v>
      </c>
      <c r="J1019">
        <v>56.21</v>
      </c>
      <c r="K1019" s="1">
        <f t="shared" si="15"/>
        <v>2541.0067089999998</v>
      </c>
      <c r="L1019">
        <v>61.13</v>
      </c>
      <c r="M1019">
        <v>0.8</v>
      </c>
      <c r="N1019" s="1">
        <f>Table1[[#This Row],[final_price]]*Table1[[#This Row],[competitor_price_index]]</f>
        <v>2032.8053671999999</v>
      </c>
      <c r="O1019" t="s">
        <v>44</v>
      </c>
      <c r="P1019">
        <v>4346</v>
      </c>
      <c r="Q1019">
        <v>8206</v>
      </c>
      <c r="R1019">
        <v>3.4</v>
      </c>
      <c r="S1019" s="2">
        <f>Table1[[#This Row],[units_sold]]*(Table1[[#This Row],[return_rate]]/100)</f>
        <v>279.00400000000002</v>
      </c>
      <c r="T1019" s="2">
        <f>Table1[[#This Row],[units_sold]]-Table1[[#This Row],[unit_return]]</f>
        <v>7926.9960000000001</v>
      </c>
      <c r="U1019">
        <f>Table1[[#This Row],[final_sold]]*Table1[[#This Row],[final_price]]</f>
        <v>20142550.018216163</v>
      </c>
      <c r="V1019">
        <v>2.92</v>
      </c>
      <c r="W1019">
        <v>18.93</v>
      </c>
    </row>
    <row r="1020" spans="1:23" x14ac:dyDescent="0.3">
      <c r="A1020">
        <v>2020</v>
      </c>
      <c r="B1020" t="s">
        <v>35</v>
      </c>
      <c r="C1020" t="s">
        <v>18</v>
      </c>
      <c r="D1020">
        <v>5015</v>
      </c>
      <c r="E1020">
        <v>3.25</v>
      </c>
      <c r="F1020" s="2">
        <f>Table1[[#This Row],[website_traffic]]*(Table1[[#This Row],[conversion_rate]]/100)</f>
        <v>162.98750000000001</v>
      </c>
      <c r="G1020">
        <v>236606.8</v>
      </c>
      <c r="H1020" s="2">
        <f>Table1[[#This Row],[marketing_spend]]/Table1[[#This Row],[customer buying]]</f>
        <v>1451.6867857964567</v>
      </c>
      <c r="I1020">
        <v>41622.910000000003</v>
      </c>
      <c r="J1020">
        <v>3.34</v>
      </c>
      <c r="K1020" s="1">
        <f t="shared" si="15"/>
        <v>40232.704806000002</v>
      </c>
      <c r="L1020">
        <v>352.78</v>
      </c>
      <c r="M1020">
        <v>0.94</v>
      </c>
      <c r="N1020" s="1">
        <f>Table1[[#This Row],[final_price]]*Table1[[#This Row],[competitor_price_index]]</f>
        <v>37818.742517639999</v>
      </c>
      <c r="O1020" t="s">
        <v>45</v>
      </c>
      <c r="P1020">
        <v>3416</v>
      </c>
      <c r="Q1020">
        <v>138</v>
      </c>
      <c r="R1020">
        <v>3.57</v>
      </c>
      <c r="S1020" s="2">
        <f>Table1[[#This Row],[units_sold]]*(Table1[[#This Row],[return_rate]]/100)</f>
        <v>4.9265999999999996</v>
      </c>
      <c r="T1020" s="2">
        <f>Table1[[#This Row],[units_sold]]-Table1[[#This Row],[unit_return]]</f>
        <v>133.07339999999999</v>
      </c>
      <c r="U1020">
        <f>Table1[[#This Row],[final_sold]]*Table1[[#This Row],[final_price]]</f>
        <v>5353902.8197307605</v>
      </c>
      <c r="V1020">
        <v>4.24</v>
      </c>
      <c r="W1020">
        <v>5.75</v>
      </c>
    </row>
    <row r="1021" spans="1:23" x14ac:dyDescent="0.3">
      <c r="A1021">
        <v>2020</v>
      </c>
      <c r="B1021" t="s">
        <v>35</v>
      </c>
      <c r="C1021" t="s">
        <v>20</v>
      </c>
      <c r="D1021">
        <v>81641</v>
      </c>
      <c r="E1021">
        <v>4.47</v>
      </c>
      <c r="F1021" s="2">
        <f>Table1[[#This Row],[website_traffic]]*(Table1[[#This Row],[conversion_rate]]/100)</f>
        <v>3649.3526999999999</v>
      </c>
      <c r="G1021">
        <v>214441.15</v>
      </c>
      <c r="H1021" s="2">
        <f>Table1[[#This Row],[marketing_spend]]/Table1[[#This Row],[customer buying]]</f>
        <v>58.761420895272742</v>
      </c>
      <c r="I1021">
        <v>47179.19</v>
      </c>
      <c r="J1021">
        <v>7.3</v>
      </c>
      <c r="K1021" s="1">
        <f t="shared" si="15"/>
        <v>43735.109130000004</v>
      </c>
      <c r="L1021">
        <v>26.62</v>
      </c>
      <c r="M1021">
        <v>1.07</v>
      </c>
      <c r="N1021" s="1">
        <f>Table1[[#This Row],[final_price]]*Table1[[#This Row],[competitor_price_index]]</f>
        <v>46796.566769100005</v>
      </c>
      <c r="O1021" t="s">
        <v>44</v>
      </c>
      <c r="P1021">
        <v>802</v>
      </c>
      <c r="Q1021">
        <v>4059</v>
      </c>
      <c r="R1021">
        <v>16.600000000000001</v>
      </c>
      <c r="S1021" s="2">
        <f>Table1[[#This Row],[units_sold]]*(Table1[[#This Row],[return_rate]]/100)</f>
        <v>673.79399999999998</v>
      </c>
      <c r="T1021" s="2">
        <f>Table1[[#This Row],[units_sold]]-Table1[[#This Row],[unit_return]]</f>
        <v>3385.2060000000001</v>
      </c>
      <c r="U1021">
        <f>Table1[[#This Row],[final_sold]]*Table1[[#This Row],[final_price]]</f>
        <v>148052353.83753079</v>
      </c>
      <c r="V1021">
        <v>4.45</v>
      </c>
      <c r="W1021">
        <v>10.19</v>
      </c>
    </row>
    <row r="1022" spans="1:23" x14ac:dyDescent="0.3">
      <c r="A1022">
        <v>2020</v>
      </c>
      <c r="B1022" t="s">
        <v>35</v>
      </c>
      <c r="C1022" t="s">
        <v>18</v>
      </c>
      <c r="D1022">
        <v>14091</v>
      </c>
      <c r="E1022">
        <v>5.8</v>
      </c>
      <c r="F1022" s="2">
        <f>Table1[[#This Row],[website_traffic]]*(Table1[[#This Row],[conversion_rate]]/100)</f>
        <v>817.27799999999991</v>
      </c>
      <c r="G1022">
        <v>454108.33</v>
      </c>
      <c r="H1022" s="2">
        <f>Table1[[#This Row],[marketing_spend]]/Table1[[#This Row],[customer buying]]</f>
        <v>555.63508377810251</v>
      </c>
      <c r="I1022">
        <v>2102.5</v>
      </c>
      <c r="J1022">
        <v>13.86</v>
      </c>
      <c r="K1022" s="1">
        <f t="shared" si="15"/>
        <v>1811.0934999999999</v>
      </c>
      <c r="L1022">
        <v>419.87</v>
      </c>
      <c r="M1022">
        <v>1.1100000000000001</v>
      </c>
      <c r="N1022" s="1">
        <f>Table1[[#This Row],[final_price]]*Table1[[#This Row],[competitor_price_index]]</f>
        <v>2010.3137850000001</v>
      </c>
      <c r="O1022" t="s">
        <v>45</v>
      </c>
      <c r="P1022">
        <v>1590</v>
      </c>
      <c r="Q1022">
        <v>776</v>
      </c>
      <c r="R1022">
        <v>12.07</v>
      </c>
      <c r="S1022" s="2">
        <f>Table1[[#This Row],[units_sold]]*(Table1[[#This Row],[return_rate]]/100)</f>
        <v>93.663200000000003</v>
      </c>
      <c r="T1022" s="2">
        <f>Table1[[#This Row],[units_sold]]-Table1[[#This Row],[unit_return]]</f>
        <v>682.33680000000004</v>
      </c>
      <c r="U1022">
        <f>Table1[[#This Row],[final_sold]]*Table1[[#This Row],[final_price]]</f>
        <v>1235775.7432908001</v>
      </c>
      <c r="V1022">
        <v>4.75</v>
      </c>
      <c r="W1022">
        <v>8.24</v>
      </c>
    </row>
    <row r="1023" spans="1:23" x14ac:dyDescent="0.3">
      <c r="A1023">
        <v>2020</v>
      </c>
      <c r="B1023" t="s">
        <v>35</v>
      </c>
      <c r="C1023" t="s">
        <v>18</v>
      </c>
      <c r="D1023">
        <v>17385</v>
      </c>
      <c r="E1023">
        <v>0.97</v>
      </c>
      <c r="F1023" s="2">
        <f>Table1[[#This Row],[website_traffic]]*(Table1[[#This Row],[conversion_rate]]/100)</f>
        <v>168.6345</v>
      </c>
      <c r="G1023">
        <v>121981.38</v>
      </c>
      <c r="H1023" s="2">
        <f>Table1[[#This Row],[marketing_spend]]/Table1[[#This Row],[customer buying]]</f>
        <v>723.34771354616055</v>
      </c>
      <c r="I1023">
        <v>11161.47</v>
      </c>
      <c r="J1023">
        <v>7.43</v>
      </c>
      <c r="K1023" s="1">
        <f t="shared" si="15"/>
        <v>10332.172778999999</v>
      </c>
      <c r="L1023">
        <v>71.739999999999995</v>
      </c>
      <c r="M1023">
        <v>0.95</v>
      </c>
      <c r="N1023" s="1">
        <f>Table1[[#This Row],[final_price]]*Table1[[#This Row],[competitor_price_index]]</f>
        <v>9815.564140049999</v>
      </c>
      <c r="O1023" t="s">
        <v>45</v>
      </c>
      <c r="P1023">
        <v>1644</v>
      </c>
      <c r="Q1023">
        <v>129</v>
      </c>
      <c r="R1023">
        <v>22.51</v>
      </c>
      <c r="S1023" s="2">
        <f>Table1[[#This Row],[units_sold]]*(Table1[[#This Row],[return_rate]]/100)</f>
        <v>29.037900000000004</v>
      </c>
      <c r="T1023" s="2">
        <f>Table1[[#This Row],[units_sold]]-Table1[[#This Row],[unit_return]]</f>
        <v>99.962099999999992</v>
      </c>
      <c r="U1023">
        <f>Table1[[#This Row],[final_sold]]*Table1[[#This Row],[final_price]]</f>
        <v>1032825.6885516756</v>
      </c>
      <c r="V1023">
        <v>3.85</v>
      </c>
      <c r="W1023">
        <v>6.22</v>
      </c>
    </row>
    <row r="1024" spans="1:23" x14ac:dyDescent="0.3">
      <c r="A1024">
        <v>2020</v>
      </c>
      <c r="B1024" t="s">
        <v>35</v>
      </c>
      <c r="C1024" t="s">
        <v>22</v>
      </c>
      <c r="D1024">
        <v>104429</v>
      </c>
      <c r="E1024">
        <v>7.5</v>
      </c>
      <c r="F1024" s="2">
        <f>Table1[[#This Row],[website_traffic]]*(Table1[[#This Row],[conversion_rate]]/100)</f>
        <v>7832.1749999999993</v>
      </c>
      <c r="G1024">
        <v>99690.12</v>
      </c>
      <c r="H1024" s="2">
        <f>Table1[[#This Row],[marketing_spend]]/Table1[[#This Row],[customer buying]]</f>
        <v>12.72828045849333</v>
      </c>
      <c r="I1024">
        <v>19768.95</v>
      </c>
      <c r="J1024">
        <v>19.649999999999999</v>
      </c>
      <c r="K1024" s="1">
        <f t="shared" si="15"/>
        <v>15884.351325</v>
      </c>
      <c r="L1024">
        <v>188.08</v>
      </c>
      <c r="M1024">
        <v>1.1299999999999999</v>
      </c>
      <c r="N1024" s="1">
        <f>Table1[[#This Row],[final_price]]*Table1[[#This Row],[competitor_price_index]]</f>
        <v>17949.316997249996</v>
      </c>
      <c r="O1024" t="s">
        <v>45</v>
      </c>
      <c r="P1024">
        <v>3672</v>
      </c>
      <c r="Q1024">
        <v>4401</v>
      </c>
      <c r="R1024">
        <v>2.25</v>
      </c>
      <c r="S1024" s="2">
        <f>Table1[[#This Row],[units_sold]]*(Table1[[#This Row],[return_rate]]/100)</f>
        <v>99.022499999999994</v>
      </c>
      <c r="T1024" s="2">
        <f>Table1[[#This Row],[units_sold]]-Table1[[#This Row],[unit_return]]</f>
        <v>4301.9775</v>
      </c>
      <c r="U1024">
        <f>Table1[[#This Row],[final_sold]]*Table1[[#This Row],[final_price]]</f>
        <v>68334122.002245188</v>
      </c>
      <c r="V1024">
        <v>2.81</v>
      </c>
      <c r="W1024">
        <v>12.24</v>
      </c>
    </row>
    <row r="1025" spans="1:23" x14ac:dyDescent="0.3">
      <c r="A1025">
        <v>2020</v>
      </c>
      <c r="B1025" t="s">
        <v>35</v>
      </c>
      <c r="C1025" t="s">
        <v>21</v>
      </c>
      <c r="D1025">
        <v>117185</v>
      </c>
      <c r="E1025">
        <v>3.94</v>
      </c>
      <c r="F1025" s="2">
        <f>Table1[[#This Row],[website_traffic]]*(Table1[[#This Row],[conversion_rate]]/100)</f>
        <v>4617.0889999999999</v>
      </c>
      <c r="G1025">
        <v>88777.56</v>
      </c>
      <c r="H1025" s="2">
        <f>Table1[[#This Row],[marketing_spend]]/Table1[[#This Row],[customer buying]]</f>
        <v>19.228037406253161</v>
      </c>
      <c r="I1025">
        <v>13691.28</v>
      </c>
      <c r="J1025">
        <v>21.9</v>
      </c>
      <c r="K1025" s="1">
        <f t="shared" si="15"/>
        <v>10692.88968</v>
      </c>
      <c r="L1025">
        <v>159.72</v>
      </c>
      <c r="M1025">
        <v>1.1000000000000001</v>
      </c>
      <c r="N1025" s="1">
        <f>Table1[[#This Row],[final_price]]*Table1[[#This Row],[competitor_price_index]]</f>
        <v>11762.178648000001</v>
      </c>
      <c r="O1025" t="s">
        <v>44</v>
      </c>
      <c r="P1025">
        <v>2045</v>
      </c>
      <c r="Q1025">
        <v>4351</v>
      </c>
      <c r="R1025">
        <v>10.88</v>
      </c>
      <c r="S1025" s="2">
        <f>Table1[[#This Row],[units_sold]]*(Table1[[#This Row],[return_rate]]/100)</f>
        <v>473.38880000000006</v>
      </c>
      <c r="T1025" s="2">
        <f>Table1[[#This Row],[units_sold]]-Table1[[#This Row],[unit_return]]</f>
        <v>3877.6111999999998</v>
      </c>
      <c r="U1025">
        <f>Table1[[#This Row],[final_sold]]*Table1[[#This Row],[final_price]]</f>
        <v>41462868.783532418</v>
      </c>
      <c r="V1025">
        <v>3.77</v>
      </c>
      <c r="W1025">
        <v>15.5</v>
      </c>
    </row>
    <row r="1026" spans="1:23" x14ac:dyDescent="0.3">
      <c r="A1026">
        <v>2020</v>
      </c>
      <c r="B1026" t="s">
        <v>35</v>
      </c>
      <c r="C1026" t="s">
        <v>18</v>
      </c>
      <c r="D1026">
        <v>160183</v>
      </c>
      <c r="E1026">
        <v>3.25</v>
      </c>
      <c r="F1026" s="2">
        <f>Table1[[#This Row],[website_traffic]]*(Table1[[#This Row],[conversion_rate]]/100)</f>
        <v>5205.9475000000002</v>
      </c>
      <c r="G1026">
        <v>264230.7</v>
      </c>
      <c r="H1026" s="2">
        <f>Table1[[#This Row],[marketing_spend]]/Table1[[#This Row],[customer buying]]</f>
        <v>50.755544499824481</v>
      </c>
      <c r="I1026">
        <v>28243.7</v>
      </c>
      <c r="J1026">
        <v>29.09</v>
      </c>
      <c r="K1026" s="1">
        <f t="shared" ref="K1026:K1089" si="16">I1026*(1-J1026/100)</f>
        <v>20027.607670000001</v>
      </c>
      <c r="L1026">
        <v>154.75</v>
      </c>
      <c r="M1026">
        <v>0.93</v>
      </c>
      <c r="N1026" s="1">
        <f>Table1[[#This Row],[final_price]]*Table1[[#This Row],[competitor_price_index]]</f>
        <v>18625.675133100001</v>
      </c>
      <c r="O1026" t="s">
        <v>45</v>
      </c>
      <c r="P1026">
        <v>3763</v>
      </c>
      <c r="Q1026">
        <v>4664</v>
      </c>
      <c r="R1026">
        <v>23.86</v>
      </c>
      <c r="S1026" s="2">
        <f>Table1[[#This Row],[units_sold]]*(Table1[[#This Row],[return_rate]]/100)</f>
        <v>1112.8304000000001</v>
      </c>
      <c r="T1026" s="2">
        <f>Table1[[#This Row],[units_sold]]-Table1[[#This Row],[unit_return]]</f>
        <v>3551.1696000000002</v>
      </c>
      <c r="U1026">
        <f>Table1[[#This Row],[final_sold]]*Table1[[#This Row],[final_price]]</f>
        <v>71121431.518430844</v>
      </c>
      <c r="V1026">
        <v>4.4800000000000004</v>
      </c>
      <c r="W1026">
        <v>10.18</v>
      </c>
    </row>
    <row r="1027" spans="1:23" x14ac:dyDescent="0.3">
      <c r="A1027">
        <v>2020</v>
      </c>
      <c r="B1027" t="s">
        <v>35</v>
      </c>
      <c r="C1027" t="s">
        <v>18</v>
      </c>
      <c r="D1027">
        <v>88154</v>
      </c>
      <c r="E1027">
        <v>0.61</v>
      </c>
      <c r="F1027" s="2">
        <f>Table1[[#This Row],[website_traffic]]*(Table1[[#This Row],[conversion_rate]]/100)</f>
        <v>537.73939999999993</v>
      </c>
      <c r="G1027">
        <v>139409.07</v>
      </c>
      <c r="H1027" s="2">
        <f>Table1[[#This Row],[marketing_spend]]/Table1[[#This Row],[customer buying]]</f>
        <v>259.25024277558987</v>
      </c>
      <c r="I1027">
        <v>15521.22</v>
      </c>
      <c r="J1027">
        <v>58.2</v>
      </c>
      <c r="K1027" s="1">
        <f t="shared" si="16"/>
        <v>6487.8699599999982</v>
      </c>
      <c r="L1027">
        <v>96.2</v>
      </c>
      <c r="M1027">
        <v>1.1399999999999999</v>
      </c>
      <c r="N1027" s="1">
        <f>Table1[[#This Row],[final_price]]*Table1[[#This Row],[competitor_price_index]]</f>
        <v>7396.1717543999976</v>
      </c>
      <c r="O1027" t="s">
        <v>45</v>
      </c>
      <c r="P1027">
        <v>1313</v>
      </c>
      <c r="Q1027">
        <v>354</v>
      </c>
      <c r="R1027">
        <v>5.81</v>
      </c>
      <c r="S1027" s="2">
        <f>Table1[[#This Row],[units_sold]]*(Table1[[#This Row],[return_rate]]/100)</f>
        <v>20.567399999999999</v>
      </c>
      <c r="T1027" s="2">
        <f>Table1[[#This Row],[units_sold]]-Table1[[#This Row],[unit_return]]</f>
        <v>333.43259999999998</v>
      </c>
      <c r="U1027">
        <f>Table1[[#This Row],[final_sold]]*Table1[[#This Row],[final_price]]</f>
        <v>2163267.3492246955</v>
      </c>
      <c r="V1027">
        <v>3.3</v>
      </c>
      <c r="W1027">
        <v>13.81</v>
      </c>
    </row>
    <row r="1028" spans="1:23" x14ac:dyDescent="0.3">
      <c r="A1028">
        <v>2020</v>
      </c>
      <c r="B1028" t="s">
        <v>35</v>
      </c>
      <c r="C1028" t="s">
        <v>21</v>
      </c>
      <c r="D1028">
        <v>94075</v>
      </c>
      <c r="E1028">
        <v>6.68</v>
      </c>
      <c r="F1028" s="2">
        <f>Table1[[#This Row],[website_traffic]]*(Table1[[#This Row],[conversion_rate]]/100)</f>
        <v>6284.21</v>
      </c>
      <c r="G1028">
        <v>95385.58</v>
      </c>
      <c r="H1028" s="2">
        <f>Table1[[#This Row],[marketing_spend]]/Table1[[#This Row],[customer buying]]</f>
        <v>15.178611153987534</v>
      </c>
      <c r="I1028">
        <v>14962.75</v>
      </c>
      <c r="J1028">
        <v>2.36</v>
      </c>
      <c r="K1028" s="1">
        <f t="shared" si="16"/>
        <v>14609.6291</v>
      </c>
      <c r="L1028">
        <v>36.74</v>
      </c>
      <c r="M1028">
        <v>1.19</v>
      </c>
      <c r="N1028" s="1">
        <f>Table1[[#This Row],[final_price]]*Table1[[#This Row],[competitor_price_index]]</f>
        <v>17385.458629000001</v>
      </c>
      <c r="O1028" t="s">
        <v>45</v>
      </c>
      <c r="P1028">
        <v>4762</v>
      </c>
      <c r="Q1028">
        <v>5982</v>
      </c>
      <c r="R1028">
        <v>15.71</v>
      </c>
      <c r="S1028" s="2">
        <f>Table1[[#This Row],[units_sold]]*(Table1[[#This Row],[return_rate]]/100)</f>
        <v>939.77220000000011</v>
      </c>
      <c r="T1028" s="2">
        <f>Table1[[#This Row],[units_sold]]-Table1[[#This Row],[unit_return]]</f>
        <v>5042.2277999999997</v>
      </c>
      <c r="U1028">
        <f>Table1[[#This Row],[final_sold]]*Table1[[#This Row],[final_price]]</f>
        <v>73665077.995708972</v>
      </c>
      <c r="V1028">
        <v>4.76</v>
      </c>
      <c r="W1028">
        <v>10.06</v>
      </c>
    </row>
    <row r="1029" spans="1:23" x14ac:dyDescent="0.3">
      <c r="A1029">
        <v>2020</v>
      </c>
      <c r="B1029" t="s">
        <v>35</v>
      </c>
      <c r="C1029" t="s">
        <v>19</v>
      </c>
      <c r="D1029">
        <v>43425</v>
      </c>
      <c r="E1029">
        <v>3.74</v>
      </c>
      <c r="F1029" s="2">
        <f>Table1[[#This Row],[website_traffic]]*(Table1[[#This Row],[conversion_rate]]/100)</f>
        <v>1624.095</v>
      </c>
      <c r="G1029">
        <v>235963.47</v>
      </c>
      <c r="H1029" s="2">
        <f>Table1[[#This Row],[marketing_spend]]/Table1[[#This Row],[customer buying]]</f>
        <v>145.28920414138335</v>
      </c>
      <c r="I1029">
        <v>23214.6</v>
      </c>
      <c r="J1029">
        <v>57.51</v>
      </c>
      <c r="K1029" s="1">
        <f t="shared" si="16"/>
        <v>9863.8835400000007</v>
      </c>
      <c r="L1029">
        <v>205.55</v>
      </c>
      <c r="M1029">
        <v>0.87</v>
      </c>
      <c r="N1029" s="1">
        <f>Table1[[#This Row],[final_price]]*Table1[[#This Row],[competitor_price_index]]</f>
        <v>8581.5786798000008</v>
      </c>
      <c r="O1029" t="s">
        <v>45</v>
      </c>
      <c r="P1029">
        <v>2500</v>
      </c>
      <c r="Q1029">
        <v>938</v>
      </c>
      <c r="R1029">
        <v>23.3</v>
      </c>
      <c r="S1029" s="2">
        <f>Table1[[#This Row],[units_sold]]*(Table1[[#This Row],[return_rate]]/100)</f>
        <v>218.554</v>
      </c>
      <c r="T1029" s="2">
        <f>Table1[[#This Row],[units_sold]]-Table1[[#This Row],[unit_return]]</f>
        <v>719.44600000000003</v>
      </c>
      <c r="U1029">
        <f>Table1[[#This Row],[final_sold]]*Table1[[#This Row],[final_price]]</f>
        <v>7096531.5573188411</v>
      </c>
      <c r="V1029">
        <v>2.89</v>
      </c>
      <c r="W1029">
        <v>15.13</v>
      </c>
    </row>
    <row r="1030" spans="1:23" x14ac:dyDescent="0.3">
      <c r="A1030">
        <v>2020</v>
      </c>
      <c r="B1030" t="s">
        <v>35</v>
      </c>
      <c r="C1030" t="s">
        <v>20</v>
      </c>
      <c r="D1030">
        <v>181706</v>
      </c>
      <c r="E1030">
        <v>0.85</v>
      </c>
      <c r="F1030" s="2">
        <f>Table1[[#This Row],[website_traffic]]*(Table1[[#This Row],[conversion_rate]]/100)</f>
        <v>1544.5010000000002</v>
      </c>
      <c r="G1030">
        <v>101908.68</v>
      </c>
      <c r="H1030" s="2">
        <f>Table1[[#This Row],[marketing_spend]]/Table1[[#This Row],[customer buying]]</f>
        <v>65.981621248545636</v>
      </c>
      <c r="I1030">
        <v>15185.77</v>
      </c>
      <c r="J1030">
        <v>16.13</v>
      </c>
      <c r="K1030" s="1">
        <f t="shared" si="16"/>
        <v>12736.305299</v>
      </c>
      <c r="L1030">
        <v>467.78</v>
      </c>
      <c r="M1030">
        <v>0.84</v>
      </c>
      <c r="N1030" s="1">
        <f>Table1[[#This Row],[final_price]]*Table1[[#This Row],[competitor_price_index]]</f>
        <v>10698.496451159999</v>
      </c>
      <c r="O1030" t="s">
        <v>44</v>
      </c>
      <c r="P1030">
        <v>2989</v>
      </c>
      <c r="Q1030">
        <v>1196</v>
      </c>
      <c r="R1030">
        <v>2.56</v>
      </c>
      <c r="S1030" s="2">
        <f>Table1[[#This Row],[units_sold]]*(Table1[[#This Row],[return_rate]]/100)</f>
        <v>30.617600000000003</v>
      </c>
      <c r="T1030" s="2">
        <f>Table1[[#This Row],[units_sold]]-Table1[[#This Row],[unit_return]]</f>
        <v>1165.3824</v>
      </c>
      <c r="U1030">
        <f>Table1[[#This Row],[final_sold]]*Table1[[#This Row],[final_price]]</f>
        <v>14842666.036481338</v>
      </c>
      <c r="V1030">
        <v>3.1</v>
      </c>
      <c r="W1030">
        <v>11.12</v>
      </c>
    </row>
    <row r="1031" spans="1:23" x14ac:dyDescent="0.3">
      <c r="A1031">
        <v>2020</v>
      </c>
      <c r="B1031" t="s">
        <v>35</v>
      </c>
      <c r="C1031" t="s">
        <v>22</v>
      </c>
      <c r="D1031">
        <v>13017</v>
      </c>
      <c r="E1031">
        <v>7.83</v>
      </c>
      <c r="F1031" s="2">
        <f>Table1[[#This Row],[website_traffic]]*(Table1[[#This Row],[conversion_rate]]/100)</f>
        <v>1019.2311</v>
      </c>
      <c r="G1031">
        <v>210815.51</v>
      </c>
      <c r="H1031" s="2">
        <f>Table1[[#This Row],[marketing_spend]]/Table1[[#This Row],[customer buying]]</f>
        <v>206.83779174320722</v>
      </c>
      <c r="I1031">
        <v>9499.2999999999993</v>
      </c>
      <c r="J1031">
        <v>4.72</v>
      </c>
      <c r="K1031" s="1">
        <f t="shared" si="16"/>
        <v>9050.9330399999999</v>
      </c>
      <c r="L1031">
        <v>490.54</v>
      </c>
      <c r="M1031">
        <v>1.1599999999999999</v>
      </c>
      <c r="N1031" s="1">
        <f>Table1[[#This Row],[final_price]]*Table1[[#This Row],[competitor_price_index]]</f>
        <v>10499.082326399999</v>
      </c>
      <c r="O1031" t="s">
        <v>44</v>
      </c>
      <c r="P1031">
        <v>1839</v>
      </c>
      <c r="Q1031">
        <v>1011</v>
      </c>
      <c r="R1031">
        <v>15.14</v>
      </c>
      <c r="S1031" s="2">
        <f>Table1[[#This Row],[units_sold]]*(Table1[[#This Row],[return_rate]]/100)</f>
        <v>153.06540000000001</v>
      </c>
      <c r="T1031" s="2">
        <f>Table1[[#This Row],[units_sold]]-Table1[[#This Row],[unit_return]]</f>
        <v>857.93460000000005</v>
      </c>
      <c r="U1031">
        <f>Table1[[#This Row],[final_sold]]*Table1[[#This Row],[final_price]]</f>
        <v>7765108.6172991842</v>
      </c>
      <c r="V1031">
        <v>3.97</v>
      </c>
      <c r="W1031">
        <v>7.54</v>
      </c>
    </row>
    <row r="1032" spans="1:23" x14ac:dyDescent="0.3">
      <c r="A1032">
        <v>2020</v>
      </c>
      <c r="B1032" t="s">
        <v>35</v>
      </c>
      <c r="C1032" t="s">
        <v>21</v>
      </c>
      <c r="D1032">
        <v>49629</v>
      </c>
      <c r="E1032">
        <v>6.01</v>
      </c>
      <c r="F1032" s="2">
        <f>Table1[[#This Row],[website_traffic]]*(Table1[[#This Row],[conversion_rate]]/100)</f>
        <v>2982.7029000000002</v>
      </c>
      <c r="G1032">
        <v>455987.14</v>
      </c>
      <c r="H1032" s="2">
        <f>Table1[[#This Row],[marketing_spend]]/Table1[[#This Row],[customer buying]]</f>
        <v>152.87715715836129</v>
      </c>
      <c r="I1032">
        <v>20027.84</v>
      </c>
      <c r="J1032">
        <v>20.22</v>
      </c>
      <c r="K1032" s="1">
        <f t="shared" si="16"/>
        <v>15978.210752000001</v>
      </c>
      <c r="L1032">
        <v>73.77</v>
      </c>
      <c r="M1032">
        <v>1.2</v>
      </c>
      <c r="N1032" s="1">
        <f>Table1[[#This Row],[final_price]]*Table1[[#This Row],[competitor_price_index]]</f>
        <v>19173.852902400002</v>
      </c>
      <c r="O1032" t="s">
        <v>44</v>
      </c>
      <c r="P1032">
        <v>1581</v>
      </c>
      <c r="Q1032">
        <v>2617</v>
      </c>
      <c r="R1032">
        <v>17.13</v>
      </c>
      <c r="S1032" s="2">
        <f>Table1[[#This Row],[units_sold]]*(Table1[[#This Row],[return_rate]]/100)</f>
        <v>448.29209999999995</v>
      </c>
      <c r="T1032" s="2">
        <f>Table1[[#This Row],[units_sold]]-Table1[[#This Row],[unit_return]]</f>
        <v>2168.7078999999999</v>
      </c>
      <c r="U1032">
        <f>Table1[[#This Row],[final_sold]]*Table1[[#This Row],[final_price]]</f>
        <v>34652071.885727338</v>
      </c>
      <c r="V1032">
        <v>3.51</v>
      </c>
      <c r="W1032">
        <v>19.63</v>
      </c>
    </row>
    <row r="1033" spans="1:23" x14ac:dyDescent="0.3">
      <c r="A1033">
        <v>2020</v>
      </c>
      <c r="B1033" t="s">
        <v>35</v>
      </c>
      <c r="C1033" t="s">
        <v>20</v>
      </c>
      <c r="D1033">
        <v>122097</v>
      </c>
      <c r="E1033">
        <v>4.95</v>
      </c>
      <c r="F1033" s="2">
        <f>Table1[[#This Row],[website_traffic]]*(Table1[[#This Row],[conversion_rate]]/100)</f>
        <v>6043.8015000000005</v>
      </c>
      <c r="G1033">
        <v>465363.28</v>
      </c>
      <c r="H1033" s="2">
        <f>Table1[[#This Row],[marketing_spend]]/Table1[[#This Row],[customer buying]]</f>
        <v>76.998438813716831</v>
      </c>
      <c r="I1033">
        <v>14419.15</v>
      </c>
      <c r="J1033">
        <v>38.380000000000003</v>
      </c>
      <c r="K1033" s="1">
        <f t="shared" si="16"/>
        <v>8885.0802299999996</v>
      </c>
      <c r="L1033">
        <v>145.24</v>
      </c>
      <c r="M1033">
        <v>1.18</v>
      </c>
      <c r="N1033" s="1">
        <f>Table1[[#This Row],[final_price]]*Table1[[#This Row],[competitor_price_index]]</f>
        <v>10484.394671399999</v>
      </c>
      <c r="O1033" t="s">
        <v>44</v>
      </c>
      <c r="P1033">
        <v>4081</v>
      </c>
      <c r="Q1033">
        <v>6406</v>
      </c>
      <c r="R1033">
        <v>15.02</v>
      </c>
      <c r="S1033" s="2">
        <f>Table1[[#This Row],[units_sold]]*(Table1[[#This Row],[return_rate]]/100)</f>
        <v>962.18119999999999</v>
      </c>
      <c r="T1033" s="2">
        <f>Table1[[#This Row],[units_sold]]-Table1[[#This Row],[unit_return]]</f>
        <v>5443.8188</v>
      </c>
      <c r="U1033">
        <f>Table1[[#This Row],[final_sold]]*Table1[[#This Row],[final_price]]</f>
        <v>48368766.795582324</v>
      </c>
      <c r="V1033">
        <v>4.24</v>
      </c>
      <c r="W1033">
        <v>16.93</v>
      </c>
    </row>
    <row r="1034" spans="1:23" x14ac:dyDescent="0.3">
      <c r="A1034">
        <v>2020</v>
      </c>
      <c r="B1034" t="s">
        <v>35</v>
      </c>
      <c r="C1034" t="s">
        <v>18</v>
      </c>
      <c r="D1034">
        <v>190470</v>
      </c>
      <c r="E1034">
        <v>3.25</v>
      </c>
      <c r="F1034" s="2">
        <f>Table1[[#This Row],[website_traffic]]*(Table1[[#This Row],[conversion_rate]]/100)</f>
        <v>6190.2750000000005</v>
      </c>
      <c r="G1034">
        <v>92731.92</v>
      </c>
      <c r="H1034" s="2">
        <f>Table1[[#This Row],[marketing_spend]]/Table1[[#This Row],[customer buying]]</f>
        <v>14.980258550710589</v>
      </c>
      <c r="I1034">
        <v>48367.22</v>
      </c>
      <c r="J1034">
        <v>35.49</v>
      </c>
      <c r="K1034" s="1">
        <f t="shared" si="16"/>
        <v>31201.693622000003</v>
      </c>
      <c r="L1034">
        <v>115.43</v>
      </c>
      <c r="M1034">
        <v>1.07</v>
      </c>
      <c r="N1034" s="1">
        <f>Table1[[#This Row],[final_price]]*Table1[[#This Row],[competitor_price_index]]</f>
        <v>33385.812175540006</v>
      </c>
      <c r="O1034" t="s">
        <v>45</v>
      </c>
      <c r="P1034">
        <v>1091</v>
      </c>
      <c r="Q1034">
        <v>3986</v>
      </c>
      <c r="R1034">
        <v>4.5599999999999996</v>
      </c>
      <c r="S1034" s="2">
        <f>Table1[[#This Row],[units_sold]]*(Table1[[#This Row],[return_rate]]/100)</f>
        <v>181.76159999999999</v>
      </c>
      <c r="T1034" s="2">
        <f>Table1[[#This Row],[units_sold]]-Table1[[#This Row],[unit_return]]</f>
        <v>3804.2384000000002</v>
      </c>
      <c r="U1034">
        <f>Table1[[#This Row],[final_sold]]*Table1[[#This Row],[final_price]]</f>
        <v>118698681.0218475</v>
      </c>
      <c r="V1034">
        <v>3.22</v>
      </c>
      <c r="W1034">
        <v>12.74</v>
      </c>
    </row>
    <row r="1035" spans="1:23" x14ac:dyDescent="0.3">
      <c r="A1035">
        <v>2020</v>
      </c>
      <c r="B1035" t="s">
        <v>35</v>
      </c>
      <c r="C1035" t="s">
        <v>19</v>
      </c>
      <c r="D1035">
        <v>144735</v>
      </c>
      <c r="E1035">
        <v>6.82</v>
      </c>
      <c r="F1035" s="2">
        <f>Table1[[#This Row],[website_traffic]]*(Table1[[#This Row],[conversion_rate]]/100)</f>
        <v>9870.9269999999997</v>
      </c>
      <c r="G1035">
        <v>255594.61</v>
      </c>
      <c r="H1035" s="2">
        <f>Table1[[#This Row],[marketing_spend]]/Table1[[#This Row],[customer buying]]</f>
        <v>25.893678476195802</v>
      </c>
      <c r="I1035">
        <v>37363.49</v>
      </c>
      <c r="J1035">
        <v>15.52</v>
      </c>
      <c r="K1035" s="1">
        <f t="shared" si="16"/>
        <v>31564.676351999999</v>
      </c>
      <c r="L1035">
        <v>100.91</v>
      </c>
      <c r="M1035">
        <v>1.17</v>
      </c>
      <c r="N1035" s="1">
        <f>Table1[[#This Row],[final_price]]*Table1[[#This Row],[competitor_price_index]]</f>
        <v>36930.671331839992</v>
      </c>
      <c r="O1035" t="s">
        <v>45</v>
      </c>
      <c r="P1035">
        <v>1265</v>
      </c>
      <c r="Q1035">
        <v>8113</v>
      </c>
      <c r="R1035">
        <v>13.17</v>
      </c>
      <c r="S1035" s="2">
        <f>Table1[[#This Row],[units_sold]]*(Table1[[#This Row],[return_rate]]/100)</f>
        <v>1068.4821000000002</v>
      </c>
      <c r="T1035" s="2">
        <f>Table1[[#This Row],[units_sold]]-Table1[[#This Row],[unit_return]]</f>
        <v>7044.5178999999998</v>
      </c>
      <c r="U1035">
        <f>Table1[[#This Row],[final_sold]]*Table1[[#This Row],[final_price]]</f>
        <v>222357927.56937069</v>
      </c>
      <c r="V1035">
        <v>4.1100000000000003</v>
      </c>
      <c r="W1035">
        <v>11.62</v>
      </c>
    </row>
    <row r="1036" spans="1:23" x14ac:dyDescent="0.3">
      <c r="A1036">
        <v>2020</v>
      </c>
      <c r="B1036" t="s">
        <v>35</v>
      </c>
      <c r="C1036" t="s">
        <v>19</v>
      </c>
      <c r="D1036">
        <v>149691</v>
      </c>
      <c r="E1036">
        <v>0.79</v>
      </c>
      <c r="F1036" s="2">
        <f>Table1[[#This Row],[website_traffic]]*(Table1[[#This Row],[conversion_rate]]/100)</f>
        <v>1182.5589000000002</v>
      </c>
      <c r="G1036">
        <v>173127.66</v>
      </c>
      <c r="H1036" s="2">
        <f>Table1[[#This Row],[marketing_spend]]/Table1[[#This Row],[customer buying]]</f>
        <v>146.40087694574873</v>
      </c>
      <c r="I1036">
        <v>15726.53</v>
      </c>
      <c r="J1036">
        <v>55.39</v>
      </c>
      <c r="K1036" s="1">
        <f t="shared" si="16"/>
        <v>7015.6050329999989</v>
      </c>
      <c r="L1036">
        <v>439.39</v>
      </c>
      <c r="M1036">
        <v>1.1200000000000001</v>
      </c>
      <c r="N1036" s="1">
        <f>Table1[[#This Row],[final_price]]*Table1[[#This Row],[competitor_price_index]]</f>
        <v>7857.4776369599995</v>
      </c>
      <c r="O1036" t="s">
        <v>45</v>
      </c>
      <c r="P1036">
        <v>650</v>
      </c>
      <c r="Q1036">
        <v>785</v>
      </c>
      <c r="R1036">
        <v>11.35</v>
      </c>
      <c r="S1036" s="2">
        <f>Table1[[#This Row],[units_sold]]*(Table1[[#This Row],[return_rate]]/100)</f>
        <v>89.097499999999997</v>
      </c>
      <c r="T1036" s="2">
        <f>Table1[[#This Row],[units_sold]]-Table1[[#This Row],[unit_return]]</f>
        <v>695.90250000000003</v>
      </c>
      <c r="U1036">
        <f>Table1[[#This Row],[final_sold]]*Table1[[#This Row],[final_price]]</f>
        <v>4882177.0814772816</v>
      </c>
      <c r="V1036">
        <v>3.32</v>
      </c>
      <c r="W1036">
        <v>14.31</v>
      </c>
    </row>
    <row r="1037" spans="1:23" x14ac:dyDescent="0.3">
      <c r="A1037">
        <v>2021</v>
      </c>
      <c r="B1037" t="s">
        <v>35</v>
      </c>
      <c r="C1037" t="s">
        <v>21</v>
      </c>
      <c r="D1037">
        <v>117632</v>
      </c>
      <c r="E1037">
        <v>5.86</v>
      </c>
      <c r="F1037" s="2">
        <f>Table1[[#This Row],[website_traffic]]*(Table1[[#This Row],[conversion_rate]]/100)</f>
        <v>6893.235200000001</v>
      </c>
      <c r="G1037">
        <v>139007.76999999999</v>
      </c>
      <c r="H1037" s="2">
        <f>Table1[[#This Row],[marketing_spend]]/Table1[[#This Row],[customer buying]]</f>
        <v>20.16582431424942</v>
      </c>
      <c r="I1037">
        <v>48407.5</v>
      </c>
      <c r="J1037">
        <v>48.66</v>
      </c>
      <c r="K1037" s="1">
        <f t="shared" si="16"/>
        <v>24852.410500000005</v>
      </c>
      <c r="L1037">
        <v>51.33</v>
      </c>
      <c r="M1037">
        <v>1.1299999999999999</v>
      </c>
      <c r="N1037" s="1">
        <f>Table1[[#This Row],[final_price]]*Table1[[#This Row],[competitor_price_index]]</f>
        <v>28083.223865000004</v>
      </c>
      <c r="O1037" t="s">
        <v>45</v>
      </c>
      <c r="P1037">
        <v>2389</v>
      </c>
      <c r="Q1037">
        <v>4494</v>
      </c>
      <c r="R1037">
        <v>9.32</v>
      </c>
      <c r="S1037" s="2">
        <f>Table1[[#This Row],[units_sold]]*(Table1[[#This Row],[return_rate]]/100)</f>
        <v>418.8408</v>
      </c>
      <c r="T1037" s="2">
        <f>Table1[[#This Row],[units_sold]]-Table1[[#This Row],[unit_return]]</f>
        <v>4075.1592000000001</v>
      </c>
      <c r="U1037">
        <f>Table1[[#This Row],[final_sold]]*Table1[[#This Row],[final_price]]</f>
        <v>101277529.29125163</v>
      </c>
      <c r="V1037">
        <v>3.26</v>
      </c>
      <c r="W1037">
        <v>10.89</v>
      </c>
    </row>
    <row r="1038" spans="1:23" x14ac:dyDescent="0.3">
      <c r="A1038">
        <v>2021</v>
      </c>
      <c r="B1038" t="s">
        <v>35</v>
      </c>
      <c r="C1038" t="s">
        <v>18</v>
      </c>
      <c r="D1038">
        <v>155672</v>
      </c>
      <c r="E1038">
        <v>1.64</v>
      </c>
      <c r="F1038" s="2">
        <f>Table1[[#This Row],[website_traffic]]*(Table1[[#This Row],[conversion_rate]]/100)</f>
        <v>2553.0207999999998</v>
      </c>
      <c r="G1038">
        <v>334821.13</v>
      </c>
      <c r="H1038" s="2">
        <f>Table1[[#This Row],[marketing_spend]]/Table1[[#This Row],[customer buying]]</f>
        <v>131.14704353368373</v>
      </c>
      <c r="I1038">
        <v>9717.06</v>
      </c>
      <c r="J1038">
        <v>22.33</v>
      </c>
      <c r="K1038" s="1">
        <f t="shared" si="16"/>
        <v>7547.2405020000006</v>
      </c>
      <c r="L1038">
        <v>20.12</v>
      </c>
      <c r="M1038">
        <v>0.87</v>
      </c>
      <c r="N1038" s="1">
        <f>Table1[[#This Row],[final_price]]*Table1[[#This Row],[competitor_price_index]]</f>
        <v>6566.0992367400004</v>
      </c>
      <c r="O1038" t="s">
        <v>45</v>
      </c>
      <c r="P1038">
        <v>1003</v>
      </c>
      <c r="Q1038">
        <v>2501</v>
      </c>
      <c r="R1038">
        <v>6.58</v>
      </c>
      <c r="S1038" s="2">
        <f>Table1[[#This Row],[units_sold]]*(Table1[[#This Row],[return_rate]]/100)</f>
        <v>164.5658</v>
      </c>
      <c r="T1038" s="2">
        <f>Table1[[#This Row],[units_sold]]-Table1[[#This Row],[unit_return]]</f>
        <v>2336.4342000000001</v>
      </c>
      <c r="U1038">
        <f>Table1[[#This Row],[final_sold]]*Table1[[#This Row],[final_price]]</f>
        <v>17633630.824497972</v>
      </c>
      <c r="V1038">
        <v>4.9000000000000004</v>
      </c>
      <c r="W1038">
        <v>10.24</v>
      </c>
    </row>
    <row r="1039" spans="1:23" x14ac:dyDescent="0.3">
      <c r="A1039">
        <v>2021</v>
      </c>
      <c r="B1039" t="s">
        <v>35</v>
      </c>
      <c r="C1039" t="s">
        <v>20</v>
      </c>
      <c r="D1039">
        <v>42417</v>
      </c>
      <c r="E1039">
        <v>6.56</v>
      </c>
      <c r="F1039" s="2">
        <f>Table1[[#This Row],[website_traffic]]*(Table1[[#This Row],[conversion_rate]]/100)</f>
        <v>2782.5551999999998</v>
      </c>
      <c r="G1039">
        <v>57928.17</v>
      </c>
      <c r="H1039" s="2">
        <f>Table1[[#This Row],[marketing_spend]]/Table1[[#This Row],[customer buying]]</f>
        <v>20.818336326265875</v>
      </c>
      <c r="I1039">
        <v>44832.57</v>
      </c>
      <c r="J1039">
        <v>6.01</v>
      </c>
      <c r="K1039" s="1">
        <f t="shared" si="16"/>
        <v>42138.132543</v>
      </c>
      <c r="L1039">
        <v>132.77000000000001</v>
      </c>
      <c r="M1039">
        <v>1.07</v>
      </c>
      <c r="N1039" s="1">
        <f>Table1[[#This Row],[final_price]]*Table1[[#This Row],[competitor_price_index]]</f>
        <v>45087.801821010005</v>
      </c>
      <c r="O1039" t="s">
        <v>45</v>
      </c>
      <c r="P1039">
        <v>4546</v>
      </c>
      <c r="Q1039">
        <v>2264</v>
      </c>
      <c r="R1039">
        <v>24.99</v>
      </c>
      <c r="S1039" s="2">
        <f>Table1[[#This Row],[units_sold]]*(Table1[[#This Row],[return_rate]]/100)</f>
        <v>565.77359999999999</v>
      </c>
      <c r="T1039" s="2">
        <f>Table1[[#This Row],[units_sold]]-Table1[[#This Row],[unit_return]]</f>
        <v>1698.2264</v>
      </c>
      <c r="U1039">
        <f>Table1[[#This Row],[final_sold]]*Table1[[#This Row],[final_price]]</f>
        <v>71560089.131221741</v>
      </c>
      <c r="V1039">
        <v>4.07</v>
      </c>
      <c r="W1039">
        <v>9.43</v>
      </c>
    </row>
    <row r="1040" spans="1:23" x14ac:dyDescent="0.3">
      <c r="A1040">
        <v>2021</v>
      </c>
      <c r="B1040" t="s">
        <v>35</v>
      </c>
      <c r="C1040" t="s">
        <v>19</v>
      </c>
      <c r="D1040">
        <v>192541</v>
      </c>
      <c r="E1040">
        <v>2.79</v>
      </c>
      <c r="F1040" s="2">
        <f>Table1[[#This Row],[website_traffic]]*(Table1[[#This Row],[conversion_rate]]/100)</f>
        <v>5371.8939</v>
      </c>
      <c r="G1040">
        <v>66626.95</v>
      </c>
      <c r="H1040" s="2">
        <f>Table1[[#This Row],[marketing_spend]]/Table1[[#This Row],[customer buying]]</f>
        <v>12.402878992081359</v>
      </c>
      <c r="I1040">
        <v>23197.96</v>
      </c>
      <c r="J1040">
        <v>13.91</v>
      </c>
      <c r="K1040" s="1">
        <f t="shared" si="16"/>
        <v>19971.123764</v>
      </c>
      <c r="L1040">
        <v>238.58</v>
      </c>
      <c r="M1040">
        <v>0.89</v>
      </c>
      <c r="N1040" s="1">
        <f>Table1[[#This Row],[final_price]]*Table1[[#This Row],[competitor_price_index]]</f>
        <v>17774.30014996</v>
      </c>
      <c r="O1040" t="s">
        <v>45</v>
      </c>
      <c r="P1040">
        <v>911</v>
      </c>
      <c r="Q1040">
        <v>4233</v>
      </c>
      <c r="R1040">
        <v>11.05</v>
      </c>
      <c r="S1040" s="2">
        <f>Table1[[#This Row],[units_sold]]*(Table1[[#This Row],[return_rate]]/100)</f>
        <v>467.74650000000003</v>
      </c>
      <c r="T1040" s="2">
        <f>Table1[[#This Row],[units_sold]]-Table1[[#This Row],[unit_return]]</f>
        <v>3765.2534999999998</v>
      </c>
      <c r="U1040">
        <f>Table1[[#This Row],[final_sold]]*Table1[[#This Row],[final_price]]</f>
        <v>75196343.651334167</v>
      </c>
      <c r="V1040">
        <v>3.94</v>
      </c>
      <c r="W1040">
        <v>5.79</v>
      </c>
    </row>
    <row r="1041" spans="1:23" x14ac:dyDescent="0.3">
      <c r="A1041">
        <v>2021</v>
      </c>
      <c r="B1041" t="s">
        <v>35</v>
      </c>
      <c r="C1041" t="s">
        <v>22</v>
      </c>
      <c r="D1041">
        <v>85480</v>
      </c>
      <c r="E1041">
        <v>2.57</v>
      </c>
      <c r="F1041" s="2">
        <f>Table1[[#This Row],[website_traffic]]*(Table1[[#This Row],[conversion_rate]]/100)</f>
        <v>2196.8359999999998</v>
      </c>
      <c r="G1041">
        <v>419593.55</v>
      </c>
      <c r="H1041" s="2">
        <f>Table1[[#This Row],[marketing_spend]]/Table1[[#This Row],[customer buying]]</f>
        <v>190.99903224455537</v>
      </c>
      <c r="I1041">
        <v>28082.55</v>
      </c>
      <c r="J1041">
        <v>37.82</v>
      </c>
      <c r="K1041" s="1">
        <f t="shared" si="16"/>
        <v>17461.729589999999</v>
      </c>
      <c r="L1041">
        <v>475.96</v>
      </c>
      <c r="M1041">
        <v>1.04</v>
      </c>
      <c r="N1041" s="1">
        <f>Table1[[#This Row],[final_price]]*Table1[[#This Row],[competitor_price_index]]</f>
        <v>18160.198773600001</v>
      </c>
      <c r="O1041" t="s">
        <v>44</v>
      </c>
      <c r="P1041">
        <v>2969</v>
      </c>
      <c r="Q1041">
        <v>1438</v>
      </c>
      <c r="R1041">
        <v>6.1</v>
      </c>
      <c r="S1041" s="2">
        <f>Table1[[#This Row],[units_sold]]*(Table1[[#This Row],[return_rate]]/100)</f>
        <v>87.718000000000004</v>
      </c>
      <c r="T1041" s="2">
        <f>Table1[[#This Row],[units_sold]]-Table1[[#This Row],[unit_return]]</f>
        <v>1350.2819999999999</v>
      </c>
      <c r="U1041">
        <f>Table1[[#This Row],[final_sold]]*Table1[[#This Row],[final_price]]</f>
        <v>23578259.154244378</v>
      </c>
      <c r="V1041">
        <v>2.62</v>
      </c>
      <c r="W1041">
        <v>16.77</v>
      </c>
    </row>
    <row r="1042" spans="1:23" x14ac:dyDescent="0.3">
      <c r="A1042">
        <v>2021</v>
      </c>
      <c r="B1042" t="s">
        <v>35</v>
      </c>
      <c r="C1042" t="s">
        <v>20</v>
      </c>
      <c r="D1042">
        <v>188625</v>
      </c>
      <c r="E1042">
        <v>3.26</v>
      </c>
      <c r="F1042" s="2">
        <f>Table1[[#This Row],[website_traffic]]*(Table1[[#This Row],[conversion_rate]]/100)</f>
        <v>6149.1749999999993</v>
      </c>
      <c r="G1042">
        <v>254765.6</v>
      </c>
      <c r="H1042" s="2">
        <f>Table1[[#This Row],[marketing_spend]]/Table1[[#This Row],[customer buying]]</f>
        <v>41.430858611114502</v>
      </c>
      <c r="I1042">
        <v>46712.57</v>
      </c>
      <c r="J1042">
        <v>9.58</v>
      </c>
      <c r="K1042" s="1">
        <f t="shared" si="16"/>
        <v>42237.505793999997</v>
      </c>
      <c r="L1042">
        <v>163.56</v>
      </c>
      <c r="M1042">
        <v>1.03</v>
      </c>
      <c r="N1042" s="1">
        <f>Table1[[#This Row],[final_price]]*Table1[[#This Row],[competitor_price_index]]</f>
        <v>43504.630967819998</v>
      </c>
      <c r="O1042" t="s">
        <v>45</v>
      </c>
      <c r="P1042">
        <v>4433</v>
      </c>
      <c r="Q1042">
        <v>4033</v>
      </c>
      <c r="R1042">
        <v>9.7100000000000009</v>
      </c>
      <c r="S1042" s="2">
        <f>Table1[[#This Row],[units_sold]]*(Table1[[#This Row],[return_rate]]/100)</f>
        <v>391.60430000000002</v>
      </c>
      <c r="T1042" s="2">
        <f>Table1[[#This Row],[units_sold]]-Table1[[#This Row],[unit_return]]</f>
        <v>3641.3957</v>
      </c>
      <c r="U1042">
        <f>Table1[[#This Row],[final_sold]]*Table1[[#This Row],[final_price]]</f>
        <v>153803471.97699669</v>
      </c>
      <c r="V1042">
        <v>3.28</v>
      </c>
      <c r="W1042">
        <v>15.89</v>
      </c>
    </row>
    <row r="1043" spans="1:23" x14ac:dyDescent="0.3">
      <c r="A1043">
        <v>2021</v>
      </c>
      <c r="B1043" t="s">
        <v>35</v>
      </c>
      <c r="C1043" t="s">
        <v>22</v>
      </c>
      <c r="D1043">
        <v>160697</v>
      </c>
      <c r="E1043">
        <v>4.93</v>
      </c>
      <c r="F1043" s="2">
        <f>Table1[[#This Row],[website_traffic]]*(Table1[[#This Row],[conversion_rate]]/100)</f>
        <v>7922.3620999999994</v>
      </c>
      <c r="G1043">
        <v>338747.1</v>
      </c>
      <c r="H1043" s="2">
        <f>Table1[[#This Row],[marketing_spend]]/Table1[[#This Row],[customer buying]]</f>
        <v>42.758346024098039</v>
      </c>
      <c r="I1043">
        <v>2543.65</v>
      </c>
      <c r="J1043">
        <v>58.02</v>
      </c>
      <c r="K1043" s="1">
        <f t="shared" si="16"/>
        <v>1067.8242699999998</v>
      </c>
      <c r="L1043">
        <v>227.71</v>
      </c>
      <c r="M1043">
        <v>0.96</v>
      </c>
      <c r="N1043" s="1">
        <f>Table1[[#This Row],[final_price]]*Table1[[#This Row],[competitor_price_index]]</f>
        <v>1025.1112991999998</v>
      </c>
      <c r="O1043" t="s">
        <v>44</v>
      </c>
      <c r="P1043">
        <v>3584</v>
      </c>
      <c r="Q1043">
        <v>5426</v>
      </c>
      <c r="R1043">
        <v>13.96</v>
      </c>
      <c r="S1043" s="2">
        <f>Table1[[#This Row],[units_sold]]*(Table1[[#This Row],[return_rate]]/100)</f>
        <v>757.46960000000001</v>
      </c>
      <c r="T1043" s="2">
        <f>Table1[[#This Row],[units_sold]]-Table1[[#This Row],[unit_return]]</f>
        <v>4668.5303999999996</v>
      </c>
      <c r="U1043">
        <f>Table1[[#This Row],[final_sold]]*Table1[[#This Row],[final_price]]</f>
        <v>4985170.066352807</v>
      </c>
      <c r="V1043">
        <v>2.74</v>
      </c>
      <c r="W1043">
        <v>15.51</v>
      </c>
    </row>
    <row r="1044" spans="1:23" x14ac:dyDescent="0.3">
      <c r="A1044">
        <v>2021</v>
      </c>
      <c r="B1044" t="s">
        <v>35</v>
      </c>
      <c r="C1044" t="s">
        <v>18</v>
      </c>
      <c r="D1044">
        <v>188550</v>
      </c>
      <c r="E1044">
        <v>5.88</v>
      </c>
      <c r="F1044" s="2">
        <f>Table1[[#This Row],[website_traffic]]*(Table1[[#This Row],[conversion_rate]]/100)</f>
        <v>11086.74</v>
      </c>
      <c r="G1044">
        <v>244421.82</v>
      </c>
      <c r="H1044" s="2">
        <f>Table1[[#This Row],[marketing_spend]]/Table1[[#This Row],[customer buying]]</f>
        <v>22.046320198723883</v>
      </c>
      <c r="I1044">
        <v>40658.199999999997</v>
      </c>
      <c r="J1044">
        <v>1.19</v>
      </c>
      <c r="K1044" s="1">
        <f t="shared" si="16"/>
        <v>40174.367419999995</v>
      </c>
      <c r="L1044">
        <v>208.98</v>
      </c>
      <c r="M1044">
        <v>1.18</v>
      </c>
      <c r="N1044" s="1">
        <f>Table1[[#This Row],[final_price]]*Table1[[#This Row],[competitor_price_index]]</f>
        <v>47405.753555599993</v>
      </c>
      <c r="O1044" t="s">
        <v>45</v>
      </c>
      <c r="P1044">
        <v>1216</v>
      </c>
      <c r="Q1044">
        <v>6674</v>
      </c>
      <c r="R1044">
        <v>2.2400000000000002</v>
      </c>
      <c r="S1044" s="2">
        <f>Table1[[#This Row],[units_sold]]*(Table1[[#This Row],[return_rate]]/100)</f>
        <v>149.49760000000003</v>
      </c>
      <c r="T1044" s="2">
        <f>Table1[[#This Row],[units_sold]]-Table1[[#This Row],[unit_return]]</f>
        <v>6524.5024000000003</v>
      </c>
      <c r="U1044">
        <f>Table1[[#This Row],[final_sold]]*Table1[[#This Row],[final_price]]</f>
        <v>262117756.65027177</v>
      </c>
      <c r="V1044">
        <v>3.01</v>
      </c>
      <c r="W1044">
        <v>10.6</v>
      </c>
    </row>
    <row r="1045" spans="1:23" x14ac:dyDescent="0.3">
      <c r="A1045">
        <v>2021</v>
      </c>
      <c r="B1045" t="s">
        <v>35</v>
      </c>
      <c r="C1045" t="s">
        <v>22</v>
      </c>
      <c r="D1045">
        <v>148525</v>
      </c>
      <c r="E1045">
        <v>7.6</v>
      </c>
      <c r="F1045" s="2">
        <f>Table1[[#This Row],[website_traffic]]*(Table1[[#This Row],[conversion_rate]]/100)</f>
        <v>11287.9</v>
      </c>
      <c r="G1045">
        <v>96656.7</v>
      </c>
      <c r="H1045" s="2">
        <f>Table1[[#This Row],[marketing_spend]]/Table1[[#This Row],[customer buying]]</f>
        <v>8.5628593449623054</v>
      </c>
      <c r="I1045">
        <v>48798.37</v>
      </c>
      <c r="J1045">
        <v>58.54</v>
      </c>
      <c r="K1045" s="1">
        <f t="shared" si="16"/>
        <v>20231.804201999999</v>
      </c>
      <c r="L1045">
        <v>214.15</v>
      </c>
      <c r="M1045">
        <v>1.0900000000000001</v>
      </c>
      <c r="N1045" s="1">
        <f>Table1[[#This Row],[final_price]]*Table1[[#This Row],[competitor_price_index]]</f>
        <v>22052.666580180001</v>
      </c>
      <c r="O1045" t="s">
        <v>45</v>
      </c>
      <c r="P1045">
        <v>672</v>
      </c>
      <c r="Q1045">
        <v>6095</v>
      </c>
      <c r="R1045">
        <v>13.62</v>
      </c>
      <c r="S1045" s="2">
        <f>Table1[[#This Row],[units_sold]]*(Table1[[#This Row],[return_rate]]/100)</f>
        <v>830.1389999999999</v>
      </c>
      <c r="T1045" s="2">
        <f>Table1[[#This Row],[units_sold]]-Table1[[#This Row],[unit_return]]</f>
        <v>5264.8609999999999</v>
      </c>
      <c r="U1045">
        <f>Table1[[#This Row],[final_sold]]*Table1[[#This Row],[final_price]]</f>
        <v>106517636.90274592</v>
      </c>
      <c r="V1045">
        <v>2.7</v>
      </c>
      <c r="W1045">
        <v>5.57</v>
      </c>
    </row>
    <row r="1046" spans="1:23" x14ac:dyDescent="0.3">
      <c r="A1046">
        <v>2021</v>
      </c>
      <c r="B1046" t="s">
        <v>35</v>
      </c>
      <c r="C1046" t="s">
        <v>21</v>
      </c>
      <c r="D1046">
        <v>199534</v>
      </c>
      <c r="E1046">
        <v>7.11</v>
      </c>
      <c r="F1046" s="2">
        <f>Table1[[#This Row],[website_traffic]]*(Table1[[#This Row],[conversion_rate]]/100)</f>
        <v>14186.867399999999</v>
      </c>
      <c r="G1046">
        <v>464227.48</v>
      </c>
      <c r="H1046" s="2">
        <f>Table1[[#This Row],[marketing_spend]]/Table1[[#This Row],[customer buying]]</f>
        <v>32.72233868908932</v>
      </c>
      <c r="I1046">
        <v>3814.22</v>
      </c>
      <c r="J1046">
        <v>31.72</v>
      </c>
      <c r="K1046" s="1">
        <f t="shared" si="16"/>
        <v>2604.349416</v>
      </c>
      <c r="L1046">
        <v>180.36</v>
      </c>
      <c r="M1046">
        <v>0.9</v>
      </c>
      <c r="N1046" s="1">
        <f>Table1[[#This Row],[final_price]]*Table1[[#This Row],[competitor_price_index]]</f>
        <v>2343.9144744</v>
      </c>
      <c r="O1046" t="s">
        <v>45</v>
      </c>
      <c r="P1046">
        <v>463</v>
      </c>
      <c r="Q1046">
        <v>7717</v>
      </c>
      <c r="R1046">
        <v>21.4</v>
      </c>
      <c r="S1046" s="2">
        <f>Table1[[#This Row],[units_sold]]*(Table1[[#This Row],[return_rate]]/100)</f>
        <v>1651.4379999999999</v>
      </c>
      <c r="T1046" s="2">
        <f>Table1[[#This Row],[units_sold]]-Table1[[#This Row],[unit_return]]</f>
        <v>6065.5619999999999</v>
      </c>
      <c r="U1046">
        <f>Table1[[#This Row],[final_sold]]*Table1[[#This Row],[final_price]]</f>
        <v>15796842.852411792</v>
      </c>
      <c r="V1046">
        <v>2.72</v>
      </c>
      <c r="W1046">
        <v>16.22</v>
      </c>
    </row>
    <row r="1047" spans="1:23" x14ac:dyDescent="0.3">
      <c r="A1047">
        <v>2021</v>
      </c>
      <c r="B1047" t="s">
        <v>35</v>
      </c>
      <c r="C1047" t="s">
        <v>22</v>
      </c>
      <c r="D1047">
        <v>31755</v>
      </c>
      <c r="E1047">
        <v>1.62</v>
      </c>
      <c r="F1047" s="2">
        <f>Table1[[#This Row],[website_traffic]]*(Table1[[#This Row],[conversion_rate]]/100)</f>
        <v>514.43100000000004</v>
      </c>
      <c r="G1047">
        <v>151211.62</v>
      </c>
      <c r="H1047" s="2">
        <f>Table1[[#This Row],[marketing_spend]]/Table1[[#This Row],[customer buying]]</f>
        <v>293.9395565197276</v>
      </c>
      <c r="I1047">
        <v>26820.82</v>
      </c>
      <c r="J1047">
        <v>31.79</v>
      </c>
      <c r="K1047" s="1">
        <f t="shared" si="16"/>
        <v>18294.481322</v>
      </c>
      <c r="L1047">
        <v>271.25</v>
      </c>
      <c r="M1047">
        <v>0.83</v>
      </c>
      <c r="N1047" s="1">
        <f>Table1[[#This Row],[final_price]]*Table1[[#This Row],[competitor_price_index]]</f>
        <v>15184.41949726</v>
      </c>
      <c r="O1047" t="s">
        <v>44</v>
      </c>
      <c r="P1047">
        <v>4712</v>
      </c>
      <c r="Q1047">
        <v>378</v>
      </c>
      <c r="R1047">
        <v>19.260000000000002</v>
      </c>
      <c r="S1047" s="2">
        <f>Table1[[#This Row],[units_sold]]*(Table1[[#This Row],[return_rate]]/100)</f>
        <v>72.802800000000005</v>
      </c>
      <c r="T1047" s="2">
        <f>Table1[[#This Row],[units_sold]]-Table1[[#This Row],[unit_return]]</f>
        <v>305.19720000000001</v>
      </c>
      <c r="U1047">
        <f>Table1[[#This Row],[final_sold]]*Table1[[#This Row],[final_price]]</f>
        <v>5583424.474926698</v>
      </c>
      <c r="V1047">
        <v>2.94</v>
      </c>
      <c r="W1047">
        <v>14.48</v>
      </c>
    </row>
    <row r="1048" spans="1:23" x14ac:dyDescent="0.3">
      <c r="A1048">
        <v>2021</v>
      </c>
      <c r="B1048" t="s">
        <v>35</v>
      </c>
      <c r="C1048" t="s">
        <v>21</v>
      </c>
      <c r="D1048">
        <v>55911</v>
      </c>
      <c r="E1048">
        <v>4.5999999999999996</v>
      </c>
      <c r="F1048" s="2">
        <f>Table1[[#This Row],[website_traffic]]*(Table1[[#This Row],[conversion_rate]]/100)</f>
        <v>2571.9059999999999</v>
      </c>
      <c r="G1048">
        <v>374627.19</v>
      </c>
      <c r="H1048" s="2">
        <f>Table1[[#This Row],[marketing_spend]]/Table1[[#This Row],[customer buying]]</f>
        <v>145.66130721729331</v>
      </c>
      <c r="I1048">
        <v>22530.71</v>
      </c>
      <c r="J1048">
        <v>30.68</v>
      </c>
      <c r="K1048" s="1">
        <f t="shared" si="16"/>
        <v>15618.288172</v>
      </c>
      <c r="L1048">
        <v>29.27</v>
      </c>
      <c r="M1048">
        <v>1</v>
      </c>
      <c r="N1048" s="1">
        <f>Table1[[#This Row],[final_price]]*Table1[[#This Row],[competitor_price_index]]</f>
        <v>15618.288172</v>
      </c>
      <c r="O1048" t="s">
        <v>44</v>
      </c>
      <c r="P1048">
        <v>2637</v>
      </c>
      <c r="Q1048">
        <v>3002</v>
      </c>
      <c r="R1048">
        <v>22.93</v>
      </c>
      <c r="S1048" s="2">
        <f>Table1[[#This Row],[units_sold]]*(Table1[[#This Row],[return_rate]]/100)</f>
        <v>688.35860000000002</v>
      </c>
      <c r="T1048" s="2">
        <f>Table1[[#This Row],[units_sold]]-Table1[[#This Row],[unit_return]]</f>
        <v>2313.6414</v>
      </c>
      <c r="U1048">
        <f>Table1[[#This Row],[final_sold]]*Table1[[#This Row],[final_price]]</f>
        <v>36135118.111869521</v>
      </c>
      <c r="V1048">
        <v>4.67</v>
      </c>
      <c r="W1048">
        <v>17.87</v>
      </c>
    </row>
    <row r="1049" spans="1:23" x14ac:dyDescent="0.3">
      <c r="A1049">
        <v>2021</v>
      </c>
      <c r="B1049" t="s">
        <v>35</v>
      </c>
      <c r="C1049" t="s">
        <v>21</v>
      </c>
      <c r="D1049">
        <v>91688</v>
      </c>
      <c r="E1049">
        <v>3.33</v>
      </c>
      <c r="F1049" s="2">
        <f>Table1[[#This Row],[website_traffic]]*(Table1[[#This Row],[conversion_rate]]/100)</f>
        <v>3053.2104000000004</v>
      </c>
      <c r="G1049">
        <v>76070.84</v>
      </c>
      <c r="H1049" s="2">
        <f>Table1[[#This Row],[marketing_spend]]/Table1[[#This Row],[customer buying]]</f>
        <v>24.915033696989891</v>
      </c>
      <c r="I1049">
        <v>16413.939999999999</v>
      </c>
      <c r="J1049">
        <v>13.19</v>
      </c>
      <c r="K1049" s="1">
        <f t="shared" si="16"/>
        <v>14248.941313999998</v>
      </c>
      <c r="L1049">
        <v>37.22</v>
      </c>
      <c r="M1049">
        <v>0.94</v>
      </c>
      <c r="N1049" s="1">
        <f>Table1[[#This Row],[final_price]]*Table1[[#This Row],[competitor_price_index]]</f>
        <v>13394.004835159998</v>
      </c>
      <c r="O1049" t="s">
        <v>45</v>
      </c>
      <c r="P1049">
        <v>4415</v>
      </c>
      <c r="Q1049">
        <v>1551</v>
      </c>
      <c r="R1049">
        <v>1.49</v>
      </c>
      <c r="S1049" s="2">
        <f>Table1[[#This Row],[units_sold]]*(Table1[[#This Row],[return_rate]]/100)</f>
        <v>23.1099</v>
      </c>
      <c r="T1049" s="2">
        <f>Table1[[#This Row],[units_sold]]-Table1[[#This Row],[unit_return]]</f>
        <v>1527.8901000000001</v>
      </c>
      <c r="U1049">
        <f>Table1[[#This Row],[final_sold]]*Table1[[#This Row],[final_price]]</f>
        <v>21770816.36914159</v>
      </c>
      <c r="V1049">
        <v>2.54</v>
      </c>
      <c r="W1049">
        <v>11.83</v>
      </c>
    </row>
    <row r="1050" spans="1:23" x14ac:dyDescent="0.3">
      <c r="A1050">
        <v>2021</v>
      </c>
      <c r="B1050" t="s">
        <v>35</v>
      </c>
      <c r="C1050" t="s">
        <v>20</v>
      </c>
      <c r="D1050">
        <v>108178</v>
      </c>
      <c r="E1050">
        <v>5.47</v>
      </c>
      <c r="F1050" s="2">
        <f>Table1[[#This Row],[website_traffic]]*(Table1[[#This Row],[conversion_rate]]/100)</f>
        <v>5917.3365999999996</v>
      </c>
      <c r="G1050">
        <v>167411.22</v>
      </c>
      <c r="H1050" s="2">
        <f>Table1[[#This Row],[marketing_spend]]/Table1[[#This Row],[customer buying]]</f>
        <v>28.291650672702989</v>
      </c>
      <c r="I1050">
        <v>13249.34</v>
      </c>
      <c r="J1050">
        <v>10.96</v>
      </c>
      <c r="K1050" s="1">
        <f t="shared" si="16"/>
        <v>11797.212336000001</v>
      </c>
      <c r="L1050">
        <v>442.52</v>
      </c>
      <c r="M1050">
        <v>0.85</v>
      </c>
      <c r="N1050" s="1">
        <f>Table1[[#This Row],[final_price]]*Table1[[#This Row],[competitor_price_index]]</f>
        <v>10027.630485600001</v>
      </c>
      <c r="O1050" t="s">
        <v>45</v>
      </c>
      <c r="P1050">
        <v>1051</v>
      </c>
      <c r="Q1050">
        <v>4130</v>
      </c>
      <c r="R1050">
        <v>13.55</v>
      </c>
      <c r="S1050" s="2">
        <f>Table1[[#This Row],[units_sold]]*(Table1[[#This Row],[return_rate]]/100)</f>
        <v>559.61500000000001</v>
      </c>
      <c r="T1050" s="2">
        <f>Table1[[#This Row],[units_sold]]-Table1[[#This Row],[unit_return]]</f>
        <v>3570.3850000000002</v>
      </c>
      <c r="U1050">
        <f>Table1[[#This Row],[final_sold]]*Table1[[#This Row],[final_price]]</f>
        <v>42120589.966269366</v>
      </c>
      <c r="V1050">
        <v>3.49</v>
      </c>
      <c r="W1050">
        <v>6.91</v>
      </c>
    </row>
    <row r="1051" spans="1:23" x14ac:dyDescent="0.3">
      <c r="A1051">
        <v>2021</v>
      </c>
      <c r="B1051" t="s">
        <v>35</v>
      </c>
      <c r="C1051" t="s">
        <v>21</v>
      </c>
      <c r="D1051">
        <v>124611</v>
      </c>
      <c r="E1051">
        <v>1.76</v>
      </c>
      <c r="F1051" s="2">
        <f>Table1[[#This Row],[website_traffic]]*(Table1[[#This Row],[conversion_rate]]/100)</f>
        <v>2193.1536000000001</v>
      </c>
      <c r="G1051">
        <v>32639.919999999998</v>
      </c>
      <c r="H1051" s="2">
        <f>Table1[[#This Row],[marketing_spend]]/Table1[[#This Row],[customer buying]]</f>
        <v>14.882642054801815</v>
      </c>
      <c r="I1051">
        <v>19698.55</v>
      </c>
      <c r="J1051">
        <v>42.3</v>
      </c>
      <c r="K1051" s="1">
        <f t="shared" si="16"/>
        <v>11366.063349999999</v>
      </c>
      <c r="L1051">
        <v>433.97</v>
      </c>
      <c r="M1051">
        <v>1.06</v>
      </c>
      <c r="N1051" s="1">
        <f>Table1[[#This Row],[final_price]]*Table1[[#This Row],[competitor_price_index]]</f>
        <v>12048.027150999998</v>
      </c>
      <c r="O1051" t="s">
        <v>45</v>
      </c>
      <c r="P1051">
        <v>832</v>
      </c>
      <c r="Q1051">
        <v>1210</v>
      </c>
      <c r="R1051">
        <v>21.25</v>
      </c>
      <c r="S1051" s="2">
        <f>Table1[[#This Row],[units_sold]]*(Table1[[#This Row],[return_rate]]/100)</f>
        <v>257.125</v>
      </c>
      <c r="T1051" s="2">
        <f>Table1[[#This Row],[units_sold]]-Table1[[#This Row],[unit_return]]</f>
        <v>952.875</v>
      </c>
      <c r="U1051">
        <f>Table1[[#This Row],[final_sold]]*Table1[[#This Row],[final_price]]</f>
        <v>10830437.614631249</v>
      </c>
      <c r="V1051">
        <v>2.76</v>
      </c>
      <c r="W1051">
        <v>11.95</v>
      </c>
    </row>
    <row r="1052" spans="1:23" x14ac:dyDescent="0.3">
      <c r="A1052">
        <v>2021</v>
      </c>
      <c r="B1052" t="s">
        <v>35</v>
      </c>
      <c r="C1052" t="s">
        <v>19</v>
      </c>
      <c r="D1052">
        <v>96833</v>
      </c>
      <c r="E1052">
        <v>0.63</v>
      </c>
      <c r="F1052" s="2">
        <f>Table1[[#This Row],[website_traffic]]*(Table1[[#This Row],[conversion_rate]]/100)</f>
        <v>610.04790000000003</v>
      </c>
      <c r="G1052">
        <v>440265.1</v>
      </c>
      <c r="H1052" s="2">
        <f>Table1[[#This Row],[marketing_spend]]/Table1[[#This Row],[customer buying]]</f>
        <v>721.68939520978597</v>
      </c>
      <c r="I1052">
        <v>16843.919999999998</v>
      </c>
      <c r="J1052">
        <v>12.84</v>
      </c>
      <c r="K1052" s="1">
        <f t="shared" si="16"/>
        <v>14681.160672</v>
      </c>
      <c r="L1052">
        <v>328.09</v>
      </c>
      <c r="M1052">
        <v>0.89</v>
      </c>
      <c r="N1052" s="1">
        <f>Table1[[#This Row],[final_price]]*Table1[[#This Row],[competitor_price_index]]</f>
        <v>13066.23299808</v>
      </c>
      <c r="O1052" t="s">
        <v>45</v>
      </c>
      <c r="P1052">
        <v>2149</v>
      </c>
      <c r="Q1052">
        <v>596</v>
      </c>
      <c r="R1052">
        <v>23.93</v>
      </c>
      <c r="S1052" s="2">
        <f>Table1[[#This Row],[units_sold]]*(Table1[[#This Row],[return_rate]]/100)</f>
        <v>142.62279999999998</v>
      </c>
      <c r="T1052" s="2">
        <f>Table1[[#This Row],[units_sold]]-Table1[[#This Row],[unit_return]]</f>
        <v>453.37720000000002</v>
      </c>
      <c r="U1052">
        <f>Table1[[#This Row],[final_sold]]*Table1[[#This Row],[final_price]]</f>
        <v>6656103.5182214789</v>
      </c>
      <c r="V1052">
        <v>4.8899999999999997</v>
      </c>
      <c r="W1052">
        <v>4.38</v>
      </c>
    </row>
    <row r="1053" spans="1:23" x14ac:dyDescent="0.3">
      <c r="A1053">
        <v>2021</v>
      </c>
      <c r="B1053" t="s">
        <v>35</v>
      </c>
      <c r="C1053" t="s">
        <v>22</v>
      </c>
      <c r="D1053">
        <v>150090</v>
      </c>
      <c r="E1053">
        <v>2.21</v>
      </c>
      <c r="F1053" s="2">
        <f>Table1[[#This Row],[website_traffic]]*(Table1[[#This Row],[conversion_rate]]/100)</f>
        <v>3316.9889999999996</v>
      </c>
      <c r="G1053">
        <v>416386.78</v>
      </c>
      <c r="H1053" s="2">
        <f>Table1[[#This Row],[marketing_spend]]/Table1[[#This Row],[customer buying]]</f>
        <v>125.53155286315393</v>
      </c>
      <c r="I1053">
        <v>42002.52</v>
      </c>
      <c r="J1053">
        <v>30.76</v>
      </c>
      <c r="K1053" s="1">
        <f t="shared" si="16"/>
        <v>29082.544847999994</v>
      </c>
      <c r="L1053">
        <v>408.91</v>
      </c>
      <c r="M1053">
        <v>1.0900000000000001</v>
      </c>
      <c r="N1053" s="1">
        <f>Table1[[#This Row],[final_price]]*Table1[[#This Row],[competitor_price_index]]</f>
        <v>31699.973884319996</v>
      </c>
      <c r="O1053" t="s">
        <v>44</v>
      </c>
      <c r="P1053">
        <v>3381</v>
      </c>
      <c r="Q1053">
        <v>3499</v>
      </c>
      <c r="R1053">
        <v>19.93</v>
      </c>
      <c r="S1053" s="2">
        <f>Table1[[#This Row],[units_sold]]*(Table1[[#This Row],[return_rate]]/100)</f>
        <v>697.35069999999996</v>
      </c>
      <c r="T1053" s="2">
        <f>Table1[[#This Row],[units_sold]]-Table1[[#This Row],[unit_return]]</f>
        <v>2801.6493</v>
      </c>
      <c r="U1053">
        <f>Table1[[#This Row],[final_sold]]*Table1[[#This Row],[final_price]]</f>
        <v>81479091.415617794</v>
      </c>
      <c r="V1053">
        <v>4.22</v>
      </c>
      <c r="W1053">
        <v>15.87</v>
      </c>
    </row>
    <row r="1054" spans="1:23" x14ac:dyDescent="0.3">
      <c r="A1054">
        <v>2021</v>
      </c>
      <c r="B1054" t="s">
        <v>35</v>
      </c>
      <c r="C1054" t="s">
        <v>22</v>
      </c>
      <c r="D1054">
        <v>63146</v>
      </c>
      <c r="E1054">
        <v>1.52</v>
      </c>
      <c r="F1054" s="2">
        <f>Table1[[#This Row],[website_traffic]]*(Table1[[#This Row],[conversion_rate]]/100)</f>
        <v>959.81920000000002</v>
      </c>
      <c r="G1054">
        <v>178597.65</v>
      </c>
      <c r="H1054" s="2">
        <f>Table1[[#This Row],[marketing_spend]]/Table1[[#This Row],[customer buying]]</f>
        <v>186.07426273614863</v>
      </c>
      <c r="I1054">
        <v>40107.33</v>
      </c>
      <c r="J1054">
        <v>54.41</v>
      </c>
      <c r="K1054" s="1">
        <f t="shared" si="16"/>
        <v>18284.931747000002</v>
      </c>
      <c r="L1054">
        <v>173.58</v>
      </c>
      <c r="M1054">
        <v>0.94</v>
      </c>
      <c r="N1054" s="1">
        <f>Table1[[#This Row],[final_price]]*Table1[[#This Row],[competitor_price_index]]</f>
        <v>17187.83584218</v>
      </c>
      <c r="O1054" t="s">
        <v>44</v>
      </c>
      <c r="P1054">
        <v>1678</v>
      </c>
      <c r="Q1054">
        <v>940</v>
      </c>
      <c r="R1054">
        <v>22.68</v>
      </c>
      <c r="S1054" s="2">
        <f>Table1[[#This Row],[units_sold]]*(Table1[[#This Row],[return_rate]]/100)</f>
        <v>213.19200000000001</v>
      </c>
      <c r="T1054" s="2">
        <f>Table1[[#This Row],[units_sold]]-Table1[[#This Row],[unit_return]]</f>
        <v>726.80799999999999</v>
      </c>
      <c r="U1054">
        <f>Table1[[#This Row],[final_sold]]*Table1[[#This Row],[final_price]]</f>
        <v>13289634.673173578</v>
      </c>
      <c r="V1054">
        <v>3.92</v>
      </c>
      <c r="W1054">
        <v>13.52</v>
      </c>
    </row>
    <row r="1055" spans="1:23" x14ac:dyDescent="0.3">
      <c r="A1055">
        <v>2021</v>
      </c>
      <c r="B1055" t="s">
        <v>35</v>
      </c>
      <c r="C1055" t="s">
        <v>18</v>
      </c>
      <c r="D1055">
        <v>147216</v>
      </c>
      <c r="E1055">
        <v>4.33</v>
      </c>
      <c r="F1055" s="2">
        <f>Table1[[#This Row],[website_traffic]]*(Table1[[#This Row],[conversion_rate]]/100)</f>
        <v>6374.4528</v>
      </c>
      <c r="G1055">
        <v>412155.33</v>
      </c>
      <c r="H1055" s="2">
        <f>Table1[[#This Row],[marketing_spend]]/Table1[[#This Row],[customer buying]]</f>
        <v>64.657366354646157</v>
      </c>
      <c r="I1055">
        <v>11877.3</v>
      </c>
      <c r="J1055">
        <v>56.23</v>
      </c>
      <c r="K1055" s="1">
        <f t="shared" si="16"/>
        <v>5198.6942099999997</v>
      </c>
      <c r="L1055">
        <v>362.62</v>
      </c>
      <c r="M1055">
        <v>0.81</v>
      </c>
      <c r="N1055" s="1">
        <f>Table1[[#This Row],[final_price]]*Table1[[#This Row],[competitor_price_index]]</f>
        <v>4210.9423101000002</v>
      </c>
      <c r="O1055" t="s">
        <v>45</v>
      </c>
      <c r="P1055">
        <v>2024</v>
      </c>
      <c r="Q1055">
        <v>4551</v>
      </c>
      <c r="R1055">
        <v>16.84</v>
      </c>
      <c r="S1055" s="2">
        <f>Table1[[#This Row],[units_sold]]*(Table1[[#This Row],[return_rate]]/100)</f>
        <v>766.38839999999993</v>
      </c>
      <c r="T1055" s="2">
        <f>Table1[[#This Row],[units_sold]]-Table1[[#This Row],[unit_return]]</f>
        <v>3784.6116000000002</v>
      </c>
      <c r="U1055">
        <f>Table1[[#This Row],[final_sold]]*Table1[[#This Row],[final_price]]</f>
        <v>19675038.412018836</v>
      </c>
      <c r="V1055">
        <v>3.57</v>
      </c>
      <c r="W1055">
        <v>18.37</v>
      </c>
    </row>
    <row r="1056" spans="1:23" x14ac:dyDescent="0.3">
      <c r="A1056">
        <v>2021</v>
      </c>
      <c r="B1056" t="s">
        <v>35</v>
      </c>
      <c r="C1056" t="s">
        <v>18</v>
      </c>
      <c r="D1056">
        <v>172317</v>
      </c>
      <c r="E1056">
        <v>5.23</v>
      </c>
      <c r="F1056" s="2">
        <f>Table1[[#This Row],[website_traffic]]*(Table1[[#This Row],[conversion_rate]]/100)</f>
        <v>9012.1791000000012</v>
      </c>
      <c r="G1056">
        <v>77314.899999999994</v>
      </c>
      <c r="H1056" s="2">
        <f>Table1[[#This Row],[marketing_spend]]/Table1[[#This Row],[customer buying]]</f>
        <v>8.5789351434438306</v>
      </c>
      <c r="I1056">
        <v>41696.910000000003</v>
      </c>
      <c r="J1056">
        <v>18.010000000000002</v>
      </c>
      <c r="K1056" s="1">
        <f t="shared" si="16"/>
        <v>34187.296509</v>
      </c>
      <c r="L1056">
        <v>175.11</v>
      </c>
      <c r="M1056">
        <v>0.83</v>
      </c>
      <c r="N1056" s="1">
        <f>Table1[[#This Row],[final_price]]*Table1[[#This Row],[competitor_price_index]]</f>
        <v>28375.456102469998</v>
      </c>
      <c r="O1056" t="s">
        <v>45</v>
      </c>
      <c r="P1056">
        <v>1753</v>
      </c>
      <c r="Q1056">
        <v>6578</v>
      </c>
      <c r="R1056">
        <v>10.27</v>
      </c>
      <c r="S1056" s="2">
        <f>Table1[[#This Row],[units_sold]]*(Table1[[#This Row],[return_rate]]/100)</f>
        <v>675.56060000000002</v>
      </c>
      <c r="T1056" s="2">
        <f>Table1[[#This Row],[units_sold]]-Table1[[#This Row],[unit_return]]</f>
        <v>5902.4394000000002</v>
      </c>
      <c r="U1056">
        <f>Table1[[#This Row],[final_sold]]*Table1[[#This Row],[final_price]]</f>
        <v>201788445.89420405</v>
      </c>
      <c r="V1056">
        <v>3.65</v>
      </c>
      <c r="W1056">
        <v>10.41</v>
      </c>
    </row>
    <row r="1057" spans="1:23" x14ac:dyDescent="0.3">
      <c r="A1057">
        <v>2021</v>
      </c>
      <c r="B1057" t="s">
        <v>35</v>
      </c>
      <c r="C1057" t="s">
        <v>20</v>
      </c>
      <c r="D1057">
        <v>131209</v>
      </c>
      <c r="E1057">
        <v>2.35</v>
      </c>
      <c r="F1057" s="2">
        <f>Table1[[#This Row],[website_traffic]]*(Table1[[#This Row],[conversion_rate]]/100)</f>
        <v>3083.4115000000002</v>
      </c>
      <c r="G1057">
        <v>161063.85</v>
      </c>
      <c r="H1057" s="2">
        <f>Table1[[#This Row],[marketing_spend]]/Table1[[#This Row],[customer buying]]</f>
        <v>52.235600081273617</v>
      </c>
      <c r="I1057">
        <v>19933.12</v>
      </c>
      <c r="J1057">
        <v>18.600000000000001</v>
      </c>
      <c r="K1057" s="1">
        <f t="shared" si="16"/>
        <v>16225.559679999998</v>
      </c>
      <c r="L1057">
        <v>362.56</v>
      </c>
      <c r="M1057">
        <v>1.17</v>
      </c>
      <c r="N1057" s="1">
        <f>Table1[[#This Row],[final_price]]*Table1[[#This Row],[competitor_price_index]]</f>
        <v>18983.904825599999</v>
      </c>
      <c r="O1057" t="s">
        <v>45</v>
      </c>
      <c r="P1057">
        <v>4872</v>
      </c>
      <c r="Q1057">
        <v>3015</v>
      </c>
      <c r="R1057">
        <v>24.66</v>
      </c>
      <c r="S1057" s="2">
        <f>Table1[[#This Row],[units_sold]]*(Table1[[#This Row],[return_rate]]/100)</f>
        <v>743.49900000000002</v>
      </c>
      <c r="T1057" s="2">
        <f>Table1[[#This Row],[units_sold]]-Table1[[#This Row],[unit_return]]</f>
        <v>2271.5010000000002</v>
      </c>
      <c r="U1057">
        <f>Table1[[#This Row],[final_sold]]*Table1[[#This Row],[final_price]]</f>
        <v>36856375.038679682</v>
      </c>
      <c r="V1057">
        <v>4.8899999999999997</v>
      </c>
      <c r="W1057">
        <v>4.8899999999999997</v>
      </c>
    </row>
    <row r="1058" spans="1:23" x14ac:dyDescent="0.3">
      <c r="A1058">
        <v>2021</v>
      </c>
      <c r="B1058" t="s">
        <v>35</v>
      </c>
      <c r="C1058" t="s">
        <v>20</v>
      </c>
      <c r="D1058">
        <v>193785</v>
      </c>
      <c r="E1058">
        <v>2.2999999999999998</v>
      </c>
      <c r="F1058" s="2">
        <f>Table1[[#This Row],[website_traffic]]*(Table1[[#This Row],[conversion_rate]]/100)</f>
        <v>4457.0550000000003</v>
      </c>
      <c r="G1058">
        <v>258105.65</v>
      </c>
      <c r="H1058" s="2">
        <f>Table1[[#This Row],[marketing_spend]]/Table1[[#This Row],[customer buying]]</f>
        <v>57.909460394812264</v>
      </c>
      <c r="I1058">
        <v>47556.88</v>
      </c>
      <c r="J1058">
        <v>1.21</v>
      </c>
      <c r="K1058" s="1">
        <f t="shared" si="16"/>
        <v>46981.441751999999</v>
      </c>
      <c r="L1058">
        <v>181.39</v>
      </c>
      <c r="M1058">
        <v>0.99</v>
      </c>
      <c r="N1058" s="1">
        <f>Table1[[#This Row],[final_price]]*Table1[[#This Row],[competitor_price_index]]</f>
        <v>46511.627334479999</v>
      </c>
      <c r="O1058" t="s">
        <v>45</v>
      </c>
      <c r="P1058">
        <v>3080</v>
      </c>
      <c r="Q1058">
        <v>4100</v>
      </c>
      <c r="R1058">
        <v>11.17</v>
      </c>
      <c r="S1058" s="2">
        <f>Table1[[#This Row],[units_sold]]*(Table1[[#This Row],[return_rate]]/100)</f>
        <v>457.96999999999997</v>
      </c>
      <c r="T1058" s="2">
        <f>Table1[[#This Row],[units_sold]]-Table1[[#This Row],[unit_return]]</f>
        <v>3642.03</v>
      </c>
      <c r="U1058">
        <f>Table1[[#This Row],[final_sold]]*Table1[[#This Row],[final_price]]</f>
        <v>171107820.30403656</v>
      </c>
      <c r="V1058">
        <v>4.5999999999999996</v>
      </c>
      <c r="W1058">
        <v>5.16</v>
      </c>
    </row>
    <row r="1059" spans="1:23" x14ac:dyDescent="0.3">
      <c r="A1059">
        <v>2021</v>
      </c>
      <c r="B1059" t="s">
        <v>35</v>
      </c>
      <c r="C1059" t="s">
        <v>18</v>
      </c>
      <c r="D1059">
        <v>13054</v>
      </c>
      <c r="E1059">
        <v>2.99</v>
      </c>
      <c r="F1059" s="2">
        <f>Table1[[#This Row],[website_traffic]]*(Table1[[#This Row],[conversion_rate]]/100)</f>
        <v>390.31460000000004</v>
      </c>
      <c r="G1059">
        <v>24921.16</v>
      </c>
      <c r="H1059" s="2">
        <f>Table1[[#This Row],[marketing_spend]]/Table1[[#This Row],[customer buying]]</f>
        <v>63.848905472662302</v>
      </c>
      <c r="I1059">
        <v>10963.56</v>
      </c>
      <c r="J1059">
        <v>28.46</v>
      </c>
      <c r="K1059" s="1">
        <f t="shared" si="16"/>
        <v>7843.3308239999997</v>
      </c>
      <c r="L1059">
        <v>241.31</v>
      </c>
      <c r="M1059">
        <v>0.85</v>
      </c>
      <c r="N1059" s="1">
        <f>Table1[[#This Row],[final_price]]*Table1[[#This Row],[competitor_price_index]]</f>
        <v>6666.8312003999999</v>
      </c>
      <c r="O1059" t="s">
        <v>45</v>
      </c>
      <c r="P1059">
        <v>485</v>
      </c>
      <c r="Q1059">
        <v>231</v>
      </c>
      <c r="R1059">
        <v>4.38</v>
      </c>
      <c r="S1059" s="2">
        <f>Table1[[#This Row],[units_sold]]*(Table1[[#This Row],[return_rate]]/100)</f>
        <v>10.117799999999999</v>
      </c>
      <c r="T1059" s="2">
        <f>Table1[[#This Row],[units_sold]]-Table1[[#This Row],[unit_return]]</f>
        <v>220.88220000000001</v>
      </c>
      <c r="U1059">
        <f>Table1[[#This Row],[final_sold]]*Table1[[#This Row],[final_price]]</f>
        <v>1732452.1677329328</v>
      </c>
      <c r="V1059">
        <v>2.96</v>
      </c>
      <c r="W1059">
        <v>7.34</v>
      </c>
    </row>
    <row r="1060" spans="1:23" x14ac:dyDescent="0.3">
      <c r="A1060">
        <v>2021</v>
      </c>
      <c r="B1060" t="s">
        <v>35</v>
      </c>
      <c r="C1060" t="s">
        <v>21</v>
      </c>
      <c r="D1060">
        <v>174083</v>
      </c>
      <c r="E1060">
        <v>6.72</v>
      </c>
      <c r="F1060" s="2">
        <f>Table1[[#This Row],[website_traffic]]*(Table1[[#This Row],[conversion_rate]]/100)</f>
        <v>11698.3776</v>
      </c>
      <c r="G1060">
        <v>96685.55</v>
      </c>
      <c r="H1060" s="2">
        <f>Table1[[#This Row],[marketing_spend]]/Table1[[#This Row],[customer buying]]</f>
        <v>8.2648682839575986</v>
      </c>
      <c r="I1060">
        <v>17019.849999999999</v>
      </c>
      <c r="J1060">
        <v>8.5399999999999991</v>
      </c>
      <c r="K1060" s="1">
        <f t="shared" si="16"/>
        <v>15566.354809999999</v>
      </c>
      <c r="L1060">
        <v>367.04</v>
      </c>
      <c r="M1060">
        <v>1.04</v>
      </c>
      <c r="N1060" s="1">
        <f>Table1[[#This Row],[final_price]]*Table1[[#This Row],[competitor_price_index]]</f>
        <v>16189.0090024</v>
      </c>
      <c r="O1060" t="s">
        <v>45</v>
      </c>
      <c r="P1060">
        <v>1456</v>
      </c>
      <c r="Q1060">
        <v>6597</v>
      </c>
      <c r="R1060">
        <v>18.96</v>
      </c>
      <c r="S1060" s="2">
        <f>Table1[[#This Row],[units_sold]]*(Table1[[#This Row],[return_rate]]/100)</f>
        <v>1250.7912000000001</v>
      </c>
      <c r="T1060" s="2">
        <f>Table1[[#This Row],[units_sold]]-Table1[[#This Row],[unit_return]]</f>
        <v>5346.2088000000003</v>
      </c>
      <c r="U1060">
        <f>Table1[[#This Row],[final_sold]]*Table1[[#This Row],[final_price]]</f>
        <v>83220983.069144323</v>
      </c>
      <c r="V1060">
        <v>2.82</v>
      </c>
      <c r="W1060">
        <v>4.46</v>
      </c>
    </row>
    <row r="1061" spans="1:23" x14ac:dyDescent="0.3">
      <c r="A1061">
        <v>2021</v>
      </c>
      <c r="B1061" t="s">
        <v>35</v>
      </c>
      <c r="C1061" t="s">
        <v>21</v>
      </c>
      <c r="D1061">
        <v>62407</v>
      </c>
      <c r="E1061">
        <v>5.58</v>
      </c>
      <c r="F1061" s="2">
        <f>Table1[[#This Row],[website_traffic]]*(Table1[[#This Row],[conversion_rate]]/100)</f>
        <v>3482.3106000000002</v>
      </c>
      <c r="G1061">
        <v>331500.43</v>
      </c>
      <c r="H1061" s="2">
        <f>Table1[[#This Row],[marketing_spend]]/Table1[[#This Row],[customer buying]]</f>
        <v>95.195537698446529</v>
      </c>
      <c r="I1061">
        <v>11823.13</v>
      </c>
      <c r="J1061">
        <v>45.51</v>
      </c>
      <c r="K1061" s="1">
        <f t="shared" si="16"/>
        <v>6442.4235369999988</v>
      </c>
      <c r="L1061">
        <v>27.81</v>
      </c>
      <c r="M1061">
        <v>0.89</v>
      </c>
      <c r="N1061" s="1">
        <f>Table1[[#This Row],[final_price]]*Table1[[#This Row],[competitor_price_index]]</f>
        <v>5733.7569479299991</v>
      </c>
      <c r="O1061" t="s">
        <v>45</v>
      </c>
      <c r="P1061">
        <v>780</v>
      </c>
      <c r="Q1061">
        <v>2235</v>
      </c>
      <c r="R1061">
        <v>7.73</v>
      </c>
      <c r="S1061" s="2">
        <f>Table1[[#This Row],[units_sold]]*(Table1[[#This Row],[return_rate]]/100)</f>
        <v>172.7655</v>
      </c>
      <c r="T1061" s="2">
        <f>Table1[[#This Row],[units_sold]]-Table1[[#This Row],[unit_return]]</f>
        <v>2062.2345</v>
      </c>
      <c r="U1061">
        <f>Table1[[#This Row],[final_sold]]*Table1[[#This Row],[final_price]]</f>
        <v>13285788.081613423</v>
      </c>
      <c r="V1061">
        <v>3.21</v>
      </c>
      <c r="W1061">
        <v>9.64</v>
      </c>
    </row>
    <row r="1062" spans="1:23" x14ac:dyDescent="0.3">
      <c r="A1062">
        <v>2021</v>
      </c>
      <c r="B1062" t="s">
        <v>35</v>
      </c>
      <c r="C1062" t="s">
        <v>18</v>
      </c>
      <c r="D1062">
        <v>40437</v>
      </c>
      <c r="E1062">
        <v>0.98</v>
      </c>
      <c r="F1062" s="2">
        <f>Table1[[#This Row],[website_traffic]]*(Table1[[#This Row],[conversion_rate]]/100)</f>
        <v>396.2826</v>
      </c>
      <c r="G1062">
        <v>295129.57</v>
      </c>
      <c r="H1062" s="2">
        <f>Table1[[#This Row],[marketing_spend]]/Table1[[#This Row],[customer buying]]</f>
        <v>744.74521465237183</v>
      </c>
      <c r="I1062">
        <v>8699.74</v>
      </c>
      <c r="J1062">
        <v>45.33</v>
      </c>
      <c r="K1062" s="1">
        <f t="shared" si="16"/>
        <v>4756.1478579999994</v>
      </c>
      <c r="L1062">
        <v>249.27</v>
      </c>
      <c r="M1062">
        <v>0.92</v>
      </c>
      <c r="N1062" s="1">
        <f>Table1[[#This Row],[final_price]]*Table1[[#This Row],[competitor_price_index]]</f>
        <v>4375.6560293599996</v>
      </c>
      <c r="O1062" t="s">
        <v>45</v>
      </c>
      <c r="P1062">
        <v>4569</v>
      </c>
      <c r="Q1062">
        <v>217</v>
      </c>
      <c r="R1062">
        <v>17</v>
      </c>
      <c r="S1062" s="2">
        <f>Table1[[#This Row],[units_sold]]*(Table1[[#This Row],[return_rate]]/100)</f>
        <v>36.89</v>
      </c>
      <c r="T1062" s="2">
        <f>Table1[[#This Row],[units_sold]]-Table1[[#This Row],[unit_return]]</f>
        <v>180.11</v>
      </c>
      <c r="U1062">
        <f>Table1[[#This Row],[final_sold]]*Table1[[#This Row],[final_price]]</f>
        <v>856629.79070437991</v>
      </c>
      <c r="V1062">
        <v>2.74</v>
      </c>
      <c r="W1062">
        <v>15.54</v>
      </c>
    </row>
    <row r="1063" spans="1:23" x14ac:dyDescent="0.3">
      <c r="A1063">
        <v>2021</v>
      </c>
      <c r="B1063" t="s">
        <v>35</v>
      </c>
      <c r="C1063" t="s">
        <v>22</v>
      </c>
      <c r="D1063">
        <v>12683</v>
      </c>
      <c r="E1063">
        <v>3.06</v>
      </c>
      <c r="F1063" s="2">
        <f>Table1[[#This Row],[website_traffic]]*(Table1[[#This Row],[conversion_rate]]/100)</f>
        <v>388.09980000000002</v>
      </c>
      <c r="G1063">
        <v>418432.54</v>
      </c>
      <c r="H1063" s="2">
        <f>Table1[[#This Row],[marketing_spend]]/Table1[[#This Row],[customer buying]]</f>
        <v>1078.1570616630052</v>
      </c>
      <c r="I1063">
        <v>25791.02</v>
      </c>
      <c r="J1063">
        <v>24.05</v>
      </c>
      <c r="K1063" s="1">
        <f t="shared" si="16"/>
        <v>19588.279689999999</v>
      </c>
      <c r="L1063">
        <v>385.2</v>
      </c>
      <c r="M1063">
        <v>0.93</v>
      </c>
      <c r="N1063" s="1">
        <f>Table1[[#This Row],[final_price]]*Table1[[#This Row],[competitor_price_index]]</f>
        <v>18217.100111700001</v>
      </c>
      <c r="O1063" t="s">
        <v>45</v>
      </c>
      <c r="P1063">
        <v>364</v>
      </c>
      <c r="Q1063">
        <v>311</v>
      </c>
      <c r="R1063">
        <v>20.73</v>
      </c>
      <c r="S1063" s="2">
        <f>Table1[[#This Row],[units_sold]]*(Table1[[#This Row],[return_rate]]/100)</f>
        <v>64.470300000000009</v>
      </c>
      <c r="T1063" s="2">
        <f>Table1[[#This Row],[units_sold]]-Table1[[#This Row],[unit_return]]</f>
        <v>246.52969999999999</v>
      </c>
      <c r="U1063">
        <f>Table1[[#This Row],[final_sold]]*Table1[[#This Row],[final_price]]</f>
        <v>4829092.7154917931</v>
      </c>
      <c r="V1063">
        <v>4.01</v>
      </c>
      <c r="W1063">
        <v>13.82</v>
      </c>
    </row>
    <row r="1064" spans="1:23" x14ac:dyDescent="0.3">
      <c r="A1064">
        <v>2021</v>
      </c>
      <c r="B1064" t="s">
        <v>35</v>
      </c>
      <c r="C1064" t="s">
        <v>18</v>
      </c>
      <c r="D1064">
        <v>195145</v>
      </c>
      <c r="E1064">
        <v>3.53</v>
      </c>
      <c r="F1064" s="2">
        <f>Table1[[#This Row],[website_traffic]]*(Table1[[#This Row],[conversion_rate]]/100)</f>
        <v>6888.6184999999996</v>
      </c>
      <c r="G1064">
        <v>466562.96</v>
      </c>
      <c r="H1064" s="2">
        <f>Table1[[#This Row],[marketing_spend]]/Table1[[#This Row],[customer buying]]</f>
        <v>67.729539674754818</v>
      </c>
      <c r="I1064">
        <v>45813.96</v>
      </c>
      <c r="J1064">
        <v>20.37</v>
      </c>
      <c r="K1064" s="1">
        <f t="shared" si="16"/>
        <v>36481.656347999997</v>
      </c>
      <c r="L1064">
        <v>208.3</v>
      </c>
      <c r="M1064">
        <v>0.83</v>
      </c>
      <c r="N1064" s="1">
        <f>Table1[[#This Row],[final_price]]*Table1[[#This Row],[competitor_price_index]]</f>
        <v>30279.774768839994</v>
      </c>
      <c r="O1064" t="s">
        <v>44</v>
      </c>
      <c r="P1064">
        <v>3639</v>
      </c>
      <c r="Q1064">
        <v>6130</v>
      </c>
      <c r="R1064">
        <v>4.1100000000000003</v>
      </c>
      <c r="S1064" s="2">
        <f>Table1[[#This Row],[units_sold]]*(Table1[[#This Row],[return_rate]]/100)</f>
        <v>251.94300000000004</v>
      </c>
      <c r="T1064" s="2">
        <f>Table1[[#This Row],[units_sold]]-Table1[[#This Row],[unit_return]]</f>
        <v>5878.0569999999998</v>
      </c>
      <c r="U1064">
        <f>Table1[[#This Row],[final_sold]]*Table1[[#This Row],[final_price]]</f>
        <v>214441255.4679558</v>
      </c>
      <c r="V1064">
        <v>3.56</v>
      </c>
      <c r="W1064">
        <v>21.4</v>
      </c>
    </row>
    <row r="1065" spans="1:23" x14ac:dyDescent="0.3">
      <c r="A1065">
        <v>2021</v>
      </c>
      <c r="B1065" t="s">
        <v>35</v>
      </c>
      <c r="C1065" t="s">
        <v>19</v>
      </c>
      <c r="D1065">
        <v>118537</v>
      </c>
      <c r="E1065">
        <v>5.56</v>
      </c>
      <c r="F1065" s="2">
        <f>Table1[[#This Row],[website_traffic]]*(Table1[[#This Row],[conversion_rate]]/100)</f>
        <v>6590.6571999999996</v>
      </c>
      <c r="G1065">
        <v>385363.22</v>
      </c>
      <c r="H1065" s="2">
        <f>Table1[[#This Row],[marketing_spend]]/Table1[[#This Row],[customer buying]]</f>
        <v>58.471136990708601</v>
      </c>
      <c r="I1065">
        <v>21365.119999999999</v>
      </c>
      <c r="J1065">
        <v>49.27</v>
      </c>
      <c r="K1065" s="1">
        <f t="shared" si="16"/>
        <v>10838.525376</v>
      </c>
      <c r="L1065">
        <v>357.24</v>
      </c>
      <c r="M1065">
        <v>0.99</v>
      </c>
      <c r="N1065" s="1">
        <f>Table1[[#This Row],[final_price]]*Table1[[#This Row],[competitor_price_index]]</f>
        <v>10730.14012224</v>
      </c>
      <c r="O1065" t="s">
        <v>45</v>
      </c>
      <c r="P1065">
        <v>1943</v>
      </c>
      <c r="Q1065">
        <v>4376</v>
      </c>
      <c r="R1065">
        <v>7.79</v>
      </c>
      <c r="S1065" s="2">
        <f>Table1[[#This Row],[units_sold]]*(Table1[[#This Row],[return_rate]]/100)</f>
        <v>340.8904</v>
      </c>
      <c r="T1065" s="2">
        <f>Table1[[#This Row],[units_sold]]-Table1[[#This Row],[unit_return]]</f>
        <v>4035.1095999999998</v>
      </c>
      <c r="U1065">
        <f>Table1[[#This Row],[final_sold]]*Table1[[#This Row],[final_price]]</f>
        <v>43734637.794541202</v>
      </c>
      <c r="V1065">
        <v>3.32</v>
      </c>
      <c r="W1065">
        <v>17.53</v>
      </c>
    </row>
    <row r="1066" spans="1:23" x14ac:dyDescent="0.3">
      <c r="A1066">
        <v>2021</v>
      </c>
      <c r="B1066" t="s">
        <v>35</v>
      </c>
      <c r="C1066" t="s">
        <v>21</v>
      </c>
      <c r="D1066">
        <v>42994</v>
      </c>
      <c r="E1066">
        <v>0.53</v>
      </c>
      <c r="F1066" s="2">
        <f>Table1[[#This Row],[website_traffic]]*(Table1[[#This Row],[conversion_rate]]/100)</f>
        <v>227.8682</v>
      </c>
      <c r="G1066">
        <v>262571.44</v>
      </c>
      <c r="H1066" s="2">
        <f>Table1[[#This Row],[marketing_spend]]/Table1[[#This Row],[customer buying]]</f>
        <v>1152.2952303129616</v>
      </c>
      <c r="I1066">
        <v>10894.28</v>
      </c>
      <c r="J1066">
        <v>44.71</v>
      </c>
      <c r="K1066" s="1">
        <f t="shared" si="16"/>
        <v>6023.4474119999995</v>
      </c>
      <c r="L1066">
        <v>190.54</v>
      </c>
      <c r="M1066">
        <v>0.86</v>
      </c>
      <c r="N1066" s="1">
        <f>Table1[[#This Row],[final_price]]*Table1[[#This Row],[competitor_price_index]]</f>
        <v>5180.1647743199992</v>
      </c>
      <c r="O1066" t="s">
        <v>45</v>
      </c>
      <c r="P1066">
        <v>3842</v>
      </c>
      <c r="Q1066">
        <v>217</v>
      </c>
      <c r="R1066">
        <v>19.600000000000001</v>
      </c>
      <c r="S1066" s="2">
        <f>Table1[[#This Row],[units_sold]]*(Table1[[#This Row],[return_rate]]/100)</f>
        <v>42.532000000000004</v>
      </c>
      <c r="T1066" s="2">
        <f>Table1[[#This Row],[units_sold]]-Table1[[#This Row],[unit_return]]</f>
        <v>174.46799999999999</v>
      </c>
      <c r="U1066">
        <f>Table1[[#This Row],[final_sold]]*Table1[[#This Row],[final_price]]</f>
        <v>1050898.8230768158</v>
      </c>
      <c r="V1066">
        <v>4.78</v>
      </c>
      <c r="W1066">
        <v>11.52</v>
      </c>
    </row>
    <row r="1067" spans="1:23" x14ac:dyDescent="0.3">
      <c r="A1067">
        <v>2021</v>
      </c>
      <c r="B1067" t="s">
        <v>35</v>
      </c>
      <c r="C1067" t="s">
        <v>19</v>
      </c>
      <c r="D1067">
        <v>7088</v>
      </c>
      <c r="E1067">
        <v>3.78</v>
      </c>
      <c r="F1067" s="2">
        <f>Table1[[#This Row],[website_traffic]]*(Table1[[#This Row],[conversion_rate]]/100)</f>
        <v>267.9264</v>
      </c>
      <c r="G1067">
        <v>277717.38</v>
      </c>
      <c r="H1067" s="2">
        <f>Table1[[#This Row],[marketing_spend]]/Table1[[#This Row],[customer buying]]</f>
        <v>1036.5435433014441</v>
      </c>
      <c r="I1067">
        <v>5371.2</v>
      </c>
      <c r="J1067">
        <v>2.57</v>
      </c>
      <c r="K1067" s="1">
        <f t="shared" si="16"/>
        <v>5233.1601600000004</v>
      </c>
      <c r="L1067">
        <v>122.29</v>
      </c>
      <c r="M1067">
        <v>1.02</v>
      </c>
      <c r="N1067" s="1">
        <f>Table1[[#This Row],[final_price]]*Table1[[#This Row],[competitor_price_index]]</f>
        <v>5337.8233632000001</v>
      </c>
      <c r="O1067" t="s">
        <v>44</v>
      </c>
      <c r="P1067">
        <v>1574</v>
      </c>
      <c r="Q1067">
        <v>204</v>
      </c>
      <c r="R1067">
        <v>23.84</v>
      </c>
      <c r="S1067" s="2">
        <f>Table1[[#This Row],[units_sold]]*(Table1[[#This Row],[return_rate]]/100)</f>
        <v>48.633600000000001</v>
      </c>
      <c r="T1067" s="2">
        <f>Table1[[#This Row],[units_sold]]-Table1[[#This Row],[unit_return]]</f>
        <v>155.3664</v>
      </c>
      <c r="U1067">
        <f>Table1[[#This Row],[final_sold]]*Table1[[#This Row],[final_price]]</f>
        <v>813057.25468262401</v>
      </c>
      <c r="V1067">
        <v>3.05</v>
      </c>
      <c r="W1067">
        <v>13.31</v>
      </c>
    </row>
    <row r="1068" spans="1:23" x14ac:dyDescent="0.3">
      <c r="A1068">
        <v>2021</v>
      </c>
      <c r="B1068" t="s">
        <v>35</v>
      </c>
      <c r="C1068" t="s">
        <v>20</v>
      </c>
      <c r="D1068">
        <v>199974</v>
      </c>
      <c r="E1068">
        <v>5.0599999999999996</v>
      </c>
      <c r="F1068" s="2">
        <f>Table1[[#This Row],[website_traffic]]*(Table1[[#This Row],[conversion_rate]]/100)</f>
        <v>10118.6844</v>
      </c>
      <c r="G1068">
        <v>157432.14000000001</v>
      </c>
      <c r="H1068" s="2">
        <f>Table1[[#This Row],[marketing_spend]]/Table1[[#This Row],[customer buying]]</f>
        <v>15.558558185686669</v>
      </c>
      <c r="I1068">
        <v>6533.69</v>
      </c>
      <c r="J1068">
        <v>26.18</v>
      </c>
      <c r="K1068" s="1">
        <f t="shared" si="16"/>
        <v>4823.1699579999995</v>
      </c>
      <c r="L1068">
        <v>497.05</v>
      </c>
      <c r="M1068">
        <v>1.04</v>
      </c>
      <c r="N1068" s="1">
        <f>Table1[[#This Row],[final_price]]*Table1[[#This Row],[competitor_price_index]]</f>
        <v>5016.0967563199993</v>
      </c>
      <c r="O1068" t="s">
        <v>44</v>
      </c>
      <c r="P1068">
        <v>4512</v>
      </c>
      <c r="Q1068">
        <v>8246</v>
      </c>
      <c r="R1068">
        <v>8.6199999999999992</v>
      </c>
      <c r="S1068" s="2">
        <f>Table1[[#This Row],[units_sold]]*(Table1[[#This Row],[return_rate]]/100)</f>
        <v>710.80520000000001</v>
      </c>
      <c r="T1068" s="2">
        <f>Table1[[#This Row],[units_sold]]-Table1[[#This Row],[unit_return]]</f>
        <v>7535.1948000000002</v>
      </c>
      <c r="U1068">
        <f>Table1[[#This Row],[final_sold]]*Table1[[#This Row],[final_price]]</f>
        <v>36343525.187037818</v>
      </c>
      <c r="V1068">
        <v>3.26</v>
      </c>
      <c r="W1068">
        <v>11.83</v>
      </c>
    </row>
    <row r="1069" spans="1:23" x14ac:dyDescent="0.3">
      <c r="A1069">
        <v>2021</v>
      </c>
      <c r="B1069" t="s">
        <v>35</v>
      </c>
      <c r="C1069" t="s">
        <v>19</v>
      </c>
      <c r="D1069">
        <v>161111</v>
      </c>
      <c r="E1069">
        <v>6.32</v>
      </c>
      <c r="F1069" s="2">
        <f>Table1[[#This Row],[website_traffic]]*(Table1[[#This Row],[conversion_rate]]/100)</f>
        <v>10182.215200000001</v>
      </c>
      <c r="G1069">
        <v>228744.1</v>
      </c>
      <c r="H1069" s="2">
        <f>Table1[[#This Row],[marketing_spend]]/Table1[[#This Row],[customer buying]]</f>
        <v>22.465062415887655</v>
      </c>
      <c r="I1069">
        <v>17283.59</v>
      </c>
      <c r="J1069">
        <v>27.24</v>
      </c>
      <c r="K1069" s="1">
        <f t="shared" si="16"/>
        <v>12575.540084</v>
      </c>
      <c r="L1069">
        <v>154.36000000000001</v>
      </c>
      <c r="M1069">
        <v>1.08</v>
      </c>
      <c r="N1069" s="1">
        <f>Table1[[#This Row],[final_price]]*Table1[[#This Row],[competitor_price_index]]</f>
        <v>13581.583290720002</v>
      </c>
      <c r="O1069" t="s">
        <v>44</v>
      </c>
      <c r="P1069">
        <v>651</v>
      </c>
      <c r="Q1069">
        <v>9367</v>
      </c>
      <c r="R1069">
        <v>16.02</v>
      </c>
      <c r="S1069" s="2">
        <f>Table1[[#This Row],[units_sold]]*(Table1[[#This Row],[return_rate]]/100)</f>
        <v>1500.5934</v>
      </c>
      <c r="T1069" s="2">
        <f>Table1[[#This Row],[units_sold]]-Table1[[#This Row],[unit_return]]</f>
        <v>7866.4066000000003</v>
      </c>
      <c r="U1069">
        <f>Table1[[#This Row],[final_sold]]*Table1[[#This Row],[final_price]]</f>
        <v>98924311.515342161</v>
      </c>
      <c r="V1069">
        <v>3.68</v>
      </c>
      <c r="W1069">
        <v>15.07</v>
      </c>
    </row>
    <row r="1070" spans="1:23" x14ac:dyDescent="0.3">
      <c r="A1070">
        <v>2021</v>
      </c>
      <c r="B1070" t="s">
        <v>35</v>
      </c>
      <c r="C1070" t="s">
        <v>18</v>
      </c>
      <c r="D1070">
        <v>59812</v>
      </c>
      <c r="E1070">
        <v>0.97</v>
      </c>
      <c r="F1070" s="2">
        <f>Table1[[#This Row],[website_traffic]]*(Table1[[#This Row],[conversion_rate]]/100)</f>
        <v>580.17640000000006</v>
      </c>
      <c r="G1070">
        <v>396420.32</v>
      </c>
      <c r="H1070" s="2">
        <f>Table1[[#This Row],[marketing_spend]]/Table1[[#This Row],[customer buying]]</f>
        <v>683.27550034782519</v>
      </c>
      <c r="I1070">
        <v>24793.58</v>
      </c>
      <c r="J1070">
        <v>29.95</v>
      </c>
      <c r="K1070" s="1">
        <f t="shared" si="16"/>
        <v>17367.90279</v>
      </c>
      <c r="L1070">
        <v>271.45</v>
      </c>
      <c r="M1070">
        <v>1.04</v>
      </c>
      <c r="N1070" s="1">
        <f>Table1[[#This Row],[final_price]]*Table1[[#This Row],[competitor_price_index]]</f>
        <v>18062.618901599999</v>
      </c>
      <c r="O1070" t="s">
        <v>45</v>
      </c>
      <c r="P1070">
        <v>3714</v>
      </c>
      <c r="Q1070">
        <v>577</v>
      </c>
      <c r="R1070">
        <v>1.48</v>
      </c>
      <c r="S1070" s="2">
        <f>Table1[[#This Row],[units_sold]]*(Table1[[#This Row],[return_rate]]/100)</f>
        <v>8.5396000000000001</v>
      </c>
      <c r="T1070" s="2">
        <f>Table1[[#This Row],[units_sold]]-Table1[[#This Row],[unit_return]]</f>
        <v>568.46040000000005</v>
      </c>
      <c r="U1070">
        <f>Table1[[#This Row],[final_sold]]*Table1[[#This Row],[final_price]]</f>
        <v>9872964.9671645164</v>
      </c>
      <c r="V1070">
        <v>4.9800000000000004</v>
      </c>
      <c r="W1070">
        <v>9.77</v>
      </c>
    </row>
    <row r="1071" spans="1:23" x14ac:dyDescent="0.3">
      <c r="A1071">
        <v>2021</v>
      </c>
      <c r="B1071" t="s">
        <v>35</v>
      </c>
      <c r="C1071" t="s">
        <v>20</v>
      </c>
      <c r="D1071">
        <v>122854</v>
      </c>
      <c r="E1071">
        <v>4.4800000000000004</v>
      </c>
      <c r="F1071" s="2">
        <f>Table1[[#This Row],[website_traffic]]*(Table1[[#This Row],[conversion_rate]]/100)</f>
        <v>5503.8592000000008</v>
      </c>
      <c r="G1071">
        <v>435081.12</v>
      </c>
      <c r="H1071" s="2">
        <f>Table1[[#This Row],[marketing_spend]]/Table1[[#This Row],[customer buying]]</f>
        <v>79.050190818834892</v>
      </c>
      <c r="I1071">
        <v>36838.76</v>
      </c>
      <c r="J1071">
        <v>33.43</v>
      </c>
      <c r="K1071" s="1">
        <f t="shared" si="16"/>
        <v>24523.562532</v>
      </c>
      <c r="L1071">
        <v>373.31</v>
      </c>
      <c r="M1071">
        <v>0.86</v>
      </c>
      <c r="N1071" s="1">
        <f>Table1[[#This Row],[final_price]]*Table1[[#This Row],[competitor_price_index]]</f>
        <v>21090.263777519998</v>
      </c>
      <c r="O1071" t="s">
        <v>45</v>
      </c>
      <c r="P1071">
        <v>400</v>
      </c>
      <c r="Q1071">
        <v>3797</v>
      </c>
      <c r="R1071">
        <v>2.27</v>
      </c>
      <c r="S1071" s="2">
        <f>Table1[[#This Row],[units_sold]]*(Table1[[#This Row],[return_rate]]/100)</f>
        <v>86.191900000000004</v>
      </c>
      <c r="T1071" s="2">
        <f>Table1[[#This Row],[units_sold]]-Table1[[#This Row],[unit_return]]</f>
        <v>3710.8081000000002</v>
      </c>
      <c r="U1071">
        <f>Table1[[#This Row],[final_sold]]*Table1[[#This Row],[final_price]]</f>
        <v>91002234.484602109</v>
      </c>
      <c r="V1071">
        <v>3.45</v>
      </c>
      <c r="W1071">
        <v>14.01</v>
      </c>
    </row>
    <row r="1072" spans="1:23" x14ac:dyDescent="0.3">
      <c r="A1072">
        <v>2021</v>
      </c>
      <c r="B1072" t="s">
        <v>35</v>
      </c>
      <c r="C1072" t="s">
        <v>20</v>
      </c>
      <c r="D1072">
        <v>196885</v>
      </c>
      <c r="E1072">
        <v>3.39</v>
      </c>
      <c r="F1072" s="2">
        <f>Table1[[#This Row],[website_traffic]]*(Table1[[#This Row],[conversion_rate]]/100)</f>
        <v>6674.4014999999999</v>
      </c>
      <c r="G1072">
        <v>210349.75</v>
      </c>
      <c r="H1072" s="2">
        <f>Table1[[#This Row],[marketing_spend]]/Table1[[#This Row],[customer buying]]</f>
        <v>31.515896968439794</v>
      </c>
      <c r="I1072">
        <v>10743.5</v>
      </c>
      <c r="J1072">
        <v>12.41</v>
      </c>
      <c r="K1072" s="1">
        <f t="shared" si="16"/>
        <v>9410.2316499999997</v>
      </c>
      <c r="L1072">
        <v>152.66999999999999</v>
      </c>
      <c r="M1072">
        <v>0.85</v>
      </c>
      <c r="N1072" s="1">
        <f>Table1[[#This Row],[final_price]]*Table1[[#This Row],[competitor_price_index]]</f>
        <v>7998.6969024999999</v>
      </c>
      <c r="O1072" t="s">
        <v>44</v>
      </c>
      <c r="P1072">
        <v>4963</v>
      </c>
      <c r="Q1072">
        <v>7358</v>
      </c>
      <c r="R1072">
        <v>18.98</v>
      </c>
      <c r="S1072" s="2">
        <f>Table1[[#This Row],[units_sold]]*(Table1[[#This Row],[return_rate]]/100)</f>
        <v>1396.5483999999999</v>
      </c>
      <c r="T1072" s="2">
        <f>Table1[[#This Row],[units_sold]]-Table1[[#This Row],[unit_return]]</f>
        <v>5961.4516000000003</v>
      </c>
      <c r="U1072">
        <f>Table1[[#This Row],[final_sold]]*Table1[[#This Row],[final_price]]</f>
        <v>56098640.52626314</v>
      </c>
      <c r="V1072">
        <v>4.41</v>
      </c>
      <c r="W1072">
        <v>16.54</v>
      </c>
    </row>
    <row r="1073" spans="1:23" x14ac:dyDescent="0.3">
      <c r="A1073">
        <v>2021</v>
      </c>
      <c r="B1073" t="s">
        <v>35</v>
      </c>
      <c r="C1073" t="s">
        <v>18</v>
      </c>
      <c r="D1073">
        <v>125766</v>
      </c>
      <c r="E1073">
        <v>3.94</v>
      </c>
      <c r="F1073" s="2">
        <f>Table1[[#This Row],[website_traffic]]*(Table1[[#This Row],[conversion_rate]]/100)</f>
        <v>4955.1803999999993</v>
      </c>
      <c r="G1073">
        <v>306712.55</v>
      </c>
      <c r="H1073" s="2">
        <f>Table1[[#This Row],[marketing_spend]]/Table1[[#This Row],[customer buying]]</f>
        <v>61.897352919784723</v>
      </c>
      <c r="I1073">
        <v>44774.32</v>
      </c>
      <c r="J1073">
        <v>58.44</v>
      </c>
      <c r="K1073" s="1">
        <f t="shared" si="16"/>
        <v>18608.207392</v>
      </c>
      <c r="L1073">
        <v>55.32</v>
      </c>
      <c r="M1073">
        <v>1.08</v>
      </c>
      <c r="N1073" s="1">
        <f>Table1[[#This Row],[final_price]]*Table1[[#This Row],[competitor_price_index]]</f>
        <v>20096.863983360003</v>
      </c>
      <c r="O1073" t="s">
        <v>45</v>
      </c>
      <c r="P1073">
        <v>1495</v>
      </c>
      <c r="Q1073">
        <v>3369</v>
      </c>
      <c r="R1073">
        <v>8.01</v>
      </c>
      <c r="S1073" s="2">
        <f>Table1[[#This Row],[units_sold]]*(Table1[[#This Row],[return_rate]]/100)</f>
        <v>269.8569</v>
      </c>
      <c r="T1073" s="2">
        <f>Table1[[#This Row],[units_sold]]-Table1[[#This Row],[unit_return]]</f>
        <v>3099.1431000000002</v>
      </c>
      <c r="U1073">
        <f>Table1[[#This Row],[final_sold]]*Table1[[#This Row],[final_price]]</f>
        <v>57669497.5422858</v>
      </c>
      <c r="V1073">
        <v>3.4</v>
      </c>
      <c r="W1073">
        <v>19.61</v>
      </c>
    </row>
    <row r="1074" spans="1:23" x14ac:dyDescent="0.3">
      <c r="A1074">
        <v>2021</v>
      </c>
      <c r="B1074" t="s">
        <v>35</v>
      </c>
      <c r="C1074" t="s">
        <v>21</v>
      </c>
      <c r="D1074">
        <v>186659</v>
      </c>
      <c r="E1074">
        <v>5.81</v>
      </c>
      <c r="F1074" s="2">
        <f>Table1[[#This Row],[website_traffic]]*(Table1[[#This Row],[conversion_rate]]/100)</f>
        <v>10844.8879</v>
      </c>
      <c r="G1074">
        <v>219867.82</v>
      </c>
      <c r="H1074" s="2">
        <f>Table1[[#This Row],[marketing_spend]]/Table1[[#This Row],[customer buying]]</f>
        <v>20.273867468929762</v>
      </c>
      <c r="I1074">
        <v>30044.82</v>
      </c>
      <c r="J1074">
        <v>7.83</v>
      </c>
      <c r="K1074" s="1">
        <f t="shared" si="16"/>
        <v>27692.310593999999</v>
      </c>
      <c r="L1074">
        <v>327.81</v>
      </c>
      <c r="M1074">
        <v>1.1399999999999999</v>
      </c>
      <c r="N1074" s="1">
        <f>Table1[[#This Row],[final_price]]*Table1[[#This Row],[competitor_price_index]]</f>
        <v>31569.234077159996</v>
      </c>
      <c r="O1074" t="s">
        <v>45</v>
      </c>
      <c r="P1074">
        <v>3903</v>
      </c>
      <c r="Q1074">
        <v>5791</v>
      </c>
      <c r="R1074">
        <v>9.64</v>
      </c>
      <c r="S1074" s="2">
        <f>Table1[[#This Row],[units_sold]]*(Table1[[#This Row],[return_rate]]/100)</f>
        <v>558.25239999999997</v>
      </c>
      <c r="T1074" s="2">
        <f>Table1[[#This Row],[units_sold]]-Table1[[#This Row],[unit_return]]</f>
        <v>5232.7475999999997</v>
      </c>
      <c r="U1074">
        <f>Table1[[#This Row],[final_sold]]*Table1[[#This Row],[final_price]]</f>
        <v>144906871.79920805</v>
      </c>
      <c r="V1074">
        <v>2.67</v>
      </c>
      <c r="W1074">
        <v>9.35</v>
      </c>
    </row>
    <row r="1075" spans="1:23" x14ac:dyDescent="0.3">
      <c r="A1075">
        <v>2021</v>
      </c>
      <c r="B1075" t="s">
        <v>35</v>
      </c>
      <c r="C1075" t="s">
        <v>20</v>
      </c>
      <c r="D1075">
        <v>197370</v>
      </c>
      <c r="E1075">
        <v>5.07</v>
      </c>
      <c r="F1075" s="2">
        <f>Table1[[#This Row],[website_traffic]]*(Table1[[#This Row],[conversion_rate]]/100)</f>
        <v>10006.659</v>
      </c>
      <c r="G1075">
        <v>379866.27</v>
      </c>
      <c r="H1075" s="2">
        <f>Table1[[#This Row],[marketing_spend]]/Table1[[#This Row],[customer buying]]</f>
        <v>37.961348538008544</v>
      </c>
      <c r="I1075">
        <v>32497</v>
      </c>
      <c r="J1075">
        <v>0.5</v>
      </c>
      <c r="K1075" s="1">
        <f t="shared" si="16"/>
        <v>32334.514999999999</v>
      </c>
      <c r="L1075">
        <v>192.42</v>
      </c>
      <c r="M1075">
        <v>0.85</v>
      </c>
      <c r="N1075" s="1">
        <f>Table1[[#This Row],[final_price]]*Table1[[#This Row],[competitor_price_index]]</f>
        <v>27484.337749999999</v>
      </c>
      <c r="O1075" t="s">
        <v>45</v>
      </c>
      <c r="P1075">
        <v>501</v>
      </c>
      <c r="Q1075">
        <v>8345</v>
      </c>
      <c r="R1075">
        <v>17.55</v>
      </c>
      <c r="S1075" s="2">
        <f>Table1[[#This Row],[units_sold]]*(Table1[[#This Row],[return_rate]]/100)</f>
        <v>1464.5475000000001</v>
      </c>
      <c r="T1075" s="2">
        <f>Table1[[#This Row],[units_sold]]-Table1[[#This Row],[unit_return]]</f>
        <v>6880.4524999999994</v>
      </c>
      <c r="U1075">
        <f>Table1[[#This Row],[final_sold]]*Table1[[#This Row],[final_price]]</f>
        <v>222476094.56803748</v>
      </c>
      <c r="V1075">
        <v>4.17</v>
      </c>
      <c r="W1075">
        <v>3.53</v>
      </c>
    </row>
    <row r="1076" spans="1:23" x14ac:dyDescent="0.3">
      <c r="A1076">
        <v>2021</v>
      </c>
      <c r="B1076" t="s">
        <v>35</v>
      </c>
      <c r="C1076" t="s">
        <v>22</v>
      </c>
      <c r="D1076">
        <v>102511</v>
      </c>
      <c r="E1076">
        <v>7.6</v>
      </c>
      <c r="F1076" s="2">
        <f>Table1[[#This Row],[website_traffic]]*(Table1[[#This Row],[conversion_rate]]/100)</f>
        <v>7790.8360000000002</v>
      </c>
      <c r="G1076">
        <v>72510.77</v>
      </c>
      <c r="H1076" s="2">
        <f>Table1[[#This Row],[marketing_spend]]/Table1[[#This Row],[customer buying]]</f>
        <v>9.307187315969685</v>
      </c>
      <c r="I1076">
        <v>21078.61</v>
      </c>
      <c r="J1076">
        <v>37.99</v>
      </c>
      <c r="K1076" s="1">
        <f t="shared" si="16"/>
        <v>13070.846061</v>
      </c>
      <c r="L1076">
        <v>308.39999999999998</v>
      </c>
      <c r="M1076">
        <v>1.17</v>
      </c>
      <c r="N1076" s="1">
        <f>Table1[[#This Row],[final_price]]*Table1[[#This Row],[competitor_price_index]]</f>
        <v>15292.88989137</v>
      </c>
      <c r="O1076" t="s">
        <v>45</v>
      </c>
      <c r="P1076">
        <v>4485</v>
      </c>
      <c r="Q1076">
        <v>5126</v>
      </c>
      <c r="R1076">
        <v>18.899999999999999</v>
      </c>
      <c r="S1076" s="2">
        <f>Table1[[#This Row],[units_sold]]*(Table1[[#This Row],[return_rate]]/100)</f>
        <v>968.81399999999985</v>
      </c>
      <c r="T1076" s="2">
        <f>Table1[[#This Row],[units_sold]]-Table1[[#This Row],[unit_return]]</f>
        <v>4157.1859999999997</v>
      </c>
      <c r="U1076">
        <f>Table1[[#This Row],[final_sold]]*Table1[[#This Row],[final_price]]</f>
        <v>54337938.252944343</v>
      </c>
      <c r="V1076">
        <v>3.29</v>
      </c>
      <c r="W1076">
        <v>8.0299999999999994</v>
      </c>
    </row>
    <row r="1077" spans="1:23" x14ac:dyDescent="0.3">
      <c r="A1077">
        <v>2021</v>
      </c>
      <c r="B1077" t="s">
        <v>35</v>
      </c>
      <c r="C1077" t="s">
        <v>20</v>
      </c>
      <c r="D1077">
        <v>37088</v>
      </c>
      <c r="E1077">
        <v>5.8</v>
      </c>
      <c r="F1077" s="2">
        <f>Table1[[#This Row],[website_traffic]]*(Table1[[#This Row],[conversion_rate]]/100)</f>
        <v>2151.1039999999998</v>
      </c>
      <c r="G1077">
        <v>111853.87</v>
      </c>
      <c r="H1077" s="2">
        <f>Table1[[#This Row],[marketing_spend]]/Table1[[#This Row],[customer buying]]</f>
        <v>51.998355263157897</v>
      </c>
      <c r="I1077">
        <v>29233.32</v>
      </c>
      <c r="J1077">
        <v>9.0299999999999994</v>
      </c>
      <c r="K1077" s="1">
        <f t="shared" si="16"/>
        <v>26593.551203999999</v>
      </c>
      <c r="L1077">
        <v>151.63</v>
      </c>
      <c r="M1077">
        <v>1.04</v>
      </c>
      <c r="N1077" s="1">
        <f>Table1[[#This Row],[final_price]]*Table1[[#This Row],[competitor_price_index]]</f>
        <v>27657.293252160001</v>
      </c>
      <c r="O1077" t="s">
        <v>45</v>
      </c>
      <c r="P1077">
        <v>4134</v>
      </c>
      <c r="Q1077">
        <v>1419</v>
      </c>
      <c r="R1077">
        <v>14.47</v>
      </c>
      <c r="S1077" s="2">
        <f>Table1[[#This Row],[units_sold]]*(Table1[[#This Row],[return_rate]]/100)</f>
        <v>205.32929999999999</v>
      </c>
      <c r="T1077" s="2">
        <f>Table1[[#This Row],[units_sold]]-Table1[[#This Row],[unit_return]]</f>
        <v>1213.6707000000001</v>
      </c>
      <c r="U1077">
        <f>Table1[[#This Row],[final_sold]]*Table1[[#This Row],[final_price]]</f>
        <v>32275813.905244526</v>
      </c>
      <c r="V1077">
        <v>3.3</v>
      </c>
      <c r="W1077">
        <v>8.24</v>
      </c>
    </row>
    <row r="1078" spans="1:23" x14ac:dyDescent="0.3">
      <c r="A1078">
        <v>2021</v>
      </c>
      <c r="B1078" t="s">
        <v>35</v>
      </c>
      <c r="C1078" t="s">
        <v>19</v>
      </c>
      <c r="D1078">
        <v>136091</v>
      </c>
      <c r="E1078">
        <v>4.32</v>
      </c>
      <c r="F1078" s="2">
        <f>Table1[[#This Row],[website_traffic]]*(Table1[[#This Row],[conversion_rate]]/100)</f>
        <v>5879.1312000000007</v>
      </c>
      <c r="G1078">
        <v>187597.89</v>
      </c>
      <c r="H1078" s="2">
        <f>Table1[[#This Row],[marketing_spend]]/Table1[[#This Row],[customer buying]]</f>
        <v>31.909117796180496</v>
      </c>
      <c r="I1078">
        <v>36835</v>
      </c>
      <c r="J1078">
        <v>59.41</v>
      </c>
      <c r="K1078" s="1">
        <f t="shared" si="16"/>
        <v>14951.326500000001</v>
      </c>
      <c r="L1078">
        <v>39.53</v>
      </c>
      <c r="M1078">
        <v>0.85</v>
      </c>
      <c r="N1078" s="1">
        <f>Table1[[#This Row],[final_price]]*Table1[[#This Row],[competitor_price_index]]</f>
        <v>12708.627525</v>
      </c>
      <c r="O1078" t="s">
        <v>45</v>
      </c>
      <c r="P1078">
        <v>2033</v>
      </c>
      <c r="Q1078">
        <v>5350</v>
      </c>
      <c r="R1078">
        <v>9.4</v>
      </c>
      <c r="S1078" s="2">
        <f>Table1[[#This Row],[units_sold]]*(Table1[[#This Row],[return_rate]]/100)</f>
        <v>502.9</v>
      </c>
      <c r="T1078" s="2">
        <f>Table1[[#This Row],[units_sold]]-Table1[[#This Row],[unit_return]]</f>
        <v>4847.1000000000004</v>
      </c>
      <c r="U1078">
        <f>Table1[[#This Row],[final_sold]]*Table1[[#This Row],[final_price]]</f>
        <v>72470574.678150013</v>
      </c>
      <c r="V1078">
        <v>4.55</v>
      </c>
      <c r="W1078">
        <v>14.25</v>
      </c>
    </row>
    <row r="1079" spans="1:23" x14ac:dyDescent="0.3">
      <c r="A1079">
        <v>2021</v>
      </c>
      <c r="B1079" t="s">
        <v>35</v>
      </c>
      <c r="C1079" t="s">
        <v>20</v>
      </c>
      <c r="D1079">
        <v>129623</v>
      </c>
      <c r="E1079">
        <v>4.18</v>
      </c>
      <c r="F1079" s="2">
        <f>Table1[[#This Row],[website_traffic]]*(Table1[[#This Row],[conversion_rate]]/100)</f>
        <v>5418.2413999999999</v>
      </c>
      <c r="G1079">
        <v>393038.88</v>
      </c>
      <c r="H1079" s="2">
        <f>Table1[[#This Row],[marketing_spend]]/Table1[[#This Row],[customer buying]]</f>
        <v>72.539935190041547</v>
      </c>
      <c r="I1079">
        <v>40728.69</v>
      </c>
      <c r="J1079">
        <v>36.22</v>
      </c>
      <c r="K1079" s="1">
        <f t="shared" si="16"/>
        <v>25976.758482000001</v>
      </c>
      <c r="L1079">
        <v>183.95</v>
      </c>
      <c r="M1079">
        <v>1.0900000000000001</v>
      </c>
      <c r="N1079" s="1">
        <f>Table1[[#This Row],[final_price]]*Table1[[#This Row],[competitor_price_index]]</f>
        <v>28314.666745380004</v>
      </c>
      <c r="O1079" t="s">
        <v>45</v>
      </c>
      <c r="P1079">
        <v>1130</v>
      </c>
      <c r="Q1079">
        <v>3630</v>
      </c>
      <c r="R1079">
        <v>24.06</v>
      </c>
      <c r="S1079" s="2">
        <f>Table1[[#This Row],[units_sold]]*(Table1[[#This Row],[return_rate]]/100)</f>
        <v>873.37799999999993</v>
      </c>
      <c r="T1079" s="2">
        <f>Table1[[#This Row],[units_sold]]-Table1[[#This Row],[unit_return]]</f>
        <v>2756.6220000000003</v>
      </c>
      <c r="U1079">
        <f>Table1[[#This Row],[final_sold]]*Table1[[#This Row],[final_price]]</f>
        <v>71608103.920167819</v>
      </c>
      <c r="V1079">
        <v>3.35</v>
      </c>
      <c r="W1079">
        <v>8.19</v>
      </c>
    </row>
    <row r="1080" spans="1:23" x14ac:dyDescent="0.3">
      <c r="A1080">
        <v>2021</v>
      </c>
      <c r="B1080" t="s">
        <v>35</v>
      </c>
      <c r="C1080" t="s">
        <v>19</v>
      </c>
      <c r="D1080">
        <v>80428</v>
      </c>
      <c r="E1080">
        <v>1.2</v>
      </c>
      <c r="F1080" s="2">
        <f>Table1[[#This Row],[website_traffic]]*(Table1[[#This Row],[conversion_rate]]/100)</f>
        <v>965.13599999999997</v>
      </c>
      <c r="G1080">
        <v>123819.02</v>
      </c>
      <c r="H1080" s="2">
        <f>Table1[[#This Row],[marketing_spend]]/Table1[[#This Row],[customer buying]]</f>
        <v>128.291784784735</v>
      </c>
      <c r="I1080">
        <v>11399.36</v>
      </c>
      <c r="J1080">
        <v>27.3</v>
      </c>
      <c r="K1080" s="1">
        <f t="shared" si="16"/>
        <v>8287.3347200000007</v>
      </c>
      <c r="L1080">
        <v>315.02</v>
      </c>
      <c r="M1080">
        <v>1.01</v>
      </c>
      <c r="N1080" s="1">
        <f>Table1[[#This Row],[final_price]]*Table1[[#This Row],[competitor_price_index]]</f>
        <v>8370.2080672000011</v>
      </c>
      <c r="O1080" t="s">
        <v>45</v>
      </c>
      <c r="P1080">
        <v>4471</v>
      </c>
      <c r="Q1080">
        <v>575</v>
      </c>
      <c r="R1080">
        <v>22.54</v>
      </c>
      <c r="S1080" s="2">
        <f>Table1[[#This Row],[units_sold]]*(Table1[[#This Row],[return_rate]]/100)</f>
        <v>129.60499999999999</v>
      </c>
      <c r="T1080" s="2">
        <f>Table1[[#This Row],[units_sold]]-Table1[[#This Row],[unit_return]]</f>
        <v>445.39499999999998</v>
      </c>
      <c r="U1080">
        <f>Table1[[#This Row],[final_sold]]*Table1[[#This Row],[final_price]]</f>
        <v>3691137.4476144002</v>
      </c>
      <c r="V1080">
        <v>2.98</v>
      </c>
      <c r="W1080">
        <v>6.04</v>
      </c>
    </row>
    <row r="1081" spans="1:23" x14ac:dyDescent="0.3">
      <c r="A1081">
        <v>2021</v>
      </c>
      <c r="B1081" t="s">
        <v>35</v>
      </c>
      <c r="C1081" t="s">
        <v>19</v>
      </c>
      <c r="D1081">
        <v>49555</v>
      </c>
      <c r="E1081">
        <v>4.4800000000000004</v>
      </c>
      <c r="F1081" s="2">
        <f>Table1[[#This Row],[website_traffic]]*(Table1[[#This Row],[conversion_rate]]/100)</f>
        <v>2220.0640000000003</v>
      </c>
      <c r="G1081">
        <v>384915.81</v>
      </c>
      <c r="H1081" s="2">
        <f>Table1[[#This Row],[marketing_spend]]/Table1[[#This Row],[customer buying]]</f>
        <v>173.38050164319586</v>
      </c>
      <c r="I1081">
        <v>35761.53</v>
      </c>
      <c r="J1081">
        <v>54.22</v>
      </c>
      <c r="K1081" s="1">
        <f t="shared" si="16"/>
        <v>16371.628433999998</v>
      </c>
      <c r="L1081">
        <v>498.92</v>
      </c>
      <c r="M1081">
        <v>0.98</v>
      </c>
      <c r="N1081" s="1">
        <f>Table1[[#This Row],[final_price]]*Table1[[#This Row],[competitor_price_index]]</f>
        <v>16044.195865319998</v>
      </c>
      <c r="O1081" t="s">
        <v>44</v>
      </c>
      <c r="P1081">
        <v>4756</v>
      </c>
      <c r="Q1081">
        <v>1504</v>
      </c>
      <c r="R1081">
        <v>5.94</v>
      </c>
      <c r="S1081" s="2">
        <f>Table1[[#This Row],[units_sold]]*(Table1[[#This Row],[return_rate]]/100)</f>
        <v>89.337600000000009</v>
      </c>
      <c r="T1081" s="2">
        <f>Table1[[#This Row],[units_sold]]-Table1[[#This Row],[unit_return]]</f>
        <v>1414.6623999999999</v>
      </c>
      <c r="U1081">
        <f>Table1[[#This Row],[final_sold]]*Table1[[#This Row],[final_price]]</f>
        <v>23160327.172350679</v>
      </c>
      <c r="V1081">
        <v>2.71</v>
      </c>
      <c r="W1081">
        <v>16.489999999999998</v>
      </c>
    </row>
    <row r="1082" spans="1:23" x14ac:dyDescent="0.3">
      <c r="A1082">
        <v>2021</v>
      </c>
      <c r="B1082" t="s">
        <v>35</v>
      </c>
      <c r="C1082" t="s">
        <v>18</v>
      </c>
      <c r="D1082">
        <v>48285</v>
      </c>
      <c r="E1082">
        <v>7.68</v>
      </c>
      <c r="F1082" s="2">
        <f>Table1[[#This Row],[website_traffic]]*(Table1[[#This Row],[conversion_rate]]/100)</f>
        <v>3708.2879999999996</v>
      </c>
      <c r="G1082">
        <v>132255.5</v>
      </c>
      <c r="H1082" s="2">
        <f>Table1[[#This Row],[marketing_spend]]/Table1[[#This Row],[customer buying]]</f>
        <v>35.664840487038767</v>
      </c>
      <c r="I1082">
        <v>34381.06</v>
      </c>
      <c r="J1082">
        <v>13.98</v>
      </c>
      <c r="K1082" s="1">
        <f t="shared" si="16"/>
        <v>29574.587811999998</v>
      </c>
      <c r="L1082">
        <v>290.72000000000003</v>
      </c>
      <c r="M1082">
        <v>0.87</v>
      </c>
      <c r="N1082" s="1">
        <f>Table1[[#This Row],[final_price]]*Table1[[#This Row],[competitor_price_index]]</f>
        <v>25729.891396439998</v>
      </c>
      <c r="O1082" t="s">
        <v>45</v>
      </c>
      <c r="P1082">
        <v>2314</v>
      </c>
      <c r="Q1082">
        <v>2328</v>
      </c>
      <c r="R1082">
        <v>2.62</v>
      </c>
      <c r="S1082" s="2">
        <f>Table1[[#This Row],[units_sold]]*(Table1[[#This Row],[return_rate]]/100)</f>
        <v>60.993600000000001</v>
      </c>
      <c r="T1082" s="2">
        <f>Table1[[#This Row],[units_sold]]-Table1[[#This Row],[unit_return]]</f>
        <v>2267.0064000000002</v>
      </c>
      <c r="U1082">
        <f>Table1[[#This Row],[final_sold]]*Table1[[#This Row],[final_price]]</f>
        <v>67045779.847166002</v>
      </c>
      <c r="V1082">
        <v>3.14</v>
      </c>
      <c r="W1082">
        <v>6.71</v>
      </c>
    </row>
    <row r="1083" spans="1:23" x14ac:dyDescent="0.3">
      <c r="A1083">
        <v>2022</v>
      </c>
      <c r="B1083" t="s">
        <v>35</v>
      </c>
      <c r="C1083" t="s">
        <v>19</v>
      </c>
      <c r="D1083">
        <v>43898</v>
      </c>
      <c r="E1083">
        <v>5.07</v>
      </c>
      <c r="F1083" s="2">
        <f>Table1[[#This Row],[website_traffic]]*(Table1[[#This Row],[conversion_rate]]/100)</f>
        <v>2225.6286</v>
      </c>
      <c r="G1083">
        <v>223065.64</v>
      </c>
      <c r="H1083" s="2">
        <f>Table1[[#This Row],[marketing_spend]]/Table1[[#This Row],[customer buying]]</f>
        <v>100.2259047174358</v>
      </c>
      <c r="I1083">
        <v>20271.330000000002</v>
      </c>
      <c r="J1083">
        <v>26.7</v>
      </c>
      <c r="K1083" s="1">
        <f t="shared" si="16"/>
        <v>14858.884890000001</v>
      </c>
      <c r="L1083">
        <v>293.47000000000003</v>
      </c>
      <c r="M1083">
        <v>0.85</v>
      </c>
      <c r="N1083" s="1">
        <f>Table1[[#This Row],[final_price]]*Table1[[#This Row],[competitor_price_index]]</f>
        <v>12630.0521565</v>
      </c>
      <c r="O1083" t="s">
        <v>45</v>
      </c>
      <c r="P1083">
        <v>4127</v>
      </c>
      <c r="Q1083">
        <v>1931</v>
      </c>
      <c r="R1083">
        <v>17.02</v>
      </c>
      <c r="S1083" s="2">
        <f>Table1[[#This Row],[units_sold]]*(Table1[[#This Row],[return_rate]]/100)</f>
        <v>328.65619999999996</v>
      </c>
      <c r="T1083" s="2">
        <f>Table1[[#This Row],[units_sold]]-Table1[[#This Row],[unit_return]]</f>
        <v>1602.3438000000001</v>
      </c>
      <c r="U1083">
        <f>Table1[[#This Row],[final_sold]]*Table1[[#This Row],[final_price]]</f>
        <v>23809042.078405187</v>
      </c>
      <c r="V1083">
        <v>4.34</v>
      </c>
      <c r="W1083">
        <v>11.26</v>
      </c>
    </row>
    <row r="1084" spans="1:23" x14ac:dyDescent="0.3">
      <c r="A1084">
        <v>2022</v>
      </c>
      <c r="B1084" t="s">
        <v>35</v>
      </c>
      <c r="C1084" t="s">
        <v>20</v>
      </c>
      <c r="D1084">
        <v>103755</v>
      </c>
      <c r="E1084">
        <v>6.5</v>
      </c>
      <c r="F1084" s="2">
        <f>Table1[[#This Row],[website_traffic]]*(Table1[[#This Row],[conversion_rate]]/100)</f>
        <v>6744.0749999999998</v>
      </c>
      <c r="G1084">
        <v>59586.98</v>
      </c>
      <c r="H1084" s="2">
        <f>Table1[[#This Row],[marketing_spend]]/Table1[[#This Row],[customer buying]]</f>
        <v>8.8354563079443817</v>
      </c>
      <c r="I1084">
        <v>4352.28</v>
      </c>
      <c r="J1084">
        <v>49.12</v>
      </c>
      <c r="K1084" s="1">
        <f t="shared" si="16"/>
        <v>2214.4400639999999</v>
      </c>
      <c r="L1084">
        <v>441.72</v>
      </c>
      <c r="M1084">
        <v>1.1399999999999999</v>
      </c>
      <c r="N1084" s="1">
        <f>Table1[[#This Row],[final_price]]*Table1[[#This Row],[competitor_price_index]]</f>
        <v>2524.4616729599998</v>
      </c>
      <c r="O1084" t="s">
        <v>45</v>
      </c>
      <c r="P1084">
        <v>2555</v>
      </c>
      <c r="Q1084">
        <v>4248</v>
      </c>
      <c r="R1084">
        <v>16.09</v>
      </c>
      <c r="S1084" s="2">
        <f>Table1[[#This Row],[units_sold]]*(Table1[[#This Row],[return_rate]]/100)</f>
        <v>683.50319999999999</v>
      </c>
      <c r="T1084" s="2">
        <f>Table1[[#This Row],[units_sold]]-Table1[[#This Row],[unit_return]]</f>
        <v>3564.4967999999999</v>
      </c>
      <c r="U1084">
        <f>Table1[[#This Row],[final_sold]]*Table1[[#This Row],[final_price]]</f>
        <v>7893364.5219197944</v>
      </c>
      <c r="V1084">
        <v>3.15</v>
      </c>
      <c r="W1084">
        <v>8.75</v>
      </c>
    </row>
    <row r="1085" spans="1:23" x14ac:dyDescent="0.3">
      <c r="A1085">
        <v>2022</v>
      </c>
      <c r="B1085" t="s">
        <v>35</v>
      </c>
      <c r="C1085" t="s">
        <v>21</v>
      </c>
      <c r="D1085">
        <v>189748</v>
      </c>
      <c r="E1085">
        <v>5.48</v>
      </c>
      <c r="F1085" s="2">
        <f>Table1[[#This Row],[website_traffic]]*(Table1[[#This Row],[conversion_rate]]/100)</f>
        <v>10398.190399999999</v>
      </c>
      <c r="G1085">
        <v>276724.65000000002</v>
      </c>
      <c r="H1085" s="2">
        <f>Table1[[#This Row],[marketing_spend]]/Table1[[#This Row],[customer buying]]</f>
        <v>26.612770045064767</v>
      </c>
      <c r="I1085">
        <v>30269.39</v>
      </c>
      <c r="J1085">
        <v>44.16</v>
      </c>
      <c r="K1085" s="1">
        <f t="shared" si="16"/>
        <v>16902.427376</v>
      </c>
      <c r="L1085">
        <v>108.65</v>
      </c>
      <c r="M1085">
        <v>0.98</v>
      </c>
      <c r="N1085" s="1">
        <f>Table1[[#This Row],[final_price]]*Table1[[#This Row],[competitor_price_index]]</f>
        <v>16564.378828479999</v>
      </c>
      <c r="O1085" t="s">
        <v>45</v>
      </c>
      <c r="P1085">
        <v>1044</v>
      </c>
      <c r="Q1085">
        <v>8526</v>
      </c>
      <c r="R1085">
        <v>11.45</v>
      </c>
      <c r="S1085" s="2">
        <f>Table1[[#This Row],[units_sold]]*(Table1[[#This Row],[return_rate]]/100)</f>
        <v>976.22699999999998</v>
      </c>
      <c r="T1085" s="2">
        <f>Table1[[#This Row],[units_sold]]-Table1[[#This Row],[unit_return]]</f>
        <v>7549.7730000000001</v>
      </c>
      <c r="U1085">
        <f>Table1[[#This Row],[final_sold]]*Table1[[#This Row],[final_price]]</f>
        <v>127609489.83778565</v>
      </c>
      <c r="V1085">
        <v>4.0999999999999996</v>
      </c>
      <c r="W1085">
        <v>9.4700000000000006</v>
      </c>
    </row>
    <row r="1086" spans="1:23" x14ac:dyDescent="0.3">
      <c r="A1086">
        <v>2022</v>
      </c>
      <c r="B1086" t="s">
        <v>35</v>
      </c>
      <c r="C1086" t="s">
        <v>22</v>
      </c>
      <c r="D1086">
        <v>134808</v>
      </c>
      <c r="E1086">
        <v>7.26</v>
      </c>
      <c r="F1086" s="2">
        <f>Table1[[#This Row],[website_traffic]]*(Table1[[#This Row],[conversion_rate]]/100)</f>
        <v>9787.0607999999993</v>
      </c>
      <c r="G1086">
        <v>352421.9</v>
      </c>
      <c r="H1086" s="2">
        <f>Table1[[#This Row],[marketing_spend]]/Table1[[#This Row],[customer buying]]</f>
        <v>36.008961955156146</v>
      </c>
      <c r="I1086">
        <v>24312.39</v>
      </c>
      <c r="J1086">
        <v>29.82</v>
      </c>
      <c r="K1086" s="1">
        <f t="shared" si="16"/>
        <v>17062.435301999998</v>
      </c>
      <c r="L1086">
        <v>289.06</v>
      </c>
      <c r="M1086">
        <v>1</v>
      </c>
      <c r="N1086" s="1">
        <f>Table1[[#This Row],[final_price]]*Table1[[#This Row],[competitor_price_index]]</f>
        <v>17062.435301999998</v>
      </c>
      <c r="O1086" t="s">
        <v>45</v>
      </c>
      <c r="P1086">
        <v>4066</v>
      </c>
      <c r="Q1086">
        <v>7888</v>
      </c>
      <c r="R1086">
        <v>24.43</v>
      </c>
      <c r="S1086" s="2">
        <f>Table1[[#This Row],[units_sold]]*(Table1[[#This Row],[return_rate]]/100)</f>
        <v>1927.0383999999999</v>
      </c>
      <c r="T1086" s="2">
        <f>Table1[[#This Row],[units_sold]]-Table1[[#This Row],[unit_return]]</f>
        <v>5960.9616000000005</v>
      </c>
      <c r="U1086">
        <f>Table1[[#This Row],[final_sold]]*Table1[[#This Row],[final_price]]</f>
        <v>101708521.6377064</v>
      </c>
      <c r="V1086">
        <v>4.03</v>
      </c>
      <c r="W1086">
        <v>10.01</v>
      </c>
    </row>
    <row r="1087" spans="1:23" x14ac:dyDescent="0.3">
      <c r="A1087">
        <v>2022</v>
      </c>
      <c r="B1087" t="s">
        <v>35</v>
      </c>
      <c r="C1087" t="s">
        <v>18</v>
      </c>
      <c r="D1087">
        <v>138112</v>
      </c>
      <c r="E1087">
        <v>7.04</v>
      </c>
      <c r="F1087" s="2">
        <f>Table1[[#This Row],[website_traffic]]*(Table1[[#This Row],[conversion_rate]]/100)</f>
        <v>9723.0848000000005</v>
      </c>
      <c r="G1087">
        <v>328630.76</v>
      </c>
      <c r="H1087" s="2">
        <f>Table1[[#This Row],[marketing_spend]]/Table1[[#This Row],[customer buying]]</f>
        <v>33.799022302057878</v>
      </c>
      <c r="I1087">
        <v>24424.83</v>
      </c>
      <c r="J1087">
        <v>2.37</v>
      </c>
      <c r="K1087" s="1">
        <f t="shared" si="16"/>
        <v>23845.961529</v>
      </c>
      <c r="L1087">
        <v>215.17</v>
      </c>
      <c r="M1087">
        <v>0.92</v>
      </c>
      <c r="N1087" s="1">
        <f>Table1[[#This Row],[final_price]]*Table1[[#This Row],[competitor_price_index]]</f>
        <v>21938.284606680001</v>
      </c>
      <c r="O1087" t="s">
        <v>44</v>
      </c>
      <c r="P1087">
        <v>4311</v>
      </c>
      <c r="Q1087">
        <v>8580</v>
      </c>
      <c r="R1087">
        <v>9.3699999999999992</v>
      </c>
      <c r="S1087" s="2">
        <f>Table1[[#This Row],[units_sold]]*(Table1[[#This Row],[return_rate]]/100)</f>
        <v>803.94599999999991</v>
      </c>
      <c r="T1087" s="2">
        <f>Table1[[#This Row],[units_sold]]-Table1[[#This Row],[unit_return]]</f>
        <v>7776.0540000000001</v>
      </c>
      <c r="U1087">
        <f>Table1[[#This Row],[final_sold]]*Table1[[#This Row],[final_price]]</f>
        <v>185427484.53142658</v>
      </c>
      <c r="V1087">
        <v>3.53</v>
      </c>
      <c r="W1087">
        <v>14.58</v>
      </c>
    </row>
    <row r="1088" spans="1:23" x14ac:dyDescent="0.3">
      <c r="A1088">
        <v>2022</v>
      </c>
      <c r="B1088" t="s">
        <v>35</v>
      </c>
      <c r="C1088" t="s">
        <v>21</v>
      </c>
      <c r="D1088">
        <v>165760</v>
      </c>
      <c r="E1088">
        <v>2.95</v>
      </c>
      <c r="F1088" s="2">
        <f>Table1[[#This Row],[website_traffic]]*(Table1[[#This Row],[conversion_rate]]/100)</f>
        <v>4889.92</v>
      </c>
      <c r="G1088">
        <v>138882.21</v>
      </c>
      <c r="H1088" s="2">
        <f>Table1[[#This Row],[marketing_spend]]/Table1[[#This Row],[customer buying]]</f>
        <v>28.401734588704926</v>
      </c>
      <c r="I1088">
        <v>21283.23</v>
      </c>
      <c r="J1088">
        <v>15.71</v>
      </c>
      <c r="K1088" s="1">
        <f t="shared" si="16"/>
        <v>17939.634567000001</v>
      </c>
      <c r="L1088">
        <v>421.59</v>
      </c>
      <c r="M1088">
        <v>1.03</v>
      </c>
      <c r="N1088" s="1">
        <f>Table1[[#This Row],[final_price]]*Table1[[#This Row],[competitor_price_index]]</f>
        <v>18477.823604010002</v>
      </c>
      <c r="O1088" t="s">
        <v>44</v>
      </c>
      <c r="P1088">
        <v>4486</v>
      </c>
      <c r="Q1088">
        <v>3398</v>
      </c>
      <c r="R1088">
        <v>1.94</v>
      </c>
      <c r="S1088" s="2">
        <f>Table1[[#This Row],[units_sold]]*(Table1[[#This Row],[return_rate]]/100)</f>
        <v>65.921199999999999</v>
      </c>
      <c r="T1088" s="2">
        <f>Table1[[#This Row],[units_sold]]-Table1[[#This Row],[unit_return]]</f>
        <v>3332.0788000000002</v>
      </c>
      <c r="U1088">
        <f>Table1[[#This Row],[final_sold]]*Table1[[#This Row],[final_price]]</f>
        <v>59776276.020447887</v>
      </c>
      <c r="V1088">
        <v>2.78</v>
      </c>
      <c r="W1088">
        <v>12</v>
      </c>
    </row>
    <row r="1089" spans="1:23" x14ac:dyDescent="0.3">
      <c r="A1089">
        <v>2022</v>
      </c>
      <c r="B1089" t="s">
        <v>35</v>
      </c>
      <c r="C1089" t="s">
        <v>21</v>
      </c>
      <c r="D1089">
        <v>161749</v>
      </c>
      <c r="E1089">
        <v>6.74</v>
      </c>
      <c r="F1089" s="2">
        <f>Table1[[#This Row],[website_traffic]]*(Table1[[#This Row],[conversion_rate]]/100)</f>
        <v>10901.882600000001</v>
      </c>
      <c r="G1089">
        <v>122279.29</v>
      </c>
      <c r="H1089" s="2">
        <f>Table1[[#This Row],[marketing_spend]]/Table1[[#This Row],[customer buying]]</f>
        <v>11.216346248307607</v>
      </c>
      <c r="I1089">
        <v>30735.88</v>
      </c>
      <c r="J1089">
        <v>46.39</v>
      </c>
      <c r="K1089" s="1">
        <f t="shared" si="16"/>
        <v>16477.505268000001</v>
      </c>
      <c r="L1089">
        <v>319.75</v>
      </c>
      <c r="M1089">
        <v>0.92</v>
      </c>
      <c r="N1089" s="1">
        <f>Table1[[#This Row],[final_price]]*Table1[[#This Row],[competitor_price_index]]</f>
        <v>15159.304846560002</v>
      </c>
      <c r="O1089" t="s">
        <v>45</v>
      </c>
      <c r="P1089">
        <v>2934</v>
      </c>
      <c r="Q1089">
        <v>10095</v>
      </c>
      <c r="R1089">
        <v>19.34</v>
      </c>
      <c r="S1089" s="2">
        <f>Table1[[#This Row],[units_sold]]*(Table1[[#This Row],[return_rate]]/100)</f>
        <v>1952.3729999999998</v>
      </c>
      <c r="T1089" s="2">
        <f>Table1[[#This Row],[units_sold]]-Table1[[#This Row],[unit_return]]</f>
        <v>8142.6270000000004</v>
      </c>
      <c r="U1089">
        <f>Table1[[#This Row],[final_sold]]*Table1[[#This Row],[final_price]]</f>
        <v>134170179.28785905</v>
      </c>
      <c r="V1089">
        <v>4.63</v>
      </c>
      <c r="W1089">
        <v>10.48</v>
      </c>
    </row>
    <row r="1090" spans="1:23" x14ac:dyDescent="0.3">
      <c r="A1090">
        <v>2022</v>
      </c>
      <c r="B1090" t="s">
        <v>35</v>
      </c>
      <c r="C1090" t="s">
        <v>22</v>
      </c>
      <c r="D1090">
        <v>155712</v>
      </c>
      <c r="E1090">
        <v>5.54</v>
      </c>
      <c r="F1090" s="2">
        <f>Table1[[#This Row],[website_traffic]]*(Table1[[#This Row],[conversion_rate]]/100)</f>
        <v>8626.4447999999993</v>
      </c>
      <c r="G1090">
        <v>121030.84</v>
      </c>
      <c r="H1090" s="2">
        <f>Table1[[#This Row],[marketing_spend]]/Table1[[#This Row],[customer buying]]</f>
        <v>14.030210916089095</v>
      </c>
      <c r="I1090">
        <v>42154.71</v>
      </c>
      <c r="J1090">
        <v>8.6199999999999992</v>
      </c>
      <c r="K1090" s="1">
        <f t="shared" ref="K1090:K1153" si="17">I1090*(1-J1090/100)</f>
        <v>38520.973997999994</v>
      </c>
      <c r="L1090">
        <v>49.77</v>
      </c>
      <c r="M1090">
        <v>1.1000000000000001</v>
      </c>
      <c r="N1090" s="1">
        <f>Table1[[#This Row],[final_price]]*Table1[[#This Row],[competitor_price_index]]</f>
        <v>42373.071397799999</v>
      </c>
      <c r="O1090" t="s">
        <v>44</v>
      </c>
      <c r="P1090">
        <v>3888</v>
      </c>
      <c r="Q1090">
        <v>5542</v>
      </c>
      <c r="R1090">
        <v>24.53</v>
      </c>
      <c r="S1090" s="2">
        <f>Table1[[#This Row],[units_sold]]*(Table1[[#This Row],[return_rate]]/100)</f>
        <v>1359.4526000000001</v>
      </c>
      <c r="T1090" s="2">
        <f>Table1[[#This Row],[units_sold]]-Table1[[#This Row],[unit_return]]</f>
        <v>4182.5473999999995</v>
      </c>
      <c r="U1090">
        <f>Table1[[#This Row],[final_sold]]*Table1[[#This Row],[final_price]]</f>
        <v>161115799.64080247</v>
      </c>
      <c r="V1090">
        <v>2.57</v>
      </c>
      <c r="W1090">
        <v>5.01</v>
      </c>
    </row>
    <row r="1091" spans="1:23" x14ac:dyDescent="0.3">
      <c r="A1091">
        <v>2022</v>
      </c>
      <c r="B1091" t="s">
        <v>35</v>
      </c>
      <c r="C1091" t="s">
        <v>20</v>
      </c>
      <c r="D1091">
        <v>13227</v>
      </c>
      <c r="E1091">
        <v>6.71</v>
      </c>
      <c r="F1091" s="2">
        <f>Table1[[#This Row],[website_traffic]]*(Table1[[#This Row],[conversion_rate]]/100)</f>
        <v>887.53169999999989</v>
      </c>
      <c r="G1091">
        <v>270532.63</v>
      </c>
      <c r="H1091" s="2">
        <f>Table1[[#This Row],[marketing_spend]]/Table1[[#This Row],[customer buying]]</f>
        <v>304.81461112881942</v>
      </c>
      <c r="I1091">
        <v>13880.31</v>
      </c>
      <c r="J1091">
        <v>7.68</v>
      </c>
      <c r="K1091" s="1">
        <f t="shared" si="17"/>
        <v>12814.302191999999</v>
      </c>
      <c r="L1091">
        <v>441.28</v>
      </c>
      <c r="M1091">
        <v>0.94</v>
      </c>
      <c r="N1091" s="1">
        <f>Table1[[#This Row],[final_price]]*Table1[[#This Row],[competitor_price_index]]</f>
        <v>12045.444060479998</v>
      </c>
      <c r="O1091" t="s">
        <v>45</v>
      </c>
      <c r="P1091">
        <v>817</v>
      </c>
      <c r="Q1091">
        <v>486</v>
      </c>
      <c r="R1091">
        <v>12.83</v>
      </c>
      <c r="S1091" s="2">
        <f>Table1[[#This Row],[units_sold]]*(Table1[[#This Row],[return_rate]]/100)</f>
        <v>62.3538</v>
      </c>
      <c r="T1091" s="2">
        <f>Table1[[#This Row],[units_sold]]-Table1[[#This Row],[unit_return]]</f>
        <v>423.64620000000002</v>
      </c>
      <c r="U1091">
        <f>Table1[[#This Row],[final_sold]]*Table1[[#This Row],[final_price]]</f>
        <v>5428730.4292924702</v>
      </c>
      <c r="V1091">
        <v>2.74</v>
      </c>
      <c r="W1091">
        <v>7.85</v>
      </c>
    </row>
    <row r="1092" spans="1:23" x14ac:dyDescent="0.3">
      <c r="A1092">
        <v>2022</v>
      </c>
      <c r="B1092" t="s">
        <v>35</v>
      </c>
      <c r="C1092" t="s">
        <v>20</v>
      </c>
      <c r="D1092">
        <v>184097</v>
      </c>
      <c r="E1092">
        <v>5.35</v>
      </c>
      <c r="F1092" s="2">
        <f>Table1[[#This Row],[website_traffic]]*(Table1[[#This Row],[conversion_rate]]/100)</f>
        <v>9849.1895000000004</v>
      </c>
      <c r="G1092">
        <v>399191.16</v>
      </c>
      <c r="H1092" s="2">
        <f>Table1[[#This Row],[marketing_spend]]/Table1[[#This Row],[customer buying]]</f>
        <v>40.5303563303356</v>
      </c>
      <c r="I1092">
        <v>16481.72</v>
      </c>
      <c r="J1092">
        <v>30.77</v>
      </c>
      <c r="K1092" s="1">
        <f t="shared" si="17"/>
        <v>11410.294756000001</v>
      </c>
      <c r="L1092">
        <v>146.72</v>
      </c>
      <c r="M1092">
        <v>0.86</v>
      </c>
      <c r="N1092" s="1">
        <f>Table1[[#This Row],[final_price]]*Table1[[#This Row],[competitor_price_index]]</f>
        <v>9812.8534901600015</v>
      </c>
      <c r="O1092" t="s">
        <v>45</v>
      </c>
      <c r="P1092">
        <v>2236</v>
      </c>
      <c r="Q1092">
        <v>9612</v>
      </c>
      <c r="R1092">
        <v>14.09</v>
      </c>
      <c r="S1092" s="2">
        <f>Table1[[#This Row],[units_sold]]*(Table1[[#This Row],[return_rate]]/100)</f>
        <v>1354.3308</v>
      </c>
      <c r="T1092" s="2">
        <f>Table1[[#This Row],[units_sold]]-Table1[[#This Row],[unit_return]]</f>
        <v>8257.6692000000003</v>
      </c>
      <c r="U1092">
        <f>Table1[[#This Row],[final_sold]]*Table1[[#This Row],[final_price]]</f>
        <v>94222439.569542721</v>
      </c>
      <c r="V1092">
        <v>4.88</v>
      </c>
      <c r="W1092">
        <v>11.08</v>
      </c>
    </row>
    <row r="1093" spans="1:23" x14ac:dyDescent="0.3">
      <c r="A1093">
        <v>2022</v>
      </c>
      <c r="B1093" t="s">
        <v>35</v>
      </c>
      <c r="C1093" t="s">
        <v>20</v>
      </c>
      <c r="D1093">
        <v>126305</v>
      </c>
      <c r="E1093">
        <v>4.59</v>
      </c>
      <c r="F1093" s="2">
        <f>Table1[[#This Row],[website_traffic]]*(Table1[[#This Row],[conversion_rate]]/100)</f>
        <v>5797.3994999999995</v>
      </c>
      <c r="G1093">
        <v>281346.88</v>
      </c>
      <c r="H1093" s="2">
        <f>Table1[[#This Row],[marketing_spend]]/Table1[[#This Row],[customer buying]]</f>
        <v>48.529841698851364</v>
      </c>
      <c r="I1093">
        <v>17871.32</v>
      </c>
      <c r="J1093">
        <v>24.77</v>
      </c>
      <c r="K1093" s="1">
        <f t="shared" si="17"/>
        <v>13444.594035999999</v>
      </c>
      <c r="L1093">
        <v>201.27</v>
      </c>
      <c r="M1093">
        <v>0.95</v>
      </c>
      <c r="N1093" s="1">
        <f>Table1[[#This Row],[final_price]]*Table1[[#This Row],[competitor_price_index]]</f>
        <v>12772.364334199998</v>
      </c>
      <c r="O1093" t="s">
        <v>45</v>
      </c>
      <c r="P1093">
        <v>554</v>
      </c>
      <c r="Q1093">
        <v>3072</v>
      </c>
      <c r="R1093">
        <v>7.62</v>
      </c>
      <c r="S1093" s="2">
        <f>Table1[[#This Row],[units_sold]]*(Table1[[#This Row],[return_rate]]/100)</f>
        <v>234.08640000000003</v>
      </c>
      <c r="T1093" s="2">
        <f>Table1[[#This Row],[units_sold]]-Table1[[#This Row],[unit_return]]</f>
        <v>2837.9135999999999</v>
      </c>
      <c r="U1093">
        <f>Table1[[#This Row],[final_sold]]*Table1[[#This Row],[final_price]]</f>
        <v>38154596.261243284</v>
      </c>
      <c r="V1093">
        <v>2.65</v>
      </c>
      <c r="W1093">
        <v>7.95</v>
      </c>
    </row>
    <row r="1094" spans="1:23" x14ac:dyDescent="0.3">
      <c r="A1094">
        <v>2022</v>
      </c>
      <c r="B1094" t="s">
        <v>35</v>
      </c>
      <c r="C1094" t="s">
        <v>19</v>
      </c>
      <c r="D1094">
        <v>34782</v>
      </c>
      <c r="E1094">
        <v>3.07</v>
      </c>
      <c r="F1094" s="2">
        <f>Table1[[#This Row],[website_traffic]]*(Table1[[#This Row],[conversion_rate]]/100)</f>
        <v>1067.8073999999999</v>
      </c>
      <c r="G1094">
        <v>154863.91</v>
      </c>
      <c r="H1094" s="2">
        <f>Table1[[#This Row],[marketing_spend]]/Table1[[#This Row],[customer buying]]</f>
        <v>145.02981530189808</v>
      </c>
      <c r="I1094">
        <v>25109.86</v>
      </c>
      <c r="J1094">
        <v>3.25</v>
      </c>
      <c r="K1094" s="1">
        <f t="shared" si="17"/>
        <v>24293.789550000001</v>
      </c>
      <c r="L1094">
        <v>217.49</v>
      </c>
      <c r="M1094">
        <v>1.18</v>
      </c>
      <c r="N1094" s="1">
        <f>Table1[[#This Row],[final_price]]*Table1[[#This Row],[competitor_price_index]]</f>
        <v>28666.671668999999</v>
      </c>
      <c r="O1094" t="s">
        <v>44</v>
      </c>
      <c r="P1094">
        <v>4182</v>
      </c>
      <c r="Q1094">
        <v>1243</v>
      </c>
      <c r="R1094">
        <v>1.05</v>
      </c>
      <c r="S1094" s="2">
        <f>Table1[[#This Row],[units_sold]]*(Table1[[#This Row],[return_rate]]/100)</f>
        <v>13.051500000000001</v>
      </c>
      <c r="T1094" s="2">
        <f>Table1[[#This Row],[units_sold]]-Table1[[#This Row],[unit_return]]</f>
        <v>1229.9485</v>
      </c>
      <c r="U1094">
        <f>Table1[[#This Row],[final_sold]]*Table1[[#This Row],[final_price]]</f>
        <v>29880110.016338177</v>
      </c>
      <c r="V1094">
        <v>4.66</v>
      </c>
      <c r="W1094">
        <v>8.41</v>
      </c>
    </row>
    <row r="1095" spans="1:23" x14ac:dyDescent="0.3">
      <c r="A1095">
        <v>2022</v>
      </c>
      <c r="B1095" t="s">
        <v>35</v>
      </c>
      <c r="C1095" t="s">
        <v>19</v>
      </c>
      <c r="D1095">
        <v>155624</v>
      </c>
      <c r="E1095">
        <v>6.55</v>
      </c>
      <c r="F1095" s="2">
        <f>Table1[[#This Row],[website_traffic]]*(Table1[[#This Row],[conversion_rate]]/100)</f>
        <v>10193.372000000001</v>
      </c>
      <c r="G1095">
        <v>414795.84</v>
      </c>
      <c r="H1095" s="2">
        <f>Table1[[#This Row],[marketing_spend]]/Table1[[#This Row],[customer buying]]</f>
        <v>40.692701100283593</v>
      </c>
      <c r="I1095">
        <v>10590.87</v>
      </c>
      <c r="J1095">
        <v>29.18</v>
      </c>
      <c r="K1095" s="1">
        <f t="shared" si="17"/>
        <v>7500.4541339999996</v>
      </c>
      <c r="L1095">
        <v>158.56</v>
      </c>
      <c r="M1095">
        <v>0.96</v>
      </c>
      <c r="N1095" s="1">
        <f>Table1[[#This Row],[final_price]]*Table1[[#This Row],[competitor_price_index]]</f>
        <v>7200.4359686399994</v>
      </c>
      <c r="O1095" t="s">
        <v>44</v>
      </c>
      <c r="P1095">
        <v>1416</v>
      </c>
      <c r="Q1095">
        <v>11263</v>
      </c>
      <c r="R1095">
        <v>19.579999999999998</v>
      </c>
      <c r="S1095" s="2">
        <f>Table1[[#This Row],[units_sold]]*(Table1[[#This Row],[return_rate]]/100)</f>
        <v>2205.2953999999995</v>
      </c>
      <c r="T1095" s="2">
        <f>Table1[[#This Row],[units_sold]]-Table1[[#This Row],[unit_return]]</f>
        <v>9057.7046000000009</v>
      </c>
      <c r="U1095">
        <f>Table1[[#This Row],[final_sold]]*Table1[[#This Row],[final_price]]</f>
        <v>67936897.911620826</v>
      </c>
      <c r="V1095">
        <v>4.42</v>
      </c>
      <c r="W1095">
        <v>20.37</v>
      </c>
    </row>
    <row r="1096" spans="1:23" x14ac:dyDescent="0.3">
      <c r="A1096">
        <v>2022</v>
      </c>
      <c r="B1096" t="s">
        <v>35</v>
      </c>
      <c r="C1096" t="s">
        <v>21</v>
      </c>
      <c r="D1096">
        <v>28186</v>
      </c>
      <c r="E1096">
        <v>7.51</v>
      </c>
      <c r="F1096" s="2">
        <f>Table1[[#This Row],[website_traffic]]*(Table1[[#This Row],[conversion_rate]]/100)</f>
        <v>2116.7685999999999</v>
      </c>
      <c r="G1096">
        <v>10755.17</v>
      </c>
      <c r="H1096" s="2">
        <f>Table1[[#This Row],[marketing_spend]]/Table1[[#This Row],[customer buying]]</f>
        <v>5.0809379919940234</v>
      </c>
      <c r="I1096">
        <v>6328</v>
      </c>
      <c r="J1096">
        <v>50.23</v>
      </c>
      <c r="K1096" s="1">
        <f t="shared" si="17"/>
        <v>3149.4456</v>
      </c>
      <c r="L1096">
        <v>288.92</v>
      </c>
      <c r="M1096">
        <v>1.1100000000000001</v>
      </c>
      <c r="N1096" s="1">
        <f>Table1[[#This Row],[final_price]]*Table1[[#This Row],[competitor_price_index]]</f>
        <v>3495.8846160000003</v>
      </c>
      <c r="O1096" t="s">
        <v>45</v>
      </c>
      <c r="P1096">
        <v>2798</v>
      </c>
      <c r="Q1096">
        <v>1629</v>
      </c>
      <c r="R1096">
        <v>24.56</v>
      </c>
      <c r="S1096" s="2">
        <f>Table1[[#This Row],[units_sold]]*(Table1[[#This Row],[return_rate]]/100)</f>
        <v>400.08239999999995</v>
      </c>
      <c r="T1096" s="2">
        <f>Table1[[#This Row],[units_sold]]-Table1[[#This Row],[unit_return]]</f>
        <v>1228.9176</v>
      </c>
      <c r="U1096">
        <f>Table1[[#This Row],[final_sold]]*Table1[[#This Row],[final_price]]</f>
        <v>3870409.1280825599</v>
      </c>
      <c r="V1096">
        <v>3.85</v>
      </c>
      <c r="W1096">
        <v>15.6</v>
      </c>
    </row>
    <row r="1097" spans="1:23" x14ac:dyDescent="0.3">
      <c r="A1097">
        <v>2022</v>
      </c>
      <c r="B1097" t="s">
        <v>35</v>
      </c>
      <c r="C1097" t="s">
        <v>21</v>
      </c>
      <c r="D1097">
        <v>56210</v>
      </c>
      <c r="E1097">
        <v>7.22</v>
      </c>
      <c r="F1097" s="2">
        <f>Table1[[#This Row],[website_traffic]]*(Table1[[#This Row],[conversion_rate]]/100)</f>
        <v>4058.3620000000001</v>
      </c>
      <c r="G1097">
        <v>482156.95</v>
      </c>
      <c r="H1097" s="2">
        <f>Table1[[#This Row],[marketing_spend]]/Table1[[#This Row],[customer buying]]</f>
        <v>118.80580145388706</v>
      </c>
      <c r="I1097">
        <v>13889.8</v>
      </c>
      <c r="J1097">
        <v>8.9700000000000006</v>
      </c>
      <c r="K1097" s="1">
        <f t="shared" si="17"/>
        <v>12643.88494</v>
      </c>
      <c r="L1097">
        <v>268.27</v>
      </c>
      <c r="M1097">
        <v>0.88</v>
      </c>
      <c r="N1097" s="1">
        <f>Table1[[#This Row],[final_price]]*Table1[[#This Row],[competitor_price_index]]</f>
        <v>11126.6187472</v>
      </c>
      <c r="O1097" t="s">
        <v>44</v>
      </c>
      <c r="P1097">
        <v>3250</v>
      </c>
      <c r="Q1097">
        <v>4078</v>
      </c>
      <c r="R1097">
        <v>14.37</v>
      </c>
      <c r="S1097" s="2">
        <f>Table1[[#This Row],[units_sold]]*(Table1[[#This Row],[return_rate]]/100)</f>
        <v>586.0086</v>
      </c>
      <c r="T1097" s="2">
        <f>Table1[[#This Row],[units_sold]]-Table1[[#This Row],[unit_return]]</f>
        <v>3491.9913999999999</v>
      </c>
      <c r="U1097">
        <f>Table1[[#This Row],[final_sold]]*Table1[[#This Row],[final_price]]</f>
        <v>44152337.473069511</v>
      </c>
      <c r="V1097">
        <v>4.0199999999999996</v>
      </c>
      <c r="W1097">
        <v>13.54</v>
      </c>
    </row>
    <row r="1098" spans="1:23" x14ac:dyDescent="0.3">
      <c r="A1098">
        <v>2022</v>
      </c>
      <c r="B1098" t="s">
        <v>35</v>
      </c>
      <c r="C1098" t="s">
        <v>22</v>
      </c>
      <c r="D1098">
        <v>43530</v>
      </c>
      <c r="E1098">
        <v>0.95</v>
      </c>
      <c r="F1098" s="2">
        <f>Table1[[#This Row],[website_traffic]]*(Table1[[#This Row],[conversion_rate]]/100)</f>
        <v>413.53499999999997</v>
      </c>
      <c r="G1098">
        <v>490897.27</v>
      </c>
      <c r="H1098" s="2">
        <f>Table1[[#This Row],[marketing_spend]]/Table1[[#This Row],[customer buying]]</f>
        <v>1187.0755075144789</v>
      </c>
      <c r="I1098">
        <v>2177.62</v>
      </c>
      <c r="J1098">
        <v>21.42</v>
      </c>
      <c r="K1098" s="1">
        <f t="shared" si="17"/>
        <v>1711.1737959999998</v>
      </c>
      <c r="L1098">
        <v>123.67</v>
      </c>
      <c r="M1098">
        <v>0.93</v>
      </c>
      <c r="N1098" s="1">
        <f>Table1[[#This Row],[final_price]]*Table1[[#This Row],[competitor_price_index]]</f>
        <v>1591.3916302799998</v>
      </c>
      <c r="O1098" t="s">
        <v>44</v>
      </c>
      <c r="P1098">
        <v>4496</v>
      </c>
      <c r="Q1098">
        <v>377</v>
      </c>
      <c r="R1098">
        <v>19.079999999999998</v>
      </c>
      <c r="S1098" s="2">
        <f>Table1[[#This Row],[units_sold]]*(Table1[[#This Row],[return_rate]]/100)</f>
        <v>71.931599999999989</v>
      </c>
      <c r="T1098" s="2">
        <f>Table1[[#This Row],[units_sold]]-Table1[[#This Row],[unit_return]]</f>
        <v>305.0684</v>
      </c>
      <c r="U1098">
        <f>Table1[[#This Row],[final_sold]]*Table1[[#This Row],[final_price]]</f>
        <v>522025.05206764635</v>
      </c>
      <c r="V1098">
        <v>3.65</v>
      </c>
      <c r="W1098">
        <v>18.579999999999998</v>
      </c>
    </row>
    <row r="1099" spans="1:23" x14ac:dyDescent="0.3">
      <c r="A1099">
        <v>2022</v>
      </c>
      <c r="B1099" t="s">
        <v>35</v>
      </c>
      <c r="C1099" t="s">
        <v>21</v>
      </c>
      <c r="D1099">
        <v>190934</v>
      </c>
      <c r="E1099">
        <v>7.58</v>
      </c>
      <c r="F1099" s="2">
        <f>Table1[[#This Row],[website_traffic]]*(Table1[[#This Row],[conversion_rate]]/100)</f>
        <v>14472.797200000001</v>
      </c>
      <c r="G1099">
        <v>165653.19</v>
      </c>
      <c r="H1099" s="2">
        <f>Table1[[#This Row],[marketing_spend]]/Table1[[#This Row],[customer buying]]</f>
        <v>11.445830941374622</v>
      </c>
      <c r="I1099">
        <v>16801.72</v>
      </c>
      <c r="J1099">
        <v>20.079999999999998</v>
      </c>
      <c r="K1099" s="1">
        <f t="shared" si="17"/>
        <v>13427.934624000001</v>
      </c>
      <c r="L1099">
        <v>298.51</v>
      </c>
      <c r="M1099">
        <v>0.91</v>
      </c>
      <c r="N1099" s="1">
        <f>Table1[[#This Row],[final_price]]*Table1[[#This Row],[competitor_price_index]]</f>
        <v>12219.420507840001</v>
      </c>
      <c r="O1099" t="s">
        <v>44</v>
      </c>
      <c r="P1099">
        <v>2435</v>
      </c>
      <c r="Q1099">
        <v>17331</v>
      </c>
      <c r="R1099">
        <v>7.84</v>
      </c>
      <c r="S1099" s="2">
        <f>Table1[[#This Row],[units_sold]]*(Table1[[#This Row],[return_rate]]/100)</f>
        <v>1358.7503999999999</v>
      </c>
      <c r="T1099" s="2">
        <f>Table1[[#This Row],[units_sold]]-Table1[[#This Row],[unit_return]]</f>
        <v>15972.249599999999</v>
      </c>
      <c r="U1099">
        <f>Table1[[#This Row],[final_sold]]*Table1[[#This Row],[final_price]]</f>
        <v>214474323.42701015</v>
      </c>
      <c r="V1099">
        <v>4.79</v>
      </c>
      <c r="W1099">
        <v>7.51</v>
      </c>
    </row>
    <row r="1100" spans="1:23" x14ac:dyDescent="0.3">
      <c r="A1100">
        <v>2022</v>
      </c>
      <c r="B1100" t="s">
        <v>35</v>
      </c>
      <c r="C1100" t="s">
        <v>20</v>
      </c>
      <c r="D1100">
        <v>99906</v>
      </c>
      <c r="E1100">
        <v>7.24</v>
      </c>
      <c r="F1100" s="2">
        <f>Table1[[#This Row],[website_traffic]]*(Table1[[#This Row],[conversion_rate]]/100)</f>
        <v>7233.1944000000003</v>
      </c>
      <c r="G1100">
        <v>298512.37</v>
      </c>
      <c r="H1100" s="2">
        <f>Table1[[#This Row],[marketing_spend]]/Table1[[#This Row],[customer buying]]</f>
        <v>41.269783928384392</v>
      </c>
      <c r="I1100">
        <v>30554.52</v>
      </c>
      <c r="J1100">
        <v>24.49</v>
      </c>
      <c r="K1100" s="1">
        <f t="shared" si="17"/>
        <v>23071.718052</v>
      </c>
      <c r="L1100">
        <v>281.91000000000003</v>
      </c>
      <c r="M1100">
        <v>1.1000000000000001</v>
      </c>
      <c r="N1100" s="1">
        <f>Table1[[#This Row],[final_price]]*Table1[[#This Row],[competitor_price_index]]</f>
        <v>25378.889857200003</v>
      </c>
      <c r="O1100" t="s">
        <v>45</v>
      </c>
      <c r="P1100">
        <v>2469</v>
      </c>
      <c r="Q1100">
        <v>4426</v>
      </c>
      <c r="R1100">
        <v>11.39</v>
      </c>
      <c r="S1100" s="2">
        <f>Table1[[#This Row],[units_sold]]*(Table1[[#This Row],[return_rate]]/100)</f>
        <v>504.12139999999999</v>
      </c>
      <c r="T1100" s="2">
        <f>Table1[[#This Row],[units_sold]]-Table1[[#This Row],[unit_return]]</f>
        <v>3921.8786</v>
      </c>
      <c r="U1100">
        <f>Table1[[#This Row],[final_sold]]*Table1[[#This Row],[final_price]]</f>
        <v>90484477.293372482</v>
      </c>
      <c r="V1100">
        <v>3.06</v>
      </c>
      <c r="W1100">
        <v>12.92</v>
      </c>
    </row>
    <row r="1101" spans="1:23" x14ac:dyDescent="0.3">
      <c r="A1101">
        <v>2022</v>
      </c>
      <c r="B1101" t="s">
        <v>35</v>
      </c>
      <c r="C1101" t="s">
        <v>22</v>
      </c>
      <c r="D1101">
        <v>77593</v>
      </c>
      <c r="E1101">
        <v>3.66</v>
      </c>
      <c r="F1101" s="2">
        <f>Table1[[#This Row],[website_traffic]]*(Table1[[#This Row],[conversion_rate]]/100)</f>
        <v>2839.9038</v>
      </c>
      <c r="G1101">
        <v>223545.84</v>
      </c>
      <c r="H1101" s="2">
        <f>Table1[[#This Row],[marketing_spend]]/Table1[[#This Row],[customer buying]]</f>
        <v>78.715990309249207</v>
      </c>
      <c r="I1101">
        <v>5061.41</v>
      </c>
      <c r="J1101">
        <v>45.89</v>
      </c>
      <c r="K1101" s="1">
        <f t="shared" si="17"/>
        <v>2738.7289509999996</v>
      </c>
      <c r="L1101">
        <v>94.32</v>
      </c>
      <c r="M1101">
        <v>1.07</v>
      </c>
      <c r="N1101" s="1">
        <f>Table1[[#This Row],[final_price]]*Table1[[#This Row],[competitor_price_index]]</f>
        <v>2930.4399775699999</v>
      </c>
      <c r="O1101" t="s">
        <v>45</v>
      </c>
      <c r="P1101">
        <v>494</v>
      </c>
      <c r="Q1101">
        <v>2243</v>
      </c>
      <c r="R1101">
        <v>5.42</v>
      </c>
      <c r="S1101" s="2">
        <f>Table1[[#This Row],[units_sold]]*(Table1[[#This Row],[return_rate]]/100)</f>
        <v>121.5706</v>
      </c>
      <c r="T1101" s="2">
        <f>Table1[[#This Row],[units_sold]]-Table1[[#This Row],[unit_return]]</f>
        <v>2121.4294</v>
      </c>
      <c r="U1101">
        <f>Table1[[#This Row],[final_sold]]*Table1[[#This Row],[final_price]]</f>
        <v>5810020.1152825588</v>
      </c>
      <c r="V1101">
        <v>3.95</v>
      </c>
      <c r="W1101">
        <v>8.56</v>
      </c>
    </row>
    <row r="1102" spans="1:23" x14ac:dyDescent="0.3">
      <c r="A1102">
        <v>2022</v>
      </c>
      <c r="B1102" t="s">
        <v>35</v>
      </c>
      <c r="C1102" t="s">
        <v>19</v>
      </c>
      <c r="D1102">
        <v>129088</v>
      </c>
      <c r="E1102">
        <v>4.3</v>
      </c>
      <c r="F1102" s="2">
        <f>Table1[[#This Row],[website_traffic]]*(Table1[[#This Row],[conversion_rate]]/100)</f>
        <v>5550.7839999999997</v>
      </c>
      <c r="G1102">
        <v>5853.79</v>
      </c>
      <c r="H1102" s="2">
        <f>Table1[[#This Row],[marketing_spend]]/Table1[[#This Row],[customer buying]]</f>
        <v>1.0545879645109593</v>
      </c>
      <c r="I1102">
        <v>29548.720000000001</v>
      </c>
      <c r="J1102">
        <v>16.02</v>
      </c>
      <c r="K1102" s="1">
        <f t="shared" si="17"/>
        <v>24815.015056</v>
      </c>
      <c r="L1102">
        <v>38.07</v>
      </c>
      <c r="M1102">
        <v>0.83</v>
      </c>
      <c r="N1102" s="1">
        <f>Table1[[#This Row],[final_price]]*Table1[[#This Row],[competitor_price_index]]</f>
        <v>20596.462496479999</v>
      </c>
      <c r="O1102" t="s">
        <v>44</v>
      </c>
      <c r="P1102">
        <v>1336</v>
      </c>
      <c r="Q1102">
        <v>6522</v>
      </c>
      <c r="R1102">
        <v>2.48</v>
      </c>
      <c r="S1102" s="2">
        <f>Table1[[#This Row],[units_sold]]*(Table1[[#This Row],[return_rate]]/100)</f>
        <v>161.7456</v>
      </c>
      <c r="T1102" s="2">
        <f>Table1[[#This Row],[units_sold]]-Table1[[#This Row],[unit_return]]</f>
        <v>6360.2543999999998</v>
      </c>
      <c r="U1102">
        <f>Table1[[#This Row],[final_sold]]*Table1[[#This Row],[final_price]]</f>
        <v>157829808.69599023</v>
      </c>
      <c r="V1102">
        <v>4.7</v>
      </c>
      <c r="W1102">
        <v>12</v>
      </c>
    </row>
    <row r="1103" spans="1:23" x14ac:dyDescent="0.3">
      <c r="A1103">
        <v>2022</v>
      </c>
      <c r="B1103" t="s">
        <v>35</v>
      </c>
      <c r="C1103" t="s">
        <v>20</v>
      </c>
      <c r="D1103">
        <v>48346</v>
      </c>
      <c r="E1103">
        <v>4.21</v>
      </c>
      <c r="F1103" s="2">
        <f>Table1[[#This Row],[website_traffic]]*(Table1[[#This Row],[conversion_rate]]/100)</f>
        <v>2035.3665999999998</v>
      </c>
      <c r="G1103">
        <v>444773.69</v>
      </c>
      <c r="H1103" s="2">
        <f>Table1[[#This Row],[marketing_spend]]/Table1[[#This Row],[customer buying]]</f>
        <v>218.52264353753276</v>
      </c>
      <c r="I1103">
        <v>33931.620000000003</v>
      </c>
      <c r="J1103">
        <v>52.46</v>
      </c>
      <c r="K1103" s="1">
        <f t="shared" si="17"/>
        <v>16131.092148000003</v>
      </c>
      <c r="L1103">
        <v>322.74</v>
      </c>
      <c r="M1103">
        <v>1.1100000000000001</v>
      </c>
      <c r="N1103" s="1">
        <f>Table1[[#This Row],[final_price]]*Table1[[#This Row],[competitor_price_index]]</f>
        <v>17905.512284280005</v>
      </c>
      <c r="O1103" t="s">
        <v>45</v>
      </c>
      <c r="P1103">
        <v>4563</v>
      </c>
      <c r="Q1103">
        <v>1388</v>
      </c>
      <c r="R1103">
        <v>8.7100000000000009</v>
      </c>
      <c r="S1103" s="2">
        <f>Table1[[#This Row],[units_sold]]*(Table1[[#This Row],[return_rate]]/100)</f>
        <v>120.89480000000002</v>
      </c>
      <c r="T1103" s="2">
        <f>Table1[[#This Row],[units_sold]]-Table1[[#This Row],[unit_return]]</f>
        <v>1267.1052</v>
      </c>
      <c r="U1103">
        <f>Table1[[#This Row],[final_sold]]*Table1[[#This Row],[final_price]]</f>
        <v>20439790.742409974</v>
      </c>
      <c r="V1103">
        <v>3.41</v>
      </c>
      <c r="W1103">
        <v>14.96</v>
      </c>
    </row>
    <row r="1104" spans="1:23" x14ac:dyDescent="0.3">
      <c r="A1104">
        <v>2022</v>
      </c>
      <c r="B1104" t="s">
        <v>35</v>
      </c>
      <c r="C1104" t="s">
        <v>21</v>
      </c>
      <c r="D1104">
        <v>17685</v>
      </c>
      <c r="E1104">
        <v>3.87</v>
      </c>
      <c r="F1104" s="2">
        <f>Table1[[#This Row],[website_traffic]]*(Table1[[#This Row],[conversion_rate]]/100)</f>
        <v>684.40949999999998</v>
      </c>
      <c r="G1104">
        <v>126388.83</v>
      </c>
      <c r="H1104" s="2">
        <f>Table1[[#This Row],[marketing_spend]]/Table1[[#This Row],[customer buying]]</f>
        <v>184.66843315295887</v>
      </c>
      <c r="I1104">
        <v>25617.56</v>
      </c>
      <c r="J1104">
        <v>42.43</v>
      </c>
      <c r="K1104" s="1">
        <f t="shared" si="17"/>
        <v>14748.029292000001</v>
      </c>
      <c r="L1104">
        <v>65.33</v>
      </c>
      <c r="M1104">
        <v>1.19</v>
      </c>
      <c r="N1104" s="1">
        <f>Table1[[#This Row],[final_price]]*Table1[[#This Row],[competitor_price_index]]</f>
        <v>17550.15485748</v>
      </c>
      <c r="O1104" t="s">
        <v>45</v>
      </c>
      <c r="P1104">
        <v>3100</v>
      </c>
      <c r="Q1104">
        <v>537</v>
      </c>
      <c r="R1104">
        <v>24.99</v>
      </c>
      <c r="S1104" s="2">
        <f>Table1[[#This Row],[units_sold]]*(Table1[[#This Row],[return_rate]]/100)</f>
        <v>134.19629999999998</v>
      </c>
      <c r="T1104" s="2">
        <f>Table1[[#This Row],[units_sold]]-Table1[[#This Row],[unit_return]]</f>
        <v>402.80370000000005</v>
      </c>
      <c r="U1104">
        <f>Table1[[#This Row],[final_sold]]*Table1[[#This Row],[final_price]]</f>
        <v>5940560.7665259819</v>
      </c>
      <c r="V1104">
        <v>3.93</v>
      </c>
      <c r="W1104">
        <v>17.57</v>
      </c>
    </row>
    <row r="1105" spans="1:23" x14ac:dyDescent="0.3">
      <c r="A1105">
        <v>2022</v>
      </c>
      <c r="B1105" t="s">
        <v>35</v>
      </c>
      <c r="C1105" t="s">
        <v>19</v>
      </c>
      <c r="D1105">
        <v>148711</v>
      </c>
      <c r="E1105">
        <v>6.06</v>
      </c>
      <c r="F1105" s="2">
        <f>Table1[[#This Row],[website_traffic]]*(Table1[[#This Row],[conversion_rate]]/100)</f>
        <v>9011.8865999999998</v>
      </c>
      <c r="G1105">
        <v>240519.42</v>
      </c>
      <c r="H1105" s="2">
        <f>Table1[[#This Row],[marketing_spend]]/Table1[[#This Row],[customer buying]]</f>
        <v>26.689130775347309</v>
      </c>
      <c r="I1105">
        <v>2208.44</v>
      </c>
      <c r="J1105">
        <v>1.39</v>
      </c>
      <c r="K1105" s="1">
        <f t="shared" si="17"/>
        <v>2177.7426839999998</v>
      </c>
      <c r="L1105">
        <v>306.45999999999998</v>
      </c>
      <c r="M1105">
        <v>0.81</v>
      </c>
      <c r="N1105" s="1">
        <f>Table1[[#This Row],[final_price]]*Table1[[#This Row],[competitor_price_index]]</f>
        <v>1763.97157404</v>
      </c>
      <c r="O1105" t="s">
        <v>44</v>
      </c>
      <c r="P1105">
        <v>921</v>
      </c>
      <c r="Q1105">
        <v>6285</v>
      </c>
      <c r="R1105">
        <v>14.02</v>
      </c>
      <c r="S1105" s="2">
        <f>Table1[[#This Row],[units_sold]]*(Table1[[#This Row],[return_rate]]/100)</f>
        <v>881.15699999999993</v>
      </c>
      <c r="T1105" s="2">
        <f>Table1[[#This Row],[units_sold]]-Table1[[#This Row],[unit_return]]</f>
        <v>5403.8429999999998</v>
      </c>
      <c r="U1105">
        <f>Table1[[#This Row],[final_sold]]*Table1[[#This Row],[final_price]]</f>
        <v>11768179.558734611</v>
      </c>
      <c r="V1105">
        <v>2.79</v>
      </c>
      <c r="W1105">
        <v>12.78</v>
      </c>
    </row>
    <row r="1106" spans="1:23" x14ac:dyDescent="0.3">
      <c r="A1106">
        <v>2022</v>
      </c>
      <c r="B1106" t="s">
        <v>35</v>
      </c>
      <c r="C1106" t="s">
        <v>19</v>
      </c>
      <c r="D1106">
        <v>166591</v>
      </c>
      <c r="E1106">
        <v>5.66</v>
      </c>
      <c r="F1106" s="2">
        <f>Table1[[#This Row],[website_traffic]]*(Table1[[#This Row],[conversion_rate]]/100)</f>
        <v>9429.0506000000005</v>
      </c>
      <c r="G1106">
        <v>97235.07</v>
      </c>
      <c r="H1106" s="2">
        <f>Table1[[#This Row],[marketing_spend]]/Table1[[#This Row],[customer buying]]</f>
        <v>10.312286371652306</v>
      </c>
      <c r="I1106">
        <v>23499.4</v>
      </c>
      <c r="J1106">
        <v>10.64</v>
      </c>
      <c r="K1106" s="1">
        <f t="shared" si="17"/>
        <v>20999.063839999999</v>
      </c>
      <c r="L1106">
        <v>81.02</v>
      </c>
      <c r="M1106">
        <v>0.99</v>
      </c>
      <c r="N1106" s="1">
        <f>Table1[[#This Row],[final_price]]*Table1[[#This Row],[competitor_price_index]]</f>
        <v>20789.0732016</v>
      </c>
      <c r="O1106" t="s">
        <v>45</v>
      </c>
      <c r="P1106">
        <v>3659</v>
      </c>
      <c r="Q1106">
        <v>9334</v>
      </c>
      <c r="R1106">
        <v>19.88</v>
      </c>
      <c r="S1106" s="2">
        <f>Table1[[#This Row],[units_sold]]*(Table1[[#This Row],[return_rate]]/100)</f>
        <v>1855.5991999999999</v>
      </c>
      <c r="T1106" s="2">
        <f>Table1[[#This Row],[units_sold]]-Table1[[#This Row],[unit_return]]</f>
        <v>7478.4008000000003</v>
      </c>
      <c r="U1106">
        <f>Table1[[#This Row],[final_sold]]*Table1[[#This Row],[final_price]]</f>
        <v>157039415.82030708</v>
      </c>
      <c r="V1106">
        <v>4.95</v>
      </c>
      <c r="W1106">
        <v>8.91</v>
      </c>
    </row>
    <row r="1107" spans="1:23" x14ac:dyDescent="0.3">
      <c r="A1107">
        <v>2022</v>
      </c>
      <c r="B1107" t="s">
        <v>35</v>
      </c>
      <c r="C1107" t="s">
        <v>20</v>
      </c>
      <c r="D1107">
        <v>15959</v>
      </c>
      <c r="E1107">
        <v>6.43</v>
      </c>
      <c r="F1107" s="2">
        <f>Table1[[#This Row],[website_traffic]]*(Table1[[#This Row],[conversion_rate]]/100)</f>
        <v>1026.1636999999998</v>
      </c>
      <c r="G1107">
        <v>211232.77</v>
      </c>
      <c r="H1107" s="2">
        <f>Table1[[#This Row],[marketing_spend]]/Table1[[#This Row],[customer buying]]</f>
        <v>205.84704954969664</v>
      </c>
      <c r="I1107">
        <v>20023.13</v>
      </c>
      <c r="J1107">
        <v>27.04</v>
      </c>
      <c r="K1107" s="1">
        <f t="shared" si="17"/>
        <v>14608.875648000001</v>
      </c>
      <c r="L1107">
        <v>382.95</v>
      </c>
      <c r="M1107">
        <v>0.89</v>
      </c>
      <c r="N1107" s="1">
        <f>Table1[[#This Row],[final_price]]*Table1[[#This Row],[competitor_price_index]]</f>
        <v>13001.89932672</v>
      </c>
      <c r="O1107" t="s">
        <v>44</v>
      </c>
      <c r="P1107">
        <v>2325</v>
      </c>
      <c r="Q1107">
        <v>756</v>
      </c>
      <c r="R1107">
        <v>9.2899999999999991</v>
      </c>
      <c r="S1107" s="2">
        <f>Table1[[#This Row],[units_sold]]*(Table1[[#This Row],[return_rate]]/100)</f>
        <v>70.232399999999998</v>
      </c>
      <c r="T1107" s="2">
        <f>Table1[[#This Row],[units_sold]]-Table1[[#This Row],[unit_return]]</f>
        <v>685.76760000000002</v>
      </c>
      <c r="U1107">
        <f>Table1[[#This Row],[final_sold]]*Table1[[#This Row],[final_price]]</f>
        <v>10018293.591827406</v>
      </c>
      <c r="V1107">
        <v>2.95</v>
      </c>
      <c r="W1107">
        <v>14.85</v>
      </c>
    </row>
    <row r="1108" spans="1:23" x14ac:dyDescent="0.3">
      <c r="A1108">
        <v>2022</v>
      </c>
      <c r="B1108" t="s">
        <v>35</v>
      </c>
      <c r="C1108" t="s">
        <v>22</v>
      </c>
      <c r="D1108">
        <v>11796</v>
      </c>
      <c r="E1108">
        <v>5.75</v>
      </c>
      <c r="F1108" s="2">
        <f>Table1[[#This Row],[website_traffic]]*(Table1[[#This Row],[conversion_rate]]/100)</f>
        <v>678.27</v>
      </c>
      <c r="G1108">
        <v>193668.09</v>
      </c>
      <c r="H1108" s="2">
        <f>Table1[[#This Row],[marketing_spend]]/Table1[[#This Row],[customer buying]]</f>
        <v>285.53244283250035</v>
      </c>
      <c r="I1108">
        <v>5065.82</v>
      </c>
      <c r="J1108">
        <v>2.25</v>
      </c>
      <c r="K1108" s="1">
        <f t="shared" si="17"/>
        <v>4951.8390499999996</v>
      </c>
      <c r="L1108">
        <v>185.61</v>
      </c>
      <c r="M1108">
        <v>0.9</v>
      </c>
      <c r="N1108" s="1">
        <f>Table1[[#This Row],[final_price]]*Table1[[#This Row],[competitor_price_index]]</f>
        <v>4456.6551449999997</v>
      </c>
      <c r="O1108" t="s">
        <v>45</v>
      </c>
      <c r="P1108">
        <v>2132</v>
      </c>
      <c r="Q1108">
        <v>603</v>
      </c>
      <c r="R1108">
        <v>19.5</v>
      </c>
      <c r="S1108" s="2">
        <f>Table1[[#This Row],[units_sold]]*(Table1[[#This Row],[return_rate]]/100)</f>
        <v>117.58500000000001</v>
      </c>
      <c r="T1108" s="2">
        <f>Table1[[#This Row],[units_sold]]-Table1[[#This Row],[unit_return]]</f>
        <v>485.41499999999996</v>
      </c>
      <c r="U1108">
        <f>Table1[[#This Row],[final_sold]]*Table1[[#This Row],[final_price]]</f>
        <v>2403696.9524557497</v>
      </c>
      <c r="V1108">
        <v>4.45</v>
      </c>
      <c r="W1108">
        <v>10.71</v>
      </c>
    </row>
    <row r="1109" spans="1:23" x14ac:dyDescent="0.3">
      <c r="A1109">
        <v>2022</v>
      </c>
      <c r="B1109" t="s">
        <v>35</v>
      </c>
      <c r="C1109" t="s">
        <v>18</v>
      </c>
      <c r="D1109">
        <v>48879</v>
      </c>
      <c r="E1109">
        <v>3.87</v>
      </c>
      <c r="F1109" s="2">
        <f>Table1[[#This Row],[website_traffic]]*(Table1[[#This Row],[conversion_rate]]/100)</f>
        <v>1891.6172999999999</v>
      </c>
      <c r="G1109">
        <v>251779.71</v>
      </c>
      <c r="H1109" s="2">
        <f>Table1[[#This Row],[marketing_spend]]/Table1[[#This Row],[customer buying]]</f>
        <v>133.10287974211275</v>
      </c>
      <c r="I1109">
        <v>47369.1</v>
      </c>
      <c r="J1109">
        <v>20.2</v>
      </c>
      <c r="K1109" s="1">
        <f t="shared" si="17"/>
        <v>37800.541799999999</v>
      </c>
      <c r="L1109">
        <v>125.43</v>
      </c>
      <c r="M1109">
        <v>1.2</v>
      </c>
      <c r="N1109" s="1">
        <f>Table1[[#This Row],[final_price]]*Table1[[#This Row],[competitor_price_index]]</f>
        <v>45360.650159999997</v>
      </c>
      <c r="O1109" t="s">
        <v>45</v>
      </c>
      <c r="P1109">
        <v>3928</v>
      </c>
      <c r="Q1109">
        <v>1142</v>
      </c>
      <c r="R1109">
        <v>1.41</v>
      </c>
      <c r="S1109" s="2">
        <f>Table1[[#This Row],[units_sold]]*(Table1[[#This Row],[return_rate]]/100)</f>
        <v>16.1022</v>
      </c>
      <c r="T1109" s="2">
        <f>Table1[[#This Row],[units_sold]]-Table1[[#This Row],[unit_return]]</f>
        <v>1125.8978</v>
      </c>
      <c r="U1109">
        <f>Table1[[#This Row],[final_sold]]*Table1[[#This Row],[final_price]]</f>
        <v>42559546.851428039</v>
      </c>
      <c r="V1109">
        <v>3.02</v>
      </c>
      <c r="W1109">
        <v>9.8000000000000007</v>
      </c>
    </row>
    <row r="1110" spans="1:23" x14ac:dyDescent="0.3">
      <c r="A1110">
        <v>2022</v>
      </c>
      <c r="B1110" t="s">
        <v>35</v>
      </c>
      <c r="C1110" t="s">
        <v>20</v>
      </c>
      <c r="D1110">
        <v>114298</v>
      </c>
      <c r="E1110">
        <v>7.73</v>
      </c>
      <c r="F1110" s="2">
        <f>Table1[[#This Row],[website_traffic]]*(Table1[[#This Row],[conversion_rate]]/100)</f>
        <v>8835.2354000000014</v>
      </c>
      <c r="G1110">
        <v>463482.59</v>
      </c>
      <c r="H1110" s="2">
        <f>Table1[[#This Row],[marketing_spend]]/Table1[[#This Row],[customer buying]]</f>
        <v>52.458431384861569</v>
      </c>
      <c r="I1110">
        <v>8386.76</v>
      </c>
      <c r="J1110">
        <v>25.9</v>
      </c>
      <c r="K1110" s="1">
        <f t="shared" si="17"/>
        <v>6214.5891600000004</v>
      </c>
      <c r="L1110">
        <v>288.27999999999997</v>
      </c>
      <c r="M1110">
        <v>1.1599999999999999</v>
      </c>
      <c r="N1110" s="1">
        <f>Table1[[#This Row],[final_price]]*Table1[[#This Row],[competitor_price_index]]</f>
        <v>7208.9234256</v>
      </c>
      <c r="O1110" t="s">
        <v>45</v>
      </c>
      <c r="P1110">
        <v>1987</v>
      </c>
      <c r="Q1110">
        <v>7828</v>
      </c>
      <c r="R1110">
        <v>7.99</v>
      </c>
      <c r="S1110" s="2">
        <f>Table1[[#This Row],[units_sold]]*(Table1[[#This Row],[return_rate]]/100)</f>
        <v>625.45719999999994</v>
      </c>
      <c r="T1110" s="2">
        <f>Table1[[#This Row],[units_sold]]-Table1[[#This Row],[unit_return]]</f>
        <v>7202.5428000000002</v>
      </c>
      <c r="U1110">
        <f>Table1[[#This Row],[final_sold]]*Table1[[#This Row],[final_price]]</f>
        <v>44760844.409316055</v>
      </c>
      <c r="V1110">
        <v>4.43</v>
      </c>
      <c r="W1110">
        <v>15.61</v>
      </c>
    </row>
    <row r="1111" spans="1:23" x14ac:dyDescent="0.3">
      <c r="A1111">
        <v>2022</v>
      </c>
      <c r="B1111" t="s">
        <v>35</v>
      </c>
      <c r="C1111" t="s">
        <v>20</v>
      </c>
      <c r="D1111">
        <v>163480</v>
      </c>
      <c r="E1111">
        <v>2.89</v>
      </c>
      <c r="F1111" s="2">
        <f>Table1[[#This Row],[website_traffic]]*(Table1[[#This Row],[conversion_rate]]/100)</f>
        <v>4724.5720000000001</v>
      </c>
      <c r="G1111">
        <v>298957.90999999997</v>
      </c>
      <c r="H1111" s="2">
        <f>Table1[[#This Row],[marketing_spend]]/Table1[[#This Row],[customer buying]]</f>
        <v>63.277247124183937</v>
      </c>
      <c r="I1111">
        <v>22063.66</v>
      </c>
      <c r="J1111">
        <v>18.850000000000001</v>
      </c>
      <c r="K1111" s="1">
        <f t="shared" si="17"/>
        <v>17904.660090000001</v>
      </c>
      <c r="L1111">
        <v>333.03</v>
      </c>
      <c r="M1111">
        <v>0.96</v>
      </c>
      <c r="N1111" s="1">
        <f>Table1[[#This Row],[final_price]]*Table1[[#This Row],[competitor_price_index]]</f>
        <v>17188.473686400001</v>
      </c>
      <c r="O1111" t="s">
        <v>45</v>
      </c>
      <c r="P1111">
        <v>2150</v>
      </c>
      <c r="Q1111">
        <v>2579</v>
      </c>
      <c r="R1111">
        <v>12.84</v>
      </c>
      <c r="S1111" s="2">
        <f>Table1[[#This Row],[units_sold]]*(Table1[[#This Row],[return_rate]]/100)</f>
        <v>331.14359999999999</v>
      </c>
      <c r="T1111" s="2">
        <f>Table1[[#This Row],[units_sold]]-Table1[[#This Row],[unit_return]]</f>
        <v>2247.8564000000001</v>
      </c>
      <c r="U1111">
        <f>Table1[[#This Row],[final_sold]]*Table1[[#This Row],[final_price]]</f>
        <v>40247104.77313108</v>
      </c>
      <c r="V1111">
        <v>2.73</v>
      </c>
      <c r="W1111">
        <v>7</v>
      </c>
    </row>
    <row r="1112" spans="1:23" x14ac:dyDescent="0.3">
      <c r="A1112">
        <v>2022</v>
      </c>
      <c r="B1112" t="s">
        <v>35</v>
      </c>
      <c r="C1112" t="s">
        <v>22</v>
      </c>
      <c r="D1112">
        <v>10201</v>
      </c>
      <c r="E1112">
        <v>6.24</v>
      </c>
      <c r="F1112" s="2">
        <f>Table1[[#This Row],[website_traffic]]*(Table1[[#This Row],[conversion_rate]]/100)</f>
        <v>636.54240000000004</v>
      </c>
      <c r="G1112">
        <v>38957.49</v>
      </c>
      <c r="H1112" s="2">
        <f>Table1[[#This Row],[marketing_spend]]/Table1[[#This Row],[customer buying]]</f>
        <v>61.201720419566705</v>
      </c>
      <c r="I1112">
        <v>7174.23</v>
      </c>
      <c r="J1112">
        <v>17.75</v>
      </c>
      <c r="K1112" s="1">
        <f t="shared" si="17"/>
        <v>5900.8041749999993</v>
      </c>
      <c r="L1112">
        <v>364.34</v>
      </c>
      <c r="M1112">
        <v>1.0900000000000001</v>
      </c>
      <c r="N1112" s="1">
        <f>Table1[[#This Row],[final_price]]*Table1[[#This Row],[competitor_price_index]]</f>
        <v>6431.8765507499993</v>
      </c>
      <c r="O1112" t="s">
        <v>44</v>
      </c>
      <c r="P1112">
        <v>3866</v>
      </c>
      <c r="Q1112">
        <v>671</v>
      </c>
      <c r="R1112">
        <v>13.62</v>
      </c>
      <c r="S1112" s="2">
        <f>Table1[[#This Row],[units_sold]]*(Table1[[#This Row],[return_rate]]/100)</f>
        <v>91.390199999999993</v>
      </c>
      <c r="T1112" s="2">
        <f>Table1[[#This Row],[units_sold]]-Table1[[#This Row],[unit_return]]</f>
        <v>579.60979999999995</v>
      </c>
      <c r="U1112">
        <f>Table1[[#This Row],[final_sold]]*Table1[[#This Row],[final_price]]</f>
        <v>3420163.9277109145</v>
      </c>
      <c r="V1112">
        <v>4.22</v>
      </c>
      <c r="W1112">
        <v>9.43</v>
      </c>
    </row>
    <row r="1113" spans="1:23" x14ac:dyDescent="0.3">
      <c r="A1113">
        <v>2022</v>
      </c>
      <c r="B1113" t="s">
        <v>35</v>
      </c>
      <c r="C1113" t="s">
        <v>20</v>
      </c>
      <c r="D1113">
        <v>10533</v>
      </c>
      <c r="E1113">
        <v>3.77</v>
      </c>
      <c r="F1113" s="2">
        <f>Table1[[#This Row],[website_traffic]]*(Table1[[#This Row],[conversion_rate]]/100)</f>
        <v>397.09409999999997</v>
      </c>
      <c r="G1113">
        <v>306112.96999999997</v>
      </c>
      <c r="H1113" s="2">
        <f>Table1[[#This Row],[marketing_spend]]/Table1[[#This Row],[customer buying]]</f>
        <v>770.88269505892936</v>
      </c>
      <c r="I1113">
        <v>30537.93</v>
      </c>
      <c r="J1113">
        <v>30.66</v>
      </c>
      <c r="K1113" s="1">
        <f t="shared" si="17"/>
        <v>21175.000662000002</v>
      </c>
      <c r="L1113">
        <v>250.46</v>
      </c>
      <c r="M1113">
        <v>1.0900000000000001</v>
      </c>
      <c r="N1113" s="1">
        <f>Table1[[#This Row],[final_price]]*Table1[[#This Row],[competitor_price_index]]</f>
        <v>23080.750721580003</v>
      </c>
      <c r="O1113" t="s">
        <v>45</v>
      </c>
      <c r="P1113">
        <v>799</v>
      </c>
      <c r="Q1113">
        <v>271</v>
      </c>
      <c r="R1113">
        <v>7.77</v>
      </c>
      <c r="S1113" s="2">
        <f>Table1[[#This Row],[units_sold]]*(Table1[[#This Row],[return_rate]]/100)</f>
        <v>21.056699999999999</v>
      </c>
      <c r="T1113" s="2">
        <f>Table1[[#This Row],[units_sold]]-Table1[[#This Row],[unit_return]]</f>
        <v>249.94329999999999</v>
      </c>
      <c r="U1113">
        <f>Table1[[#This Row],[final_sold]]*Table1[[#This Row],[final_price]]</f>
        <v>5292549.5429624654</v>
      </c>
      <c r="V1113">
        <v>3.42</v>
      </c>
      <c r="W1113">
        <v>4.9400000000000004</v>
      </c>
    </row>
    <row r="1114" spans="1:23" x14ac:dyDescent="0.3">
      <c r="A1114">
        <v>2022</v>
      </c>
      <c r="B1114" t="s">
        <v>35</v>
      </c>
      <c r="C1114" t="s">
        <v>18</v>
      </c>
      <c r="D1114">
        <v>192157</v>
      </c>
      <c r="E1114">
        <v>7.26</v>
      </c>
      <c r="F1114" s="2">
        <f>Table1[[#This Row],[website_traffic]]*(Table1[[#This Row],[conversion_rate]]/100)</f>
        <v>13950.5982</v>
      </c>
      <c r="G1114">
        <v>254463.06</v>
      </c>
      <c r="H1114" s="2">
        <f>Table1[[#This Row],[marketing_spend]]/Table1[[#This Row],[customer buying]]</f>
        <v>18.240297394559036</v>
      </c>
      <c r="I1114">
        <v>25006.86</v>
      </c>
      <c r="J1114">
        <v>26.94</v>
      </c>
      <c r="K1114" s="1">
        <f t="shared" si="17"/>
        <v>18270.011915999999</v>
      </c>
      <c r="L1114">
        <v>356.84</v>
      </c>
      <c r="M1114">
        <v>0.84</v>
      </c>
      <c r="N1114" s="1">
        <f>Table1[[#This Row],[final_price]]*Table1[[#This Row],[competitor_price_index]]</f>
        <v>15346.81000944</v>
      </c>
      <c r="O1114" t="s">
        <v>45</v>
      </c>
      <c r="P1114">
        <v>3068</v>
      </c>
      <c r="Q1114">
        <v>9430</v>
      </c>
      <c r="R1114">
        <v>11.29</v>
      </c>
      <c r="S1114" s="2">
        <f>Table1[[#This Row],[units_sold]]*(Table1[[#This Row],[return_rate]]/100)</f>
        <v>1064.6469999999999</v>
      </c>
      <c r="T1114" s="2">
        <f>Table1[[#This Row],[units_sold]]-Table1[[#This Row],[unit_return]]</f>
        <v>8365.3529999999992</v>
      </c>
      <c r="U1114">
        <f>Table1[[#This Row],[final_sold]]*Table1[[#This Row],[final_price]]</f>
        <v>152835098.99154633</v>
      </c>
      <c r="V1114">
        <v>3.38</v>
      </c>
      <c r="W1114">
        <v>9.91</v>
      </c>
    </row>
    <row r="1115" spans="1:23" x14ac:dyDescent="0.3">
      <c r="A1115">
        <v>2022</v>
      </c>
      <c r="B1115" t="s">
        <v>35</v>
      </c>
      <c r="C1115" t="s">
        <v>20</v>
      </c>
      <c r="D1115">
        <v>175008</v>
      </c>
      <c r="E1115">
        <v>1.34</v>
      </c>
      <c r="F1115" s="2">
        <f>Table1[[#This Row],[website_traffic]]*(Table1[[#This Row],[conversion_rate]]/100)</f>
        <v>2345.1071999999999</v>
      </c>
      <c r="G1115">
        <v>293387.46000000002</v>
      </c>
      <c r="H1115" s="2">
        <f>Table1[[#This Row],[marketing_spend]]/Table1[[#This Row],[customer buying]]</f>
        <v>125.10620410017931</v>
      </c>
      <c r="I1115">
        <v>1695.01</v>
      </c>
      <c r="J1115">
        <v>5.73</v>
      </c>
      <c r="K1115" s="1">
        <f t="shared" si="17"/>
        <v>1597.885927</v>
      </c>
      <c r="L1115">
        <v>121.56</v>
      </c>
      <c r="M1115">
        <v>1.1499999999999999</v>
      </c>
      <c r="N1115" s="1">
        <f>Table1[[#This Row],[final_price]]*Table1[[#This Row],[competitor_price_index]]</f>
        <v>1837.5688160499999</v>
      </c>
      <c r="O1115" t="s">
        <v>45</v>
      </c>
      <c r="P1115">
        <v>3721</v>
      </c>
      <c r="Q1115">
        <v>1491</v>
      </c>
      <c r="R1115">
        <v>24.28</v>
      </c>
      <c r="S1115" s="2">
        <f>Table1[[#This Row],[units_sold]]*(Table1[[#This Row],[return_rate]]/100)</f>
        <v>362.01480000000004</v>
      </c>
      <c r="T1115" s="2">
        <f>Table1[[#This Row],[units_sold]]-Table1[[#This Row],[unit_return]]</f>
        <v>1128.9852000000001</v>
      </c>
      <c r="U1115">
        <f>Table1[[#This Row],[final_sold]]*Table1[[#This Row],[final_price]]</f>
        <v>1803989.5628712806</v>
      </c>
      <c r="V1115">
        <v>3.18</v>
      </c>
      <c r="W1115">
        <v>10.57</v>
      </c>
    </row>
    <row r="1116" spans="1:23" x14ac:dyDescent="0.3">
      <c r="A1116">
        <v>2022</v>
      </c>
      <c r="B1116" t="s">
        <v>35</v>
      </c>
      <c r="C1116" t="s">
        <v>20</v>
      </c>
      <c r="D1116">
        <v>63160</v>
      </c>
      <c r="E1116">
        <v>3.78</v>
      </c>
      <c r="F1116" s="2">
        <f>Table1[[#This Row],[website_traffic]]*(Table1[[#This Row],[conversion_rate]]/100)</f>
        <v>2387.4479999999999</v>
      </c>
      <c r="G1116">
        <v>466235.33</v>
      </c>
      <c r="H1116" s="2">
        <f>Table1[[#This Row],[marketing_spend]]/Table1[[#This Row],[customer buying]]</f>
        <v>195.28606696355274</v>
      </c>
      <c r="I1116">
        <v>18625.939999999999</v>
      </c>
      <c r="J1116">
        <v>24.26</v>
      </c>
      <c r="K1116" s="1">
        <f t="shared" si="17"/>
        <v>14107.286955999998</v>
      </c>
      <c r="L1116">
        <v>239.2</v>
      </c>
      <c r="M1116">
        <v>0.98</v>
      </c>
      <c r="N1116" s="1">
        <f>Table1[[#This Row],[final_price]]*Table1[[#This Row],[competitor_price_index]]</f>
        <v>13825.141216879998</v>
      </c>
      <c r="O1116" t="s">
        <v>45</v>
      </c>
      <c r="P1116">
        <v>2080</v>
      </c>
      <c r="Q1116">
        <v>1814</v>
      </c>
      <c r="R1116">
        <v>5.7</v>
      </c>
      <c r="S1116" s="2">
        <f>Table1[[#This Row],[units_sold]]*(Table1[[#This Row],[return_rate]]/100)</f>
        <v>103.39800000000001</v>
      </c>
      <c r="T1116" s="2">
        <f>Table1[[#This Row],[units_sold]]-Table1[[#This Row],[unit_return]]</f>
        <v>1710.6020000000001</v>
      </c>
      <c r="U1116">
        <f>Table1[[#This Row],[final_sold]]*Table1[[#This Row],[final_price]]</f>
        <v>24131953.281507511</v>
      </c>
      <c r="V1116">
        <v>3.8</v>
      </c>
      <c r="W1116">
        <v>13.2</v>
      </c>
    </row>
    <row r="1117" spans="1:23" x14ac:dyDescent="0.3">
      <c r="A1117">
        <v>2022</v>
      </c>
      <c r="B1117" t="s">
        <v>35</v>
      </c>
      <c r="C1117" t="s">
        <v>18</v>
      </c>
      <c r="D1117">
        <v>152714</v>
      </c>
      <c r="E1117">
        <v>0.67</v>
      </c>
      <c r="F1117" s="2">
        <f>Table1[[#This Row],[website_traffic]]*(Table1[[#This Row],[conversion_rate]]/100)</f>
        <v>1023.1838</v>
      </c>
      <c r="G1117">
        <v>41355.120000000003</v>
      </c>
      <c r="H1117" s="2">
        <f>Table1[[#This Row],[marketing_spend]]/Table1[[#This Row],[customer buying]]</f>
        <v>40.418075423008069</v>
      </c>
      <c r="I1117">
        <v>979.04</v>
      </c>
      <c r="J1117">
        <v>14</v>
      </c>
      <c r="K1117" s="1">
        <f t="shared" si="17"/>
        <v>841.97439999999995</v>
      </c>
      <c r="L1117">
        <v>56.37</v>
      </c>
      <c r="M1117">
        <v>0.88</v>
      </c>
      <c r="N1117" s="1">
        <f>Table1[[#This Row],[final_price]]*Table1[[#This Row],[competitor_price_index]]</f>
        <v>740.93747199999996</v>
      </c>
      <c r="O1117" t="s">
        <v>45</v>
      </c>
      <c r="P1117">
        <v>4465</v>
      </c>
      <c r="Q1117">
        <v>667</v>
      </c>
      <c r="R1117">
        <v>13.39</v>
      </c>
      <c r="S1117" s="2">
        <f>Table1[[#This Row],[units_sold]]*(Table1[[#This Row],[return_rate]]/100)</f>
        <v>89.311300000000017</v>
      </c>
      <c r="T1117" s="2">
        <f>Table1[[#This Row],[units_sold]]-Table1[[#This Row],[unit_return]]</f>
        <v>577.68869999999993</v>
      </c>
      <c r="U1117">
        <f>Table1[[#This Row],[final_sold]]*Table1[[#This Row],[final_price]]</f>
        <v>486399.09656927991</v>
      </c>
      <c r="V1117">
        <v>3.26</v>
      </c>
      <c r="W1117">
        <v>8.68</v>
      </c>
    </row>
    <row r="1118" spans="1:23" x14ac:dyDescent="0.3">
      <c r="A1118">
        <v>2022</v>
      </c>
      <c r="B1118" t="s">
        <v>35</v>
      </c>
      <c r="C1118" t="s">
        <v>21</v>
      </c>
      <c r="D1118">
        <v>18830</v>
      </c>
      <c r="E1118">
        <v>6.43</v>
      </c>
      <c r="F1118" s="2">
        <f>Table1[[#This Row],[website_traffic]]*(Table1[[#This Row],[conversion_rate]]/100)</f>
        <v>1210.769</v>
      </c>
      <c r="G1118">
        <v>119561.13</v>
      </c>
      <c r="H1118" s="2">
        <f>Table1[[#This Row],[marketing_spend]]/Table1[[#This Row],[customer buying]]</f>
        <v>98.748093154020296</v>
      </c>
      <c r="I1118">
        <v>45641.760000000002</v>
      </c>
      <c r="J1118">
        <v>45.34</v>
      </c>
      <c r="K1118" s="1">
        <f t="shared" si="17"/>
        <v>24947.786015999998</v>
      </c>
      <c r="L1118">
        <v>321.81</v>
      </c>
      <c r="M1118">
        <v>0.98</v>
      </c>
      <c r="N1118" s="1">
        <f>Table1[[#This Row],[final_price]]*Table1[[#This Row],[competitor_price_index]]</f>
        <v>24448.830295679996</v>
      </c>
      <c r="O1118" t="s">
        <v>45</v>
      </c>
      <c r="P1118">
        <v>944</v>
      </c>
      <c r="Q1118">
        <v>716</v>
      </c>
      <c r="R1118">
        <v>24.69</v>
      </c>
      <c r="S1118" s="2">
        <f>Table1[[#This Row],[units_sold]]*(Table1[[#This Row],[return_rate]]/100)</f>
        <v>176.78040000000001</v>
      </c>
      <c r="T1118" s="2">
        <f>Table1[[#This Row],[units_sold]]-Table1[[#This Row],[unit_return]]</f>
        <v>539.21960000000001</v>
      </c>
      <c r="U1118">
        <f>Table1[[#This Row],[final_sold]]*Table1[[#This Row],[final_price]]</f>
        <v>13452335.196433114</v>
      </c>
      <c r="V1118">
        <v>2.96</v>
      </c>
      <c r="W1118">
        <v>9.15</v>
      </c>
    </row>
    <row r="1119" spans="1:23" x14ac:dyDescent="0.3">
      <c r="A1119">
        <v>2022</v>
      </c>
      <c r="B1119" t="s">
        <v>35</v>
      </c>
      <c r="C1119" t="s">
        <v>20</v>
      </c>
      <c r="D1119">
        <v>184585</v>
      </c>
      <c r="E1119">
        <v>3.63</v>
      </c>
      <c r="F1119" s="2">
        <f>Table1[[#This Row],[website_traffic]]*(Table1[[#This Row],[conversion_rate]]/100)</f>
        <v>6700.4354999999996</v>
      </c>
      <c r="G1119">
        <v>280623.48</v>
      </c>
      <c r="H1119" s="2">
        <f>Table1[[#This Row],[marketing_spend]]/Table1[[#This Row],[customer buying]]</f>
        <v>41.881379202889129</v>
      </c>
      <c r="I1119">
        <v>33614.54</v>
      </c>
      <c r="J1119">
        <v>52.81</v>
      </c>
      <c r="K1119" s="1">
        <f t="shared" si="17"/>
        <v>15862.701426</v>
      </c>
      <c r="L1119">
        <v>55.11</v>
      </c>
      <c r="M1119">
        <v>1.01</v>
      </c>
      <c r="N1119" s="1">
        <f>Table1[[#This Row],[final_price]]*Table1[[#This Row],[competitor_price_index]]</f>
        <v>16021.32844026</v>
      </c>
      <c r="O1119" t="s">
        <v>44</v>
      </c>
      <c r="P1119">
        <v>1811</v>
      </c>
      <c r="Q1119">
        <v>5913</v>
      </c>
      <c r="R1119">
        <v>6.14</v>
      </c>
      <c r="S1119" s="2">
        <f>Table1[[#This Row],[units_sold]]*(Table1[[#This Row],[return_rate]]/100)</f>
        <v>363.0582</v>
      </c>
      <c r="T1119" s="2">
        <f>Table1[[#This Row],[units_sold]]-Table1[[#This Row],[unit_return]]</f>
        <v>5549.9417999999996</v>
      </c>
      <c r="U1119">
        <f>Table1[[#This Row],[final_sold]]*Table1[[#This Row],[final_price]]</f>
        <v>88037069.705076993</v>
      </c>
      <c r="V1119">
        <v>3.53</v>
      </c>
      <c r="W1119">
        <v>17.350000000000001</v>
      </c>
    </row>
    <row r="1120" spans="1:23" x14ac:dyDescent="0.3">
      <c r="A1120">
        <v>2022</v>
      </c>
      <c r="B1120" t="s">
        <v>35</v>
      </c>
      <c r="C1120" t="s">
        <v>20</v>
      </c>
      <c r="D1120">
        <v>90468</v>
      </c>
      <c r="E1120">
        <v>2.72</v>
      </c>
      <c r="F1120" s="2">
        <f>Table1[[#This Row],[website_traffic]]*(Table1[[#This Row],[conversion_rate]]/100)</f>
        <v>2460.7296000000001</v>
      </c>
      <c r="G1120">
        <v>285271.39</v>
      </c>
      <c r="H1120" s="2">
        <f>Table1[[#This Row],[marketing_spend]]/Table1[[#This Row],[customer buying]]</f>
        <v>115.92959665296016</v>
      </c>
      <c r="I1120">
        <v>22537.42</v>
      </c>
      <c r="J1120">
        <v>52.61</v>
      </c>
      <c r="K1120" s="1">
        <f t="shared" si="17"/>
        <v>10680.483337999998</v>
      </c>
      <c r="L1120">
        <v>334.22</v>
      </c>
      <c r="M1120">
        <v>1.1299999999999999</v>
      </c>
      <c r="N1120" s="1">
        <f>Table1[[#This Row],[final_price]]*Table1[[#This Row],[competitor_price_index]]</f>
        <v>12068.946171939997</v>
      </c>
      <c r="O1120" t="s">
        <v>45</v>
      </c>
      <c r="P1120">
        <v>559</v>
      </c>
      <c r="Q1120">
        <v>1392</v>
      </c>
      <c r="R1120">
        <v>15.45</v>
      </c>
      <c r="S1120" s="2">
        <f>Table1[[#This Row],[units_sold]]*(Table1[[#This Row],[return_rate]]/100)</f>
        <v>215.06399999999999</v>
      </c>
      <c r="T1120" s="2">
        <f>Table1[[#This Row],[units_sold]]-Table1[[#This Row],[unit_return]]</f>
        <v>1176.9359999999999</v>
      </c>
      <c r="U1120">
        <f>Table1[[#This Row],[final_sold]]*Table1[[#This Row],[final_price]]</f>
        <v>12570245.337892365</v>
      </c>
      <c r="V1120">
        <v>2.83</v>
      </c>
      <c r="W1120">
        <v>17.079999999999998</v>
      </c>
    </row>
    <row r="1121" spans="1:23" x14ac:dyDescent="0.3">
      <c r="A1121">
        <v>2022</v>
      </c>
      <c r="B1121" t="s">
        <v>35</v>
      </c>
      <c r="C1121" t="s">
        <v>18</v>
      </c>
      <c r="D1121">
        <v>109034</v>
      </c>
      <c r="E1121">
        <v>4.12</v>
      </c>
      <c r="F1121" s="2">
        <f>Table1[[#This Row],[website_traffic]]*(Table1[[#This Row],[conversion_rate]]/100)</f>
        <v>4492.2007999999996</v>
      </c>
      <c r="G1121">
        <v>308962.17</v>
      </c>
      <c r="H1121" s="2">
        <f>Table1[[#This Row],[marketing_spend]]/Table1[[#This Row],[customer buying]]</f>
        <v>68.777462040432383</v>
      </c>
      <c r="I1121">
        <v>30786.35</v>
      </c>
      <c r="J1121">
        <v>13.19</v>
      </c>
      <c r="K1121" s="1">
        <f t="shared" si="17"/>
        <v>26725.630434999999</v>
      </c>
      <c r="L1121">
        <v>343.55</v>
      </c>
      <c r="M1121">
        <v>0.92</v>
      </c>
      <c r="N1121" s="1">
        <f>Table1[[#This Row],[final_price]]*Table1[[#This Row],[competitor_price_index]]</f>
        <v>24587.5800002</v>
      </c>
      <c r="O1121" t="s">
        <v>44</v>
      </c>
      <c r="P1121">
        <v>2856</v>
      </c>
      <c r="Q1121">
        <v>5289</v>
      </c>
      <c r="R1121">
        <v>6.43</v>
      </c>
      <c r="S1121" s="2">
        <f>Table1[[#This Row],[units_sold]]*(Table1[[#This Row],[return_rate]]/100)</f>
        <v>340.08269999999999</v>
      </c>
      <c r="T1121" s="2">
        <f>Table1[[#This Row],[units_sold]]-Table1[[#This Row],[unit_return]]</f>
        <v>4948.9173000000001</v>
      </c>
      <c r="U1121">
        <f>Table1[[#This Row],[final_sold]]*Table1[[#This Row],[final_price]]</f>
        <v>132262934.81317802</v>
      </c>
      <c r="V1121">
        <v>4.71</v>
      </c>
      <c r="W1121">
        <v>12.49</v>
      </c>
    </row>
    <row r="1122" spans="1:23" x14ac:dyDescent="0.3">
      <c r="A1122">
        <v>2022</v>
      </c>
      <c r="B1122" t="s">
        <v>35</v>
      </c>
      <c r="C1122" t="s">
        <v>20</v>
      </c>
      <c r="D1122">
        <v>174808</v>
      </c>
      <c r="E1122">
        <v>3.42</v>
      </c>
      <c r="F1122" s="2">
        <f>Table1[[#This Row],[website_traffic]]*(Table1[[#This Row],[conversion_rate]]/100)</f>
        <v>5978.4336000000003</v>
      </c>
      <c r="G1122">
        <v>418052.73</v>
      </c>
      <c r="H1122" s="2">
        <f>Table1[[#This Row],[marketing_spend]]/Table1[[#This Row],[customer buying]]</f>
        <v>69.926799889522897</v>
      </c>
      <c r="I1122">
        <v>22001.31</v>
      </c>
      <c r="J1122">
        <v>24.71</v>
      </c>
      <c r="K1122" s="1">
        <f t="shared" si="17"/>
        <v>16564.786299000003</v>
      </c>
      <c r="L1122">
        <v>296.3</v>
      </c>
      <c r="M1122">
        <v>0.96</v>
      </c>
      <c r="N1122" s="1">
        <f>Table1[[#This Row],[final_price]]*Table1[[#This Row],[competitor_price_index]]</f>
        <v>15902.194847040002</v>
      </c>
      <c r="O1122" t="s">
        <v>45</v>
      </c>
      <c r="P1122">
        <v>4752</v>
      </c>
      <c r="Q1122">
        <v>4029</v>
      </c>
      <c r="R1122">
        <v>22.95</v>
      </c>
      <c r="S1122" s="2">
        <f>Table1[[#This Row],[units_sold]]*(Table1[[#This Row],[return_rate]]/100)</f>
        <v>924.65549999999996</v>
      </c>
      <c r="T1122" s="2">
        <f>Table1[[#This Row],[units_sold]]-Table1[[#This Row],[unit_return]]</f>
        <v>3104.3445000000002</v>
      </c>
      <c r="U1122">
        <f>Table1[[#This Row],[final_sold]]*Table1[[#This Row],[final_price]]</f>
        <v>51422803.240976021</v>
      </c>
      <c r="V1122">
        <v>3.37</v>
      </c>
      <c r="W1122">
        <v>16.36</v>
      </c>
    </row>
    <row r="1123" spans="1:23" x14ac:dyDescent="0.3">
      <c r="A1123">
        <v>2022</v>
      </c>
      <c r="B1123" t="s">
        <v>35</v>
      </c>
      <c r="C1123" t="s">
        <v>21</v>
      </c>
      <c r="D1123">
        <v>57655</v>
      </c>
      <c r="E1123">
        <v>2.06</v>
      </c>
      <c r="F1123" s="2">
        <f>Table1[[#This Row],[website_traffic]]*(Table1[[#This Row],[conversion_rate]]/100)</f>
        <v>1187.693</v>
      </c>
      <c r="G1123">
        <v>20937.23</v>
      </c>
      <c r="H1123" s="2">
        <f>Table1[[#This Row],[marketing_spend]]/Table1[[#This Row],[customer buying]]</f>
        <v>17.628486485985857</v>
      </c>
      <c r="I1123">
        <v>11120.91</v>
      </c>
      <c r="J1123">
        <v>45.51</v>
      </c>
      <c r="K1123" s="1">
        <f t="shared" si="17"/>
        <v>6059.7838589999992</v>
      </c>
      <c r="L1123">
        <v>42.46</v>
      </c>
      <c r="M1123">
        <v>1.1599999999999999</v>
      </c>
      <c r="N1123" s="1">
        <f>Table1[[#This Row],[final_price]]*Table1[[#This Row],[competitor_price_index]]</f>
        <v>7029.3492764399989</v>
      </c>
      <c r="O1123" t="s">
        <v>44</v>
      </c>
      <c r="P1123">
        <v>809</v>
      </c>
      <c r="Q1123">
        <v>1178</v>
      </c>
      <c r="R1123">
        <v>15.36</v>
      </c>
      <c r="S1123" s="2">
        <f>Table1[[#This Row],[units_sold]]*(Table1[[#This Row],[return_rate]]/100)</f>
        <v>180.9408</v>
      </c>
      <c r="T1123" s="2">
        <f>Table1[[#This Row],[units_sold]]-Table1[[#This Row],[unit_return]]</f>
        <v>997.05920000000003</v>
      </c>
      <c r="U1123">
        <f>Table1[[#This Row],[final_sold]]*Table1[[#This Row],[final_price]]</f>
        <v>6041963.2466274519</v>
      </c>
      <c r="V1123">
        <v>3.97</v>
      </c>
      <c r="W1123">
        <v>17.55</v>
      </c>
    </row>
    <row r="1124" spans="1:23" x14ac:dyDescent="0.3">
      <c r="A1124">
        <v>2023</v>
      </c>
      <c r="B1124" t="s">
        <v>35</v>
      </c>
      <c r="C1124" t="s">
        <v>20</v>
      </c>
      <c r="D1124">
        <v>76036</v>
      </c>
      <c r="E1124">
        <v>7.32</v>
      </c>
      <c r="F1124" s="2">
        <f>Table1[[#This Row],[website_traffic]]*(Table1[[#This Row],[conversion_rate]]/100)</f>
        <v>5565.8352000000004</v>
      </c>
      <c r="G1124">
        <v>243248.64000000001</v>
      </c>
      <c r="H1124" s="2">
        <f>Table1[[#This Row],[marketing_spend]]/Table1[[#This Row],[customer buying]]</f>
        <v>43.70388832209764</v>
      </c>
      <c r="I1124">
        <v>16818.47</v>
      </c>
      <c r="J1124">
        <v>59.18</v>
      </c>
      <c r="K1124" s="1">
        <f t="shared" si="17"/>
        <v>6865.2994540000009</v>
      </c>
      <c r="L1124">
        <v>90.68</v>
      </c>
      <c r="M1124">
        <v>0.88</v>
      </c>
      <c r="N1124" s="1">
        <f>Table1[[#This Row],[final_price]]*Table1[[#This Row],[competitor_price_index]]</f>
        <v>6041.4635195200008</v>
      </c>
      <c r="O1124" t="s">
        <v>45</v>
      </c>
      <c r="P1124">
        <v>3523</v>
      </c>
      <c r="Q1124">
        <v>4786</v>
      </c>
      <c r="R1124">
        <v>22.57</v>
      </c>
      <c r="S1124" s="2">
        <f>Table1[[#This Row],[units_sold]]*(Table1[[#This Row],[return_rate]]/100)</f>
        <v>1080.2002</v>
      </c>
      <c r="T1124" s="2">
        <f>Table1[[#This Row],[units_sold]]-Table1[[#This Row],[unit_return]]</f>
        <v>3705.7997999999998</v>
      </c>
      <c r="U1124">
        <f>Table1[[#This Row],[final_sold]]*Table1[[#This Row],[final_price]]</f>
        <v>25441425.343573309</v>
      </c>
      <c r="V1124">
        <v>4.3</v>
      </c>
      <c r="W1124">
        <v>12.34</v>
      </c>
    </row>
    <row r="1125" spans="1:23" x14ac:dyDescent="0.3">
      <c r="A1125">
        <v>2023</v>
      </c>
      <c r="B1125" t="s">
        <v>35</v>
      </c>
      <c r="C1125" t="s">
        <v>18</v>
      </c>
      <c r="D1125">
        <v>185168</v>
      </c>
      <c r="E1125">
        <v>5.08</v>
      </c>
      <c r="F1125" s="2">
        <f>Table1[[#This Row],[website_traffic]]*(Table1[[#This Row],[conversion_rate]]/100)</f>
        <v>9406.5344000000005</v>
      </c>
      <c r="G1125">
        <v>298280.77</v>
      </c>
      <c r="H1125" s="2">
        <f>Table1[[#This Row],[marketing_spend]]/Table1[[#This Row],[customer buying]]</f>
        <v>31.709953667952355</v>
      </c>
      <c r="I1125">
        <v>2793.21</v>
      </c>
      <c r="J1125">
        <v>49.7</v>
      </c>
      <c r="K1125" s="1">
        <f t="shared" si="17"/>
        <v>1404.9846299999997</v>
      </c>
      <c r="L1125">
        <v>72.489999999999995</v>
      </c>
      <c r="M1125">
        <v>0.98</v>
      </c>
      <c r="N1125" s="1">
        <f>Table1[[#This Row],[final_price]]*Table1[[#This Row],[competitor_price_index]]</f>
        <v>1376.8849373999997</v>
      </c>
      <c r="O1125" t="s">
        <v>45</v>
      </c>
      <c r="P1125">
        <v>2430</v>
      </c>
      <c r="Q1125">
        <v>6434</v>
      </c>
      <c r="R1125">
        <v>6.14</v>
      </c>
      <c r="S1125" s="2">
        <f>Table1[[#This Row],[units_sold]]*(Table1[[#This Row],[return_rate]]/100)</f>
        <v>395.04759999999999</v>
      </c>
      <c r="T1125" s="2">
        <f>Table1[[#This Row],[units_sold]]-Table1[[#This Row],[unit_return]]</f>
        <v>6038.9524000000001</v>
      </c>
      <c r="U1125">
        <f>Table1[[#This Row],[final_sold]]*Table1[[#This Row],[final_price]]</f>
        <v>8484635.3033016101</v>
      </c>
      <c r="V1125">
        <v>3.42</v>
      </c>
      <c r="W1125">
        <v>12.99</v>
      </c>
    </row>
    <row r="1126" spans="1:23" x14ac:dyDescent="0.3">
      <c r="A1126">
        <v>2023</v>
      </c>
      <c r="B1126" t="s">
        <v>35</v>
      </c>
      <c r="C1126" t="s">
        <v>21</v>
      </c>
      <c r="D1126">
        <v>58423</v>
      </c>
      <c r="E1126">
        <v>5.05</v>
      </c>
      <c r="F1126" s="2">
        <f>Table1[[#This Row],[website_traffic]]*(Table1[[#This Row],[conversion_rate]]/100)</f>
        <v>2950.3615</v>
      </c>
      <c r="G1126">
        <v>190871.13</v>
      </c>
      <c r="H1126" s="2">
        <f>Table1[[#This Row],[marketing_spend]]/Table1[[#This Row],[customer buying]]</f>
        <v>64.694150191425692</v>
      </c>
      <c r="I1126">
        <v>33869.43</v>
      </c>
      <c r="J1126">
        <v>46.27</v>
      </c>
      <c r="K1126" s="1">
        <f t="shared" si="17"/>
        <v>18198.044738999997</v>
      </c>
      <c r="L1126">
        <v>406.99</v>
      </c>
      <c r="M1126">
        <v>0.88</v>
      </c>
      <c r="N1126" s="1">
        <f>Table1[[#This Row],[final_price]]*Table1[[#This Row],[competitor_price_index]]</f>
        <v>16014.279370319997</v>
      </c>
      <c r="O1126" t="s">
        <v>44</v>
      </c>
      <c r="P1126">
        <v>3209</v>
      </c>
      <c r="Q1126">
        <v>2102</v>
      </c>
      <c r="R1126">
        <v>9.48</v>
      </c>
      <c r="S1126" s="2">
        <f>Table1[[#This Row],[units_sold]]*(Table1[[#This Row],[return_rate]]/100)</f>
        <v>199.26960000000003</v>
      </c>
      <c r="T1126" s="2">
        <f>Table1[[#This Row],[units_sold]]-Table1[[#This Row],[unit_return]]</f>
        <v>1902.7303999999999</v>
      </c>
      <c r="U1126">
        <f>Table1[[#This Row],[final_sold]]*Table1[[#This Row],[final_price]]</f>
        <v>34625972.945455357</v>
      </c>
      <c r="V1126">
        <v>2.85</v>
      </c>
      <c r="W1126">
        <v>17.850000000000001</v>
      </c>
    </row>
    <row r="1127" spans="1:23" x14ac:dyDescent="0.3">
      <c r="A1127">
        <v>2023</v>
      </c>
      <c r="B1127" t="s">
        <v>35</v>
      </c>
      <c r="C1127" t="s">
        <v>22</v>
      </c>
      <c r="D1127">
        <v>115132</v>
      </c>
      <c r="E1127">
        <v>7.75</v>
      </c>
      <c r="F1127" s="2">
        <f>Table1[[#This Row],[website_traffic]]*(Table1[[#This Row],[conversion_rate]]/100)</f>
        <v>8922.73</v>
      </c>
      <c r="G1127">
        <v>401160.81</v>
      </c>
      <c r="H1127" s="2">
        <f>Table1[[#This Row],[marketing_spend]]/Table1[[#This Row],[customer buying]]</f>
        <v>44.959424974195116</v>
      </c>
      <c r="I1127">
        <v>31472.35</v>
      </c>
      <c r="J1127">
        <v>4.71</v>
      </c>
      <c r="K1127" s="1">
        <f t="shared" si="17"/>
        <v>29990.002314999998</v>
      </c>
      <c r="L1127">
        <v>461.87</v>
      </c>
      <c r="M1127">
        <v>1.1399999999999999</v>
      </c>
      <c r="N1127" s="1">
        <f>Table1[[#This Row],[final_price]]*Table1[[#This Row],[competitor_price_index]]</f>
        <v>34188.602639099998</v>
      </c>
      <c r="O1127" t="s">
        <v>44</v>
      </c>
      <c r="P1127">
        <v>482</v>
      </c>
      <c r="Q1127">
        <v>7227</v>
      </c>
      <c r="R1127">
        <v>13.19</v>
      </c>
      <c r="S1127" s="2">
        <f>Table1[[#This Row],[units_sold]]*(Table1[[#This Row],[return_rate]]/100)</f>
        <v>953.24129999999991</v>
      </c>
      <c r="T1127" s="2">
        <f>Table1[[#This Row],[units_sold]]-Table1[[#This Row],[unit_return]]</f>
        <v>6273.7587000000003</v>
      </c>
      <c r="U1127">
        <f>Table1[[#This Row],[final_sold]]*Table1[[#This Row],[final_price]]</f>
        <v>188150037.9367514</v>
      </c>
      <c r="V1127">
        <v>3.24</v>
      </c>
      <c r="W1127">
        <v>14.95</v>
      </c>
    </row>
    <row r="1128" spans="1:23" x14ac:dyDescent="0.3">
      <c r="A1128">
        <v>2023</v>
      </c>
      <c r="B1128" t="s">
        <v>35</v>
      </c>
      <c r="C1128" t="s">
        <v>19</v>
      </c>
      <c r="D1128">
        <v>42446</v>
      </c>
      <c r="E1128">
        <v>7.93</v>
      </c>
      <c r="F1128" s="2">
        <f>Table1[[#This Row],[website_traffic]]*(Table1[[#This Row],[conversion_rate]]/100)</f>
        <v>3365.9677999999999</v>
      </c>
      <c r="G1128">
        <v>236692.4</v>
      </c>
      <c r="H1128" s="2">
        <f>Table1[[#This Row],[marketing_spend]]/Table1[[#This Row],[customer buying]]</f>
        <v>70.319270433900172</v>
      </c>
      <c r="I1128">
        <v>45497.42</v>
      </c>
      <c r="J1128">
        <v>19.920000000000002</v>
      </c>
      <c r="K1128" s="1">
        <f t="shared" si="17"/>
        <v>36434.333935999995</v>
      </c>
      <c r="L1128">
        <v>372.67</v>
      </c>
      <c r="M1128">
        <v>0.93</v>
      </c>
      <c r="N1128" s="1">
        <f>Table1[[#This Row],[final_price]]*Table1[[#This Row],[competitor_price_index]]</f>
        <v>33883.930560479996</v>
      </c>
      <c r="O1128" t="s">
        <v>44</v>
      </c>
      <c r="P1128">
        <v>650</v>
      </c>
      <c r="Q1128">
        <v>4114</v>
      </c>
      <c r="R1128">
        <v>2.78</v>
      </c>
      <c r="S1128" s="2">
        <f>Table1[[#This Row],[units_sold]]*(Table1[[#This Row],[return_rate]]/100)</f>
        <v>114.36919999999999</v>
      </c>
      <c r="T1128" s="2">
        <f>Table1[[#This Row],[units_sold]]-Table1[[#This Row],[unit_return]]</f>
        <v>3999.6307999999999</v>
      </c>
      <c r="U1128">
        <f>Table1[[#This Row],[final_sold]]*Table1[[#This Row],[final_price]]</f>
        <v>145723884.1879108</v>
      </c>
      <c r="V1128">
        <v>4.8899999999999997</v>
      </c>
      <c r="W1128">
        <v>19.53</v>
      </c>
    </row>
    <row r="1129" spans="1:23" x14ac:dyDescent="0.3">
      <c r="A1129">
        <v>2023</v>
      </c>
      <c r="B1129" t="s">
        <v>35</v>
      </c>
      <c r="C1129" t="s">
        <v>19</v>
      </c>
      <c r="D1129">
        <v>57808</v>
      </c>
      <c r="E1129">
        <v>3.71</v>
      </c>
      <c r="F1129" s="2">
        <f>Table1[[#This Row],[website_traffic]]*(Table1[[#This Row],[conversion_rate]]/100)</f>
        <v>2144.6768000000002</v>
      </c>
      <c r="G1129">
        <v>110663.45</v>
      </c>
      <c r="H1129" s="2">
        <f>Table1[[#This Row],[marketing_spend]]/Table1[[#This Row],[customer buying]]</f>
        <v>51.59912673089017</v>
      </c>
      <c r="I1129">
        <v>2613.52</v>
      </c>
      <c r="J1129">
        <v>52.19</v>
      </c>
      <c r="K1129" s="1">
        <f t="shared" si="17"/>
        <v>1249.5239119999999</v>
      </c>
      <c r="L1129">
        <v>208.62</v>
      </c>
      <c r="M1129">
        <v>1.01</v>
      </c>
      <c r="N1129" s="1">
        <f>Table1[[#This Row],[final_price]]*Table1[[#This Row],[competitor_price_index]]</f>
        <v>1262.0191511199998</v>
      </c>
      <c r="O1129" t="s">
        <v>45</v>
      </c>
      <c r="P1129">
        <v>307</v>
      </c>
      <c r="Q1129">
        <v>1771</v>
      </c>
      <c r="R1129">
        <v>9.4</v>
      </c>
      <c r="S1129" s="2">
        <f>Table1[[#This Row],[units_sold]]*(Table1[[#This Row],[return_rate]]/100)</f>
        <v>166.47399999999999</v>
      </c>
      <c r="T1129" s="2">
        <f>Table1[[#This Row],[units_sold]]-Table1[[#This Row],[unit_return]]</f>
        <v>1604.5260000000001</v>
      </c>
      <c r="U1129">
        <f>Table1[[#This Row],[final_sold]]*Table1[[#This Row],[final_price]]</f>
        <v>2004893.6044257118</v>
      </c>
      <c r="V1129">
        <v>4.13</v>
      </c>
      <c r="W1129">
        <v>12.21</v>
      </c>
    </row>
    <row r="1130" spans="1:23" x14ac:dyDescent="0.3">
      <c r="A1130">
        <v>2023</v>
      </c>
      <c r="B1130" t="s">
        <v>35</v>
      </c>
      <c r="C1130" t="s">
        <v>21</v>
      </c>
      <c r="D1130">
        <v>124731</v>
      </c>
      <c r="E1130">
        <v>1.76</v>
      </c>
      <c r="F1130" s="2">
        <f>Table1[[#This Row],[website_traffic]]*(Table1[[#This Row],[conversion_rate]]/100)</f>
        <v>2195.2656000000002</v>
      </c>
      <c r="G1130">
        <v>217139.1</v>
      </c>
      <c r="H1130" s="2">
        <f>Table1[[#This Row],[marketing_spend]]/Table1[[#This Row],[customer buying]]</f>
        <v>98.91245050257244</v>
      </c>
      <c r="I1130">
        <v>30854.52</v>
      </c>
      <c r="J1130">
        <v>31.91</v>
      </c>
      <c r="K1130" s="1">
        <f t="shared" si="17"/>
        <v>21008.842668000001</v>
      </c>
      <c r="L1130">
        <v>417.3</v>
      </c>
      <c r="M1130">
        <v>1.19</v>
      </c>
      <c r="N1130" s="1">
        <f>Table1[[#This Row],[final_price]]*Table1[[#This Row],[competitor_price_index]]</f>
        <v>25000.522774919998</v>
      </c>
      <c r="O1130" t="s">
        <v>45</v>
      </c>
      <c r="P1130">
        <v>2282</v>
      </c>
      <c r="Q1130">
        <v>1874</v>
      </c>
      <c r="R1130">
        <v>7.78</v>
      </c>
      <c r="S1130" s="2">
        <f>Table1[[#This Row],[units_sold]]*(Table1[[#This Row],[return_rate]]/100)</f>
        <v>145.7972</v>
      </c>
      <c r="T1130" s="2">
        <f>Table1[[#This Row],[units_sold]]-Table1[[#This Row],[unit_return]]</f>
        <v>1728.2028</v>
      </c>
      <c r="U1130">
        <f>Table1[[#This Row],[final_sold]]*Table1[[#This Row],[final_price]]</f>
        <v>36307540.723597072</v>
      </c>
      <c r="V1130">
        <v>4.2699999999999996</v>
      </c>
      <c r="W1130">
        <v>18.190000000000001</v>
      </c>
    </row>
    <row r="1131" spans="1:23" x14ac:dyDescent="0.3">
      <c r="A1131">
        <v>2023</v>
      </c>
      <c r="B1131" t="s">
        <v>35</v>
      </c>
      <c r="C1131" t="s">
        <v>20</v>
      </c>
      <c r="D1131">
        <v>182878</v>
      </c>
      <c r="E1131">
        <v>7.71</v>
      </c>
      <c r="F1131" s="2">
        <f>Table1[[#This Row],[website_traffic]]*(Table1[[#This Row],[conversion_rate]]/100)</f>
        <v>14099.8938</v>
      </c>
      <c r="G1131">
        <v>164978.94</v>
      </c>
      <c r="H1131" s="2">
        <f>Table1[[#This Row],[marketing_spend]]/Table1[[#This Row],[customer buying]]</f>
        <v>11.70072217139678</v>
      </c>
      <c r="I1131">
        <v>20784.45</v>
      </c>
      <c r="J1131">
        <v>3.63</v>
      </c>
      <c r="K1131" s="1">
        <f t="shared" si="17"/>
        <v>20029.974464999999</v>
      </c>
      <c r="L1131">
        <v>134.1</v>
      </c>
      <c r="M1131">
        <v>0.98</v>
      </c>
      <c r="N1131" s="1">
        <f>Table1[[#This Row],[final_price]]*Table1[[#This Row],[competitor_price_index]]</f>
        <v>19629.374975700001</v>
      </c>
      <c r="O1131" t="s">
        <v>44</v>
      </c>
      <c r="P1131">
        <v>3061</v>
      </c>
      <c r="Q1131">
        <v>11738</v>
      </c>
      <c r="R1131">
        <v>16.100000000000001</v>
      </c>
      <c r="S1131" s="2">
        <f>Table1[[#This Row],[units_sold]]*(Table1[[#This Row],[return_rate]]/100)</f>
        <v>1889.818</v>
      </c>
      <c r="T1131" s="2">
        <f>Table1[[#This Row],[units_sold]]-Table1[[#This Row],[unit_return]]</f>
        <v>9848.1820000000007</v>
      </c>
      <c r="U1131">
        <f>Table1[[#This Row],[final_sold]]*Table1[[#This Row],[final_price]]</f>
        <v>197258833.98667264</v>
      </c>
      <c r="V1131">
        <v>3.33</v>
      </c>
      <c r="W1131">
        <v>11.56</v>
      </c>
    </row>
    <row r="1132" spans="1:23" x14ac:dyDescent="0.3">
      <c r="A1132">
        <v>2023</v>
      </c>
      <c r="B1132" t="s">
        <v>35</v>
      </c>
      <c r="C1132" t="s">
        <v>20</v>
      </c>
      <c r="D1132">
        <v>3512</v>
      </c>
      <c r="E1132">
        <v>0.82</v>
      </c>
      <c r="F1132" s="2">
        <f>Table1[[#This Row],[website_traffic]]*(Table1[[#This Row],[conversion_rate]]/100)</f>
        <v>28.798399999999997</v>
      </c>
      <c r="G1132">
        <v>276891.13</v>
      </c>
      <c r="H1132" s="2">
        <f>Table1[[#This Row],[marketing_spend]]/Table1[[#This Row],[customer buying]]</f>
        <v>9614.8095033057398</v>
      </c>
      <c r="I1132">
        <v>5485.27</v>
      </c>
      <c r="J1132">
        <v>19</v>
      </c>
      <c r="K1132" s="1">
        <f t="shared" si="17"/>
        <v>4443.0687000000007</v>
      </c>
      <c r="L1132">
        <v>462.01</v>
      </c>
      <c r="M1132">
        <v>0.9</v>
      </c>
      <c r="N1132" s="1">
        <f>Table1[[#This Row],[final_price]]*Table1[[#This Row],[competitor_price_index]]</f>
        <v>3998.7618300000008</v>
      </c>
      <c r="O1132" t="s">
        <v>44</v>
      </c>
      <c r="P1132">
        <v>847</v>
      </c>
      <c r="Q1132">
        <v>21</v>
      </c>
      <c r="R1132">
        <v>7.15</v>
      </c>
      <c r="S1132" s="2">
        <f>Table1[[#This Row],[units_sold]]*(Table1[[#This Row],[return_rate]]/100)</f>
        <v>1.5015000000000001</v>
      </c>
      <c r="T1132" s="2">
        <f>Table1[[#This Row],[units_sold]]-Table1[[#This Row],[unit_return]]</f>
        <v>19.4985</v>
      </c>
      <c r="U1132">
        <f>Table1[[#This Row],[final_sold]]*Table1[[#This Row],[final_price]]</f>
        <v>86633.175046950011</v>
      </c>
      <c r="V1132">
        <v>3.02</v>
      </c>
      <c r="W1132">
        <v>13.19</v>
      </c>
    </row>
    <row r="1133" spans="1:23" x14ac:dyDescent="0.3">
      <c r="A1133">
        <v>2023</v>
      </c>
      <c r="B1133" t="s">
        <v>35</v>
      </c>
      <c r="C1133" t="s">
        <v>21</v>
      </c>
      <c r="D1133">
        <v>185324</v>
      </c>
      <c r="E1133">
        <v>6.54</v>
      </c>
      <c r="F1133" s="2">
        <f>Table1[[#This Row],[website_traffic]]*(Table1[[#This Row],[conversion_rate]]/100)</f>
        <v>12120.1896</v>
      </c>
      <c r="G1133">
        <v>18251.439999999999</v>
      </c>
      <c r="H1133" s="2">
        <f>Table1[[#This Row],[marketing_spend]]/Table1[[#This Row],[customer buying]]</f>
        <v>1.505870832251667</v>
      </c>
      <c r="I1133">
        <v>24958.93</v>
      </c>
      <c r="J1133">
        <v>26.13</v>
      </c>
      <c r="K1133" s="1">
        <f t="shared" si="17"/>
        <v>18437.161591</v>
      </c>
      <c r="L1133">
        <v>65.19</v>
      </c>
      <c r="M1133">
        <v>1.05</v>
      </c>
      <c r="N1133" s="1">
        <f>Table1[[#This Row],[final_price]]*Table1[[#This Row],[competitor_price_index]]</f>
        <v>19359.019670550002</v>
      </c>
      <c r="O1133" t="s">
        <v>45</v>
      </c>
      <c r="P1133">
        <v>2870</v>
      </c>
      <c r="Q1133">
        <v>10059</v>
      </c>
      <c r="R1133">
        <v>4.91</v>
      </c>
      <c r="S1133" s="2">
        <f>Table1[[#This Row],[units_sold]]*(Table1[[#This Row],[return_rate]]/100)</f>
        <v>493.89690000000007</v>
      </c>
      <c r="T1133" s="2">
        <f>Table1[[#This Row],[units_sold]]-Table1[[#This Row],[unit_return]]</f>
        <v>9565.1031000000003</v>
      </c>
      <c r="U1133">
        <f>Table1[[#This Row],[final_sold]]*Table1[[#This Row],[final_price]]</f>
        <v>176353351.48927504</v>
      </c>
      <c r="V1133">
        <v>4.1500000000000004</v>
      </c>
      <c r="W1133">
        <v>11.89</v>
      </c>
    </row>
    <row r="1134" spans="1:23" x14ac:dyDescent="0.3">
      <c r="A1134">
        <v>2023</v>
      </c>
      <c r="B1134" t="s">
        <v>35</v>
      </c>
      <c r="C1134" t="s">
        <v>21</v>
      </c>
      <c r="D1134">
        <v>186025</v>
      </c>
      <c r="E1134">
        <v>5.77</v>
      </c>
      <c r="F1134" s="2">
        <f>Table1[[#This Row],[website_traffic]]*(Table1[[#This Row],[conversion_rate]]/100)</f>
        <v>10733.642499999998</v>
      </c>
      <c r="G1134">
        <v>122380.14</v>
      </c>
      <c r="H1134" s="2">
        <f>Table1[[#This Row],[marketing_spend]]/Table1[[#This Row],[customer buying]]</f>
        <v>11.401547983361661</v>
      </c>
      <c r="I1134">
        <v>3893.97</v>
      </c>
      <c r="J1134">
        <v>8.3699999999999992</v>
      </c>
      <c r="K1134" s="1">
        <f t="shared" si="17"/>
        <v>3568.044711</v>
      </c>
      <c r="L1134">
        <v>125.48</v>
      </c>
      <c r="M1134">
        <v>1.1599999999999999</v>
      </c>
      <c r="N1134" s="1">
        <f>Table1[[#This Row],[final_price]]*Table1[[#This Row],[competitor_price_index]]</f>
        <v>4138.9318647599994</v>
      </c>
      <c r="O1134" t="s">
        <v>45</v>
      </c>
      <c r="P1134">
        <v>3026</v>
      </c>
      <c r="Q1134">
        <v>8629</v>
      </c>
      <c r="R1134">
        <v>19.79</v>
      </c>
      <c r="S1134" s="2">
        <f>Table1[[#This Row],[units_sold]]*(Table1[[#This Row],[return_rate]]/100)</f>
        <v>1707.6790999999998</v>
      </c>
      <c r="T1134" s="2">
        <f>Table1[[#This Row],[units_sold]]-Table1[[#This Row],[unit_return]]</f>
        <v>6921.3209000000006</v>
      </c>
      <c r="U1134">
        <f>Table1[[#This Row],[final_sold]]*Table1[[#This Row],[final_price]]</f>
        <v>24695582.430378761</v>
      </c>
      <c r="V1134">
        <v>4.0199999999999996</v>
      </c>
      <c r="W1134">
        <v>10.53</v>
      </c>
    </row>
    <row r="1135" spans="1:23" x14ac:dyDescent="0.3">
      <c r="A1135">
        <v>2023</v>
      </c>
      <c r="B1135" t="s">
        <v>35</v>
      </c>
      <c r="C1135" t="s">
        <v>21</v>
      </c>
      <c r="D1135">
        <v>79267</v>
      </c>
      <c r="E1135">
        <v>6.7</v>
      </c>
      <c r="F1135" s="2">
        <f>Table1[[#This Row],[website_traffic]]*(Table1[[#This Row],[conversion_rate]]/100)</f>
        <v>5310.8890000000001</v>
      </c>
      <c r="G1135">
        <v>5702.02</v>
      </c>
      <c r="H1135" s="2">
        <f>Table1[[#This Row],[marketing_spend]]/Table1[[#This Row],[customer buying]]</f>
        <v>1.073646992057262</v>
      </c>
      <c r="I1135">
        <v>3847.63</v>
      </c>
      <c r="J1135">
        <v>50.67</v>
      </c>
      <c r="K1135" s="1">
        <f t="shared" si="17"/>
        <v>1898.0358789999998</v>
      </c>
      <c r="L1135">
        <v>419.43</v>
      </c>
      <c r="M1135">
        <v>1.1299999999999999</v>
      </c>
      <c r="N1135" s="1">
        <f>Table1[[#This Row],[final_price]]*Table1[[#This Row],[competitor_price_index]]</f>
        <v>2144.7805432699997</v>
      </c>
      <c r="O1135" t="s">
        <v>45</v>
      </c>
      <c r="P1135">
        <v>4814</v>
      </c>
      <c r="Q1135">
        <v>4992</v>
      </c>
      <c r="R1135">
        <v>2.96</v>
      </c>
      <c r="S1135" s="2">
        <f>Table1[[#This Row],[units_sold]]*(Table1[[#This Row],[return_rate]]/100)</f>
        <v>147.76320000000001</v>
      </c>
      <c r="T1135" s="2">
        <f>Table1[[#This Row],[units_sold]]-Table1[[#This Row],[unit_return]]</f>
        <v>4844.2367999999997</v>
      </c>
      <c r="U1135">
        <f>Table1[[#This Row],[final_sold]]*Table1[[#This Row],[final_price]]</f>
        <v>9194535.252772145</v>
      </c>
      <c r="V1135">
        <v>4.7</v>
      </c>
      <c r="W1135">
        <v>7.27</v>
      </c>
    </row>
    <row r="1136" spans="1:23" x14ac:dyDescent="0.3">
      <c r="A1136">
        <v>2023</v>
      </c>
      <c r="B1136" t="s">
        <v>35</v>
      </c>
      <c r="C1136" t="s">
        <v>20</v>
      </c>
      <c r="D1136">
        <v>172966</v>
      </c>
      <c r="E1136">
        <v>7.81</v>
      </c>
      <c r="F1136" s="2">
        <f>Table1[[#This Row],[website_traffic]]*(Table1[[#This Row],[conversion_rate]]/100)</f>
        <v>13508.6446</v>
      </c>
      <c r="G1136">
        <v>422615.85</v>
      </c>
      <c r="H1136" s="2">
        <f>Table1[[#This Row],[marketing_spend]]/Table1[[#This Row],[customer buying]]</f>
        <v>31.284844817073655</v>
      </c>
      <c r="I1136">
        <v>30822.17</v>
      </c>
      <c r="J1136">
        <v>14.84</v>
      </c>
      <c r="K1136" s="1">
        <f t="shared" si="17"/>
        <v>26248.159971999998</v>
      </c>
      <c r="L1136">
        <v>119.99</v>
      </c>
      <c r="M1136">
        <v>0.95</v>
      </c>
      <c r="N1136" s="1">
        <f>Table1[[#This Row],[final_price]]*Table1[[#This Row],[competitor_price_index]]</f>
        <v>24935.751973399998</v>
      </c>
      <c r="O1136" t="s">
        <v>45</v>
      </c>
      <c r="P1136">
        <v>4472</v>
      </c>
      <c r="Q1136">
        <v>8186</v>
      </c>
      <c r="R1136">
        <v>7.05</v>
      </c>
      <c r="S1136" s="2">
        <f>Table1[[#This Row],[units_sold]]*(Table1[[#This Row],[return_rate]]/100)</f>
        <v>577.11299999999994</v>
      </c>
      <c r="T1136" s="2">
        <f>Table1[[#This Row],[units_sold]]-Table1[[#This Row],[unit_return]]</f>
        <v>7608.8869999999997</v>
      </c>
      <c r="U1136">
        <f>Table1[[#This Row],[final_sold]]*Table1[[#This Row],[final_price]]</f>
        <v>199719283.18487114</v>
      </c>
      <c r="V1136">
        <v>3.03</v>
      </c>
      <c r="W1136">
        <v>13.2</v>
      </c>
    </row>
    <row r="1137" spans="1:23" x14ac:dyDescent="0.3">
      <c r="A1137">
        <v>2023</v>
      </c>
      <c r="B1137" t="s">
        <v>35</v>
      </c>
      <c r="C1137" t="s">
        <v>20</v>
      </c>
      <c r="D1137">
        <v>127682</v>
      </c>
      <c r="E1137">
        <v>4.28</v>
      </c>
      <c r="F1137" s="2">
        <f>Table1[[#This Row],[website_traffic]]*(Table1[[#This Row],[conversion_rate]]/100)</f>
        <v>5464.789600000001</v>
      </c>
      <c r="G1137">
        <v>100413.39</v>
      </c>
      <c r="H1137" s="2">
        <f>Table1[[#This Row],[marketing_spend]]/Table1[[#This Row],[customer buying]]</f>
        <v>18.374612263205886</v>
      </c>
      <c r="I1137">
        <v>12510.86</v>
      </c>
      <c r="J1137">
        <v>9.24</v>
      </c>
      <c r="K1137" s="1">
        <f t="shared" si="17"/>
        <v>11354.856535999999</v>
      </c>
      <c r="L1137">
        <v>455.45</v>
      </c>
      <c r="M1137">
        <v>0.92</v>
      </c>
      <c r="N1137" s="1">
        <f>Table1[[#This Row],[final_price]]*Table1[[#This Row],[competitor_price_index]]</f>
        <v>10446.46801312</v>
      </c>
      <c r="O1137" t="s">
        <v>45</v>
      </c>
      <c r="P1137">
        <v>4150</v>
      </c>
      <c r="Q1137">
        <v>2808</v>
      </c>
      <c r="R1137">
        <v>5.8</v>
      </c>
      <c r="S1137" s="2">
        <f>Table1[[#This Row],[units_sold]]*(Table1[[#This Row],[return_rate]]/100)</f>
        <v>162.86399999999998</v>
      </c>
      <c r="T1137" s="2">
        <f>Table1[[#This Row],[units_sold]]-Table1[[#This Row],[unit_return]]</f>
        <v>2645.136</v>
      </c>
      <c r="U1137">
        <f>Table1[[#This Row],[final_sold]]*Table1[[#This Row],[final_price]]</f>
        <v>30035139.798208892</v>
      </c>
      <c r="V1137">
        <v>2.57</v>
      </c>
      <c r="W1137">
        <v>8.74</v>
      </c>
    </row>
    <row r="1138" spans="1:23" x14ac:dyDescent="0.3">
      <c r="A1138">
        <v>2023</v>
      </c>
      <c r="B1138" t="s">
        <v>35</v>
      </c>
      <c r="C1138" t="s">
        <v>20</v>
      </c>
      <c r="D1138">
        <v>119502</v>
      </c>
      <c r="E1138">
        <v>8</v>
      </c>
      <c r="F1138" s="2">
        <f>Table1[[#This Row],[website_traffic]]*(Table1[[#This Row],[conversion_rate]]/100)</f>
        <v>9560.16</v>
      </c>
      <c r="G1138">
        <v>24272.19</v>
      </c>
      <c r="H1138" s="2">
        <f>Table1[[#This Row],[marketing_spend]]/Table1[[#This Row],[customer buying]]</f>
        <v>2.5388895164934477</v>
      </c>
      <c r="I1138">
        <v>42696.66</v>
      </c>
      <c r="J1138">
        <v>50.07</v>
      </c>
      <c r="K1138" s="1">
        <f t="shared" si="17"/>
        <v>21318.442338000001</v>
      </c>
      <c r="L1138">
        <v>296.41000000000003</v>
      </c>
      <c r="M1138">
        <v>0.85</v>
      </c>
      <c r="N1138" s="1">
        <f>Table1[[#This Row],[final_price]]*Table1[[#This Row],[competitor_price_index]]</f>
        <v>18120.675987300001</v>
      </c>
      <c r="O1138" t="s">
        <v>45</v>
      </c>
      <c r="P1138">
        <v>2576</v>
      </c>
      <c r="Q1138">
        <v>8680</v>
      </c>
      <c r="R1138">
        <v>15.65</v>
      </c>
      <c r="S1138" s="2">
        <f>Table1[[#This Row],[units_sold]]*(Table1[[#This Row],[return_rate]]/100)</f>
        <v>1358.42</v>
      </c>
      <c r="T1138" s="2">
        <f>Table1[[#This Row],[units_sold]]-Table1[[#This Row],[unit_return]]</f>
        <v>7321.58</v>
      </c>
      <c r="U1138">
        <f>Table1[[#This Row],[final_sold]]*Table1[[#This Row],[final_price]]</f>
        <v>156084681.05305403</v>
      </c>
      <c r="V1138">
        <v>4.54</v>
      </c>
      <c r="W1138">
        <v>13.45</v>
      </c>
    </row>
    <row r="1139" spans="1:23" x14ac:dyDescent="0.3">
      <c r="A1139">
        <v>2023</v>
      </c>
      <c r="B1139" t="s">
        <v>35</v>
      </c>
      <c r="C1139" t="s">
        <v>20</v>
      </c>
      <c r="D1139">
        <v>106894</v>
      </c>
      <c r="E1139">
        <v>3.65</v>
      </c>
      <c r="F1139" s="2">
        <f>Table1[[#This Row],[website_traffic]]*(Table1[[#This Row],[conversion_rate]]/100)</f>
        <v>3901.6309999999999</v>
      </c>
      <c r="G1139">
        <v>444648.07</v>
      </c>
      <c r="H1139" s="2">
        <f>Table1[[#This Row],[marketing_spend]]/Table1[[#This Row],[customer buying]]</f>
        <v>113.96466503367438</v>
      </c>
      <c r="I1139">
        <v>12432.45</v>
      </c>
      <c r="J1139">
        <v>24.94</v>
      </c>
      <c r="K1139" s="1">
        <f t="shared" si="17"/>
        <v>9331.7969699999994</v>
      </c>
      <c r="L1139">
        <v>459.94</v>
      </c>
      <c r="M1139">
        <v>1.1499999999999999</v>
      </c>
      <c r="N1139" s="1">
        <f>Table1[[#This Row],[final_price]]*Table1[[#This Row],[competitor_price_index]]</f>
        <v>10731.566515499999</v>
      </c>
      <c r="O1139" t="s">
        <v>44</v>
      </c>
      <c r="P1139">
        <v>1202</v>
      </c>
      <c r="Q1139">
        <v>4779</v>
      </c>
      <c r="R1139">
        <v>5.9</v>
      </c>
      <c r="S1139" s="2">
        <f>Table1[[#This Row],[units_sold]]*(Table1[[#This Row],[return_rate]]/100)</f>
        <v>281.96100000000001</v>
      </c>
      <c r="T1139" s="2">
        <f>Table1[[#This Row],[units_sold]]-Table1[[#This Row],[unit_return]]</f>
        <v>4497.0389999999998</v>
      </c>
      <c r="U1139">
        <f>Table1[[#This Row],[final_sold]]*Table1[[#This Row],[final_price]]</f>
        <v>41965454.914171822</v>
      </c>
      <c r="V1139">
        <v>4.9000000000000004</v>
      </c>
      <c r="W1139">
        <v>20.76</v>
      </c>
    </row>
    <row r="1140" spans="1:23" x14ac:dyDescent="0.3">
      <c r="A1140">
        <v>2023</v>
      </c>
      <c r="B1140" t="s">
        <v>35</v>
      </c>
      <c r="C1140" t="s">
        <v>20</v>
      </c>
      <c r="D1140">
        <v>40530</v>
      </c>
      <c r="E1140">
        <v>6.14</v>
      </c>
      <c r="F1140" s="2">
        <f>Table1[[#This Row],[website_traffic]]*(Table1[[#This Row],[conversion_rate]]/100)</f>
        <v>2488.5419999999999</v>
      </c>
      <c r="G1140">
        <v>320089.52</v>
      </c>
      <c r="H1140" s="2">
        <f>Table1[[#This Row],[marketing_spend]]/Table1[[#This Row],[customer buying]]</f>
        <v>128.62532358304583</v>
      </c>
      <c r="I1140">
        <v>48805.8</v>
      </c>
      <c r="J1140">
        <v>14.72</v>
      </c>
      <c r="K1140" s="1">
        <f t="shared" si="17"/>
        <v>41621.586240000004</v>
      </c>
      <c r="L1140">
        <v>159.81</v>
      </c>
      <c r="M1140">
        <v>0.87</v>
      </c>
      <c r="N1140" s="1">
        <f>Table1[[#This Row],[final_price]]*Table1[[#This Row],[competitor_price_index]]</f>
        <v>36210.7800288</v>
      </c>
      <c r="O1140" t="s">
        <v>45</v>
      </c>
      <c r="P1140">
        <v>3905</v>
      </c>
      <c r="Q1140">
        <v>2254</v>
      </c>
      <c r="R1140">
        <v>11.79</v>
      </c>
      <c r="S1140" s="2">
        <f>Table1[[#This Row],[units_sold]]*(Table1[[#This Row],[return_rate]]/100)</f>
        <v>265.7466</v>
      </c>
      <c r="T1140" s="2">
        <f>Table1[[#This Row],[units_sold]]-Table1[[#This Row],[unit_return]]</f>
        <v>1988.2534000000001</v>
      </c>
      <c r="U1140">
        <f>Table1[[#This Row],[final_sold]]*Table1[[#This Row],[final_price]]</f>
        <v>82754260.355073228</v>
      </c>
      <c r="V1140">
        <v>4.53</v>
      </c>
      <c r="W1140">
        <v>9.61</v>
      </c>
    </row>
    <row r="1141" spans="1:23" x14ac:dyDescent="0.3">
      <c r="A1141">
        <v>2023</v>
      </c>
      <c r="B1141" t="s">
        <v>35</v>
      </c>
      <c r="C1141" t="s">
        <v>22</v>
      </c>
      <c r="D1141">
        <v>45619</v>
      </c>
      <c r="E1141">
        <v>5.27</v>
      </c>
      <c r="F1141" s="2">
        <f>Table1[[#This Row],[website_traffic]]*(Table1[[#This Row],[conversion_rate]]/100)</f>
        <v>2404.1212999999998</v>
      </c>
      <c r="G1141">
        <v>7218.44</v>
      </c>
      <c r="H1141" s="2">
        <f>Table1[[#This Row],[marketing_spend]]/Table1[[#This Row],[customer buying]]</f>
        <v>3.002527368315401</v>
      </c>
      <c r="I1141">
        <v>32292.27</v>
      </c>
      <c r="J1141">
        <v>7.91</v>
      </c>
      <c r="K1141" s="1">
        <f t="shared" si="17"/>
        <v>29737.951443000002</v>
      </c>
      <c r="L1141">
        <v>256.20999999999998</v>
      </c>
      <c r="M1141">
        <v>0.91</v>
      </c>
      <c r="N1141" s="1">
        <f>Table1[[#This Row],[final_price]]*Table1[[#This Row],[competitor_price_index]]</f>
        <v>27061.535813130002</v>
      </c>
      <c r="O1141" t="s">
        <v>45</v>
      </c>
      <c r="P1141">
        <v>1507</v>
      </c>
      <c r="Q1141">
        <v>1783</v>
      </c>
      <c r="R1141">
        <v>16</v>
      </c>
      <c r="S1141" s="2">
        <f>Table1[[#This Row],[units_sold]]*(Table1[[#This Row],[return_rate]]/100)</f>
        <v>285.28000000000003</v>
      </c>
      <c r="T1141" s="2">
        <f>Table1[[#This Row],[units_sold]]-Table1[[#This Row],[unit_return]]</f>
        <v>1497.72</v>
      </c>
      <c r="U1141">
        <f>Table1[[#This Row],[final_sold]]*Table1[[#This Row],[final_price]]</f>
        <v>44539124.635209963</v>
      </c>
      <c r="V1141">
        <v>3.71</v>
      </c>
      <c r="W1141">
        <v>2.5099999999999998</v>
      </c>
    </row>
    <row r="1142" spans="1:23" x14ac:dyDescent="0.3">
      <c r="A1142">
        <v>2023</v>
      </c>
      <c r="B1142" t="s">
        <v>35</v>
      </c>
      <c r="C1142" t="s">
        <v>21</v>
      </c>
      <c r="D1142">
        <v>146614</v>
      </c>
      <c r="E1142">
        <v>4.87</v>
      </c>
      <c r="F1142" s="2">
        <f>Table1[[#This Row],[website_traffic]]*(Table1[[#This Row],[conversion_rate]]/100)</f>
        <v>7140.1018000000004</v>
      </c>
      <c r="G1142">
        <v>396104.21</v>
      </c>
      <c r="H1142" s="2">
        <f>Table1[[#This Row],[marketing_spend]]/Table1[[#This Row],[customer buying]]</f>
        <v>55.475989151863352</v>
      </c>
      <c r="I1142">
        <v>6803.68</v>
      </c>
      <c r="J1142">
        <v>25.73</v>
      </c>
      <c r="K1142" s="1">
        <f t="shared" si="17"/>
        <v>5053.0931359999995</v>
      </c>
      <c r="L1142">
        <v>454.54</v>
      </c>
      <c r="M1142">
        <v>0.89</v>
      </c>
      <c r="N1142" s="1">
        <f>Table1[[#This Row],[final_price]]*Table1[[#This Row],[competitor_price_index]]</f>
        <v>4497.2528910399997</v>
      </c>
      <c r="O1142" t="s">
        <v>44</v>
      </c>
      <c r="P1142">
        <v>1661</v>
      </c>
      <c r="Q1142">
        <v>6426</v>
      </c>
      <c r="R1142">
        <v>8.9700000000000006</v>
      </c>
      <c r="S1142" s="2">
        <f>Table1[[#This Row],[units_sold]]*(Table1[[#This Row],[return_rate]]/100)</f>
        <v>576.41219999999998</v>
      </c>
      <c r="T1142" s="2">
        <f>Table1[[#This Row],[units_sold]]-Table1[[#This Row],[unit_return]]</f>
        <v>5849.5878000000002</v>
      </c>
      <c r="U1142">
        <f>Table1[[#This Row],[final_sold]]*Table1[[#This Row],[final_price]]</f>
        <v>29558511.960609339</v>
      </c>
      <c r="V1142">
        <v>3.6</v>
      </c>
      <c r="W1142">
        <v>18.59</v>
      </c>
    </row>
    <row r="1143" spans="1:23" x14ac:dyDescent="0.3">
      <c r="A1143">
        <v>2023</v>
      </c>
      <c r="B1143" t="s">
        <v>35</v>
      </c>
      <c r="C1143" t="s">
        <v>20</v>
      </c>
      <c r="D1143">
        <v>88964</v>
      </c>
      <c r="E1143">
        <v>1.0900000000000001</v>
      </c>
      <c r="F1143" s="2">
        <f>Table1[[#This Row],[website_traffic]]*(Table1[[#This Row],[conversion_rate]]/100)</f>
        <v>969.70759999999996</v>
      </c>
      <c r="G1143">
        <v>445102.64</v>
      </c>
      <c r="H1143" s="2">
        <f>Table1[[#This Row],[marketing_spend]]/Table1[[#This Row],[customer buying]]</f>
        <v>459.00706563504303</v>
      </c>
      <c r="I1143">
        <v>11162.44</v>
      </c>
      <c r="J1143">
        <v>3.52</v>
      </c>
      <c r="K1143" s="1">
        <f t="shared" si="17"/>
        <v>10769.522112000001</v>
      </c>
      <c r="L1143">
        <v>61.29</v>
      </c>
      <c r="M1143">
        <v>1.1299999999999999</v>
      </c>
      <c r="N1143" s="1">
        <f>Table1[[#This Row],[final_price]]*Table1[[#This Row],[competitor_price_index]]</f>
        <v>12169.55998656</v>
      </c>
      <c r="O1143" t="s">
        <v>45</v>
      </c>
      <c r="P1143">
        <v>127</v>
      </c>
      <c r="Q1143">
        <v>618</v>
      </c>
      <c r="R1143">
        <v>5.26</v>
      </c>
      <c r="S1143" s="2">
        <f>Table1[[#This Row],[units_sold]]*(Table1[[#This Row],[return_rate]]/100)</f>
        <v>32.506799999999998</v>
      </c>
      <c r="T1143" s="2">
        <f>Table1[[#This Row],[units_sold]]-Table1[[#This Row],[unit_return]]</f>
        <v>585.4932</v>
      </c>
      <c r="U1143">
        <f>Table1[[#This Row],[final_sold]]*Table1[[#This Row],[final_price]]</f>
        <v>6305481.9638256384</v>
      </c>
      <c r="V1143">
        <v>3.19</v>
      </c>
      <c r="W1143">
        <v>10.4</v>
      </c>
    </row>
    <row r="1144" spans="1:23" x14ac:dyDescent="0.3">
      <c r="A1144">
        <v>2023</v>
      </c>
      <c r="B1144" t="s">
        <v>35</v>
      </c>
      <c r="C1144" t="s">
        <v>22</v>
      </c>
      <c r="D1144">
        <v>119960</v>
      </c>
      <c r="E1144">
        <v>5.08</v>
      </c>
      <c r="F1144" s="2">
        <f>Table1[[#This Row],[website_traffic]]*(Table1[[#This Row],[conversion_rate]]/100)</f>
        <v>6093.9679999999998</v>
      </c>
      <c r="G1144">
        <v>486822.7</v>
      </c>
      <c r="H1144" s="2">
        <f>Table1[[#This Row],[marketing_spend]]/Table1[[#This Row],[customer buying]]</f>
        <v>79.885995463054613</v>
      </c>
      <c r="I1144">
        <v>32574.6</v>
      </c>
      <c r="J1144">
        <v>43.57</v>
      </c>
      <c r="K1144" s="1">
        <f t="shared" si="17"/>
        <v>18381.84678</v>
      </c>
      <c r="L1144">
        <v>21.71</v>
      </c>
      <c r="M1144">
        <v>0.97</v>
      </c>
      <c r="N1144" s="1">
        <f>Table1[[#This Row],[final_price]]*Table1[[#This Row],[competitor_price_index]]</f>
        <v>17830.391376600001</v>
      </c>
      <c r="O1144" t="s">
        <v>45</v>
      </c>
      <c r="P1144">
        <v>1749</v>
      </c>
      <c r="Q1144">
        <v>4070</v>
      </c>
      <c r="R1144">
        <v>13.55</v>
      </c>
      <c r="S1144" s="2">
        <f>Table1[[#This Row],[units_sold]]*(Table1[[#This Row],[return_rate]]/100)</f>
        <v>551.48500000000001</v>
      </c>
      <c r="T1144" s="2">
        <f>Table1[[#This Row],[units_sold]]-Table1[[#This Row],[unit_return]]</f>
        <v>3518.5149999999999</v>
      </c>
      <c r="U1144">
        <f>Table1[[#This Row],[final_sold]]*Table1[[#This Row],[final_price]]</f>
        <v>64676803.6231317</v>
      </c>
      <c r="V1144">
        <v>3.34</v>
      </c>
      <c r="W1144">
        <v>10.16</v>
      </c>
    </row>
    <row r="1145" spans="1:23" x14ac:dyDescent="0.3">
      <c r="A1145">
        <v>2023</v>
      </c>
      <c r="B1145" t="s">
        <v>35</v>
      </c>
      <c r="C1145" t="s">
        <v>21</v>
      </c>
      <c r="D1145">
        <v>117180</v>
      </c>
      <c r="E1145">
        <v>6.84</v>
      </c>
      <c r="F1145" s="2">
        <f>Table1[[#This Row],[website_traffic]]*(Table1[[#This Row],[conversion_rate]]/100)</f>
        <v>8015.1120000000001</v>
      </c>
      <c r="G1145">
        <v>264228.69</v>
      </c>
      <c r="H1145" s="2">
        <f>Table1[[#This Row],[marketing_spend]]/Table1[[#This Row],[customer buying]]</f>
        <v>32.96631288496031</v>
      </c>
      <c r="I1145">
        <v>45495.86</v>
      </c>
      <c r="J1145">
        <v>58.28</v>
      </c>
      <c r="K1145" s="1">
        <f t="shared" si="17"/>
        <v>18980.872792000002</v>
      </c>
      <c r="L1145">
        <v>134.69999999999999</v>
      </c>
      <c r="M1145">
        <v>1.18</v>
      </c>
      <c r="N1145" s="1">
        <f>Table1[[#This Row],[final_price]]*Table1[[#This Row],[competitor_price_index]]</f>
        <v>22397.429894560002</v>
      </c>
      <c r="O1145" t="s">
        <v>45</v>
      </c>
      <c r="P1145">
        <v>3787</v>
      </c>
      <c r="Q1145">
        <v>5402</v>
      </c>
      <c r="R1145">
        <v>20.55</v>
      </c>
      <c r="S1145" s="2">
        <f>Table1[[#This Row],[units_sold]]*(Table1[[#This Row],[return_rate]]/100)</f>
        <v>1110.1110000000001</v>
      </c>
      <c r="T1145" s="2">
        <f>Table1[[#This Row],[units_sold]]-Table1[[#This Row],[unit_return]]</f>
        <v>4291.8890000000001</v>
      </c>
      <c r="U1145">
        <f>Table1[[#This Row],[final_sold]]*Table1[[#This Row],[final_price]]</f>
        <v>81463799.146384105</v>
      </c>
      <c r="V1145">
        <v>3.37</v>
      </c>
      <c r="W1145">
        <v>11.45</v>
      </c>
    </row>
    <row r="1146" spans="1:23" x14ac:dyDescent="0.3">
      <c r="A1146">
        <v>2023</v>
      </c>
      <c r="B1146" t="s">
        <v>35</v>
      </c>
      <c r="C1146" t="s">
        <v>21</v>
      </c>
      <c r="D1146">
        <v>127187</v>
      </c>
      <c r="E1146">
        <v>5.08</v>
      </c>
      <c r="F1146" s="2">
        <f>Table1[[#This Row],[website_traffic]]*(Table1[[#This Row],[conversion_rate]]/100)</f>
        <v>6461.0995999999996</v>
      </c>
      <c r="G1146">
        <v>362131.16</v>
      </c>
      <c r="H1146" s="2">
        <f>Table1[[#This Row],[marketing_spend]]/Table1[[#This Row],[customer buying]]</f>
        <v>56.047914816233444</v>
      </c>
      <c r="I1146">
        <v>8692.41</v>
      </c>
      <c r="J1146">
        <v>24.84</v>
      </c>
      <c r="K1146" s="1">
        <f t="shared" si="17"/>
        <v>6533.2153560000006</v>
      </c>
      <c r="L1146">
        <v>431.49</v>
      </c>
      <c r="M1146">
        <v>0.9</v>
      </c>
      <c r="N1146" s="1">
        <f>Table1[[#This Row],[final_price]]*Table1[[#This Row],[competitor_price_index]]</f>
        <v>5879.8938204000005</v>
      </c>
      <c r="O1146" t="s">
        <v>45</v>
      </c>
      <c r="P1146">
        <v>2965</v>
      </c>
      <c r="Q1146">
        <v>6267</v>
      </c>
      <c r="R1146">
        <v>8.8699999999999992</v>
      </c>
      <c r="S1146" s="2">
        <f>Table1[[#This Row],[units_sold]]*(Table1[[#This Row],[return_rate]]/100)</f>
        <v>555.88289999999995</v>
      </c>
      <c r="T1146" s="2">
        <f>Table1[[#This Row],[units_sold]]-Table1[[#This Row],[unit_return]]</f>
        <v>5711.1171000000004</v>
      </c>
      <c r="U1146">
        <f>Table1[[#This Row],[final_sold]]*Table1[[#This Row],[final_price]]</f>
        <v>37311957.937634192</v>
      </c>
      <c r="V1146">
        <v>4.8499999999999996</v>
      </c>
      <c r="W1146">
        <v>10.77</v>
      </c>
    </row>
    <row r="1147" spans="1:23" x14ac:dyDescent="0.3">
      <c r="A1147">
        <v>2023</v>
      </c>
      <c r="B1147" t="s">
        <v>35</v>
      </c>
      <c r="C1147" t="s">
        <v>21</v>
      </c>
      <c r="D1147">
        <v>77821</v>
      </c>
      <c r="E1147">
        <v>3.26</v>
      </c>
      <c r="F1147" s="2">
        <f>Table1[[#This Row],[website_traffic]]*(Table1[[#This Row],[conversion_rate]]/100)</f>
        <v>2536.9645999999998</v>
      </c>
      <c r="G1147">
        <v>243562.42</v>
      </c>
      <c r="H1147" s="2">
        <f>Table1[[#This Row],[marketing_spend]]/Table1[[#This Row],[customer buying]]</f>
        <v>96.005446824129919</v>
      </c>
      <c r="I1147">
        <v>13644.69</v>
      </c>
      <c r="J1147">
        <v>6.54</v>
      </c>
      <c r="K1147" s="1">
        <f t="shared" si="17"/>
        <v>12752.327274000001</v>
      </c>
      <c r="L1147">
        <v>420.99</v>
      </c>
      <c r="M1147">
        <v>0.91</v>
      </c>
      <c r="N1147" s="1">
        <f>Table1[[#This Row],[final_price]]*Table1[[#This Row],[competitor_price_index]]</f>
        <v>11604.617819340001</v>
      </c>
      <c r="O1147" t="s">
        <v>45</v>
      </c>
      <c r="P1147">
        <v>4048</v>
      </c>
      <c r="Q1147">
        <v>1319</v>
      </c>
      <c r="R1147">
        <v>6.98</v>
      </c>
      <c r="S1147" s="2">
        <f>Table1[[#This Row],[units_sold]]*(Table1[[#This Row],[return_rate]]/100)</f>
        <v>92.066199999999995</v>
      </c>
      <c r="T1147" s="2">
        <f>Table1[[#This Row],[units_sold]]-Table1[[#This Row],[unit_return]]</f>
        <v>1226.9338</v>
      </c>
      <c r="U1147">
        <f>Table1[[#This Row],[final_sold]]*Table1[[#This Row],[final_price]]</f>
        <v>15646261.361132463</v>
      </c>
      <c r="V1147">
        <v>2.6</v>
      </c>
      <c r="W1147">
        <v>3.99</v>
      </c>
    </row>
    <row r="1148" spans="1:23" x14ac:dyDescent="0.3">
      <c r="A1148">
        <v>2023</v>
      </c>
      <c r="B1148" t="s">
        <v>35</v>
      </c>
      <c r="C1148" t="s">
        <v>18</v>
      </c>
      <c r="D1148">
        <v>39921</v>
      </c>
      <c r="E1148">
        <v>6.75</v>
      </c>
      <c r="F1148" s="2">
        <f>Table1[[#This Row],[website_traffic]]*(Table1[[#This Row],[conversion_rate]]/100)</f>
        <v>2694.6675</v>
      </c>
      <c r="G1148">
        <v>82183.490000000005</v>
      </c>
      <c r="H1148" s="2">
        <f>Table1[[#This Row],[marketing_spend]]/Table1[[#This Row],[customer buying]]</f>
        <v>30.498564294110501</v>
      </c>
      <c r="I1148">
        <v>21034.48</v>
      </c>
      <c r="J1148">
        <v>23.1</v>
      </c>
      <c r="K1148" s="1">
        <f t="shared" si="17"/>
        <v>16175.51512</v>
      </c>
      <c r="L1148">
        <v>330.63</v>
      </c>
      <c r="M1148">
        <v>0.85</v>
      </c>
      <c r="N1148" s="1">
        <f>Table1[[#This Row],[final_price]]*Table1[[#This Row],[competitor_price_index]]</f>
        <v>13749.187851999999</v>
      </c>
      <c r="O1148" t="s">
        <v>45</v>
      </c>
      <c r="P1148">
        <v>4530</v>
      </c>
      <c r="Q1148">
        <v>1789</v>
      </c>
      <c r="R1148">
        <v>15.11</v>
      </c>
      <c r="S1148" s="2">
        <f>Table1[[#This Row],[units_sold]]*(Table1[[#This Row],[return_rate]]/100)</f>
        <v>270.31789999999995</v>
      </c>
      <c r="T1148" s="2">
        <f>Table1[[#This Row],[units_sold]]-Table1[[#This Row],[unit_return]]</f>
        <v>1518.6821</v>
      </c>
      <c r="U1148">
        <f>Table1[[#This Row],[final_sold]]*Table1[[#This Row],[final_price]]</f>
        <v>24565465.271023352</v>
      </c>
      <c r="V1148">
        <v>3.32</v>
      </c>
      <c r="W1148">
        <v>7.85</v>
      </c>
    </row>
    <row r="1149" spans="1:23" x14ac:dyDescent="0.3">
      <c r="A1149">
        <v>2023</v>
      </c>
      <c r="B1149" t="s">
        <v>35</v>
      </c>
      <c r="C1149" t="s">
        <v>22</v>
      </c>
      <c r="D1149">
        <v>43523</v>
      </c>
      <c r="E1149">
        <v>6.89</v>
      </c>
      <c r="F1149" s="2">
        <f>Table1[[#This Row],[website_traffic]]*(Table1[[#This Row],[conversion_rate]]/100)</f>
        <v>2998.7347</v>
      </c>
      <c r="G1149">
        <v>59565.29</v>
      </c>
      <c r="H1149" s="2">
        <f>Table1[[#This Row],[marketing_spend]]/Table1[[#This Row],[customer buying]]</f>
        <v>19.863474418060392</v>
      </c>
      <c r="I1149">
        <v>30389.59</v>
      </c>
      <c r="J1149">
        <v>16.27</v>
      </c>
      <c r="K1149" s="1">
        <f t="shared" si="17"/>
        <v>25445.203707000001</v>
      </c>
      <c r="L1149">
        <v>298.20999999999998</v>
      </c>
      <c r="M1149">
        <v>1</v>
      </c>
      <c r="N1149" s="1">
        <f>Table1[[#This Row],[final_price]]*Table1[[#This Row],[competitor_price_index]]</f>
        <v>25445.203707000001</v>
      </c>
      <c r="O1149" t="s">
        <v>44</v>
      </c>
      <c r="P1149">
        <v>4313</v>
      </c>
      <c r="Q1149">
        <v>2526</v>
      </c>
      <c r="R1149">
        <v>24.88</v>
      </c>
      <c r="S1149" s="2">
        <f>Table1[[#This Row],[units_sold]]*(Table1[[#This Row],[return_rate]]/100)</f>
        <v>628.46879999999999</v>
      </c>
      <c r="T1149" s="2">
        <f>Table1[[#This Row],[units_sold]]-Table1[[#This Row],[unit_return]]</f>
        <v>1897.5311999999999</v>
      </c>
      <c r="U1149">
        <f>Table1[[#This Row],[final_sold]]*Table1[[#This Row],[final_price]]</f>
        <v>48283067.924388155</v>
      </c>
      <c r="V1149">
        <v>3.37</v>
      </c>
      <c r="W1149">
        <v>16.98</v>
      </c>
    </row>
    <row r="1150" spans="1:23" x14ac:dyDescent="0.3">
      <c r="A1150">
        <v>2023</v>
      </c>
      <c r="B1150" t="s">
        <v>35</v>
      </c>
      <c r="C1150" t="s">
        <v>22</v>
      </c>
      <c r="D1150">
        <v>168198</v>
      </c>
      <c r="E1150">
        <v>7.93</v>
      </c>
      <c r="F1150" s="2">
        <f>Table1[[#This Row],[website_traffic]]*(Table1[[#This Row],[conversion_rate]]/100)</f>
        <v>13338.1014</v>
      </c>
      <c r="G1150">
        <v>236820.53</v>
      </c>
      <c r="H1150" s="2">
        <f>Table1[[#This Row],[marketing_spend]]/Table1[[#This Row],[customer buying]]</f>
        <v>17.755190405135171</v>
      </c>
      <c r="I1150">
        <v>24195.5</v>
      </c>
      <c r="J1150">
        <v>33.81</v>
      </c>
      <c r="K1150" s="1">
        <f t="shared" si="17"/>
        <v>16015.001449999998</v>
      </c>
      <c r="L1150">
        <v>155.34</v>
      </c>
      <c r="M1150">
        <v>1.1399999999999999</v>
      </c>
      <c r="N1150" s="1">
        <f>Table1[[#This Row],[final_price]]*Table1[[#This Row],[competitor_price_index]]</f>
        <v>18257.101652999998</v>
      </c>
      <c r="O1150" t="s">
        <v>44</v>
      </c>
      <c r="P1150">
        <v>3381</v>
      </c>
      <c r="Q1150">
        <v>16439</v>
      </c>
      <c r="R1150">
        <v>10.49</v>
      </c>
      <c r="S1150" s="2">
        <f>Table1[[#This Row],[units_sold]]*(Table1[[#This Row],[return_rate]]/100)</f>
        <v>1724.4511000000002</v>
      </c>
      <c r="T1150" s="2">
        <f>Table1[[#This Row],[units_sold]]-Table1[[#This Row],[unit_return]]</f>
        <v>14714.5489</v>
      </c>
      <c r="U1150">
        <f>Table1[[#This Row],[final_sold]]*Table1[[#This Row],[final_price]]</f>
        <v>235653521.96959588</v>
      </c>
      <c r="V1150">
        <v>4.93</v>
      </c>
      <c r="W1150">
        <v>13.44</v>
      </c>
    </row>
    <row r="1151" spans="1:23" x14ac:dyDescent="0.3">
      <c r="A1151">
        <v>2023</v>
      </c>
      <c r="B1151" t="s">
        <v>35</v>
      </c>
      <c r="C1151" t="s">
        <v>18</v>
      </c>
      <c r="D1151">
        <v>165204</v>
      </c>
      <c r="E1151">
        <v>0.56999999999999995</v>
      </c>
      <c r="F1151" s="2">
        <f>Table1[[#This Row],[website_traffic]]*(Table1[[#This Row],[conversion_rate]]/100)</f>
        <v>941.66279999999995</v>
      </c>
      <c r="G1151">
        <v>66001.16</v>
      </c>
      <c r="H1151" s="2">
        <f>Table1[[#This Row],[marketing_spend]]/Table1[[#This Row],[customer buying]]</f>
        <v>70.090015236876738</v>
      </c>
      <c r="I1151">
        <v>43078.239999999998</v>
      </c>
      <c r="J1151">
        <v>48.55</v>
      </c>
      <c r="K1151" s="1">
        <f t="shared" si="17"/>
        <v>22163.754479999996</v>
      </c>
      <c r="L1151">
        <v>132.84</v>
      </c>
      <c r="M1151">
        <v>1.19</v>
      </c>
      <c r="N1151" s="1">
        <f>Table1[[#This Row],[final_price]]*Table1[[#This Row],[competitor_price_index]]</f>
        <v>26374.867831199994</v>
      </c>
      <c r="O1151" t="s">
        <v>45</v>
      </c>
      <c r="P1151">
        <v>4250</v>
      </c>
      <c r="Q1151">
        <v>664</v>
      </c>
      <c r="R1151">
        <v>2.87</v>
      </c>
      <c r="S1151" s="2">
        <f>Table1[[#This Row],[units_sold]]*(Table1[[#This Row],[return_rate]]/100)</f>
        <v>19.056799999999999</v>
      </c>
      <c r="T1151" s="2">
        <f>Table1[[#This Row],[units_sold]]-Table1[[#This Row],[unit_return]]</f>
        <v>644.94320000000005</v>
      </c>
      <c r="U1151">
        <f>Table1[[#This Row],[final_sold]]*Table1[[#This Row],[final_price]]</f>
        <v>14294362.738345534</v>
      </c>
      <c r="V1151">
        <v>3.53</v>
      </c>
      <c r="W1151">
        <v>16.420000000000002</v>
      </c>
    </row>
    <row r="1152" spans="1:23" x14ac:dyDescent="0.3">
      <c r="A1152">
        <v>2023</v>
      </c>
      <c r="B1152" t="s">
        <v>35</v>
      </c>
      <c r="C1152" t="s">
        <v>19</v>
      </c>
      <c r="D1152">
        <v>137942</v>
      </c>
      <c r="E1152">
        <v>0.98</v>
      </c>
      <c r="F1152" s="2">
        <f>Table1[[#This Row],[website_traffic]]*(Table1[[#This Row],[conversion_rate]]/100)</f>
        <v>1351.8316</v>
      </c>
      <c r="G1152">
        <v>339516.53</v>
      </c>
      <c r="H1152" s="2">
        <f>Table1[[#This Row],[marketing_spend]]/Table1[[#This Row],[customer buying]]</f>
        <v>251.1529764506171</v>
      </c>
      <c r="I1152">
        <v>21016.36</v>
      </c>
      <c r="J1152">
        <v>4.88</v>
      </c>
      <c r="K1152" s="1">
        <f t="shared" si="17"/>
        <v>19990.761632000002</v>
      </c>
      <c r="L1152">
        <v>184.96</v>
      </c>
      <c r="M1152">
        <v>1.02</v>
      </c>
      <c r="N1152" s="1">
        <f>Table1[[#This Row],[final_price]]*Table1[[#This Row],[competitor_price_index]]</f>
        <v>20390.576864640003</v>
      </c>
      <c r="O1152" t="s">
        <v>45</v>
      </c>
      <c r="P1152">
        <v>3831</v>
      </c>
      <c r="Q1152">
        <v>873</v>
      </c>
      <c r="R1152">
        <v>6.2</v>
      </c>
      <c r="S1152" s="2">
        <f>Table1[[#This Row],[units_sold]]*(Table1[[#This Row],[return_rate]]/100)</f>
        <v>54.125999999999998</v>
      </c>
      <c r="T1152" s="2">
        <f>Table1[[#This Row],[units_sold]]-Table1[[#This Row],[unit_return]]</f>
        <v>818.87400000000002</v>
      </c>
      <c r="U1152">
        <f>Table1[[#This Row],[final_sold]]*Table1[[#This Row],[final_price]]</f>
        <v>16369914.94064237</v>
      </c>
      <c r="V1152">
        <v>3.23</v>
      </c>
      <c r="W1152">
        <v>9.25</v>
      </c>
    </row>
    <row r="1153" spans="1:23" x14ac:dyDescent="0.3">
      <c r="A1153">
        <v>2023</v>
      </c>
      <c r="B1153" t="s">
        <v>35</v>
      </c>
      <c r="C1153" t="s">
        <v>18</v>
      </c>
      <c r="D1153">
        <v>54105</v>
      </c>
      <c r="E1153">
        <v>7.04</v>
      </c>
      <c r="F1153" s="2">
        <f>Table1[[#This Row],[website_traffic]]*(Table1[[#This Row],[conversion_rate]]/100)</f>
        <v>3808.9920000000002</v>
      </c>
      <c r="G1153">
        <v>282831.38</v>
      </c>
      <c r="H1153" s="2">
        <f>Table1[[#This Row],[marketing_spend]]/Table1[[#This Row],[customer buying]]</f>
        <v>74.253603052986193</v>
      </c>
      <c r="I1153">
        <v>8731.9599999999991</v>
      </c>
      <c r="J1153">
        <v>4.6500000000000004</v>
      </c>
      <c r="K1153" s="1">
        <f t="shared" si="17"/>
        <v>8325.923859999999</v>
      </c>
      <c r="L1153">
        <v>49.7</v>
      </c>
      <c r="M1153">
        <v>1.2</v>
      </c>
      <c r="N1153" s="1">
        <f>Table1[[#This Row],[final_price]]*Table1[[#This Row],[competitor_price_index]]</f>
        <v>9991.1086319999977</v>
      </c>
      <c r="O1153" t="s">
        <v>45</v>
      </c>
      <c r="P1153">
        <v>4208</v>
      </c>
      <c r="Q1153">
        <v>2719</v>
      </c>
      <c r="R1153">
        <v>3.38</v>
      </c>
      <c r="S1153" s="2">
        <f>Table1[[#This Row],[units_sold]]*(Table1[[#This Row],[return_rate]]/100)</f>
        <v>91.902199999999993</v>
      </c>
      <c r="T1153" s="2">
        <f>Table1[[#This Row],[units_sold]]-Table1[[#This Row],[unit_return]]</f>
        <v>2627.0978</v>
      </c>
      <c r="U1153">
        <f>Table1[[#This Row],[final_sold]]*Table1[[#This Row],[final_price]]</f>
        <v>21873016.255573504</v>
      </c>
      <c r="V1153">
        <v>3.57</v>
      </c>
      <c r="W1153">
        <v>7.69</v>
      </c>
    </row>
    <row r="1154" spans="1:23" x14ac:dyDescent="0.3">
      <c r="A1154">
        <v>2023</v>
      </c>
      <c r="B1154" t="s">
        <v>35</v>
      </c>
      <c r="C1154" t="s">
        <v>18</v>
      </c>
      <c r="D1154">
        <v>99901</v>
      </c>
      <c r="E1154">
        <v>4.95</v>
      </c>
      <c r="F1154" s="2">
        <f>Table1[[#This Row],[website_traffic]]*(Table1[[#This Row],[conversion_rate]]/100)</f>
        <v>4945.0995000000003</v>
      </c>
      <c r="G1154">
        <v>381611.36</v>
      </c>
      <c r="H1154" s="2">
        <f>Table1[[#This Row],[marketing_spend]]/Table1[[#This Row],[customer buying]]</f>
        <v>77.1696019463309</v>
      </c>
      <c r="I1154">
        <v>15805.8</v>
      </c>
      <c r="J1154">
        <v>29.06</v>
      </c>
      <c r="K1154" s="1">
        <f t="shared" ref="K1154:K1217" si="18">I1154*(1-J1154/100)</f>
        <v>11212.63452</v>
      </c>
      <c r="L1154">
        <v>390.3</v>
      </c>
      <c r="M1154">
        <v>0.84</v>
      </c>
      <c r="N1154" s="1">
        <f>Table1[[#This Row],[final_price]]*Table1[[#This Row],[competitor_price_index]]</f>
        <v>9418.6129967999987</v>
      </c>
      <c r="O1154" t="s">
        <v>44</v>
      </c>
      <c r="P1154">
        <v>3043</v>
      </c>
      <c r="Q1154">
        <v>4438</v>
      </c>
      <c r="R1154">
        <v>14.12</v>
      </c>
      <c r="S1154" s="2">
        <f>Table1[[#This Row],[units_sold]]*(Table1[[#This Row],[return_rate]]/100)</f>
        <v>626.64559999999994</v>
      </c>
      <c r="T1154" s="2">
        <f>Table1[[#This Row],[units_sold]]-Table1[[#This Row],[unit_return]]</f>
        <v>3811.3544000000002</v>
      </c>
      <c r="U1154">
        <f>Table1[[#This Row],[final_sold]]*Table1[[#This Row],[final_price]]</f>
        <v>42735323.913393885</v>
      </c>
      <c r="V1154">
        <v>3.59</v>
      </c>
      <c r="W1154">
        <v>9.69</v>
      </c>
    </row>
    <row r="1155" spans="1:23" x14ac:dyDescent="0.3">
      <c r="A1155">
        <v>2023</v>
      </c>
      <c r="B1155" t="s">
        <v>35</v>
      </c>
      <c r="C1155" t="s">
        <v>19</v>
      </c>
      <c r="D1155">
        <v>160397</v>
      </c>
      <c r="E1155">
        <v>3.98</v>
      </c>
      <c r="F1155" s="2">
        <f>Table1[[#This Row],[website_traffic]]*(Table1[[#This Row],[conversion_rate]]/100)</f>
        <v>6383.8006000000005</v>
      </c>
      <c r="G1155">
        <v>56372.05</v>
      </c>
      <c r="H1155" s="2">
        <f>Table1[[#This Row],[marketing_spend]]/Table1[[#This Row],[customer buying]]</f>
        <v>8.830484147640826</v>
      </c>
      <c r="I1155">
        <v>779.92</v>
      </c>
      <c r="J1155">
        <v>11.77</v>
      </c>
      <c r="K1155" s="1">
        <f t="shared" si="18"/>
        <v>688.12341599999991</v>
      </c>
      <c r="L1155">
        <v>450.46</v>
      </c>
      <c r="M1155">
        <v>0.98</v>
      </c>
      <c r="N1155" s="1">
        <f>Table1[[#This Row],[final_price]]*Table1[[#This Row],[competitor_price_index]]</f>
        <v>674.36094767999987</v>
      </c>
      <c r="O1155" t="s">
        <v>45</v>
      </c>
      <c r="P1155">
        <v>3524</v>
      </c>
      <c r="Q1155">
        <v>5898</v>
      </c>
      <c r="R1155">
        <v>14.41</v>
      </c>
      <c r="S1155" s="2">
        <f>Table1[[#This Row],[units_sold]]*(Table1[[#This Row],[return_rate]]/100)</f>
        <v>849.90179999999998</v>
      </c>
      <c r="T1155" s="2">
        <f>Table1[[#This Row],[units_sold]]-Table1[[#This Row],[unit_return]]</f>
        <v>5048.0982000000004</v>
      </c>
      <c r="U1155">
        <f>Table1[[#This Row],[final_sold]]*Table1[[#This Row],[final_price]]</f>
        <v>3473714.5776874512</v>
      </c>
      <c r="V1155">
        <v>4.62</v>
      </c>
      <c r="W1155">
        <v>2.5299999999999998</v>
      </c>
    </row>
    <row r="1156" spans="1:23" x14ac:dyDescent="0.3">
      <c r="A1156">
        <v>2023</v>
      </c>
      <c r="B1156" t="s">
        <v>35</v>
      </c>
      <c r="C1156" t="s">
        <v>22</v>
      </c>
      <c r="D1156">
        <v>44382</v>
      </c>
      <c r="E1156">
        <v>7.92</v>
      </c>
      <c r="F1156" s="2">
        <f>Table1[[#This Row],[website_traffic]]*(Table1[[#This Row],[conversion_rate]]/100)</f>
        <v>3515.0543999999995</v>
      </c>
      <c r="G1156">
        <v>10230.73</v>
      </c>
      <c r="H1156" s="2">
        <f>Table1[[#This Row],[marketing_spend]]/Table1[[#This Row],[customer buying]]</f>
        <v>2.9105467044834357</v>
      </c>
      <c r="I1156">
        <v>35164.44</v>
      </c>
      <c r="J1156">
        <v>4.3600000000000003</v>
      </c>
      <c r="K1156" s="1">
        <f t="shared" si="18"/>
        <v>33631.270416000007</v>
      </c>
      <c r="L1156">
        <v>191.65</v>
      </c>
      <c r="M1156">
        <v>0.83</v>
      </c>
      <c r="N1156" s="1">
        <f>Table1[[#This Row],[final_price]]*Table1[[#This Row],[competitor_price_index]]</f>
        <v>27913.954445280004</v>
      </c>
      <c r="O1156" t="s">
        <v>45</v>
      </c>
      <c r="P1156">
        <v>1591</v>
      </c>
      <c r="Q1156">
        <v>3114</v>
      </c>
      <c r="R1156">
        <v>2.36</v>
      </c>
      <c r="S1156" s="2">
        <f>Table1[[#This Row],[units_sold]]*(Table1[[#This Row],[return_rate]]/100)</f>
        <v>73.490399999999994</v>
      </c>
      <c r="T1156" s="2">
        <f>Table1[[#This Row],[units_sold]]-Table1[[#This Row],[unit_return]]</f>
        <v>3040.5095999999999</v>
      </c>
      <c r="U1156">
        <f>Table1[[#This Row],[final_sold]]*Table1[[#This Row],[final_price]]</f>
        <v>102256200.56004401</v>
      </c>
      <c r="V1156">
        <v>4.43</v>
      </c>
      <c r="W1156">
        <v>7.55</v>
      </c>
    </row>
    <row r="1157" spans="1:23" x14ac:dyDescent="0.3">
      <c r="A1157">
        <v>2023</v>
      </c>
      <c r="B1157" t="s">
        <v>35</v>
      </c>
      <c r="C1157" t="s">
        <v>20</v>
      </c>
      <c r="D1157">
        <v>80220</v>
      </c>
      <c r="E1157">
        <v>7.03</v>
      </c>
      <c r="F1157" s="2">
        <f>Table1[[#This Row],[website_traffic]]*(Table1[[#This Row],[conversion_rate]]/100)</f>
        <v>5639.4660000000003</v>
      </c>
      <c r="G1157">
        <v>489680.85</v>
      </c>
      <c r="H1157" s="2">
        <f>Table1[[#This Row],[marketing_spend]]/Table1[[#This Row],[customer buying]]</f>
        <v>86.831066984001666</v>
      </c>
      <c r="I1157">
        <v>45218.29</v>
      </c>
      <c r="J1157">
        <v>35.6</v>
      </c>
      <c r="K1157" s="1">
        <f t="shared" si="18"/>
        <v>29120.578759999997</v>
      </c>
      <c r="L1157">
        <v>82.44</v>
      </c>
      <c r="M1157">
        <v>1.08</v>
      </c>
      <c r="N1157" s="1">
        <f>Table1[[#This Row],[final_price]]*Table1[[#This Row],[competitor_price_index]]</f>
        <v>31450.225060799999</v>
      </c>
      <c r="O1157" t="s">
        <v>44</v>
      </c>
      <c r="P1157">
        <v>2877</v>
      </c>
      <c r="Q1157">
        <v>5921</v>
      </c>
      <c r="R1157">
        <v>21.92</v>
      </c>
      <c r="S1157" s="2">
        <f>Table1[[#This Row],[units_sold]]*(Table1[[#This Row],[return_rate]]/100)</f>
        <v>1297.8832</v>
      </c>
      <c r="T1157" s="2">
        <f>Table1[[#This Row],[units_sold]]-Table1[[#This Row],[unit_return]]</f>
        <v>4623.1167999999998</v>
      </c>
      <c r="U1157">
        <f>Table1[[#This Row],[final_sold]]*Table1[[#This Row],[final_price]]</f>
        <v>134627836.89107916</v>
      </c>
      <c r="V1157">
        <v>4.2</v>
      </c>
      <c r="W1157">
        <v>22.39</v>
      </c>
    </row>
    <row r="1158" spans="1:23" x14ac:dyDescent="0.3">
      <c r="A1158">
        <v>2023</v>
      </c>
      <c r="B1158" t="s">
        <v>35</v>
      </c>
      <c r="C1158" t="s">
        <v>22</v>
      </c>
      <c r="D1158">
        <v>160626</v>
      </c>
      <c r="E1158">
        <v>6.39</v>
      </c>
      <c r="F1158" s="2">
        <f>Table1[[#This Row],[website_traffic]]*(Table1[[#This Row],[conversion_rate]]/100)</f>
        <v>10264.001399999999</v>
      </c>
      <c r="G1158">
        <v>459094.18</v>
      </c>
      <c r="H1158" s="2">
        <f>Table1[[#This Row],[marketing_spend]]/Table1[[#This Row],[customer buying]]</f>
        <v>44.728577297349162</v>
      </c>
      <c r="I1158">
        <v>46411.12</v>
      </c>
      <c r="J1158">
        <v>6.68</v>
      </c>
      <c r="K1158" s="1">
        <f t="shared" si="18"/>
        <v>43310.857184</v>
      </c>
      <c r="L1158">
        <v>84.88</v>
      </c>
      <c r="M1158">
        <v>1</v>
      </c>
      <c r="N1158" s="1">
        <f>Table1[[#This Row],[final_price]]*Table1[[#This Row],[competitor_price_index]]</f>
        <v>43310.857184</v>
      </c>
      <c r="O1158" t="s">
        <v>44</v>
      </c>
      <c r="P1158">
        <v>821</v>
      </c>
      <c r="Q1158">
        <v>6440</v>
      </c>
      <c r="R1158">
        <v>23.24</v>
      </c>
      <c r="S1158" s="2">
        <f>Table1[[#This Row],[units_sold]]*(Table1[[#This Row],[return_rate]]/100)</f>
        <v>1496.6559999999999</v>
      </c>
      <c r="T1158" s="2">
        <f>Table1[[#This Row],[units_sold]]-Table1[[#This Row],[unit_return]]</f>
        <v>4943.3440000000001</v>
      </c>
      <c r="U1158">
        <f>Table1[[#This Row],[final_sold]]*Table1[[#This Row],[final_price]]</f>
        <v>214100465.99538329</v>
      </c>
      <c r="V1158">
        <v>2.5099999999999998</v>
      </c>
      <c r="W1158">
        <v>16.03</v>
      </c>
    </row>
    <row r="1159" spans="1:23" x14ac:dyDescent="0.3">
      <c r="A1159">
        <v>2023</v>
      </c>
      <c r="B1159" t="s">
        <v>35</v>
      </c>
      <c r="C1159" t="s">
        <v>20</v>
      </c>
      <c r="D1159">
        <v>184560</v>
      </c>
      <c r="E1159">
        <v>2.61</v>
      </c>
      <c r="F1159" s="2">
        <f>Table1[[#This Row],[website_traffic]]*(Table1[[#This Row],[conversion_rate]]/100)</f>
        <v>4817.0159999999996</v>
      </c>
      <c r="G1159">
        <v>383769.15</v>
      </c>
      <c r="H1159" s="2">
        <f>Table1[[#This Row],[marketing_spend]]/Table1[[#This Row],[customer buying]]</f>
        <v>79.669477950664898</v>
      </c>
      <c r="I1159">
        <v>39448.32</v>
      </c>
      <c r="J1159">
        <v>12.69</v>
      </c>
      <c r="K1159" s="1">
        <f t="shared" si="18"/>
        <v>34442.328192000001</v>
      </c>
      <c r="L1159">
        <v>455.27</v>
      </c>
      <c r="M1159">
        <v>1.17</v>
      </c>
      <c r="N1159" s="1">
        <f>Table1[[#This Row],[final_price]]*Table1[[#This Row],[competitor_price_index]]</f>
        <v>40297.52398464</v>
      </c>
      <c r="O1159" t="s">
        <v>44</v>
      </c>
      <c r="P1159">
        <v>3512</v>
      </c>
      <c r="Q1159">
        <v>4732</v>
      </c>
      <c r="R1159">
        <v>18.34</v>
      </c>
      <c r="S1159" s="2">
        <f>Table1[[#This Row],[units_sold]]*(Table1[[#This Row],[return_rate]]/100)</f>
        <v>867.84879999999998</v>
      </c>
      <c r="T1159" s="2">
        <f>Table1[[#This Row],[units_sold]]-Table1[[#This Row],[unit_return]]</f>
        <v>3864.1512000000002</v>
      </c>
      <c r="U1159">
        <f>Table1[[#This Row],[final_sold]]*Table1[[#This Row],[final_price]]</f>
        <v>133090363.81391065</v>
      </c>
      <c r="V1159">
        <v>3.93</v>
      </c>
      <c r="W1159">
        <v>12.42</v>
      </c>
    </row>
    <row r="1160" spans="1:23" x14ac:dyDescent="0.3">
      <c r="A1160">
        <v>2023</v>
      </c>
      <c r="B1160" t="s">
        <v>35</v>
      </c>
      <c r="C1160" t="s">
        <v>22</v>
      </c>
      <c r="D1160">
        <v>82468</v>
      </c>
      <c r="E1160">
        <v>6.64</v>
      </c>
      <c r="F1160" s="2">
        <f>Table1[[#This Row],[website_traffic]]*(Table1[[#This Row],[conversion_rate]]/100)</f>
        <v>5475.8752000000004</v>
      </c>
      <c r="G1160">
        <v>269734.99</v>
      </c>
      <c r="H1160" s="2">
        <f>Table1[[#This Row],[marketing_spend]]/Table1[[#This Row],[customer buying]]</f>
        <v>49.25879063131314</v>
      </c>
      <c r="I1160">
        <v>1882.7</v>
      </c>
      <c r="J1160">
        <v>15.31</v>
      </c>
      <c r="K1160" s="1">
        <f t="shared" si="18"/>
        <v>1594.4586300000001</v>
      </c>
      <c r="L1160">
        <v>121.34</v>
      </c>
      <c r="M1160">
        <v>0.85</v>
      </c>
      <c r="N1160" s="1">
        <f>Table1[[#This Row],[final_price]]*Table1[[#This Row],[competitor_price_index]]</f>
        <v>1355.2898355</v>
      </c>
      <c r="O1160" t="s">
        <v>45</v>
      </c>
      <c r="P1160">
        <v>587</v>
      </c>
      <c r="Q1160">
        <v>3000</v>
      </c>
      <c r="R1160">
        <v>6.91</v>
      </c>
      <c r="S1160" s="2">
        <f>Table1[[#This Row],[units_sold]]*(Table1[[#This Row],[return_rate]]/100)</f>
        <v>207.29999999999998</v>
      </c>
      <c r="T1160" s="2">
        <f>Table1[[#This Row],[units_sold]]-Table1[[#This Row],[unit_return]]</f>
        <v>2792.7</v>
      </c>
      <c r="U1160">
        <f>Table1[[#This Row],[final_sold]]*Table1[[#This Row],[final_price]]</f>
        <v>4452844.6160009997</v>
      </c>
      <c r="V1160">
        <v>2.74</v>
      </c>
      <c r="W1160">
        <v>9.8800000000000008</v>
      </c>
    </row>
    <row r="1161" spans="1:23" x14ac:dyDescent="0.3">
      <c r="A1161">
        <v>2023</v>
      </c>
      <c r="B1161" t="s">
        <v>35</v>
      </c>
      <c r="C1161" t="s">
        <v>18</v>
      </c>
      <c r="D1161">
        <v>123897</v>
      </c>
      <c r="E1161">
        <v>1.44</v>
      </c>
      <c r="F1161" s="2">
        <f>Table1[[#This Row],[website_traffic]]*(Table1[[#This Row],[conversion_rate]]/100)</f>
        <v>1784.1168</v>
      </c>
      <c r="G1161">
        <v>300182.15999999997</v>
      </c>
      <c r="H1161" s="2">
        <f>Table1[[#This Row],[marketing_spend]]/Table1[[#This Row],[customer buying]]</f>
        <v>168.25252696460231</v>
      </c>
      <c r="I1161">
        <v>29739.17</v>
      </c>
      <c r="J1161">
        <v>5.35</v>
      </c>
      <c r="K1161" s="1">
        <f t="shared" si="18"/>
        <v>28148.124404999999</v>
      </c>
      <c r="L1161">
        <v>244.08</v>
      </c>
      <c r="M1161">
        <v>1.03</v>
      </c>
      <c r="N1161" s="1">
        <f>Table1[[#This Row],[final_price]]*Table1[[#This Row],[competitor_price_index]]</f>
        <v>28992.56813715</v>
      </c>
      <c r="O1161" t="s">
        <v>44</v>
      </c>
      <c r="P1161">
        <v>2440</v>
      </c>
      <c r="Q1161">
        <v>1645</v>
      </c>
      <c r="R1161">
        <v>21.7</v>
      </c>
      <c r="S1161" s="2">
        <f>Table1[[#This Row],[units_sold]]*(Table1[[#This Row],[return_rate]]/100)</f>
        <v>356.96499999999997</v>
      </c>
      <c r="T1161" s="2">
        <f>Table1[[#This Row],[units_sold]]-Table1[[#This Row],[unit_return]]</f>
        <v>1288.0350000000001</v>
      </c>
      <c r="U1161">
        <f>Table1[[#This Row],[final_sold]]*Table1[[#This Row],[final_price]]</f>
        <v>36255769.417994179</v>
      </c>
      <c r="V1161">
        <v>3.69</v>
      </c>
      <c r="W1161">
        <v>11.76</v>
      </c>
    </row>
    <row r="1162" spans="1:23" x14ac:dyDescent="0.3">
      <c r="A1162">
        <v>2023</v>
      </c>
      <c r="B1162" t="s">
        <v>35</v>
      </c>
      <c r="C1162" t="s">
        <v>20</v>
      </c>
      <c r="D1162">
        <v>17820</v>
      </c>
      <c r="E1162">
        <v>3.05</v>
      </c>
      <c r="F1162" s="2">
        <f>Table1[[#This Row],[website_traffic]]*(Table1[[#This Row],[conversion_rate]]/100)</f>
        <v>543.51</v>
      </c>
      <c r="G1162">
        <v>202136.92</v>
      </c>
      <c r="H1162" s="2">
        <f>Table1[[#This Row],[marketing_spend]]/Table1[[#This Row],[customer buying]]</f>
        <v>371.91021324354659</v>
      </c>
      <c r="I1162">
        <v>27471.08</v>
      </c>
      <c r="J1162">
        <v>54.9</v>
      </c>
      <c r="K1162" s="1">
        <f t="shared" si="18"/>
        <v>12389.457080000002</v>
      </c>
      <c r="L1162">
        <v>194.87</v>
      </c>
      <c r="M1162">
        <v>0.97</v>
      </c>
      <c r="N1162" s="1">
        <f>Table1[[#This Row],[final_price]]*Table1[[#This Row],[competitor_price_index]]</f>
        <v>12017.773367600001</v>
      </c>
      <c r="O1162" t="s">
        <v>44</v>
      </c>
      <c r="P1162">
        <v>2872</v>
      </c>
      <c r="Q1162">
        <v>472</v>
      </c>
      <c r="R1162">
        <v>7.08</v>
      </c>
      <c r="S1162" s="2">
        <f>Table1[[#This Row],[units_sold]]*(Table1[[#This Row],[return_rate]]/100)</f>
        <v>33.4176</v>
      </c>
      <c r="T1162" s="2">
        <f>Table1[[#This Row],[units_sold]]-Table1[[#This Row],[unit_return]]</f>
        <v>438.58240000000001</v>
      </c>
      <c r="U1162">
        <f>Table1[[#This Row],[final_sold]]*Table1[[#This Row],[final_price]]</f>
        <v>5433797.820843393</v>
      </c>
      <c r="V1162">
        <v>3.48</v>
      </c>
      <c r="W1162">
        <v>15.58</v>
      </c>
    </row>
    <row r="1163" spans="1:23" x14ac:dyDescent="0.3">
      <c r="A1163">
        <v>2023</v>
      </c>
      <c r="B1163" t="s">
        <v>35</v>
      </c>
      <c r="C1163" t="s">
        <v>21</v>
      </c>
      <c r="D1163">
        <v>52661</v>
      </c>
      <c r="E1163">
        <v>4.03</v>
      </c>
      <c r="F1163" s="2">
        <f>Table1[[#This Row],[website_traffic]]*(Table1[[#This Row],[conversion_rate]]/100)</f>
        <v>2122.2383</v>
      </c>
      <c r="G1163">
        <v>36680.04</v>
      </c>
      <c r="H1163" s="2">
        <f>Table1[[#This Row],[marketing_spend]]/Table1[[#This Row],[customer buying]]</f>
        <v>17.2836575421337</v>
      </c>
      <c r="I1163">
        <v>47384.37</v>
      </c>
      <c r="J1163">
        <v>36.799999999999997</v>
      </c>
      <c r="K1163" s="1">
        <f t="shared" si="18"/>
        <v>29946.921840000003</v>
      </c>
      <c r="L1163">
        <v>122.6</v>
      </c>
      <c r="M1163">
        <v>0.84</v>
      </c>
      <c r="N1163" s="1">
        <f>Table1[[#This Row],[final_price]]*Table1[[#This Row],[competitor_price_index]]</f>
        <v>25155.414345600002</v>
      </c>
      <c r="O1163" t="s">
        <v>45</v>
      </c>
      <c r="P1163">
        <v>2525</v>
      </c>
      <c r="Q1163">
        <v>1685</v>
      </c>
      <c r="R1163">
        <v>16.95</v>
      </c>
      <c r="S1163" s="2">
        <f>Table1[[#This Row],[units_sold]]*(Table1[[#This Row],[return_rate]]/100)</f>
        <v>285.60749999999996</v>
      </c>
      <c r="T1163" s="2">
        <f>Table1[[#This Row],[units_sold]]-Table1[[#This Row],[unit_return]]</f>
        <v>1399.3924999999999</v>
      </c>
      <c r="U1163">
        <f>Table1[[#This Row],[final_sold]]*Table1[[#This Row],[final_price]]</f>
        <v>41907497.820982203</v>
      </c>
      <c r="V1163">
        <v>3.97</v>
      </c>
      <c r="W1163">
        <v>7.65</v>
      </c>
    </row>
    <row r="1164" spans="1:23" x14ac:dyDescent="0.3">
      <c r="A1164">
        <v>2024</v>
      </c>
      <c r="B1164" t="s">
        <v>35</v>
      </c>
      <c r="C1164" t="s">
        <v>18</v>
      </c>
      <c r="D1164">
        <v>106711</v>
      </c>
      <c r="E1164">
        <v>3.51</v>
      </c>
      <c r="F1164" s="2">
        <f>Table1[[#This Row],[website_traffic]]*(Table1[[#This Row],[conversion_rate]]/100)</f>
        <v>3745.5560999999998</v>
      </c>
      <c r="G1164">
        <v>72406.2</v>
      </c>
      <c r="H1164" s="2">
        <f>Table1[[#This Row],[marketing_spend]]/Table1[[#This Row],[customer buying]]</f>
        <v>19.331228278759461</v>
      </c>
      <c r="I1164">
        <v>25256.05</v>
      </c>
      <c r="J1164">
        <v>41.74</v>
      </c>
      <c r="K1164" s="1">
        <f t="shared" si="18"/>
        <v>14714.174730000001</v>
      </c>
      <c r="L1164">
        <v>290.83999999999997</v>
      </c>
      <c r="M1164">
        <v>1.1499999999999999</v>
      </c>
      <c r="N1164" s="1">
        <f>Table1[[#This Row],[final_price]]*Table1[[#This Row],[competitor_price_index]]</f>
        <v>16921.300939500001</v>
      </c>
      <c r="O1164" t="s">
        <v>44</v>
      </c>
      <c r="P1164">
        <v>1692</v>
      </c>
      <c r="Q1164">
        <v>3839</v>
      </c>
      <c r="R1164">
        <v>19.02</v>
      </c>
      <c r="S1164" s="2">
        <f>Table1[[#This Row],[units_sold]]*(Table1[[#This Row],[return_rate]]/100)</f>
        <v>730.17780000000005</v>
      </c>
      <c r="T1164" s="2">
        <f>Table1[[#This Row],[units_sold]]-Table1[[#This Row],[unit_return]]</f>
        <v>3108.8222000000001</v>
      </c>
      <c r="U1164">
        <f>Table1[[#This Row],[final_sold]]*Table1[[#This Row],[final_price]]</f>
        <v>45743753.055303007</v>
      </c>
      <c r="V1164">
        <v>4.0999999999999996</v>
      </c>
      <c r="W1164">
        <v>17.04</v>
      </c>
    </row>
    <row r="1165" spans="1:23" x14ac:dyDescent="0.3">
      <c r="A1165">
        <v>2024</v>
      </c>
      <c r="B1165" t="s">
        <v>35</v>
      </c>
      <c r="C1165" t="s">
        <v>22</v>
      </c>
      <c r="D1165">
        <v>75916</v>
      </c>
      <c r="E1165">
        <v>7.19</v>
      </c>
      <c r="F1165" s="2">
        <f>Table1[[#This Row],[website_traffic]]*(Table1[[#This Row],[conversion_rate]]/100)</f>
        <v>5458.3604000000005</v>
      </c>
      <c r="G1165">
        <v>314571.83</v>
      </c>
      <c r="H1165" s="2">
        <f>Table1[[#This Row],[marketing_spend]]/Table1[[#This Row],[customer buying]]</f>
        <v>57.631194525007913</v>
      </c>
      <c r="I1165">
        <v>9294.73</v>
      </c>
      <c r="J1165">
        <v>16.45</v>
      </c>
      <c r="K1165" s="1">
        <f t="shared" si="18"/>
        <v>7765.7469149999997</v>
      </c>
      <c r="L1165">
        <v>362.35</v>
      </c>
      <c r="M1165">
        <v>1.1000000000000001</v>
      </c>
      <c r="N1165" s="1">
        <f>Table1[[#This Row],[final_price]]*Table1[[#This Row],[competitor_price_index]]</f>
        <v>8542.3216064999997</v>
      </c>
      <c r="O1165" t="s">
        <v>45</v>
      </c>
      <c r="P1165">
        <v>4946</v>
      </c>
      <c r="Q1165">
        <v>4017</v>
      </c>
      <c r="R1165">
        <v>2.5299999999999998</v>
      </c>
      <c r="S1165" s="2">
        <f>Table1[[#This Row],[units_sold]]*(Table1[[#This Row],[return_rate]]/100)</f>
        <v>101.6301</v>
      </c>
      <c r="T1165" s="2">
        <f>Table1[[#This Row],[units_sold]]-Table1[[#This Row],[unit_return]]</f>
        <v>3915.3699000000001</v>
      </c>
      <c r="U1165">
        <f>Table1[[#This Row],[final_sold]]*Table1[[#This Row],[final_price]]</f>
        <v>30405771.722008858</v>
      </c>
      <c r="V1165">
        <v>3.68</v>
      </c>
      <c r="W1165">
        <v>4.22</v>
      </c>
    </row>
    <row r="1166" spans="1:23" x14ac:dyDescent="0.3">
      <c r="A1166">
        <v>2024</v>
      </c>
      <c r="B1166" t="s">
        <v>35</v>
      </c>
      <c r="C1166" t="s">
        <v>22</v>
      </c>
      <c r="D1166">
        <v>76664</v>
      </c>
      <c r="E1166">
        <v>2.02</v>
      </c>
      <c r="F1166" s="2">
        <f>Table1[[#This Row],[website_traffic]]*(Table1[[#This Row],[conversion_rate]]/100)</f>
        <v>1548.6127999999999</v>
      </c>
      <c r="G1166">
        <v>140096.26</v>
      </c>
      <c r="H1166" s="2">
        <f>Table1[[#This Row],[marketing_spend]]/Table1[[#This Row],[customer buying]]</f>
        <v>90.465647707419194</v>
      </c>
      <c r="I1166">
        <v>16913.34</v>
      </c>
      <c r="J1166">
        <v>35.31</v>
      </c>
      <c r="K1166" s="1">
        <f t="shared" si="18"/>
        <v>10941.239646</v>
      </c>
      <c r="L1166">
        <v>314.62</v>
      </c>
      <c r="M1166">
        <v>0.85</v>
      </c>
      <c r="N1166" s="1">
        <f>Table1[[#This Row],[final_price]]*Table1[[#This Row],[competitor_price_index]]</f>
        <v>9300.053699099999</v>
      </c>
      <c r="O1166" t="s">
        <v>45</v>
      </c>
      <c r="P1166">
        <v>2588</v>
      </c>
      <c r="Q1166">
        <v>1266</v>
      </c>
      <c r="R1166">
        <v>4.3</v>
      </c>
      <c r="S1166" s="2">
        <f>Table1[[#This Row],[units_sold]]*(Table1[[#This Row],[return_rate]]/100)</f>
        <v>54.437999999999995</v>
      </c>
      <c r="T1166" s="2">
        <f>Table1[[#This Row],[units_sold]]-Table1[[#This Row],[unit_return]]</f>
        <v>1211.5619999999999</v>
      </c>
      <c r="U1166">
        <f>Table1[[#This Row],[final_sold]]*Table1[[#This Row],[final_price]]</f>
        <v>13255990.18798705</v>
      </c>
      <c r="V1166">
        <v>4.09</v>
      </c>
      <c r="W1166">
        <v>8.48</v>
      </c>
    </row>
    <row r="1167" spans="1:23" x14ac:dyDescent="0.3">
      <c r="A1167">
        <v>2024</v>
      </c>
      <c r="B1167" t="s">
        <v>35</v>
      </c>
      <c r="C1167" t="s">
        <v>19</v>
      </c>
      <c r="D1167">
        <v>13636</v>
      </c>
      <c r="E1167">
        <v>5.85</v>
      </c>
      <c r="F1167" s="2">
        <f>Table1[[#This Row],[website_traffic]]*(Table1[[#This Row],[conversion_rate]]/100)</f>
        <v>797.7059999999999</v>
      </c>
      <c r="G1167">
        <v>268399.33</v>
      </c>
      <c r="H1167" s="2">
        <f>Table1[[#This Row],[marketing_spend]]/Table1[[#This Row],[customer buying]]</f>
        <v>336.46397294241245</v>
      </c>
      <c r="I1167">
        <v>24254.1</v>
      </c>
      <c r="J1167">
        <v>31.13</v>
      </c>
      <c r="K1167" s="1">
        <f t="shared" si="18"/>
        <v>16703.79867</v>
      </c>
      <c r="L1167">
        <v>280.73</v>
      </c>
      <c r="M1167">
        <v>1.03</v>
      </c>
      <c r="N1167" s="1">
        <f>Table1[[#This Row],[final_price]]*Table1[[#This Row],[competitor_price_index]]</f>
        <v>17204.9126301</v>
      </c>
      <c r="O1167" t="s">
        <v>45</v>
      </c>
      <c r="P1167">
        <v>1700</v>
      </c>
      <c r="Q1167">
        <v>623</v>
      </c>
      <c r="R1167">
        <v>12.97</v>
      </c>
      <c r="S1167" s="2">
        <f>Table1[[#This Row],[units_sold]]*(Table1[[#This Row],[return_rate]]/100)</f>
        <v>80.803100000000001</v>
      </c>
      <c r="T1167" s="2">
        <f>Table1[[#This Row],[units_sold]]-Table1[[#This Row],[unit_return]]</f>
        <v>542.19690000000003</v>
      </c>
      <c r="U1167">
        <f>Table1[[#This Row],[final_sold]]*Table1[[#This Row],[final_price]]</f>
        <v>9056747.8570981231</v>
      </c>
      <c r="V1167">
        <v>3.91</v>
      </c>
      <c r="W1167">
        <v>13.5</v>
      </c>
    </row>
    <row r="1168" spans="1:23" x14ac:dyDescent="0.3">
      <c r="A1168">
        <v>2024</v>
      </c>
      <c r="B1168" t="s">
        <v>35</v>
      </c>
      <c r="C1168" t="s">
        <v>21</v>
      </c>
      <c r="D1168">
        <v>36070</v>
      </c>
      <c r="E1168">
        <v>0.6</v>
      </c>
      <c r="F1168" s="2">
        <f>Table1[[#This Row],[website_traffic]]*(Table1[[#This Row],[conversion_rate]]/100)</f>
        <v>216.42000000000002</v>
      </c>
      <c r="G1168">
        <v>219947.16</v>
      </c>
      <c r="H1168" s="2">
        <f>Table1[[#This Row],[marketing_spend]]/Table1[[#This Row],[customer buying]]</f>
        <v>1016.2977543665095</v>
      </c>
      <c r="I1168">
        <v>44364.21</v>
      </c>
      <c r="J1168">
        <v>8.4</v>
      </c>
      <c r="K1168" s="1">
        <f t="shared" si="18"/>
        <v>40637.61636</v>
      </c>
      <c r="L1168">
        <v>443.5</v>
      </c>
      <c r="M1168">
        <v>0.84</v>
      </c>
      <c r="N1168" s="1">
        <f>Table1[[#This Row],[final_price]]*Table1[[#This Row],[competitor_price_index]]</f>
        <v>34135.597742400001</v>
      </c>
      <c r="O1168" t="s">
        <v>45</v>
      </c>
      <c r="P1168">
        <v>3008</v>
      </c>
      <c r="Q1168">
        <v>183</v>
      </c>
      <c r="R1168">
        <v>6.61</v>
      </c>
      <c r="S1168" s="2">
        <f>Table1[[#This Row],[units_sold]]*(Table1[[#This Row],[return_rate]]/100)</f>
        <v>12.096300000000001</v>
      </c>
      <c r="T1168" s="2">
        <f>Table1[[#This Row],[units_sold]]-Table1[[#This Row],[unit_return]]</f>
        <v>170.90369999999999</v>
      </c>
      <c r="U1168">
        <f>Table1[[#This Row],[final_sold]]*Table1[[#This Row],[final_price]]</f>
        <v>6945118.9951045318</v>
      </c>
      <c r="V1168">
        <v>4.25</v>
      </c>
      <c r="W1168">
        <v>11.87</v>
      </c>
    </row>
    <row r="1169" spans="1:23" x14ac:dyDescent="0.3">
      <c r="A1169">
        <v>2024</v>
      </c>
      <c r="B1169" t="s">
        <v>35</v>
      </c>
      <c r="C1169" t="s">
        <v>18</v>
      </c>
      <c r="D1169">
        <v>121973</v>
      </c>
      <c r="E1169">
        <v>6.35</v>
      </c>
      <c r="F1169" s="2">
        <f>Table1[[#This Row],[website_traffic]]*(Table1[[#This Row],[conversion_rate]]/100)</f>
        <v>7745.2855</v>
      </c>
      <c r="G1169">
        <v>421637.43</v>
      </c>
      <c r="H1169" s="2">
        <f>Table1[[#This Row],[marketing_spend]]/Table1[[#This Row],[customer buying]]</f>
        <v>54.437945508916357</v>
      </c>
      <c r="I1169">
        <v>37536.339999999997</v>
      </c>
      <c r="J1169">
        <v>14.55</v>
      </c>
      <c r="K1169" s="1">
        <f t="shared" si="18"/>
        <v>32074.802529999997</v>
      </c>
      <c r="L1169">
        <v>90.86</v>
      </c>
      <c r="M1169">
        <v>0.93</v>
      </c>
      <c r="N1169" s="1">
        <f>Table1[[#This Row],[final_price]]*Table1[[#This Row],[competitor_price_index]]</f>
        <v>29829.566352899998</v>
      </c>
      <c r="O1169" t="s">
        <v>44</v>
      </c>
      <c r="P1169">
        <v>1732</v>
      </c>
      <c r="Q1169">
        <v>4995</v>
      </c>
      <c r="R1169">
        <v>12.16</v>
      </c>
      <c r="S1169" s="2">
        <f>Table1[[#This Row],[units_sold]]*(Table1[[#This Row],[return_rate]]/100)</f>
        <v>607.39200000000005</v>
      </c>
      <c r="T1169" s="2">
        <f>Table1[[#This Row],[units_sold]]-Table1[[#This Row],[unit_return]]</f>
        <v>4387.6080000000002</v>
      </c>
      <c r="U1169">
        <f>Table1[[#This Row],[final_sold]]*Table1[[#This Row],[final_price]]</f>
        <v>140731660.17904824</v>
      </c>
      <c r="V1169">
        <v>2.58</v>
      </c>
      <c r="W1169">
        <v>17.059999999999999</v>
      </c>
    </row>
    <row r="1170" spans="1:23" x14ac:dyDescent="0.3">
      <c r="A1170">
        <v>2024</v>
      </c>
      <c r="B1170" t="s">
        <v>35</v>
      </c>
      <c r="C1170" t="s">
        <v>21</v>
      </c>
      <c r="D1170">
        <v>3998</v>
      </c>
      <c r="E1170">
        <v>2.02</v>
      </c>
      <c r="F1170" s="2">
        <f>Table1[[#This Row],[website_traffic]]*(Table1[[#This Row],[conversion_rate]]/100)</f>
        <v>80.759599999999992</v>
      </c>
      <c r="G1170">
        <v>60243.58</v>
      </c>
      <c r="H1170" s="2">
        <f>Table1[[#This Row],[marketing_spend]]/Table1[[#This Row],[customer buying]]</f>
        <v>745.96184230729239</v>
      </c>
      <c r="I1170">
        <v>39048.18</v>
      </c>
      <c r="J1170">
        <v>23.27</v>
      </c>
      <c r="K1170" s="1">
        <f t="shared" si="18"/>
        <v>29961.668514000001</v>
      </c>
      <c r="L1170">
        <v>232.41</v>
      </c>
      <c r="M1170">
        <v>1.19</v>
      </c>
      <c r="N1170" s="1">
        <f>Table1[[#This Row],[final_price]]*Table1[[#This Row],[competitor_price_index]]</f>
        <v>35654.385531660002</v>
      </c>
      <c r="O1170" t="s">
        <v>44</v>
      </c>
      <c r="P1170">
        <v>267</v>
      </c>
      <c r="Q1170">
        <v>94</v>
      </c>
      <c r="R1170">
        <v>20.72</v>
      </c>
      <c r="S1170" s="2">
        <f>Table1[[#This Row],[units_sold]]*(Table1[[#This Row],[return_rate]]/100)</f>
        <v>19.476800000000001</v>
      </c>
      <c r="T1170" s="2">
        <f>Table1[[#This Row],[units_sold]]-Table1[[#This Row],[unit_return]]</f>
        <v>74.523200000000003</v>
      </c>
      <c r="U1170">
        <f>Table1[[#This Row],[final_sold]]*Table1[[#This Row],[final_price]]</f>
        <v>2232839.4150025249</v>
      </c>
      <c r="V1170">
        <v>4.67</v>
      </c>
      <c r="W1170">
        <v>17.3</v>
      </c>
    </row>
    <row r="1171" spans="1:23" x14ac:dyDescent="0.3">
      <c r="A1171">
        <v>2024</v>
      </c>
      <c r="B1171" t="s">
        <v>35</v>
      </c>
      <c r="C1171" t="s">
        <v>20</v>
      </c>
      <c r="D1171">
        <v>166720</v>
      </c>
      <c r="E1171">
        <v>1.1200000000000001</v>
      </c>
      <c r="F1171" s="2">
        <f>Table1[[#This Row],[website_traffic]]*(Table1[[#This Row],[conversion_rate]]/100)</f>
        <v>1867.2640000000004</v>
      </c>
      <c r="G1171">
        <v>467905.2</v>
      </c>
      <c r="H1171" s="2">
        <f>Table1[[#This Row],[marketing_spend]]/Table1[[#This Row],[customer buying]]</f>
        <v>250.58331333973123</v>
      </c>
      <c r="I1171">
        <v>19120.23</v>
      </c>
      <c r="J1171">
        <v>52.48</v>
      </c>
      <c r="K1171" s="1">
        <f t="shared" si="18"/>
        <v>9085.9332960000011</v>
      </c>
      <c r="L1171">
        <v>453.8</v>
      </c>
      <c r="M1171">
        <v>0.99</v>
      </c>
      <c r="N1171" s="1">
        <f>Table1[[#This Row],[final_price]]*Table1[[#This Row],[competitor_price_index]]</f>
        <v>8995.0739630400003</v>
      </c>
      <c r="O1171" t="s">
        <v>45</v>
      </c>
      <c r="P1171">
        <v>4832</v>
      </c>
      <c r="Q1171">
        <v>1094</v>
      </c>
      <c r="R1171">
        <v>9.51</v>
      </c>
      <c r="S1171" s="2">
        <f>Table1[[#This Row],[units_sold]]*(Table1[[#This Row],[return_rate]]/100)</f>
        <v>104.0394</v>
      </c>
      <c r="T1171" s="2">
        <f>Table1[[#This Row],[units_sold]]-Table1[[#This Row],[unit_return]]</f>
        <v>989.9606</v>
      </c>
      <c r="U1171">
        <f>Table1[[#This Row],[final_sold]]*Table1[[#This Row],[final_price]]</f>
        <v>8994715.9772681389</v>
      </c>
      <c r="V1171">
        <v>2.93</v>
      </c>
      <c r="W1171">
        <v>14.29</v>
      </c>
    </row>
    <row r="1172" spans="1:23" x14ac:dyDescent="0.3">
      <c r="A1172">
        <v>2024</v>
      </c>
      <c r="B1172" t="s">
        <v>35</v>
      </c>
      <c r="C1172" t="s">
        <v>19</v>
      </c>
      <c r="D1172">
        <v>133046</v>
      </c>
      <c r="E1172">
        <v>1.7</v>
      </c>
      <c r="F1172" s="2">
        <f>Table1[[#This Row],[website_traffic]]*(Table1[[#This Row],[conversion_rate]]/100)</f>
        <v>2261.7820000000002</v>
      </c>
      <c r="G1172">
        <v>432198.34</v>
      </c>
      <c r="H1172" s="2">
        <f>Table1[[#This Row],[marketing_spend]]/Table1[[#This Row],[customer buying]]</f>
        <v>191.08753186646635</v>
      </c>
      <c r="I1172">
        <v>26020.95</v>
      </c>
      <c r="J1172">
        <v>41.64</v>
      </c>
      <c r="K1172" s="1">
        <f t="shared" si="18"/>
        <v>15185.826420000001</v>
      </c>
      <c r="L1172">
        <v>400.81</v>
      </c>
      <c r="M1172">
        <v>1.06</v>
      </c>
      <c r="N1172" s="1">
        <f>Table1[[#This Row],[final_price]]*Table1[[#This Row],[competitor_price_index]]</f>
        <v>16096.976005200002</v>
      </c>
      <c r="O1172" t="s">
        <v>44</v>
      </c>
      <c r="P1172">
        <v>4500</v>
      </c>
      <c r="Q1172">
        <v>1899</v>
      </c>
      <c r="R1172">
        <v>23.25</v>
      </c>
      <c r="S1172" s="2">
        <f>Table1[[#This Row],[units_sold]]*(Table1[[#This Row],[return_rate]]/100)</f>
        <v>441.51750000000004</v>
      </c>
      <c r="T1172" s="2">
        <f>Table1[[#This Row],[units_sold]]-Table1[[#This Row],[unit_return]]</f>
        <v>1457.4825000000001</v>
      </c>
      <c r="U1172">
        <f>Table1[[#This Row],[final_sold]]*Table1[[#This Row],[final_price]]</f>
        <v>22133076.255187653</v>
      </c>
      <c r="V1172">
        <v>3.36</v>
      </c>
      <c r="W1172">
        <v>16.36</v>
      </c>
    </row>
    <row r="1173" spans="1:23" x14ac:dyDescent="0.3">
      <c r="A1173">
        <v>2024</v>
      </c>
      <c r="B1173" t="s">
        <v>35</v>
      </c>
      <c r="C1173" t="s">
        <v>20</v>
      </c>
      <c r="D1173">
        <v>182315</v>
      </c>
      <c r="E1173">
        <v>5.0999999999999996</v>
      </c>
      <c r="F1173" s="2">
        <f>Table1[[#This Row],[website_traffic]]*(Table1[[#This Row],[conversion_rate]]/100)</f>
        <v>9298.0649999999987</v>
      </c>
      <c r="G1173">
        <v>15068.71</v>
      </c>
      <c r="H1173" s="2">
        <f>Table1[[#This Row],[marketing_spend]]/Table1[[#This Row],[customer buying]]</f>
        <v>1.6206285931535218</v>
      </c>
      <c r="I1173">
        <v>8588.34</v>
      </c>
      <c r="J1173">
        <v>26.13</v>
      </c>
      <c r="K1173" s="1">
        <f t="shared" si="18"/>
        <v>6344.2067580000003</v>
      </c>
      <c r="L1173">
        <v>288.92</v>
      </c>
      <c r="M1173">
        <v>1.1200000000000001</v>
      </c>
      <c r="N1173" s="1">
        <f>Table1[[#This Row],[final_price]]*Table1[[#This Row],[competitor_price_index]]</f>
        <v>7105.5115689600007</v>
      </c>
      <c r="O1173" t="s">
        <v>45</v>
      </c>
      <c r="P1173">
        <v>3383</v>
      </c>
      <c r="Q1173">
        <v>5541</v>
      </c>
      <c r="R1173">
        <v>11.93</v>
      </c>
      <c r="S1173" s="2">
        <f>Table1[[#This Row],[units_sold]]*(Table1[[#This Row],[return_rate]]/100)</f>
        <v>661.04129999999998</v>
      </c>
      <c r="T1173" s="2">
        <f>Table1[[#This Row],[units_sold]]-Table1[[#This Row],[unit_return]]</f>
        <v>4879.9587000000001</v>
      </c>
      <c r="U1173">
        <f>Table1[[#This Row],[final_sold]]*Table1[[#This Row],[final_price]]</f>
        <v>30959466.963300895</v>
      </c>
      <c r="V1173">
        <v>2.98</v>
      </c>
      <c r="W1173">
        <v>0.67</v>
      </c>
    </row>
    <row r="1174" spans="1:23" x14ac:dyDescent="0.3">
      <c r="A1174">
        <v>2024</v>
      </c>
      <c r="B1174" t="s">
        <v>35</v>
      </c>
      <c r="C1174" t="s">
        <v>21</v>
      </c>
      <c r="D1174">
        <v>57325</v>
      </c>
      <c r="E1174">
        <v>0.59</v>
      </c>
      <c r="F1174" s="2">
        <f>Table1[[#This Row],[website_traffic]]*(Table1[[#This Row],[conversion_rate]]/100)</f>
        <v>338.21749999999997</v>
      </c>
      <c r="G1174">
        <v>231665.16</v>
      </c>
      <c r="H1174" s="2">
        <f>Table1[[#This Row],[marketing_spend]]/Table1[[#This Row],[customer buying]]</f>
        <v>684.959116544827</v>
      </c>
      <c r="I1174">
        <v>6223.84</v>
      </c>
      <c r="J1174">
        <v>59.85</v>
      </c>
      <c r="K1174" s="1">
        <f t="shared" si="18"/>
        <v>2498.87176</v>
      </c>
      <c r="L1174">
        <v>204.18</v>
      </c>
      <c r="M1174">
        <v>1.1399999999999999</v>
      </c>
      <c r="N1174" s="1">
        <f>Table1[[#This Row],[final_price]]*Table1[[#This Row],[competitor_price_index]]</f>
        <v>2848.7138063999996</v>
      </c>
      <c r="O1174" t="s">
        <v>45</v>
      </c>
      <c r="P1174">
        <v>1780</v>
      </c>
      <c r="Q1174">
        <v>263</v>
      </c>
      <c r="R1174">
        <v>18.12</v>
      </c>
      <c r="S1174" s="2">
        <f>Table1[[#This Row],[units_sold]]*(Table1[[#This Row],[return_rate]]/100)</f>
        <v>47.6556</v>
      </c>
      <c r="T1174" s="2">
        <f>Table1[[#This Row],[units_sold]]-Table1[[#This Row],[unit_return]]</f>
        <v>215.34440000000001</v>
      </c>
      <c r="U1174">
        <f>Table1[[#This Row],[final_sold]]*Table1[[#This Row],[final_price]]</f>
        <v>538118.03983414406</v>
      </c>
      <c r="V1174">
        <v>3.89</v>
      </c>
      <c r="W1174">
        <v>9.18</v>
      </c>
    </row>
    <row r="1175" spans="1:23" x14ac:dyDescent="0.3">
      <c r="A1175">
        <v>2024</v>
      </c>
      <c r="B1175" t="s">
        <v>35</v>
      </c>
      <c r="C1175" t="s">
        <v>21</v>
      </c>
      <c r="D1175">
        <v>194532</v>
      </c>
      <c r="E1175">
        <v>0.92</v>
      </c>
      <c r="F1175" s="2">
        <f>Table1[[#This Row],[website_traffic]]*(Table1[[#This Row],[conversion_rate]]/100)</f>
        <v>1789.6943999999999</v>
      </c>
      <c r="G1175">
        <v>440101.19</v>
      </c>
      <c r="H1175" s="2">
        <f>Table1[[#This Row],[marketing_spend]]/Table1[[#This Row],[customer buying]]</f>
        <v>245.90856964183385</v>
      </c>
      <c r="I1175">
        <v>4478.34</v>
      </c>
      <c r="J1175">
        <v>25.1</v>
      </c>
      <c r="K1175" s="1">
        <f t="shared" si="18"/>
        <v>3354.27666</v>
      </c>
      <c r="L1175">
        <v>259.36</v>
      </c>
      <c r="M1175">
        <v>1.1200000000000001</v>
      </c>
      <c r="N1175" s="1">
        <f>Table1[[#This Row],[final_price]]*Table1[[#This Row],[competitor_price_index]]</f>
        <v>3756.7898592000001</v>
      </c>
      <c r="O1175" t="s">
        <v>45</v>
      </c>
      <c r="P1175">
        <v>1076</v>
      </c>
      <c r="Q1175">
        <v>1156</v>
      </c>
      <c r="R1175">
        <v>21.59</v>
      </c>
      <c r="S1175" s="2">
        <f>Table1[[#This Row],[units_sold]]*(Table1[[#This Row],[return_rate]]/100)</f>
        <v>249.5804</v>
      </c>
      <c r="T1175" s="2">
        <f>Table1[[#This Row],[units_sold]]-Table1[[#This Row],[unit_return]]</f>
        <v>906.41959999999995</v>
      </c>
      <c r="U1175">
        <f>Table1[[#This Row],[final_sold]]*Table1[[#This Row],[final_price]]</f>
        <v>3040382.1084465357</v>
      </c>
      <c r="V1175">
        <v>3.23</v>
      </c>
      <c r="W1175">
        <v>12.5</v>
      </c>
    </row>
    <row r="1176" spans="1:23" x14ac:dyDescent="0.3">
      <c r="A1176">
        <v>2024</v>
      </c>
      <c r="B1176" t="s">
        <v>35</v>
      </c>
      <c r="C1176" t="s">
        <v>18</v>
      </c>
      <c r="D1176">
        <v>197166</v>
      </c>
      <c r="E1176">
        <v>2.3199999999999998</v>
      </c>
      <c r="F1176" s="2">
        <f>Table1[[#This Row],[website_traffic]]*(Table1[[#This Row],[conversion_rate]]/100)</f>
        <v>4574.2511999999997</v>
      </c>
      <c r="G1176">
        <v>60539.68</v>
      </c>
      <c r="H1176" s="2">
        <f>Table1[[#This Row],[marketing_spend]]/Table1[[#This Row],[customer buying]]</f>
        <v>13.234883121416683</v>
      </c>
      <c r="I1176">
        <v>20354.349999999999</v>
      </c>
      <c r="J1176">
        <v>22.22</v>
      </c>
      <c r="K1176" s="1">
        <f t="shared" si="18"/>
        <v>15831.613429999999</v>
      </c>
      <c r="L1176">
        <v>353.53</v>
      </c>
      <c r="M1176">
        <v>0.86</v>
      </c>
      <c r="N1176" s="1">
        <f>Table1[[#This Row],[final_price]]*Table1[[#This Row],[competitor_price_index]]</f>
        <v>13615.187549799999</v>
      </c>
      <c r="O1176" t="s">
        <v>44</v>
      </c>
      <c r="P1176">
        <v>2930</v>
      </c>
      <c r="Q1176">
        <v>4345</v>
      </c>
      <c r="R1176">
        <v>8.83</v>
      </c>
      <c r="S1176" s="2">
        <f>Table1[[#This Row],[units_sold]]*(Table1[[#This Row],[return_rate]]/100)</f>
        <v>383.6635</v>
      </c>
      <c r="T1176" s="2">
        <f>Table1[[#This Row],[units_sold]]-Table1[[#This Row],[unit_return]]</f>
        <v>3961.3364999999999</v>
      </c>
      <c r="U1176">
        <f>Table1[[#This Row],[final_sold]]*Table1[[#This Row],[final_price]]</f>
        <v>62714348.134149194</v>
      </c>
      <c r="V1176">
        <v>3.8</v>
      </c>
      <c r="W1176">
        <v>10.69</v>
      </c>
    </row>
    <row r="1177" spans="1:23" x14ac:dyDescent="0.3">
      <c r="A1177">
        <v>2024</v>
      </c>
      <c r="B1177" t="s">
        <v>35</v>
      </c>
      <c r="C1177" t="s">
        <v>20</v>
      </c>
      <c r="D1177">
        <v>58544</v>
      </c>
      <c r="E1177">
        <v>2.97</v>
      </c>
      <c r="F1177" s="2">
        <f>Table1[[#This Row],[website_traffic]]*(Table1[[#This Row],[conversion_rate]]/100)</f>
        <v>1738.7568000000001</v>
      </c>
      <c r="G1177">
        <v>487893.88</v>
      </c>
      <c r="H1177" s="2">
        <f>Table1[[#This Row],[marketing_spend]]/Table1[[#This Row],[customer buying]]</f>
        <v>280.59926494608101</v>
      </c>
      <c r="I1177">
        <v>24076.86</v>
      </c>
      <c r="J1177">
        <v>30.3</v>
      </c>
      <c r="K1177" s="1">
        <f t="shared" si="18"/>
        <v>16781.57142</v>
      </c>
      <c r="L1177">
        <v>453.16</v>
      </c>
      <c r="M1177">
        <v>0.98</v>
      </c>
      <c r="N1177" s="1">
        <f>Table1[[#This Row],[final_price]]*Table1[[#This Row],[competitor_price_index]]</f>
        <v>16445.9399916</v>
      </c>
      <c r="O1177" t="s">
        <v>45</v>
      </c>
      <c r="P1177">
        <v>2878</v>
      </c>
      <c r="Q1177">
        <v>1655</v>
      </c>
      <c r="R1177">
        <v>17.100000000000001</v>
      </c>
      <c r="S1177" s="2">
        <f>Table1[[#This Row],[units_sold]]*(Table1[[#This Row],[return_rate]]/100)</f>
        <v>283.005</v>
      </c>
      <c r="T1177" s="2">
        <f>Table1[[#This Row],[units_sold]]-Table1[[#This Row],[unit_return]]</f>
        <v>1371.9949999999999</v>
      </c>
      <c r="U1177">
        <f>Table1[[#This Row],[final_sold]]*Table1[[#This Row],[final_price]]</f>
        <v>23024232.080382898</v>
      </c>
      <c r="V1177">
        <v>4.76</v>
      </c>
      <c r="W1177">
        <v>10.45</v>
      </c>
    </row>
    <row r="1178" spans="1:23" x14ac:dyDescent="0.3">
      <c r="A1178">
        <v>2024</v>
      </c>
      <c r="B1178" t="s">
        <v>35</v>
      </c>
      <c r="C1178" t="s">
        <v>18</v>
      </c>
      <c r="D1178">
        <v>171275</v>
      </c>
      <c r="E1178">
        <v>4.6900000000000004</v>
      </c>
      <c r="F1178" s="2">
        <f>Table1[[#This Row],[website_traffic]]*(Table1[[#This Row],[conversion_rate]]/100)</f>
        <v>8032.7975000000006</v>
      </c>
      <c r="G1178">
        <v>292655.59000000003</v>
      </c>
      <c r="H1178" s="2">
        <f>Table1[[#This Row],[marketing_spend]]/Table1[[#This Row],[customer buying]]</f>
        <v>36.432586530408614</v>
      </c>
      <c r="I1178">
        <v>19300.02</v>
      </c>
      <c r="J1178">
        <v>22.13</v>
      </c>
      <c r="K1178" s="1">
        <f t="shared" si="18"/>
        <v>15028.925573999999</v>
      </c>
      <c r="L1178">
        <v>173.12</v>
      </c>
      <c r="M1178">
        <v>0.95</v>
      </c>
      <c r="N1178" s="1">
        <f>Table1[[#This Row],[final_price]]*Table1[[#This Row],[competitor_price_index]]</f>
        <v>14277.479295299998</v>
      </c>
      <c r="O1178" t="s">
        <v>44</v>
      </c>
      <c r="P1178">
        <v>426</v>
      </c>
      <c r="Q1178">
        <v>8675</v>
      </c>
      <c r="R1178">
        <v>20.59</v>
      </c>
      <c r="S1178" s="2">
        <f>Table1[[#This Row],[units_sold]]*(Table1[[#This Row],[return_rate]]/100)</f>
        <v>1786.1824999999999</v>
      </c>
      <c r="T1178" s="2">
        <f>Table1[[#This Row],[units_sold]]-Table1[[#This Row],[unit_return]]</f>
        <v>6888.8175000000001</v>
      </c>
      <c r="U1178">
        <f>Table1[[#This Row],[final_sold]]*Table1[[#This Row],[final_price]]</f>
        <v>103531525.50036874</v>
      </c>
      <c r="V1178">
        <v>4.32</v>
      </c>
      <c r="W1178">
        <v>17.57</v>
      </c>
    </row>
    <row r="1179" spans="1:23" x14ac:dyDescent="0.3">
      <c r="A1179">
        <v>2024</v>
      </c>
      <c r="B1179" t="s">
        <v>35</v>
      </c>
      <c r="C1179" t="s">
        <v>22</v>
      </c>
      <c r="D1179">
        <v>198881</v>
      </c>
      <c r="E1179">
        <v>7.67</v>
      </c>
      <c r="F1179" s="2">
        <f>Table1[[#This Row],[website_traffic]]*(Table1[[#This Row],[conversion_rate]]/100)</f>
        <v>15254.172700000001</v>
      </c>
      <c r="G1179">
        <v>400973.79</v>
      </c>
      <c r="H1179" s="2">
        <f>Table1[[#This Row],[marketing_spend]]/Table1[[#This Row],[customer buying]]</f>
        <v>26.286170865234794</v>
      </c>
      <c r="I1179">
        <v>17678.59</v>
      </c>
      <c r="J1179">
        <v>5.42</v>
      </c>
      <c r="K1179" s="1">
        <f t="shared" si="18"/>
        <v>16720.410422000001</v>
      </c>
      <c r="L1179">
        <v>329.55</v>
      </c>
      <c r="M1179">
        <v>1.17</v>
      </c>
      <c r="N1179" s="1">
        <f>Table1[[#This Row],[final_price]]*Table1[[#This Row],[competitor_price_index]]</f>
        <v>19562.880193739999</v>
      </c>
      <c r="O1179" t="s">
        <v>45</v>
      </c>
      <c r="P1179">
        <v>1768</v>
      </c>
      <c r="Q1179">
        <v>8481</v>
      </c>
      <c r="R1179">
        <v>14.94</v>
      </c>
      <c r="S1179" s="2">
        <f>Table1[[#This Row],[units_sold]]*(Table1[[#This Row],[return_rate]]/100)</f>
        <v>1267.0614</v>
      </c>
      <c r="T1179" s="2">
        <f>Table1[[#This Row],[units_sold]]-Table1[[#This Row],[unit_return]]</f>
        <v>7213.9385999999995</v>
      </c>
      <c r="U1179">
        <f>Table1[[#This Row],[final_sold]]*Table1[[#This Row],[final_price]]</f>
        <v>120620014.15110809</v>
      </c>
      <c r="V1179">
        <v>2.78</v>
      </c>
      <c r="W1179">
        <v>5.33</v>
      </c>
    </row>
    <row r="1180" spans="1:23" x14ac:dyDescent="0.3">
      <c r="A1180">
        <v>2024</v>
      </c>
      <c r="B1180" t="s">
        <v>35</v>
      </c>
      <c r="C1180" t="s">
        <v>18</v>
      </c>
      <c r="D1180">
        <v>56020</v>
      </c>
      <c r="E1180">
        <v>4.33</v>
      </c>
      <c r="F1180" s="2">
        <f>Table1[[#This Row],[website_traffic]]*(Table1[[#This Row],[conversion_rate]]/100)</f>
        <v>2425.6659999999997</v>
      </c>
      <c r="G1180">
        <v>55278.21</v>
      </c>
      <c r="H1180" s="2">
        <f>Table1[[#This Row],[marketing_spend]]/Table1[[#This Row],[customer buying]]</f>
        <v>22.788879425279493</v>
      </c>
      <c r="I1180">
        <v>35256.050000000003</v>
      </c>
      <c r="J1180">
        <v>9.56</v>
      </c>
      <c r="K1180" s="1">
        <f t="shared" si="18"/>
        <v>31885.571620000002</v>
      </c>
      <c r="L1180">
        <v>91.41</v>
      </c>
      <c r="M1180">
        <v>0.9</v>
      </c>
      <c r="N1180" s="1">
        <f>Table1[[#This Row],[final_price]]*Table1[[#This Row],[competitor_price_index]]</f>
        <v>28697.014458000001</v>
      </c>
      <c r="O1180" t="s">
        <v>44</v>
      </c>
      <c r="P1180">
        <v>1809</v>
      </c>
      <c r="Q1180">
        <v>2831</v>
      </c>
      <c r="R1180">
        <v>1.49</v>
      </c>
      <c r="S1180" s="2">
        <f>Table1[[#This Row],[units_sold]]*(Table1[[#This Row],[return_rate]]/100)</f>
        <v>42.181899999999999</v>
      </c>
      <c r="T1180" s="2">
        <f>Table1[[#This Row],[units_sold]]-Table1[[#This Row],[unit_return]]</f>
        <v>2788.8181</v>
      </c>
      <c r="U1180">
        <f>Table1[[#This Row],[final_sold]]*Table1[[#This Row],[final_price]]</f>
        <v>88923059.262702331</v>
      </c>
      <c r="V1180">
        <v>4.67</v>
      </c>
      <c r="W1180">
        <v>15.77</v>
      </c>
    </row>
    <row r="1181" spans="1:23" x14ac:dyDescent="0.3">
      <c r="A1181">
        <v>2024</v>
      </c>
      <c r="B1181" t="s">
        <v>35</v>
      </c>
      <c r="C1181" t="s">
        <v>18</v>
      </c>
      <c r="D1181">
        <v>30000</v>
      </c>
      <c r="E1181">
        <v>1.7</v>
      </c>
      <c r="F1181" s="2">
        <f>Table1[[#This Row],[website_traffic]]*(Table1[[#This Row],[conversion_rate]]/100)</f>
        <v>510.00000000000006</v>
      </c>
      <c r="G1181">
        <v>9731.2999999999993</v>
      </c>
      <c r="H1181" s="2">
        <f>Table1[[#This Row],[marketing_spend]]/Table1[[#This Row],[customer buying]]</f>
        <v>19.08098039215686</v>
      </c>
      <c r="I1181">
        <v>26188.74</v>
      </c>
      <c r="J1181">
        <v>48.16</v>
      </c>
      <c r="K1181" s="1">
        <f t="shared" si="18"/>
        <v>13576.242816</v>
      </c>
      <c r="L1181">
        <v>354.91</v>
      </c>
      <c r="M1181">
        <v>1.05</v>
      </c>
      <c r="N1181" s="1">
        <f>Table1[[#This Row],[final_price]]*Table1[[#This Row],[competitor_price_index]]</f>
        <v>14255.054956800001</v>
      </c>
      <c r="O1181" t="s">
        <v>44</v>
      </c>
      <c r="P1181">
        <v>1151</v>
      </c>
      <c r="Q1181">
        <v>631</v>
      </c>
      <c r="R1181">
        <v>13.82</v>
      </c>
      <c r="S1181" s="2">
        <f>Table1[[#This Row],[units_sold]]*(Table1[[#This Row],[return_rate]]/100)</f>
        <v>87.2042</v>
      </c>
      <c r="T1181" s="2">
        <f>Table1[[#This Row],[units_sold]]-Table1[[#This Row],[unit_return]]</f>
        <v>543.79579999999999</v>
      </c>
      <c r="U1181">
        <f>Table1[[#This Row],[final_sold]]*Table1[[#This Row],[final_price]]</f>
        <v>7382703.8231209721</v>
      </c>
      <c r="V1181">
        <v>4.95</v>
      </c>
      <c r="W1181">
        <v>7.33</v>
      </c>
    </row>
    <row r="1182" spans="1:23" x14ac:dyDescent="0.3">
      <c r="A1182">
        <v>2024</v>
      </c>
      <c r="B1182" t="s">
        <v>35</v>
      </c>
      <c r="C1182" t="s">
        <v>21</v>
      </c>
      <c r="D1182">
        <v>93480</v>
      </c>
      <c r="E1182">
        <v>5.25</v>
      </c>
      <c r="F1182" s="2">
        <f>Table1[[#This Row],[website_traffic]]*(Table1[[#This Row],[conversion_rate]]/100)</f>
        <v>4907.7</v>
      </c>
      <c r="G1182">
        <v>21611.79</v>
      </c>
      <c r="H1182" s="2">
        <f>Table1[[#This Row],[marketing_spend]]/Table1[[#This Row],[customer buying]]</f>
        <v>4.4036493673207415</v>
      </c>
      <c r="I1182">
        <v>22014.080000000002</v>
      </c>
      <c r="J1182">
        <v>10.37</v>
      </c>
      <c r="K1182" s="1">
        <f t="shared" si="18"/>
        <v>19731.219904000001</v>
      </c>
      <c r="L1182">
        <v>64.89</v>
      </c>
      <c r="M1182">
        <v>0.98</v>
      </c>
      <c r="N1182" s="1">
        <f>Table1[[#This Row],[final_price]]*Table1[[#This Row],[competitor_price_index]]</f>
        <v>19336.595505920002</v>
      </c>
      <c r="O1182" t="s">
        <v>45</v>
      </c>
      <c r="P1182">
        <v>1377</v>
      </c>
      <c r="Q1182">
        <v>4505</v>
      </c>
      <c r="R1182">
        <v>16.29</v>
      </c>
      <c r="S1182" s="2">
        <f>Table1[[#This Row],[units_sold]]*(Table1[[#This Row],[return_rate]]/100)</f>
        <v>733.86449999999991</v>
      </c>
      <c r="T1182" s="2">
        <f>Table1[[#This Row],[units_sold]]-Table1[[#This Row],[unit_return]]</f>
        <v>3771.1355000000003</v>
      </c>
      <c r="U1182">
        <f>Table1[[#This Row],[final_sold]]*Table1[[#This Row],[final_price]]</f>
        <v>74409103.838281006</v>
      </c>
      <c r="V1182">
        <v>4.59</v>
      </c>
      <c r="W1182">
        <v>10.29</v>
      </c>
    </row>
    <row r="1183" spans="1:23" x14ac:dyDescent="0.3">
      <c r="A1183">
        <v>2024</v>
      </c>
      <c r="B1183" t="s">
        <v>35</v>
      </c>
      <c r="C1183" t="s">
        <v>20</v>
      </c>
      <c r="D1183">
        <v>119217</v>
      </c>
      <c r="E1183">
        <v>4.21</v>
      </c>
      <c r="F1183" s="2">
        <f>Table1[[#This Row],[website_traffic]]*(Table1[[#This Row],[conversion_rate]]/100)</f>
        <v>5019.0356999999995</v>
      </c>
      <c r="G1183">
        <v>94836.13</v>
      </c>
      <c r="H1183" s="2">
        <f>Table1[[#This Row],[marketing_spend]]/Table1[[#This Row],[customer buying]]</f>
        <v>18.895288989476608</v>
      </c>
      <c r="I1183">
        <v>24532.53</v>
      </c>
      <c r="J1183">
        <v>33.299999999999997</v>
      </c>
      <c r="K1183" s="1">
        <f t="shared" si="18"/>
        <v>16363.19751</v>
      </c>
      <c r="L1183">
        <v>109.91</v>
      </c>
      <c r="M1183">
        <v>0.87</v>
      </c>
      <c r="N1183" s="1">
        <f>Table1[[#This Row],[final_price]]*Table1[[#This Row],[competitor_price_index]]</f>
        <v>14235.9818337</v>
      </c>
      <c r="O1183" t="s">
        <v>45</v>
      </c>
      <c r="P1183">
        <v>1041</v>
      </c>
      <c r="Q1183">
        <v>3402</v>
      </c>
      <c r="R1183">
        <v>16</v>
      </c>
      <c r="S1183" s="2">
        <f>Table1[[#This Row],[units_sold]]*(Table1[[#This Row],[return_rate]]/100)</f>
        <v>544.32000000000005</v>
      </c>
      <c r="T1183" s="2">
        <f>Table1[[#This Row],[units_sold]]-Table1[[#This Row],[unit_return]]</f>
        <v>2857.68</v>
      </c>
      <c r="U1183">
        <f>Table1[[#This Row],[final_sold]]*Table1[[#This Row],[final_price]]</f>
        <v>46760782.260376796</v>
      </c>
      <c r="V1183">
        <v>3.39</v>
      </c>
      <c r="W1183">
        <v>9.0299999999999994</v>
      </c>
    </row>
    <row r="1184" spans="1:23" x14ac:dyDescent="0.3">
      <c r="A1184">
        <v>2024</v>
      </c>
      <c r="B1184" t="s">
        <v>35</v>
      </c>
      <c r="C1184" t="s">
        <v>21</v>
      </c>
      <c r="D1184">
        <v>163284</v>
      </c>
      <c r="E1184">
        <v>4.6500000000000004</v>
      </c>
      <c r="F1184" s="2">
        <f>Table1[[#This Row],[website_traffic]]*(Table1[[#This Row],[conversion_rate]]/100)</f>
        <v>7592.706000000001</v>
      </c>
      <c r="G1184">
        <v>247605.18</v>
      </c>
      <c r="H1184" s="2">
        <f>Table1[[#This Row],[marketing_spend]]/Table1[[#This Row],[customer buying]]</f>
        <v>32.610926855326674</v>
      </c>
      <c r="I1184">
        <v>31310.09</v>
      </c>
      <c r="J1184">
        <v>37.85</v>
      </c>
      <c r="K1184" s="1">
        <f t="shared" si="18"/>
        <v>19459.220934999998</v>
      </c>
      <c r="L1184">
        <v>85.1</v>
      </c>
      <c r="M1184">
        <v>0.92</v>
      </c>
      <c r="N1184" s="1">
        <f>Table1[[#This Row],[final_price]]*Table1[[#This Row],[competitor_price_index]]</f>
        <v>17902.483260199999</v>
      </c>
      <c r="O1184" t="s">
        <v>45</v>
      </c>
      <c r="P1184">
        <v>320</v>
      </c>
      <c r="Q1184">
        <v>5922</v>
      </c>
      <c r="R1184">
        <v>9.35</v>
      </c>
      <c r="S1184" s="2">
        <f>Table1[[#This Row],[units_sold]]*(Table1[[#This Row],[return_rate]]/100)</f>
        <v>553.70699999999999</v>
      </c>
      <c r="T1184" s="2">
        <f>Table1[[#This Row],[units_sold]]-Table1[[#This Row],[unit_return]]</f>
        <v>5368.2929999999997</v>
      </c>
      <c r="U1184">
        <f>Table1[[#This Row],[final_sold]]*Table1[[#This Row],[final_price]]</f>
        <v>104462799.53081393</v>
      </c>
      <c r="V1184">
        <v>3.9</v>
      </c>
      <c r="W1184">
        <v>11.32</v>
      </c>
    </row>
    <row r="1185" spans="1:23" x14ac:dyDescent="0.3">
      <c r="A1185">
        <v>2024</v>
      </c>
      <c r="B1185" t="s">
        <v>35</v>
      </c>
      <c r="C1185" t="s">
        <v>19</v>
      </c>
      <c r="D1185">
        <v>157007</v>
      </c>
      <c r="E1185">
        <v>4.96</v>
      </c>
      <c r="F1185" s="2">
        <f>Table1[[#This Row],[website_traffic]]*(Table1[[#This Row],[conversion_rate]]/100)</f>
        <v>7787.5472</v>
      </c>
      <c r="G1185">
        <v>400100.58</v>
      </c>
      <c r="H1185" s="2">
        <f>Table1[[#This Row],[marketing_spend]]/Table1[[#This Row],[customer buying]]</f>
        <v>51.376970145362328</v>
      </c>
      <c r="I1185">
        <v>5941.99</v>
      </c>
      <c r="J1185">
        <v>59.18</v>
      </c>
      <c r="K1185" s="1">
        <f t="shared" si="18"/>
        <v>2425.5203179999999</v>
      </c>
      <c r="L1185">
        <v>304.89999999999998</v>
      </c>
      <c r="M1185">
        <v>0.9</v>
      </c>
      <c r="N1185" s="1">
        <f>Table1[[#This Row],[final_price]]*Table1[[#This Row],[competitor_price_index]]</f>
        <v>2182.9682862</v>
      </c>
      <c r="O1185" t="s">
        <v>45</v>
      </c>
      <c r="P1185">
        <v>2149</v>
      </c>
      <c r="Q1185">
        <v>6494</v>
      </c>
      <c r="R1185">
        <v>5.28</v>
      </c>
      <c r="S1185" s="2">
        <f>Table1[[#This Row],[units_sold]]*(Table1[[#This Row],[return_rate]]/100)</f>
        <v>342.88319999999999</v>
      </c>
      <c r="T1185" s="2">
        <f>Table1[[#This Row],[units_sold]]-Table1[[#This Row],[unit_return]]</f>
        <v>6151.1167999999998</v>
      </c>
      <c r="U1185">
        <f>Table1[[#This Row],[final_sold]]*Table1[[#This Row],[final_price]]</f>
        <v>14919658.77679114</v>
      </c>
      <c r="V1185">
        <v>4.17</v>
      </c>
      <c r="W1185">
        <v>15.64</v>
      </c>
    </row>
    <row r="1186" spans="1:23" x14ac:dyDescent="0.3">
      <c r="A1186">
        <v>2024</v>
      </c>
      <c r="B1186" t="s">
        <v>35</v>
      </c>
      <c r="C1186" t="s">
        <v>22</v>
      </c>
      <c r="D1186">
        <v>139655</v>
      </c>
      <c r="E1186">
        <v>6.61</v>
      </c>
      <c r="F1186" s="2">
        <f>Table1[[#This Row],[website_traffic]]*(Table1[[#This Row],[conversion_rate]]/100)</f>
        <v>9231.1955000000016</v>
      </c>
      <c r="G1186">
        <v>274891.68</v>
      </c>
      <c r="H1186" s="2">
        <f>Table1[[#This Row],[marketing_spend]]/Table1[[#This Row],[customer buying]]</f>
        <v>29.778556851060078</v>
      </c>
      <c r="I1186">
        <v>31924.97</v>
      </c>
      <c r="J1186">
        <v>56.79</v>
      </c>
      <c r="K1186" s="1">
        <f t="shared" si="18"/>
        <v>13794.779537000002</v>
      </c>
      <c r="L1186">
        <v>150.33000000000001</v>
      </c>
      <c r="M1186">
        <v>1.19</v>
      </c>
      <c r="N1186" s="1">
        <f>Table1[[#This Row],[final_price]]*Table1[[#This Row],[competitor_price_index]]</f>
        <v>16415.78764903</v>
      </c>
      <c r="O1186" t="s">
        <v>45</v>
      </c>
      <c r="P1186">
        <v>4743</v>
      </c>
      <c r="Q1186">
        <v>7754</v>
      </c>
      <c r="R1186">
        <v>16.579999999999998</v>
      </c>
      <c r="S1186" s="2">
        <f>Table1[[#This Row],[units_sold]]*(Table1[[#This Row],[return_rate]]/100)</f>
        <v>1285.6131999999998</v>
      </c>
      <c r="T1186" s="2">
        <f>Table1[[#This Row],[units_sold]]-Table1[[#This Row],[unit_return]]</f>
        <v>6468.3868000000002</v>
      </c>
      <c r="U1186">
        <f>Table1[[#This Row],[final_sold]]*Table1[[#This Row],[final_price]]</f>
        <v>89229969.86604093</v>
      </c>
      <c r="V1186">
        <v>4.2</v>
      </c>
      <c r="W1186">
        <v>18.45</v>
      </c>
    </row>
    <row r="1187" spans="1:23" x14ac:dyDescent="0.3">
      <c r="A1187">
        <v>2024</v>
      </c>
      <c r="B1187" t="s">
        <v>35</v>
      </c>
      <c r="C1187" t="s">
        <v>18</v>
      </c>
      <c r="D1187">
        <v>74338</v>
      </c>
      <c r="E1187">
        <v>4.26</v>
      </c>
      <c r="F1187" s="2">
        <f>Table1[[#This Row],[website_traffic]]*(Table1[[#This Row],[conversion_rate]]/100)</f>
        <v>3166.7988</v>
      </c>
      <c r="G1187">
        <v>480168.6</v>
      </c>
      <c r="H1187" s="2">
        <f>Table1[[#This Row],[marketing_spend]]/Table1[[#This Row],[customer buying]]</f>
        <v>151.62586268505595</v>
      </c>
      <c r="I1187">
        <v>22045.85</v>
      </c>
      <c r="J1187">
        <v>17.989999999999998</v>
      </c>
      <c r="K1187" s="1">
        <f t="shared" si="18"/>
        <v>18079.801585000001</v>
      </c>
      <c r="L1187">
        <v>273.79000000000002</v>
      </c>
      <c r="M1187">
        <v>0.9</v>
      </c>
      <c r="N1187" s="1">
        <f>Table1[[#This Row],[final_price]]*Table1[[#This Row],[competitor_price_index]]</f>
        <v>16271.821426500001</v>
      </c>
      <c r="O1187" t="s">
        <v>45</v>
      </c>
      <c r="P1187">
        <v>3354</v>
      </c>
      <c r="Q1187">
        <v>1969</v>
      </c>
      <c r="R1187">
        <v>19.61</v>
      </c>
      <c r="S1187" s="2">
        <f>Table1[[#This Row],[units_sold]]*(Table1[[#This Row],[return_rate]]/100)</f>
        <v>386.12090000000001</v>
      </c>
      <c r="T1187" s="2">
        <f>Table1[[#This Row],[units_sold]]-Table1[[#This Row],[unit_return]]</f>
        <v>1582.8791000000001</v>
      </c>
      <c r="U1187">
        <f>Table1[[#This Row],[final_sold]]*Table1[[#This Row],[final_price]]</f>
        <v>28618140.061043378</v>
      </c>
      <c r="V1187">
        <v>3.11</v>
      </c>
      <c r="W1187">
        <v>15.92</v>
      </c>
    </row>
    <row r="1188" spans="1:23" x14ac:dyDescent="0.3">
      <c r="A1188">
        <v>2024</v>
      </c>
      <c r="B1188" t="s">
        <v>35</v>
      </c>
      <c r="C1188" t="s">
        <v>20</v>
      </c>
      <c r="D1188">
        <v>111713</v>
      </c>
      <c r="E1188">
        <v>3.4</v>
      </c>
      <c r="F1188" s="2">
        <f>Table1[[#This Row],[website_traffic]]*(Table1[[#This Row],[conversion_rate]]/100)</f>
        <v>3798.2420000000002</v>
      </c>
      <c r="G1188">
        <v>136409.25</v>
      </c>
      <c r="H1188" s="2">
        <f>Table1[[#This Row],[marketing_spend]]/Table1[[#This Row],[customer buying]]</f>
        <v>35.913785904110377</v>
      </c>
      <c r="I1188">
        <v>33918.269999999997</v>
      </c>
      <c r="J1188">
        <v>52.5</v>
      </c>
      <c r="K1188" s="1">
        <f t="shared" si="18"/>
        <v>16111.178249999997</v>
      </c>
      <c r="L1188">
        <v>378.02</v>
      </c>
      <c r="M1188">
        <v>0.84</v>
      </c>
      <c r="N1188" s="1">
        <f>Table1[[#This Row],[final_price]]*Table1[[#This Row],[competitor_price_index]]</f>
        <v>13533.389729999997</v>
      </c>
      <c r="O1188" t="s">
        <v>45</v>
      </c>
      <c r="P1188">
        <v>4276</v>
      </c>
      <c r="Q1188">
        <v>3350</v>
      </c>
      <c r="R1188">
        <v>10.08</v>
      </c>
      <c r="S1188" s="2">
        <f>Table1[[#This Row],[units_sold]]*(Table1[[#This Row],[return_rate]]/100)</f>
        <v>337.68</v>
      </c>
      <c r="T1188" s="2">
        <f>Table1[[#This Row],[units_sold]]-Table1[[#This Row],[unit_return]]</f>
        <v>3012.32</v>
      </c>
      <c r="U1188">
        <f>Table1[[#This Row],[final_sold]]*Table1[[#This Row],[final_price]]</f>
        <v>48532024.466039993</v>
      </c>
      <c r="V1188">
        <v>4.41</v>
      </c>
      <c r="W1188">
        <v>15.21</v>
      </c>
    </row>
    <row r="1189" spans="1:23" x14ac:dyDescent="0.3">
      <c r="A1189">
        <v>2024</v>
      </c>
      <c r="B1189" t="s">
        <v>35</v>
      </c>
      <c r="C1189" t="s">
        <v>22</v>
      </c>
      <c r="D1189">
        <v>50506</v>
      </c>
      <c r="E1189">
        <v>5.58</v>
      </c>
      <c r="F1189" s="2">
        <f>Table1[[#This Row],[website_traffic]]*(Table1[[#This Row],[conversion_rate]]/100)</f>
        <v>2818.2348000000002</v>
      </c>
      <c r="G1189">
        <v>71763.05</v>
      </c>
      <c r="H1189" s="2">
        <f>Table1[[#This Row],[marketing_spend]]/Table1[[#This Row],[customer buying]]</f>
        <v>25.463829344524452</v>
      </c>
      <c r="I1189">
        <v>48657.66</v>
      </c>
      <c r="J1189">
        <v>46.52</v>
      </c>
      <c r="K1189" s="1">
        <f t="shared" si="18"/>
        <v>26022.116567999998</v>
      </c>
      <c r="L1189">
        <v>405.08</v>
      </c>
      <c r="M1189">
        <v>0.97</v>
      </c>
      <c r="N1189" s="1">
        <f>Table1[[#This Row],[final_price]]*Table1[[#This Row],[competitor_price_index]]</f>
        <v>25241.453070959997</v>
      </c>
      <c r="O1189" t="s">
        <v>45</v>
      </c>
      <c r="P1189">
        <v>1210</v>
      </c>
      <c r="Q1189">
        <v>1544</v>
      </c>
      <c r="R1189">
        <v>22.48</v>
      </c>
      <c r="S1189" s="2">
        <f>Table1[[#This Row],[units_sold]]*(Table1[[#This Row],[return_rate]]/100)</f>
        <v>347.09120000000001</v>
      </c>
      <c r="T1189" s="2">
        <f>Table1[[#This Row],[units_sold]]-Table1[[#This Row],[unit_return]]</f>
        <v>1196.9087999999999</v>
      </c>
      <c r="U1189">
        <f>Table1[[#This Row],[final_sold]]*Table1[[#This Row],[final_price]]</f>
        <v>31146100.314864993</v>
      </c>
      <c r="V1189">
        <v>2.74</v>
      </c>
      <c r="W1189">
        <v>8.57</v>
      </c>
    </row>
    <row r="1190" spans="1:23" x14ac:dyDescent="0.3">
      <c r="A1190">
        <v>2024</v>
      </c>
      <c r="B1190" t="s">
        <v>35</v>
      </c>
      <c r="C1190" t="s">
        <v>18</v>
      </c>
      <c r="D1190">
        <v>199228</v>
      </c>
      <c r="E1190">
        <v>2.96</v>
      </c>
      <c r="F1190" s="2">
        <f>Table1[[#This Row],[website_traffic]]*(Table1[[#This Row],[conversion_rate]]/100)</f>
        <v>5897.1487999999999</v>
      </c>
      <c r="G1190">
        <v>456078.55</v>
      </c>
      <c r="H1190" s="2">
        <f>Table1[[#This Row],[marketing_spend]]/Table1[[#This Row],[customer buying]]</f>
        <v>77.338823466689533</v>
      </c>
      <c r="I1190">
        <v>43535.8</v>
      </c>
      <c r="J1190">
        <v>24.38</v>
      </c>
      <c r="K1190" s="1">
        <f t="shared" si="18"/>
        <v>32921.771959999998</v>
      </c>
      <c r="L1190">
        <v>354.79</v>
      </c>
      <c r="M1190">
        <v>1.1200000000000001</v>
      </c>
      <c r="N1190" s="1">
        <f>Table1[[#This Row],[final_price]]*Table1[[#This Row],[competitor_price_index]]</f>
        <v>36872.384595200005</v>
      </c>
      <c r="O1190" t="s">
        <v>45</v>
      </c>
      <c r="P1190">
        <v>3168</v>
      </c>
      <c r="Q1190">
        <v>5732</v>
      </c>
      <c r="R1190">
        <v>11.18</v>
      </c>
      <c r="S1190" s="2">
        <f>Table1[[#This Row],[units_sold]]*(Table1[[#This Row],[return_rate]]/100)</f>
        <v>640.83759999999995</v>
      </c>
      <c r="T1190" s="2">
        <f>Table1[[#This Row],[units_sold]]-Table1[[#This Row],[unit_return]]</f>
        <v>5091.1624000000002</v>
      </c>
      <c r="U1190">
        <f>Table1[[#This Row],[final_sold]]*Table1[[#This Row],[final_price]]</f>
        <v>167610087.5441263</v>
      </c>
      <c r="V1190">
        <v>4.8600000000000003</v>
      </c>
      <c r="W1190">
        <v>11.93</v>
      </c>
    </row>
    <row r="1191" spans="1:23" x14ac:dyDescent="0.3">
      <c r="A1191">
        <v>2024</v>
      </c>
      <c r="B1191" t="s">
        <v>35</v>
      </c>
      <c r="C1191" t="s">
        <v>20</v>
      </c>
      <c r="D1191">
        <v>161918</v>
      </c>
      <c r="E1191">
        <v>7.86</v>
      </c>
      <c r="F1191" s="2">
        <f>Table1[[#This Row],[website_traffic]]*(Table1[[#This Row],[conversion_rate]]/100)</f>
        <v>12726.754800000001</v>
      </c>
      <c r="G1191">
        <v>324775.09000000003</v>
      </c>
      <c r="H1191" s="2">
        <f>Table1[[#This Row],[marketing_spend]]/Table1[[#This Row],[customer buying]]</f>
        <v>25.51908126649851</v>
      </c>
      <c r="I1191">
        <v>6073.35</v>
      </c>
      <c r="J1191">
        <v>22.26</v>
      </c>
      <c r="K1191" s="1">
        <f t="shared" si="18"/>
        <v>4721.4222900000004</v>
      </c>
      <c r="L1191">
        <v>131.5</v>
      </c>
      <c r="M1191">
        <v>1.17</v>
      </c>
      <c r="N1191" s="1">
        <f>Table1[[#This Row],[final_price]]*Table1[[#This Row],[competitor_price_index]]</f>
        <v>5524.0640793000002</v>
      </c>
      <c r="O1191" t="s">
        <v>45</v>
      </c>
      <c r="P1191">
        <v>4820</v>
      </c>
      <c r="Q1191">
        <v>10512</v>
      </c>
      <c r="R1191">
        <v>14.56</v>
      </c>
      <c r="S1191" s="2">
        <f>Table1[[#This Row],[units_sold]]*(Table1[[#This Row],[return_rate]]/100)</f>
        <v>1530.5472</v>
      </c>
      <c r="T1191" s="2">
        <f>Table1[[#This Row],[units_sold]]-Table1[[#This Row],[unit_return]]</f>
        <v>8981.4527999999991</v>
      </c>
      <c r="U1191">
        <f>Table1[[#This Row],[final_sold]]*Table1[[#This Row],[final_price]]</f>
        <v>42405231.446502909</v>
      </c>
      <c r="V1191">
        <v>4.13</v>
      </c>
      <c r="W1191">
        <v>2.12</v>
      </c>
    </row>
    <row r="1192" spans="1:23" x14ac:dyDescent="0.3">
      <c r="A1192">
        <v>2024</v>
      </c>
      <c r="B1192" t="s">
        <v>35</v>
      </c>
      <c r="C1192" t="s">
        <v>22</v>
      </c>
      <c r="D1192">
        <v>78228</v>
      </c>
      <c r="E1192">
        <v>1.9</v>
      </c>
      <c r="F1192" s="2">
        <f>Table1[[#This Row],[website_traffic]]*(Table1[[#This Row],[conversion_rate]]/100)</f>
        <v>1486.3319999999999</v>
      </c>
      <c r="G1192">
        <v>53301.69</v>
      </c>
      <c r="H1192" s="2">
        <f>Table1[[#This Row],[marketing_spend]]/Table1[[#This Row],[customer buying]]</f>
        <v>35.861227505025802</v>
      </c>
      <c r="I1192">
        <v>33536.720000000001</v>
      </c>
      <c r="J1192">
        <v>46.4</v>
      </c>
      <c r="K1192" s="1">
        <f t="shared" si="18"/>
        <v>17975.681920000003</v>
      </c>
      <c r="L1192">
        <v>279.44</v>
      </c>
      <c r="M1192">
        <v>0.9</v>
      </c>
      <c r="N1192" s="1">
        <f>Table1[[#This Row],[final_price]]*Table1[[#This Row],[competitor_price_index]]</f>
        <v>16178.113728000002</v>
      </c>
      <c r="O1192" t="s">
        <v>45</v>
      </c>
      <c r="P1192">
        <v>1530</v>
      </c>
      <c r="Q1192">
        <v>1010</v>
      </c>
      <c r="R1192">
        <v>15.46</v>
      </c>
      <c r="S1192" s="2">
        <f>Table1[[#This Row],[units_sold]]*(Table1[[#This Row],[return_rate]]/100)</f>
        <v>156.14600000000002</v>
      </c>
      <c r="T1192" s="2">
        <f>Table1[[#This Row],[units_sold]]-Table1[[#This Row],[unit_return]]</f>
        <v>853.85400000000004</v>
      </c>
      <c r="U1192">
        <f>Table1[[#This Row],[final_sold]]*Table1[[#This Row],[final_price]]</f>
        <v>15348607.910119683</v>
      </c>
      <c r="V1192">
        <v>3.4</v>
      </c>
      <c r="W1192">
        <v>4.8600000000000003</v>
      </c>
    </row>
    <row r="1193" spans="1:23" x14ac:dyDescent="0.3">
      <c r="A1193">
        <v>2024</v>
      </c>
      <c r="B1193" t="s">
        <v>35</v>
      </c>
      <c r="C1193" t="s">
        <v>22</v>
      </c>
      <c r="D1193">
        <v>19640</v>
      </c>
      <c r="E1193">
        <v>1.63</v>
      </c>
      <c r="F1193" s="2">
        <f>Table1[[#This Row],[website_traffic]]*(Table1[[#This Row],[conversion_rate]]/100)</f>
        <v>320.13199999999995</v>
      </c>
      <c r="G1193">
        <v>123156.9</v>
      </c>
      <c r="H1193" s="2">
        <f>Table1[[#This Row],[marketing_spend]]/Table1[[#This Row],[customer buying]]</f>
        <v>384.70662101882976</v>
      </c>
      <c r="I1193">
        <v>25525.24</v>
      </c>
      <c r="J1193">
        <v>4.08</v>
      </c>
      <c r="K1193" s="1">
        <f t="shared" si="18"/>
        <v>24483.810208000003</v>
      </c>
      <c r="L1193">
        <v>135.63999999999999</v>
      </c>
      <c r="M1193">
        <v>0.9</v>
      </c>
      <c r="N1193" s="1">
        <f>Table1[[#This Row],[final_price]]*Table1[[#This Row],[competitor_price_index]]</f>
        <v>22035.429187200003</v>
      </c>
      <c r="O1193" t="s">
        <v>44</v>
      </c>
      <c r="P1193">
        <v>3470</v>
      </c>
      <c r="Q1193">
        <v>232</v>
      </c>
      <c r="R1193">
        <v>4.2300000000000004</v>
      </c>
      <c r="S1193" s="2">
        <f>Table1[[#This Row],[units_sold]]*(Table1[[#This Row],[return_rate]]/100)</f>
        <v>9.813600000000001</v>
      </c>
      <c r="T1193" s="2">
        <f>Table1[[#This Row],[units_sold]]-Table1[[#This Row],[unit_return]]</f>
        <v>222.18639999999999</v>
      </c>
      <c r="U1193">
        <f>Table1[[#This Row],[final_sold]]*Table1[[#This Row],[final_price]]</f>
        <v>5439969.6483987719</v>
      </c>
      <c r="V1193">
        <v>2.9</v>
      </c>
      <c r="W1193">
        <v>11.1</v>
      </c>
    </row>
    <row r="1194" spans="1:23" x14ac:dyDescent="0.3">
      <c r="A1194">
        <v>2024</v>
      </c>
      <c r="B1194" t="s">
        <v>35</v>
      </c>
      <c r="C1194" t="s">
        <v>18</v>
      </c>
      <c r="D1194">
        <v>164798</v>
      </c>
      <c r="E1194">
        <v>2.82</v>
      </c>
      <c r="F1194" s="2">
        <f>Table1[[#This Row],[website_traffic]]*(Table1[[#This Row],[conversion_rate]]/100)</f>
        <v>4647.3036000000002</v>
      </c>
      <c r="G1194">
        <v>78821.88</v>
      </c>
      <c r="H1194" s="2">
        <f>Table1[[#This Row],[marketing_spend]]/Table1[[#This Row],[customer buying]]</f>
        <v>16.960776997655156</v>
      </c>
      <c r="I1194">
        <v>42656.43</v>
      </c>
      <c r="J1194">
        <v>41.32</v>
      </c>
      <c r="K1194" s="1">
        <f t="shared" si="18"/>
        <v>25030.793124</v>
      </c>
      <c r="L1194">
        <v>238.13</v>
      </c>
      <c r="M1194">
        <v>1.1399999999999999</v>
      </c>
      <c r="N1194" s="1">
        <f>Table1[[#This Row],[final_price]]*Table1[[#This Row],[competitor_price_index]]</f>
        <v>28535.104161359999</v>
      </c>
      <c r="O1194" t="s">
        <v>44</v>
      </c>
      <c r="P1194">
        <v>53</v>
      </c>
      <c r="Q1194">
        <v>4484</v>
      </c>
      <c r="R1194">
        <v>7.32</v>
      </c>
      <c r="S1194" s="2">
        <f>Table1[[#This Row],[units_sold]]*(Table1[[#This Row],[return_rate]]/100)</f>
        <v>328.22879999999998</v>
      </c>
      <c r="T1194" s="2">
        <f>Table1[[#This Row],[units_sold]]-Table1[[#This Row],[unit_return]]</f>
        <v>4155.7712000000001</v>
      </c>
      <c r="U1194">
        <f>Table1[[#This Row],[final_sold]]*Table1[[#This Row],[final_price]]</f>
        <v>104022249.17787723</v>
      </c>
      <c r="V1194">
        <v>3.86</v>
      </c>
      <c r="W1194">
        <v>14.23</v>
      </c>
    </row>
    <row r="1195" spans="1:23" x14ac:dyDescent="0.3">
      <c r="A1195">
        <v>2024</v>
      </c>
      <c r="B1195" t="s">
        <v>35</v>
      </c>
      <c r="C1195" t="s">
        <v>18</v>
      </c>
      <c r="D1195">
        <v>99697</v>
      </c>
      <c r="E1195">
        <v>6.41</v>
      </c>
      <c r="F1195" s="2">
        <f>Table1[[#This Row],[website_traffic]]*(Table1[[#This Row],[conversion_rate]]/100)</f>
        <v>6390.5777000000007</v>
      </c>
      <c r="G1195">
        <v>19374.2</v>
      </c>
      <c r="H1195" s="2">
        <f>Table1[[#This Row],[marketing_spend]]/Table1[[#This Row],[customer buying]]</f>
        <v>3.0316820965966813</v>
      </c>
      <c r="I1195">
        <v>10622.53</v>
      </c>
      <c r="J1195">
        <v>35.42</v>
      </c>
      <c r="K1195" s="1">
        <f t="shared" si="18"/>
        <v>6860.0298739999998</v>
      </c>
      <c r="L1195">
        <v>22.23</v>
      </c>
      <c r="M1195">
        <v>0.93</v>
      </c>
      <c r="N1195" s="1">
        <f>Table1[[#This Row],[final_price]]*Table1[[#This Row],[competitor_price_index]]</f>
        <v>6379.8277828199998</v>
      </c>
      <c r="O1195" t="s">
        <v>44</v>
      </c>
      <c r="P1195">
        <v>468</v>
      </c>
      <c r="Q1195">
        <v>6007</v>
      </c>
      <c r="R1195">
        <v>4.28</v>
      </c>
      <c r="S1195" s="2">
        <f>Table1[[#This Row],[units_sold]]*(Table1[[#This Row],[return_rate]]/100)</f>
        <v>257.09960000000001</v>
      </c>
      <c r="T1195" s="2">
        <f>Table1[[#This Row],[units_sold]]-Table1[[#This Row],[unit_return]]</f>
        <v>5749.9004000000004</v>
      </c>
      <c r="U1195">
        <f>Table1[[#This Row],[final_sold]]*Table1[[#This Row],[final_price]]</f>
        <v>39444488.516524553</v>
      </c>
      <c r="V1195">
        <v>3.76</v>
      </c>
      <c r="W1195">
        <v>11.91</v>
      </c>
    </row>
    <row r="1196" spans="1:23" x14ac:dyDescent="0.3">
      <c r="A1196">
        <v>2024</v>
      </c>
      <c r="B1196" t="s">
        <v>35</v>
      </c>
      <c r="C1196" t="s">
        <v>22</v>
      </c>
      <c r="D1196">
        <v>53838</v>
      </c>
      <c r="E1196">
        <v>5.08</v>
      </c>
      <c r="F1196" s="2">
        <f>Table1[[#This Row],[website_traffic]]*(Table1[[#This Row],[conversion_rate]]/100)</f>
        <v>2734.9703999999997</v>
      </c>
      <c r="G1196">
        <v>308270.92</v>
      </c>
      <c r="H1196" s="2">
        <f>Table1[[#This Row],[marketing_spend]]/Table1[[#This Row],[customer buying]]</f>
        <v>112.71453614269464</v>
      </c>
      <c r="I1196">
        <v>12227.01</v>
      </c>
      <c r="J1196">
        <v>34.869999999999997</v>
      </c>
      <c r="K1196" s="1">
        <f t="shared" si="18"/>
        <v>7963.4516130000002</v>
      </c>
      <c r="L1196">
        <v>162.08000000000001</v>
      </c>
      <c r="M1196">
        <v>1.18</v>
      </c>
      <c r="N1196" s="1">
        <f>Table1[[#This Row],[final_price]]*Table1[[#This Row],[competitor_price_index]]</f>
        <v>9396.8729033399995</v>
      </c>
      <c r="O1196" t="s">
        <v>45</v>
      </c>
      <c r="P1196">
        <v>310</v>
      </c>
      <c r="Q1196">
        <v>1591</v>
      </c>
      <c r="R1196">
        <v>24.04</v>
      </c>
      <c r="S1196" s="2">
        <f>Table1[[#This Row],[units_sold]]*(Table1[[#This Row],[return_rate]]/100)</f>
        <v>382.47640000000001</v>
      </c>
      <c r="T1196" s="2">
        <f>Table1[[#This Row],[units_sold]]-Table1[[#This Row],[unit_return]]</f>
        <v>1208.5236</v>
      </c>
      <c r="U1196">
        <f>Table1[[#This Row],[final_sold]]*Table1[[#This Row],[final_price]]</f>
        <v>9624019.2117685676</v>
      </c>
      <c r="V1196">
        <v>2.91</v>
      </c>
      <c r="W1196">
        <v>16.100000000000001</v>
      </c>
    </row>
    <row r="1197" spans="1:23" x14ac:dyDescent="0.3">
      <c r="A1197">
        <v>2024</v>
      </c>
      <c r="B1197" t="s">
        <v>35</v>
      </c>
      <c r="C1197" t="s">
        <v>18</v>
      </c>
      <c r="D1197">
        <v>73934</v>
      </c>
      <c r="E1197">
        <v>7.54</v>
      </c>
      <c r="F1197" s="2">
        <f>Table1[[#This Row],[website_traffic]]*(Table1[[#This Row],[conversion_rate]]/100)</f>
        <v>5574.6235999999999</v>
      </c>
      <c r="G1197">
        <v>177605.46</v>
      </c>
      <c r="H1197" s="2">
        <f>Table1[[#This Row],[marketing_spend]]/Table1[[#This Row],[customer buying]]</f>
        <v>31.859632639592025</v>
      </c>
      <c r="I1197">
        <v>9147.0300000000007</v>
      </c>
      <c r="J1197">
        <v>29.05</v>
      </c>
      <c r="K1197" s="1">
        <f t="shared" si="18"/>
        <v>6489.8177850000011</v>
      </c>
      <c r="L1197">
        <v>99.04</v>
      </c>
      <c r="M1197">
        <v>0.96</v>
      </c>
      <c r="N1197" s="1">
        <f>Table1[[#This Row],[final_price]]*Table1[[#This Row],[competitor_price_index]]</f>
        <v>6230.2250736000005</v>
      </c>
      <c r="O1197" t="s">
        <v>45</v>
      </c>
      <c r="P1197">
        <v>3734</v>
      </c>
      <c r="Q1197">
        <v>4270</v>
      </c>
      <c r="R1197">
        <v>5.03</v>
      </c>
      <c r="S1197" s="2">
        <f>Table1[[#This Row],[units_sold]]*(Table1[[#This Row],[return_rate]]/100)</f>
        <v>214.78100000000001</v>
      </c>
      <c r="T1197" s="2">
        <f>Table1[[#This Row],[units_sold]]-Table1[[#This Row],[unit_return]]</f>
        <v>4055.2190000000001</v>
      </c>
      <c r="U1197">
        <f>Table1[[#This Row],[final_sold]]*Table1[[#This Row],[final_price]]</f>
        <v>26317632.38826992</v>
      </c>
      <c r="V1197">
        <v>3.83</v>
      </c>
      <c r="W1197">
        <v>12.98</v>
      </c>
    </row>
    <row r="1198" spans="1:23" x14ac:dyDescent="0.3">
      <c r="A1198">
        <v>2024</v>
      </c>
      <c r="B1198" t="s">
        <v>35</v>
      </c>
      <c r="C1198" t="s">
        <v>21</v>
      </c>
      <c r="D1198">
        <v>84081</v>
      </c>
      <c r="E1198">
        <v>7.36</v>
      </c>
      <c r="F1198" s="2">
        <f>Table1[[#This Row],[website_traffic]]*(Table1[[#This Row],[conversion_rate]]/100)</f>
        <v>6188.3616000000002</v>
      </c>
      <c r="G1198">
        <v>379797.48</v>
      </c>
      <c r="H1198" s="2">
        <f>Table1[[#This Row],[marketing_spend]]/Table1[[#This Row],[customer buying]]</f>
        <v>61.372864830652425</v>
      </c>
      <c r="I1198">
        <v>32653.65</v>
      </c>
      <c r="J1198">
        <v>35.89</v>
      </c>
      <c r="K1198" s="1">
        <f t="shared" si="18"/>
        <v>20934.255015000002</v>
      </c>
      <c r="L1198">
        <v>303.08999999999997</v>
      </c>
      <c r="M1198">
        <v>0.91</v>
      </c>
      <c r="N1198" s="1">
        <f>Table1[[#This Row],[final_price]]*Table1[[#This Row],[competitor_price_index]]</f>
        <v>19050.172063650003</v>
      </c>
      <c r="O1198" t="s">
        <v>44</v>
      </c>
      <c r="P1198">
        <v>316</v>
      </c>
      <c r="Q1198">
        <v>7642</v>
      </c>
      <c r="R1198">
        <v>4.5</v>
      </c>
      <c r="S1198" s="2">
        <f>Table1[[#This Row],[units_sold]]*(Table1[[#This Row],[return_rate]]/100)</f>
        <v>343.89</v>
      </c>
      <c r="T1198" s="2">
        <f>Table1[[#This Row],[units_sold]]-Table1[[#This Row],[unit_return]]</f>
        <v>7298.11</v>
      </c>
      <c r="U1198">
        <f>Table1[[#This Row],[final_sold]]*Table1[[#This Row],[final_price]]</f>
        <v>152780495.86752167</v>
      </c>
      <c r="V1198">
        <v>4.9400000000000004</v>
      </c>
      <c r="W1198">
        <v>15.29</v>
      </c>
    </row>
    <row r="1199" spans="1:23" x14ac:dyDescent="0.3">
      <c r="A1199">
        <v>2024</v>
      </c>
      <c r="B1199" t="s">
        <v>35</v>
      </c>
      <c r="C1199" t="s">
        <v>20</v>
      </c>
      <c r="D1199">
        <v>129422</v>
      </c>
      <c r="E1199">
        <v>6.57</v>
      </c>
      <c r="F1199" s="2">
        <f>Table1[[#This Row],[website_traffic]]*(Table1[[#This Row],[conversion_rate]]/100)</f>
        <v>8503.0254000000004</v>
      </c>
      <c r="G1199">
        <v>207448.32000000001</v>
      </c>
      <c r="H1199" s="2">
        <f>Table1[[#This Row],[marketing_spend]]/Table1[[#This Row],[customer buying]]</f>
        <v>24.397001095633559</v>
      </c>
      <c r="I1199">
        <v>22959.79</v>
      </c>
      <c r="J1199">
        <v>37.42</v>
      </c>
      <c r="K1199" s="1">
        <f t="shared" si="18"/>
        <v>14368.236581999998</v>
      </c>
      <c r="L1199">
        <v>223.27</v>
      </c>
      <c r="M1199">
        <v>0.95</v>
      </c>
      <c r="N1199" s="1">
        <f>Table1[[#This Row],[final_price]]*Table1[[#This Row],[competitor_price_index]]</f>
        <v>13649.824752899996</v>
      </c>
      <c r="O1199" t="s">
        <v>44</v>
      </c>
      <c r="P1199">
        <v>1316</v>
      </c>
      <c r="Q1199">
        <v>5824</v>
      </c>
      <c r="R1199">
        <v>16.53</v>
      </c>
      <c r="S1199" s="2">
        <f>Table1[[#This Row],[units_sold]]*(Table1[[#This Row],[return_rate]]/100)</f>
        <v>962.70720000000006</v>
      </c>
      <c r="T1199" s="2">
        <f>Table1[[#This Row],[units_sold]]-Table1[[#This Row],[unit_return]]</f>
        <v>4861.2928000000002</v>
      </c>
      <c r="U1199">
        <f>Table1[[#This Row],[final_sold]]*Table1[[#This Row],[final_price]]</f>
        <v>69848205.044773206</v>
      </c>
      <c r="V1199">
        <v>2.74</v>
      </c>
      <c r="W1199">
        <v>10.18</v>
      </c>
    </row>
    <row r="1200" spans="1:23" x14ac:dyDescent="0.3">
      <c r="A1200">
        <v>2024</v>
      </c>
      <c r="B1200" t="s">
        <v>35</v>
      </c>
      <c r="C1200" t="s">
        <v>22</v>
      </c>
      <c r="D1200">
        <v>71220</v>
      </c>
      <c r="E1200">
        <v>7.01</v>
      </c>
      <c r="F1200" s="2">
        <f>Table1[[#This Row],[website_traffic]]*(Table1[[#This Row],[conversion_rate]]/100)</f>
        <v>4992.5219999999999</v>
      </c>
      <c r="G1200">
        <v>395742.92</v>
      </c>
      <c r="H1200" s="2">
        <f>Table1[[#This Row],[marketing_spend]]/Table1[[#This Row],[customer buying]]</f>
        <v>79.267135928494653</v>
      </c>
      <c r="I1200">
        <v>16978.71</v>
      </c>
      <c r="J1200">
        <v>56.86</v>
      </c>
      <c r="K1200" s="1">
        <f t="shared" si="18"/>
        <v>7324.6154939999997</v>
      </c>
      <c r="L1200">
        <v>59.96</v>
      </c>
      <c r="M1200">
        <v>1.01</v>
      </c>
      <c r="N1200" s="1">
        <f>Table1[[#This Row],[final_price]]*Table1[[#This Row],[competitor_price_index]]</f>
        <v>7397.8616489400001</v>
      </c>
      <c r="O1200" t="s">
        <v>45</v>
      </c>
      <c r="P1200">
        <v>752</v>
      </c>
      <c r="Q1200">
        <v>4922</v>
      </c>
      <c r="R1200">
        <v>4.41</v>
      </c>
      <c r="S1200" s="2">
        <f>Table1[[#This Row],[units_sold]]*(Table1[[#This Row],[return_rate]]/100)</f>
        <v>217.06020000000001</v>
      </c>
      <c r="T1200" s="2">
        <f>Table1[[#This Row],[units_sold]]-Table1[[#This Row],[unit_return]]</f>
        <v>4704.9398000000001</v>
      </c>
      <c r="U1200">
        <f>Table1[[#This Row],[final_sold]]*Table1[[#This Row],[final_price]]</f>
        <v>34461874.957417257</v>
      </c>
      <c r="V1200">
        <v>4.93</v>
      </c>
      <c r="W1200">
        <v>16.53</v>
      </c>
    </row>
    <row r="1201" spans="1:23" x14ac:dyDescent="0.3">
      <c r="A1201">
        <v>2024</v>
      </c>
      <c r="B1201" t="s">
        <v>35</v>
      </c>
      <c r="C1201" t="s">
        <v>20</v>
      </c>
      <c r="D1201">
        <v>147500</v>
      </c>
      <c r="E1201">
        <v>6.84</v>
      </c>
      <c r="F1201" s="2">
        <f>Table1[[#This Row],[website_traffic]]*(Table1[[#This Row],[conversion_rate]]/100)</f>
        <v>10089</v>
      </c>
      <c r="G1201">
        <v>100408.04</v>
      </c>
      <c r="H1201" s="2">
        <f>Table1[[#This Row],[marketing_spend]]/Table1[[#This Row],[customer buying]]</f>
        <v>9.9522291604718003</v>
      </c>
      <c r="I1201">
        <v>26043.08</v>
      </c>
      <c r="J1201">
        <v>15.67</v>
      </c>
      <c r="K1201" s="1">
        <f t="shared" si="18"/>
        <v>21962.129364</v>
      </c>
      <c r="L1201">
        <v>278.39999999999998</v>
      </c>
      <c r="M1201">
        <v>0.98</v>
      </c>
      <c r="N1201" s="1">
        <f>Table1[[#This Row],[final_price]]*Table1[[#This Row],[competitor_price_index]]</f>
        <v>21522.886776719999</v>
      </c>
      <c r="O1201" t="s">
        <v>45</v>
      </c>
      <c r="P1201">
        <v>2985</v>
      </c>
      <c r="Q1201">
        <v>9443</v>
      </c>
      <c r="R1201">
        <v>5.61</v>
      </c>
      <c r="S1201" s="2">
        <f>Table1[[#This Row],[units_sold]]*(Table1[[#This Row],[return_rate]]/100)</f>
        <v>529.75229999999999</v>
      </c>
      <c r="T1201" s="2">
        <f>Table1[[#This Row],[units_sold]]-Table1[[#This Row],[unit_return]]</f>
        <v>8913.2476999999999</v>
      </c>
      <c r="U1201">
        <f>Table1[[#This Row],[final_sold]]*Table1[[#This Row],[final_price]]</f>
        <v>195753899.04077548</v>
      </c>
      <c r="V1201">
        <v>4.68</v>
      </c>
      <c r="W1201">
        <v>8.7799999999999994</v>
      </c>
    </row>
    <row r="1202" spans="1:23" x14ac:dyDescent="0.3">
      <c r="A1202">
        <v>2024</v>
      </c>
      <c r="B1202" t="s">
        <v>35</v>
      </c>
      <c r="C1202" t="s">
        <v>19</v>
      </c>
      <c r="D1202">
        <v>108309</v>
      </c>
      <c r="E1202">
        <v>3.51</v>
      </c>
      <c r="F1202" s="2">
        <f>Table1[[#This Row],[website_traffic]]*(Table1[[#This Row],[conversion_rate]]/100)</f>
        <v>3801.6459</v>
      </c>
      <c r="G1202">
        <v>465709.27</v>
      </c>
      <c r="H1202" s="2">
        <f>Table1[[#This Row],[marketing_spend]]/Table1[[#This Row],[customer buying]]</f>
        <v>122.5020115629391</v>
      </c>
      <c r="I1202">
        <v>17927.23</v>
      </c>
      <c r="J1202">
        <v>7.62</v>
      </c>
      <c r="K1202" s="1">
        <f t="shared" si="18"/>
        <v>16561.175073999999</v>
      </c>
      <c r="L1202">
        <v>340.09</v>
      </c>
      <c r="M1202">
        <v>0.95</v>
      </c>
      <c r="N1202" s="1">
        <f>Table1[[#This Row],[final_price]]*Table1[[#This Row],[competitor_price_index]]</f>
        <v>15733.116320299998</v>
      </c>
      <c r="O1202" t="s">
        <v>45</v>
      </c>
      <c r="P1202">
        <v>562</v>
      </c>
      <c r="Q1202">
        <v>2007</v>
      </c>
      <c r="R1202">
        <v>7.07</v>
      </c>
      <c r="S1202" s="2">
        <f>Table1[[#This Row],[units_sold]]*(Table1[[#This Row],[return_rate]]/100)</f>
        <v>141.89490000000001</v>
      </c>
      <c r="T1202" s="2">
        <f>Table1[[#This Row],[units_sold]]-Table1[[#This Row],[unit_return]]</f>
        <v>1865.1051</v>
      </c>
      <c r="U1202">
        <f>Table1[[#This Row],[final_sold]]*Table1[[#This Row],[final_price]]</f>
        <v>30888332.092510276</v>
      </c>
      <c r="V1202">
        <v>2.64</v>
      </c>
      <c r="W1202">
        <v>12.58</v>
      </c>
    </row>
    <row r="1203" spans="1:23" x14ac:dyDescent="0.3">
      <c r="A1203">
        <v>2024</v>
      </c>
      <c r="B1203" t="s">
        <v>35</v>
      </c>
      <c r="C1203" t="s">
        <v>20</v>
      </c>
      <c r="D1203">
        <v>30030</v>
      </c>
      <c r="E1203">
        <v>7.08</v>
      </c>
      <c r="F1203" s="2">
        <f>Table1[[#This Row],[website_traffic]]*(Table1[[#This Row],[conversion_rate]]/100)</f>
        <v>2126.1240000000003</v>
      </c>
      <c r="G1203">
        <v>249031.25</v>
      </c>
      <c r="H1203" s="2">
        <f>Table1[[#This Row],[marketing_spend]]/Table1[[#This Row],[customer buying]]</f>
        <v>117.12922200210335</v>
      </c>
      <c r="I1203">
        <v>29904.43</v>
      </c>
      <c r="J1203">
        <v>19.25</v>
      </c>
      <c r="K1203" s="1">
        <f t="shared" si="18"/>
        <v>24147.827225000001</v>
      </c>
      <c r="L1203">
        <v>166.66</v>
      </c>
      <c r="M1203">
        <v>1.01</v>
      </c>
      <c r="N1203" s="1">
        <f>Table1[[#This Row],[final_price]]*Table1[[#This Row],[competitor_price_index]]</f>
        <v>24389.305497249999</v>
      </c>
      <c r="O1203" t="s">
        <v>45</v>
      </c>
      <c r="P1203">
        <v>4772</v>
      </c>
      <c r="Q1203">
        <v>1364</v>
      </c>
      <c r="R1203">
        <v>21.71</v>
      </c>
      <c r="S1203" s="2">
        <f>Table1[[#This Row],[units_sold]]*(Table1[[#This Row],[return_rate]]/100)</f>
        <v>296.12440000000004</v>
      </c>
      <c r="T1203" s="2">
        <f>Table1[[#This Row],[units_sold]]-Table1[[#This Row],[unit_return]]</f>
        <v>1067.8755999999998</v>
      </c>
      <c r="U1203">
        <f>Table1[[#This Row],[final_sold]]*Table1[[#This Row],[final_price]]</f>
        <v>25786875.486593205</v>
      </c>
      <c r="V1203">
        <v>3.21</v>
      </c>
      <c r="W1203">
        <v>0.63</v>
      </c>
    </row>
    <row r="1204" spans="1:23" x14ac:dyDescent="0.3">
      <c r="A1204">
        <v>2024</v>
      </c>
      <c r="B1204" t="s">
        <v>35</v>
      </c>
      <c r="C1204" t="s">
        <v>20</v>
      </c>
      <c r="D1204">
        <v>102980</v>
      </c>
      <c r="E1204">
        <v>1</v>
      </c>
      <c r="F1204" s="2">
        <f>Table1[[#This Row],[website_traffic]]*(Table1[[#This Row],[conversion_rate]]/100)</f>
        <v>1029.8</v>
      </c>
      <c r="G1204">
        <v>33553.230000000003</v>
      </c>
      <c r="H1204" s="2">
        <f>Table1[[#This Row],[marketing_spend]]/Table1[[#This Row],[customer buying]]</f>
        <v>32.582278112254812</v>
      </c>
      <c r="I1204">
        <v>39641.760000000002</v>
      </c>
      <c r="J1204">
        <v>15.72</v>
      </c>
      <c r="K1204" s="1">
        <f t="shared" si="18"/>
        <v>33410.075327999999</v>
      </c>
      <c r="L1204">
        <v>96.51</v>
      </c>
      <c r="M1204">
        <v>1.1200000000000001</v>
      </c>
      <c r="N1204" s="1">
        <f>Table1[[#This Row],[final_price]]*Table1[[#This Row],[competitor_price_index]]</f>
        <v>37419.28436736</v>
      </c>
      <c r="O1204" t="s">
        <v>45</v>
      </c>
      <c r="P1204">
        <v>2036</v>
      </c>
      <c r="Q1204">
        <v>727</v>
      </c>
      <c r="R1204">
        <v>18.75</v>
      </c>
      <c r="S1204" s="2">
        <f>Table1[[#This Row],[units_sold]]*(Table1[[#This Row],[return_rate]]/100)</f>
        <v>136.3125</v>
      </c>
      <c r="T1204" s="2">
        <f>Table1[[#This Row],[units_sold]]-Table1[[#This Row],[unit_return]]</f>
        <v>590.6875</v>
      </c>
      <c r="U1204">
        <f>Table1[[#This Row],[final_sold]]*Table1[[#This Row],[final_price]]</f>
        <v>19734913.870308001</v>
      </c>
      <c r="V1204">
        <v>3.53</v>
      </c>
      <c r="W1204">
        <v>5.59</v>
      </c>
    </row>
    <row r="1205" spans="1:23" x14ac:dyDescent="0.3">
      <c r="A1205">
        <v>2024</v>
      </c>
      <c r="B1205" t="s">
        <v>35</v>
      </c>
      <c r="C1205" t="s">
        <v>21</v>
      </c>
      <c r="D1205">
        <v>26973</v>
      </c>
      <c r="E1205">
        <v>1.03</v>
      </c>
      <c r="F1205" s="2">
        <f>Table1[[#This Row],[website_traffic]]*(Table1[[#This Row],[conversion_rate]]/100)</f>
        <v>277.82190000000003</v>
      </c>
      <c r="G1205">
        <v>490896.67</v>
      </c>
      <c r="H1205" s="2">
        <f>Table1[[#This Row],[marketing_spend]]/Table1[[#This Row],[customer buying]]</f>
        <v>1766.9473500829126</v>
      </c>
      <c r="I1205">
        <v>10078.950000000001</v>
      </c>
      <c r="J1205">
        <v>57.65</v>
      </c>
      <c r="K1205" s="1">
        <f t="shared" si="18"/>
        <v>4268.4353250000004</v>
      </c>
      <c r="L1205">
        <v>124.67</v>
      </c>
      <c r="M1205">
        <v>0.82</v>
      </c>
      <c r="N1205" s="1">
        <f>Table1[[#This Row],[final_price]]*Table1[[#This Row],[competitor_price_index]]</f>
        <v>3500.1169665000002</v>
      </c>
      <c r="O1205" t="s">
        <v>45</v>
      </c>
      <c r="P1205">
        <v>2801</v>
      </c>
      <c r="Q1205">
        <v>183</v>
      </c>
      <c r="R1205">
        <v>3.47</v>
      </c>
      <c r="S1205" s="2">
        <f>Table1[[#This Row],[units_sold]]*(Table1[[#This Row],[return_rate]]/100)</f>
        <v>6.3501000000000003</v>
      </c>
      <c r="T1205" s="2">
        <f>Table1[[#This Row],[units_sold]]-Table1[[#This Row],[unit_return]]</f>
        <v>176.6499</v>
      </c>
      <c r="U1205">
        <f>Table1[[#This Row],[final_sold]]*Table1[[#This Row],[final_price]]</f>
        <v>754018.67331771762</v>
      </c>
      <c r="V1205">
        <v>3.3</v>
      </c>
      <c r="W1205">
        <v>11.27</v>
      </c>
    </row>
    <row r="1206" spans="1:23" x14ac:dyDescent="0.3">
      <c r="A1206">
        <v>2024</v>
      </c>
      <c r="B1206" t="s">
        <v>35</v>
      </c>
      <c r="C1206" t="s">
        <v>18</v>
      </c>
      <c r="D1206">
        <v>101282</v>
      </c>
      <c r="E1206">
        <v>2.36</v>
      </c>
      <c r="F1206" s="2">
        <f>Table1[[#This Row],[website_traffic]]*(Table1[[#This Row],[conversion_rate]]/100)</f>
        <v>2390.2552000000001</v>
      </c>
      <c r="G1206">
        <v>375898.73</v>
      </c>
      <c r="H1206" s="2">
        <f>Table1[[#This Row],[marketing_spend]]/Table1[[#This Row],[customer buying]]</f>
        <v>157.26301107931906</v>
      </c>
      <c r="I1206">
        <v>1787.86</v>
      </c>
      <c r="J1206">
        <v>2.35</v>
      </c>
      <c r="K1206" s="1">
        <f t="shared" si="18"/>
        <v>1745.84529</v>
      </c>
      <c r="L1206">
        <v>62.11</v>
      </c>
      <c r="M1206">
        <v>1.2</v>
      </c>
      <c r="N1206" s="1">
        <f>Table1[[#This Row],[final_price]]*Table1[[#This Row],[competitor_price_index]]</f>
        <v>2095.0143479999997</v>
      </c>
      <c r="O1206" t="s">
        <v>45</v>
      </c>
      <c r="P1206">
        <v>550</v>
      </c>
      <c r="Q1206">
        <v>1601</v>
      </c>
      <c r="R1206">
        <v>13.33</v>
      </c>
      <c r="S1206" s="2">
        <f>Table1[[#This Row],[units_sold]]*(Table1[[#This Row],[return_rate]]/100)</f>
        <v>213.41329999999999</v>
      </c>
      <c r="T1206" s="2">
        <f>Table1[[#This Row],[units_sold]]-Table1[[#This Row],[unit_return]]</f>
        <v>1387.5867000000001</v>
      </c>
      <c r="U1206">
        <f>Table1[[#This Row],[final_sold]]*Table1[[#This Row],[final_price]]</f>
        <v>2422511.7046616431</v>
      </c>
      <c r="V1206">
        <v>3.35</v>
      </c>
      <c r="W1206">
        <v>11.31</v>
      </c>
    </row>
    <row r="1207" spans="1:23" x14ac:dyDescent="0.3">
      <c r="A1207">
        <v>2024</v>
      </c>
      <c r="B1207" t="s">
        <v>35</v>
      </c>
      <c r="C1207" t="s">
        <v>18</v>
      </c>
      <c r="D1207">
        <v>127489</v>
      </c>
      <c r="E1207">
        <v>6.75</v>
      </c>
      <c r="F1207" s="2">
        <f>Table1[[#This Row],[website_traffic]]*(Table1[[#This Row],[conversion_rate]]/100)</f>
        <v>8605.5074999999997</v>
      </c>
      <c r="G1207">
        <v>415809.43</v>
      </c>
      <c r="H1207" s="2">
        <f>Table1[[#This Row],[marketing_spend]]/Table1[[#This Row],[customer buying]]</f>
        <v>48.318989902687321</v>
      </c>
      <c r="I1207">
        <v>19320.650000000001</v>
      </c>
      <c r="J1207">
        <v>33.020000000000003</v>
      </c>
      <c r="K1207" s="1">
        <f t="shared" si="18"/>
        <v>12940.971369999999</v>
      </c>
      <c r="L1207">
        <v>220.08</v>
      </c>
      <c r="M1207">
        <v>1.1200000000000001</v>
      </c>
      <c r="N1207" s="1">
        <f>Table1[[#This Row],[final_price]]*Table1[[#This Row],[competitor_price_index]]</f>
        <v>14493.8879344</v>
      </c>
      <c r="O1207" t="s">
        <v>45</v>
      </c>
      <c r="P1207">
        <v>4881</v>
      </c>
      <c r="Q1207">
        <v>6454</v>
      </c>
      <c r="R1207">
        <v>15.02</v>
      </c>
      <c r="S1207" s="2">
        <f>Table1[[#This Row],[units_sold]]*(Table1[[#This Row],[return_rate]]/100)</f>
        <v>969.39080000000001</v>
      </c>
      <c r="T1207" s="2">
        <f>Table1[[#This Row],[units_sold]]-Table1[[#This Row],[unit_return]]</f>
        <v>5484.6091999999999</v>
      </c>
      <c r="U1207">
        <f>Table1[[#This Row],[final_sold]]*Table1[[#This Row],[final_price]]</f>
        <v>70976170.632838592</v>
      </c>
      <c r="V1207">
        <v>3.75</v>
      </c>
      <c r="W1207">
        <v>15.01</v>
      </c>
    </row>
    <row r="1208" spans="1:23" x14ac:dyDescent="0.3">
      <c r="A1208">
        <v>2024</v>
      </c>
      <c r="B1208" t="s">
        <v>35</v>
      </c>
      <c r="C1208" t="s">
        <v>21</v>
      </c>
      <c r="D1208">
        <v>88057</v>
      </c>
      <c r="E1208">
        <v>6.27</v>
      </c>
      <c r="F1208" s="2">
        <f>Table1[[#This Row],[website_traffic]]*(Table1[[#This Row],[conversion_rate]]/100)</f>
        <v>5521.1738999999989</v>
      </c>
      <c r="G1208">
        <v>134111.38</v>
      </c>
      <c r="H1208" s="2">
        <f>Table1[[#This Row],[marketing_spend]]/Table1[[#This Row],[customer buying]]</f>
        <v>24.290374190169963</v>
      </c>
      <c r="I1208">
        <v>22623.21</v>
      </c>
      <c r="J1208">
        <v>6.27</v>
      </c>
      <c r="K1208" s="1">
        <f t="shared" si="18"/>
        <v>21204.734733000001</v>
      </c>
      <c r="L1208">
        <v>479.36</v>
      </c>
      <c r="M1208">
        <v>1.19</v>
      </c>
      <c r="N1208" s="1">
        <f>Table1[[#This Row],[final_price]]*Table1[[#This Row],[competitor_price_index]]</f>
        <v>25233.634332270001</v>
      </c>
      <c r="O1208" t="s">
        <v>45</v>
      </c>
      <c r="P1208">
        <v>503</v>
      </c>
      <c r="Q1208">
        <v>3787</v>
      </c>
      <c r="R1208">
        <v>3.17</v>
      </c>
      <c r="S1208" s="2">
        <f>Table1[[#This Row],[units_sold]]*(Table1[[#This Row],[return_rate]]/100)</f>
        <v>120.0479</v>
      </c>
      <c r="T1208" s="2">
        <f>Table1[[#This Row],[units_sold]]-Table1[[#This Row],[unit_return]]</f>
        <v>3666.9521</v>
      </c>
      <c r="U1208">
        <f>Table1[[#This Row],[final_sold]]*Table1[[#This Row],[final_price]]</f>
        <v>77756746.559117287</v>
      </c>
      <c r="V1208">
        <v>3.43</v>
      </c>
      <c r="W1208">
        <v>6.58</v>
      </c>
    </row>
    <row r="1209" spans="1:23" x14ac:dyDescent="0.3">
      <c r="A1209">
        <v>2024</v>
      </c>
      <c r="B1209" t="s">
        <v>35</v>
      </c>
      <c r="C1209" t="s">
        <v>21</v>
      </c>
      <c r="D1209">
        <v>86062</v>
      </c>
      <c r="E1209">
        <v>4.4400000000000004</v>
      </c>
      <c r="F1209" s="2">
        <f>Table1[[#This Row],[website_traffic]]*(Table1[[#This Row],[conversion_rate]]/100)</f>
        <v>3821.1528000000003</v>
      </c>
      <c r="G1209">
        <v>336131.06</v>
      </c>
      <c r="H1209" s="2">
        <f>Table1[[#This Row],[marketing_spend]]/Table1[[#This Row],[customer buying]]</f>
        <v>87.96587773197659</v>
      </c>
      <c r="I1209">
        <v>22796.94</v>
      </c>
      <c r="J1209">
        <v>58.9</v>
      </c>
      <c r="K1209" s="1">
        <f t="shared" si="18"/>
        <v>9369.54234</v>
      </c>
      <c r="L1209">
        <v>315.86</v>
      </c>
      <c r="M1209">
        <v>1.1299999999999999</v>
      </c>
      <c r="N1209" s="1">
        <f>Table1[[#This Row],[final_price]]*Table1[[#This Row],[competitor_price_index]]</f>
        <v>10587.582844199998</v>
      </c>
      <c r="O1209" t="s">
        <v>45</v>
      </c>
      <c r="P1209">
        <v>490</v>
      </c>
      <c r="Q1209">
        <v>2254</v>
      </c>
      <c r="R1209">
        <v>22.91</v>
      </c>
      <c r="S1209" s="2">
        <f>Table1[[#This Row],[units_sold]]*(Table1[[#This Row],[return_rate]]/100)</f>
        <v>516.39139999999998</v>
      </c>
      <c r="T1209" s="2">
        <f>Table1[[#This Row],[units_sold]]-Table1[[#This Row],[unit_return]]</f>
        <v>1737.6086</v>
      </c>
      <c r="U1209">
        <f>Table1[[#This Row],[final_sold]]*Table1[[#This Row],[final_price]]</f>
        <v>16280597.348048124</v>
      </c>
      <c r="V1209">
        <v>2.95</v>
      </c>
      <c r="W1209">
        <v>18.84</v>
      </c>
    </row>
    <row r="1210" spans="1:23" x14ac:dyDescent="0.3">
      <c r="A1210">
        <v>2024</v>
      </c>
      <c r="B1210" t="s">
        <v>35</v>
      </c>
      <c r="C1210" t="s">
        <v>19</v>
      </c>
      <c r="D1210">
        <v>4857</v>
      </c>
      <c r="E1210">
        <v>0.99</v>
      </c>
      <c r="F1210" s="2">
        <f>Table1[[#This Row],[website_traffic]]*(Table1[[#This Row],[conversion_rate]]/100)</f>
        <v>48.084299999999999</v>
      </c>
      <c r="G1210">
        <v>181288.89</v>
      </c>
      <c r="H1210" s="2">
        <f>Table1[[#This Row],[marketing_spend]]/Table1[[#This Row],[customer buying]]</f>
        <v>3770.2304078462203</v>
      </c>
      <c r="I1210">
        <v>1381.07</v>
      </c>
      <c r="J1210">
        <v>40.299999999999997</v>
      </c>
      <c r="K1210" s="1">
        <f t="shared" si="18"/>
        <v>824.49878999999987</v>
      </c>
      <c r="L1210">
        <v>41.04</v>
      </c>
      <c r="M1210">
        <v>1.02</v>
      </c>
      <c r="N1210" s="1">
        <f>Table1[[#This Row],[final_price]]*Table1[[#This Row],[competitor_price_index]]</f>
        <v>840.9887657999999</v>
      </c>
      <c r="O1210" t="s">
        <v>45</v>
      </c>
      <c r="P1210">
        <v>1876</v>
      </c>
      <c r="Q1210">
        <v>41</v>
      </c>
      <c r="R1210">
        <v>4.74</v>
      </c>
      <c r="S1210" s="2">
        <f>Table1[[#This Row],[units_sold]]*(Table1[[#This Row],[return_rate]]/100)</f>
        <v>1.9434000000000002</v>
      </c>
      <c r="T1210" s="2">
        <f>Table1[[#This Row],[units_sold]]-Table1[[#This Row],[unit_return]]</f>
        <v>39.056600000000003</v>
      </c>
      <c r="U1210">
        <f>Table1[[#This Row],[final_sold]]*Table1[[#This Row],[final_price]]</f>
        <v>32202.119441513998</v>
      </c>
      <c r="V1210">
        <v>4.3600000000000003</v>
      </c>
      <c r="W1210">
        <v>8.18</v>
      </c>
    </row>
    <row r="1211" spans="1:23" x14ac:dyDescent="0.3">
      <c r="A1211">
        <v>2024</v>
      </c>
      <c r="B1211" t="s">
        <v>35</v>
      </c>
      <c r="C1211" t="s">
        <v>18</v>
      </c>
      <c r="D1211">
        <v>72889</v>
      </c>
      <c r="E1211">
        <v>3.39</v>
      </c>
      <c r="F1211" s="2">
        <f>Table1[[#This Row],[website_traffic]]*(Table1[[#This Row],[conversion_rate]]/100)</f>
        <v>2470.9371000000001</v>
      </c>
      <c r="G1211">
        <v>444135.29</v>
      </c>
      <c r="H1211" s="2">
        <f>Table1[[#This Row],[marketing_spend]]/Table1[[#This Row],[customer buying]]</f>
        <v>179.74366486301895</v>
      </c>
      <c r="I1211">
        <v>26100.12</v>
      </c>
      <c r="J1211">
        <v>46.49</v>
      </c>
      <c r="K1211" s="1">
        <f t="shared" si="18"/>
        <v>13966.174211999996</v>
      </c>
      <c r="L1211">
        <v>62.16</v>
      </c>
      <c r="M1211">
        <v>0.88</v>
      </c>
      <c r="N1211" s="1">
        <f>Table1[[#This Row],[final_price]]*Table1[[#This Row],[competitor_price_index]]</f>
        <v>12290.233306559996</v>
      </c>
      <c r="O1211" t="s">
        <v>45</v>
      </c>
      <c r="P1211">
        <v>1717</v>
      </c>
      <c r="Q1211">
        <v>1680</v>
      </c>
      <c r="R1211">
        <v>2.96</v>
      </c>
      <c r="S1211" s="2">
        <f>Table1[[#This Row],[units_sold]]*(Table1[[#This Row],[return_rate]]/100)</f>
        <v>49.728000000000002</v>
      </c>
      <c r="T1211" s="2">
        <f>Table1[[#This Row],[units_sold]]-Table1[[#This Row],[unit_return]]</f>
        <v>1630.2719999999999</v>
      </c>
      <c r="U1211">
        <f>Table1[[#This Row],[final_sold]]*Table1[[#This Row],[final_price]]</f>
        <v>22768662.764945656</v>
      </c>
      <c r="V1211">
        <v>3.4</v>
      </c>
      <c r="W1211">
        <v>20.82</v>
      </c>
    </row>
    <row r="1212" spans="1:23" x14ac:dyDescent="0.3">
      <c r="A1212">
        <v>2024</v>
      </c>
      <c r="B1212" t="s">
        <v>35</v>
      </c>
      <c r="C1212" t="s">
        <v>21</v>
      </c>
      <c r="D1212">
        <v>106149</v>
      </c>
      <c r="E1212">
        <v>5.18</v>
      </c>
      <c r="F1212" s="2">
        <f>Table1[[#This Row],[website_traffic]]*(Table1[[#This Row],[conversion_rate]]/100)</f>
        <v>5498.5181999999995</v>
      </c>
      <c r="G1212">
        <v>432916.07</v>
      </c>
      <c r="H1212" s="2">
        <f>Table1[[#This Row],[marketing_spend]]/Table1[[#This Row],[customer buying]]</f>
        <v>78.733224889571161</v>
      </c>
      <c r="I1212">
        <v>21733.34</v>
      </c>
      <c r="J1212">
        <v>16.04</v>
      </c>
      <c r="K1212" s="1">
        <f t="shared" si="18"/>
        <v>18247.312264</v>
      </c>
      <c r="L1212">
        <v>289.29000000000002</v>
      </c>
      <c r="M1212">
        <v>0.96</v>
      </c>
      <c r="N1212" s="1">
        <f>Table1[[#This Row],[final_price]]*Table1[[#This Row],[competitor_price_index]]</f>
        <v>17517.41977344</v>
      </c>
      <c r="O1212" t="s">
        <v>45</v>
      </c>
      <c r="P1212">
        <v>4138</v>
      </c>
      <c r="Q1212">
        <v>4332</v>
      </c>
      <c r="R1212">
        <v>24.27</v>
      </c>
      <c r="S1212" s="2">
        <f>Table1[[#This Row],[units_sold]]*(Table1[[#This Row],[return_rate]]/100)</f>
        <v>1051.3764000000001</v>
      </c>
      <c r="T1212" s="2">
        <f>Table1[[#This Row],[units_sold]]-Table1[[#This Row],[unit_return]]</f>
        <v>3280.6235999999999</v>
      </c>
      <c r="U1212">
        <f>Table1[[#This Row],[final_sold]]*Table1[[#This Row],[final_price]]</f>
        <v>59862563.249847829</v>
      </c>
      <c r="V1212">
        <v>3.94</v>
      </c>
      <c r="W1212">
        <v>11.41</v>
      </c>
    </row>
    <row r="1213" spans="1:23" x14ac:dyDescent="0.3">
      <c r="A1213">
        <v>2024</v>
      </c>
      <c r="B1213" t="s">
        <v>35</v>
      </c>
      <c r="C1213" t="s">
        <v>22</v>
      </c>
      <c r="D1213">
        <v>59396</v>
      </c>
      <c r="E1213">
        <v>6.58</v>
      </c>
      <c r="F1213" s="2">
        <f>Table1[[#This Row],[website_traffic]]*(Table1[[#This Row],[conversion_rate]]/100)</f>
        <v>3908.2567999999997</v>
      </c>
      <c r="G1213">
        <v>32418.41</v>
      </c>
      <c r="H1213" s="2">
        <f>Table1[[#This Row],[marketing_spend]]/Table1[[#This Row],[customer buying]]</f>
        <v>8.2948515563255736</v>
      </c>
      <c r="I1213">
        <v>39176.050000000003</v>
      </c>
      <c r="J1213">
        <v>6.18</v>
      </c>
      <c r="K1213" s="1">
        <f t="shared" si="18"/>
        <v>36754.970110000002</v>
      </c>
      <c r="L1213">
        <v>51.64</v>
      </c>
      <c r="M1213">
        <v>0.87</v>
      </c>
      <c r="N1213" s="1">
        <f>Table1[[#This Row],[final_price]]*Table1[[#This Row],[competitor_price_index]]</f>
        <v>31976.823995700001</v>
      </c>
      <c r="O1213" t="s">
        <v>44</v>
      </c>
      <c r="P1213">
        <v>4847</v>
      </c>
      <c r="Q1213">
        <v>4474</v>
      </c>
      <c r="R1213">
        <v>24.75</v>
      </c>
      <c r="S1213" s="2">
        <f>Table1[[#This Row],[units_sold]]*(Table1[[#This Row],[return_rate]]/100)</f>
        <v>1107.3150000000001</v>
      </c>
      <c r="T1213" s="2">
        <f>Table1[[#This Row],[units_sold]]-Table1[[#This Row],[unit_return]]</f>
        <v>3366.6849999999999</v>
      </c>
      <c r="U1213">
        <f>Table1[[#This Row],[final_sold]]*Table1[[#This Row],[final_price]]</f>
        <v>123742406.54478535</v>
      </c>
      <c r="V1213">
        <v>4.58</v>
      </c>
      <c r="W1213">
        <v>8.57</v>
      </c>
    </row>
    <row r="1214" spans="1:23" x14ac:dyDescent="0.3">
      <c r="A1214">
        <v>2024</v>
      </c>
      <c r="B1214" t="s">
        <v>35</v>
      </c>
      <c r="C1214" t="s">
        <v>18</v>
      </c>
      <c r="D1214">
        <v>155583</v>
      </c>
      <c r="E1214">
        <v>3.95</v>
      </c>
      <c r="F1214" s="2">
        <f>Table1[[#This Row],[website_traffic]]*(Table1[[#This Row],[conversion_rate]]/100)</f>
        <v>6145.5285000000003</v>
      </c>
      <c r="G1214">
        <v>9690.19</v>
      </c>
      <c r="H1214" s="2">
        <f>Table1[[#This Row],[marketing_spend]]/Table1[[#This Row],[customer buying]]</f>
        <v>1.576787089995596</v>
      </c>
      <c r="I1214">
        <v>1393.98</v>
      </c>
      <c r="J1214">
        <v>44.87</v>
      </c>
      <c r="K1214" s="1">
        <f t="shared" si="18"/>
        <v>768.50117399999999</v>
      </c>
      <c r="L1214">
        <v>484.53</v>
      </c>
      <c r="M1214">
        <v>1.06</v>
      </c>
      <c r="N1214" s="1">
        <f>Table1[[#This Row],[final_price]]*Table1[[#This Row],[competitor_price_index]]</f>
        <v>814.61124444000006</v>
      </c>
      <c r="O1214" t="s">
        <v>45</v>
      </c>
      <c r="P1214">
        <v>635</v>
      </c>
      <c r="Q1214">
        <v>3785</v>
      </c>
      <c r="R1214">
        <v>21.72</v>
      </c>
      <c r="S1214" s="2">
        <f>Table1[[#This Row],[units_sold]]*(Table1[[#This Row],[return_rate]]/100)</f>
        <v>822.10199999999986</v>
      </c>
      <c r="T1214" s="2">
        <f>Table1[[#This Row],[units_sold]]-Table1[[#This Row],[unit_return]]</f>
        <v>2962.8980000000001</v>
      </c>
      <c r="U1214">
        <f>Table1[[#This Row],[final_sold]]*Table1[[#This Row],[final_price]]</f>
        <v>2276990.591442252</v>
      </c>
      <c r="V1214">
        <v>3.08</v>
      </c>
      <c r="W1214">
        <v>9.59</v>
      </c>
    </row>
    <row r="1215" spans="1:23" x14ac:dyDescent="0.3">
      <c r="A1215">
        <v>2024</v>
      </c>
      <c r="B1215" t="s">
        <v>35</v>
      </c>
      <c r="C1215" t="s">
        <v>22</v>
      </c>
      <c r="D1215">
        <v>145797</v>
      </c>
      <c r="E1215">
        <v>4.32</v>
      </c>
      <c r="F1215" s="2">
        <f>Table1[[#This Row],[website_traffic]]*(Table1[[#This Row],[conversion_rate]]/100)</f>
        <v>6298.4304000000002</v>
      </c>
      <c r="G1215">
        <v>152848.57</v>
      </c>
      <c r="H1215" s="2">
        <f>Table1[[#This Row],[marketing_spend]]/Table1[[#This Row],[customer buying]]</f>
        <v>24.267723907848534</v>
      </c>
      <c r="I1215">
        <v>39080.49</v>
      </c>
      <c r="J1215">
        <v>29.29</v>
      </c>
      <c r="K1215" s="1">
        <f t="shared" si="18"/>
        <v>27633.814479000001</v>
      </c>
      <c r="L1215">
        <v>381.77</v>
      </c>
      <c r="M1215">
        <v>1.2</v>
      </c>
      <c r="N1215" s="1">
        <f>Table1[[#This Row],[final_price]]*Table1[[#This Row],[competitor_price_index]]</f>
        <v>33160.577374799999</v>
      </c>
      <c r="O1215" t="s">
        <v>45</v>
      </c>
      <c r="P1215">
        <v>2804</v>
      </c>
      <c r="Q1215">
        <v>3312</v>
      </c>
      <c r="R1215">
        <v>2.44</v>
      </c>
      <c r="S1215" s="2">
        <f>Table1[[#This Row],[units_sold]]*(Table1[[#This Row],[return_rate]]/100)</f>
        <v>80.812799999999996</v>
      </c>
      <c r="T1215" s="2">
        <f>Table1[[#This Row],[units_sold]]-Table1[[#This Row],[unit_return]]</f>
        <v>3231.1871999999998</v>
      </c>
      <c r="U1215">
        <f>Table1[[#This Row],[final_sold]]*Table1[[#This Row],[final_price]]</f>
        <v>89290027.63171947</v>
      </c>
      <c r="V1215">
        <v>2.63</v>
      </c>
      <c r="W1215">
        <v>6.88</v>
      </c>
    </row>
    <row r="1216" spans="1:23" x14ac:dyDescent="0.3">
      <c r="A1216">
        <v>2024</v>
      </c>
      <c r="B1216" t="s">
        <v>35</v>
      </c>
      <c r="C1216" t="s">
        <v>20</v>
      </c>
      <c r="D1216">
        <v>81684</v>
      </c>
      <c r="E1216">
        <v>4.83</v>
      </c>
      <c r="F1216" s="2">
        <f>Table1[[#This Row],[website_traffic]]*(Table1[[#This Row],[conversion_rate]]/100)</f>
        <v>3945.3372000000004</v>
      </c>
      <c r="G1216">
        <v>188704.25</v>
      </c>
      <c r="H1216" s="2">
        <f>Table1[[#This Row],[marketing_spend]]/Table1[[#This Row],[customer buying]]</f>
        <v>47.829688676547086</v>
      </c>
      <c r="I1216">
        <v>38348.089999999997</v>
      </c>
      <c r="J1216">
        <v>43.06</v>
      </c>
      <c r="K1216" s="1">
        <f t="shared" si="18"/>
        <v>21835.402445999993</v>
      </c>
      <c r="L1216">
        <v>496.02</v>
      </c>
      <c r="M1216">
        <v>1.05</v>
      </c>
      <c r="N1216" s="1">
        <f>Table1[[#This Row],[final_price]]*Table1[[#This Row],[competitor_price_index]]</f>
        <v>22927.172568299993</v>
      </c>
      <c r="O1216" t="s">
        <v>44</v>
      </c>
      <c r="P1216">
        <v>100</v>
      </c>
      <c r="Q1216">
        <v>3225</v>
      </c>
      <c r="R1216">
        <v>23.18</v>
      </c>
      <c r="S1216" s="2">
        <f>Table1[[#This Row],[units_sold]]*(Table1[[#This Row],[return_rate]]/100)</f>
        <v>747.55500000000006</v>
      </c>
      <c r="T1216" s="2">
        <f>Table1[[#This Row],[units_sold]]-Table1[[#This Row],[unit_return]]</f>
        <v>2477.4449999999997</v>
      </c>
      <c r="U1216">
        <f>Table1[[#This Row],[final_sold]]*Table1[[#This Row],[final_price]]</f>
        <v>54096008.612830445</v>
      </c>
      <c r="V1216">
        <v>3.27</v>
      </c>
      <c r="W1216">
        <v>18.02</v>
      </c>
    </row>
    <row r="1217" spans="1:23" x14ac:dyDescent="0.3">
      <c r="A1217">
        <v>2020</v>
      </c>
      <c r="B1217" t="s">
        <v>36</v>
      </c>
      <c r="C1217" t="s">
        <v>18</v>
      </c>
      <c r="D1217">
        <v>170839</v>
      </c>
      <c r="E1217">
        <v>6.63</v>
      </c>
      <c r="F1217" s="2">
        <f>Table1[[#This Row],[website_traffic]]*(Table1[[#This Row],[conversion_rate]]/100)</f>
        <v>11326.625700000001</v>
      </c>
      <c r="G1217">
        <v>153792.60999999999</v>
      </c>
      <c r="H1217" s="2">
        <f>Table1[[#This Row],[marketing_spend]]/Table1[[#This Row],[customer buying]]</f>
        <v>13.577972299375972</v>
      </c>
      <c r="I1217">
        <v>45224.86</v>
      </c>
      <c r="J1217">
        <v>7.13</v>
      </c>
      <c r="K1217" s="1">
        <f t="shared" si="18"/>
        <v>42000.327482000001</v>
      </c>
      <c r="L1217">
        <v>154.59</v>
      </c>
      <c r="M1217">
        <v>0.95</v>
      </c>
      <c r="N1217" s="1">
        <f>Table1[[#This Row],[final_price]]*Table1[[#This Row],[competitor_price_index]]</f>
        <v>39900.311107900001</v>
      </c>
      <c r="O1217" t="s">
        <v>45</v>
      </c>
      <c r="P1217">
        <v>3456</v>
      </c>
      <c r="Q1217">
        <v>10896</v>
      </c>
      <c r="R1217">
        <v>22.03</v>
      </c>
      <c r="S1217" s="2">
        <f>Table1[[#This Row],[units_sold]]*(Table1[[#This Row],[return_rate]]/100)</f>
        <v>2400.3888000000002</v>
      </c>
      <c r="T1217" s="2">
        <f>Table1[[#This Row],[units_sold]]-Table1[[#This Row],[unit_return]]</f>
        <v>8495.6111999999994</v>
      </c>
      <c r="U1217">
        <f>Table1[[#This Row],[final_sold]]*Table1[[#This Row],[final_price]]</f>
        <v>356818452.55974698</v>
      </c>
      <c r="V1217">
        <v>4.8099999999999996</v>
      </c>
      <c r="W1217">
        <v>5.0599999999999996</v>
      </c>
    </row>
    <row r="1218" spans="1:23" x14ac:dyDescent="0.3">
      <c r="A1218">
        <v>2020</v>
      </c>
      <c r="B1218" t="s">
        <v>36</v>
      </c>
      <c r="C1218" t="s">
        <v>20</v>
      </c>
      <c r="D1218">
        <v>189307</v>
      </c>
      <c r="E1218">
        <v>5.0999999999999996</v>
      </c>
      <c r="F1218" s="2">
        <f>Table1[[#This Row],[website_traffic]]*(Table1[[#This Row],[conversion_rate]]/100)</f>
        <v>9654.6569999999992</v>
      </c>
      <c r="G1218">
        <v>173353.92</v>
      </c>
      <c r="H1218" s="2">
        <f>Table1[[#This Row],[marketing_spend]]/Table1[[#This Row],[customer buying]]</f>
        <v>17.955471644409535</v>
      </c>
      <c r="I1218">
        <v>19763.39</v>
      </c>
      <c r="J1218">
        <v>25.67</v>
      </c>
      <c r="K1218" s="1">
        <f t="shared" ref="K1218:K1281" si="19">I1218*(1-J1218/100)</f>
        <v>14690.127786999999</v>
      </c>
      <c r="L1218">
        <v>220.23</v>
      </c>
      <c r="M1218">
        <v>0.99</v>
      </c>
      <c r="N1218" s="1">
        <f>Table1[[#This Row],[final_price]]*Table1[[#This Row],[competitor_price_index]]</f>
        <v>14543.22650913</v>
      </c>
      <c r="O1218" t="s">
        <v>45</v>
      </c>
      <c r="P1218">
        <v>120</v>
      </c>
      <c r="Q1218">
        <v>5020</v>
      </c>
      <c r="R1218">
        <v>3.83</v>
      </c>
      <c r="S1218" s="2">
        <f>Table1[[#This Row],[units_sold]]*(Table1[[#This Row],[return_rate]]/100)</f>
        <v>192.26599999999999</v>
      </c>
      <c r="T1218" s="2">
        <f>Table1[[#This Row],[units_sold]]-Table1[[#This Row],[unit_return]]</f>
        <v>4827.7340000000004</v>
      </c>
      <c r="U1218">
        <f>Table1[[#This Row],[final_sold]]*Table1[[#This Row],[final_price]]</f>
        <v>70920029.381644666</v>
      </c>
      <c r="V1218">
        <v>2.6</v>
      </c>
      <c r="W1218">
        <v>9.1999999999999993</v>
      </c>
    </row>
    <row r="1219" spans="1:23" x14ac:dyDescent="0.3">
      <c r="A1219">
        <v>2020</v>
      </c>
      <c r="B1219" t="s">
        <v>36</v>
      </c>
      <c r="C1219" t="s">
        <v>19</v>
      </c>
      <c r="D1219">
        <v>192504</v>
      </c>
      <c r="E1219">
        <v>0.91</v>
      </c>
      <c r="F1219" s="2">
        <f>Table1[[#This Row],[website_traffic]]*(Table1[[#This Row],[conversion_rate]]/100)</f>
        <v>1751.7864000000002</v>
      </c>
      <c r="G1219">
        <v>330685.65999999997</v>
      </c>
      <c r="H1219" s="2">
        <f>Table1[[#This Row],[marketing_spend]]/Table1[[#This Row],[customer buying]]</f>
        <v>188.77053732121675</v>
      </c>
      <c r="I1219">
        <v>47391.66</v>
      </c>
      <c r="J1219">
        <v>18.21</v>
      </c>
      <c r="K1219" s="1">
        <f t="shared" si="19"/>
        <v>38761.638714000001</v>
      </c>
      <c r="L1219">
        <v>413.74</v>
      </c>
      <c r="M1219">
        <v>1.0900000000000001</v>
      </c>
      <c r="N1219" s="1">
        <f>Table1[[#This Row],[final_price]]*Table1[[#This Row],[competitor_price_index]]</f>
        <v>42250.186198260002</v>
      </c>
      <c r="O1219" t="s">
        <v>44</v>
      </c>
      <c r="P1219">
        <v>3791</v>
      </c>
      <c r="Q1219">
        <v>2128</v>
      </c>
      <c r="R1219">
        <v>13.66</v>
      </c>
      <c r="S1219" s="2">
        <f>Table1[[#This Row],[units_sold]]*(Table1[[#This Row],[return_rate]]/100)</f>
        <v>290.6848</v>
      </c>
      <c r="T1219" s="2">
        <f>Table1[[#This Row],[units_sold]]-Table1[[#This Row],[unit_return]]</f>
        <v>1837.3152</v>
      </c>
      <c r="U1219">
        <f>Table1[[#This Row],[final_sold]]*Table1[[#This Row],[final_price]]</f>
        <v>71217347.986140653</v>
      </c>
      <c r="V1219">
        <v>4.8600000000000003</v>
      </c>
      <c r="W1219">
        <v>17.03</v>
      </c>
    </row>
    <row r="1220" spans="1:23" x14ac:dyDescent="0.3">
      <c r="A1220">
        <v>2020</v>
      </c>
      <c r="B1220" t="s">
        <v>36</v>
      </c>
      <c r="C1220" t="s">
        <v>18</v>
      </c>
      <c r="D1220">
        <v>160319</v>
      </c>
      <c r="E1220">
        <v>6.4</v>
      </c>
      <c r="F1220" s="2">
        <f>Table1[[#This Row],[website_traffic]]*(Table1[[#This Row],[conversion_rate]]/100)</f>
        <v>10260.416000000001</v>
      </c>
      <c r="G1220">
        <v>47257.55</v>
      </c>
      <c r="H1220" s="2">
        <f>Table1[[#This Row],[marketing_spend]]/Table1[[#This Row],[customer buying]]</f>
        <v>4.6058122789563303</v>
      </c>
      <c r="I1220">
        <v>1202.06</v>
      </c>
      <c r="J1220">
        <v>26.41</v>
      </c>
      <c r="K1220" s="1">
        <f t="shared" si="19"/>
        <v>884.59595400000001</v>
      </c>
      <c r="L1220">
        <v>358.44</v>
      </c>
      <c r="M1220">
        <v>0.92</v>
      </c>
      <c r="N1220" s="1">
        <f>Table1[[#This Row],[final_price]]*Table1[[#This Row],[competitor_price_index]]</f>
        <v>813.82827768000004</v>
      </c>
      <c r="O1220" t="s">
        <v>44</v>
      </c>
      <c r="P1220">
        <v>2308</v>
      </c>
      <c r="Q1220">
        <v>7079</v>
      </c>
      <c r="R1220">
        <v>10.61</v>
      </c>
      <c r="S1220" s="2">
        <f>Table1[[#This Row],[units_sold]]*(Table1[[#This Row],[return_rate]]/100)</f>
        <v>751.08190000000002</v>
      </c>
      <c r="T1220" s="2">
        <f>Table1[[#This Row],[units_sold]]-Table1[[#This Row],[unit_return]]</f>
        <v>6327.9180999999999</v>
      </c>
      <c r="U1220">
        <f>Table1[[#This Row],[final_sold]]*Table1[[#This Row],[final_price]]</f>
        <v>5597650.7485033674</v>
      </c>
      <c r="V1220">
        <v>2.76</v>
      </c>
      <c r="W1220">
        <v>17.61</v>
      </c>
    </row>
    <row r="1221" spans="1:23" x14ac:dyDescent="0.3">
      <c r="A1221">
        <v>2020</v>
      </c>
      <c r="B1221" t="s">
        <v>36</v>
      </c>
      <c r="C1221" t="s">
        <v>19</v>
      </c>
      <c r="D1221">
        <v>76409</v>
      </c>
      <c r="E1221">
        <v>4.8</v>
      </c>
      <c r="F1221" s="2">
        <f>Table1[[#This Row],[website_traffic]]*(Table1[[#This Row],[conversion_rate]]/100)</f>
        <v>3667.6320000000001</v>
      </c>
      <c r="G1221">
        <v>18676.73</v>
      </c>
      <c r="H1221" s="2">
        <f>Table1[[#This Row],[marketing_spend]]/Table1[[#This Row],[customer buying]]</f>
        <v>5.0923129692400977</v>
      </c>
      <c r="I1221">
        <v>20106.03</v>
      </c>
      <c r="J1221">
        <v>34.24</v>
      </c>
      <c r="K1221" s="1">
        <f t="shared" si="19"/>
        <v>13221.725327999999</v>
      </c>
      <c r="L1221">
        <v>57</v>
      </c>
      <c r="M1221">
        <v>1.1100000000000001</v>
      </c>
      <c r="N1221" s="1">
        <f>Table1[[#This Row],[final_price]]*Table1[[#This Row],[competitor_price_index]]</f>
        <v>14676.115114079999</v>
      </c>
      <c r="O1221" t="s">
        <v>44</v>
      </c>
      <c r="P1221">
        <v>1715</v>
      </c>
      <c r="Q1221">
        <v>2714</v>
      </c>
      <c r="R1221">
        <v>2.99</v>
      </c>
      <c r="S1221" s="2">
        <f>Table1[[#This Row],[units_sold]]*(Table1[[#This Row],[return_rate]]/100)</f>
        <v>81.148600000000002</v>
      </c>
      <c r="T1221" s="2">
        <f>Table1[[#This Row],[units_sold]]-Table1[[#This Row],[unit_return]]</f>
        <v>2632.8514</v>
      </c>
      <c r="U1221">
        <f>Table1[[#This Row],[final_sold]]*Table1[[#This Row],[final_price]]</f>
        <v>34810838.040240258</v>
      </c>
      <c r="V1221">
        <v>2.96</v>
      </c>
      <c r="W1221">
        <v>9.6999999999999993</v>
      </c>
    </row>
    <row r="1222" spans="1:23" x14ac:dyDescent="0.3">
      <c r="A1222">
        <v>2020</v>
      </c>
      <c r="B1222" t="s">
        <v>36</v>
      </c>
      <c r="C1222" t="s">
        <v>19</v>
      </c>
      <c r="D1222">
        <v>185348</v>
      </c>
      <c r="E1222">
        <v>1.9</v>
      </c>
      <c r="F1222" s="2">
        <f>Table1[[#This Row],[website_traffic]]*(Table1[[#This Row],[conversion_rate]]/100)</f>
        <v>3521.6120000000001</v>
      </c>
      <c r="G1222">
        <v>434471.34</v>
      </c>
      <c r="H1222" s="2">
        <f>Table1[[#This Row],[marketing_spend]]/Table1[[#This Row],[customer buying]]</f>
        <v>123.37285879307545</v>
      </c>
      <c r="I1222">
        <v>45596.53</v>
      </c>
      <c r="J1222">
        <v>56.8</v>
      </c>
      <c r="K1222" s="1">
        <f t="shared" si="19"/>
        <v>19697.700960000002</v>
      </c>
      <c r="L1222">
        <v>332.58</v>
      </c>
      <c r="M1222">
        <v>1.06</v>
      </c>
      <c r="N1222" s="1">
        <f>Table1[[#This Row],[final_price]]*Table1[[#This Row],[competitor_price_index]]</f>
        <v>20879.563017600001</v>
      </c>
      <c r="O1222" t="s">
        <v>45</v>
      </c>
      <c r="P1222">
        <v>1059</v>
      </c>
      <c r="Q1222">
        <v>3113</v>
      </c>
      <c r="R1222">
        <v>18.73</v>
      </c>
      <c r="S1222" s="2">
        <f>Table1[[#This Row],[units_sold]]*(Table1[[#This Row],[return_rate]]/100)</f>
        <v>583.06489999999997</v>
      </c>
      <c r="T1222" s="2">
        <f>Table1[[#This Row],[units_sold]]-Table1[[#This Row],[unit_return]]</f>
        <v>2529.9351000000001</v>
      </c>
      <c r="U1222">
        <f>Table1[[#This Row],[final_sold]]*Table1[[#This Row],[final_price]]</f>
        <v>49833905.048007704</v>
      </c>
      <c r="V1222">
        <v>4.42</v>
      </c>
      <c r="W1222">
        <v>11.17</v>
      </c>
    </row>
    <row r="1223" spans="1:23" x14ac:dyDescent="0.3">
      <c r="A1223">
        <v>2020</v>
      </c>
      <c r="B1223" t="s">
        <v>36</v>
      </c>
      <c r="C1223" t="s">
        <v>18</v>
      </c>
      <c r="D1223">
        <v>189824</v>
      </c>
      <c r="E1223">
        <v>3.9</v>
      </c>
      <c r="F1223" s="2">
        <f>Table1[[#This Row],[website_traffic]]*(Table1[[#This Row],[conversion_rate]]/100)</f>
        <v>7403.1360000000004</v>
      </c>
      <c r="G1223">
        <v>487287.23</v>
      </c>
      <c r="H1223" s="2">
        <f>Table1[[#This Row],[marketing_spend]]/Table1[[#This Row],[customer buying]]</f>
        <v>65.821731493248265</v>
      </c>
      <c r="I1223">
        <v>2132.21</v>
      </c>
      <c r="J1223">
        <v>22.42</v>
      </c>
      <c r="K1223" s="1">
        <f t="shared" si="19"/>
        <v>1654.1685180000002</v>
      </c>
      <c r="L1223">
        <v>330.36</v>
      </c>
      <c r="M1223">
        <v>0.91</v>
      </c>
      <c r="N1223" s="1">
        <f>Table1[[#This Row],[final_price]]*Table1[[#This Row],[competitor_price_index]]</f>
        <v>1505.2933513800001</v>
      </c>
      <c r="O1223" t="s">
        <v>45</v>
      </c>
      <c r="P1223">
        <v>3366</v>
      </c>
      <c r="Q1223">
        <v>6751</v>
      </c>
      <c r="R1223">
        <v>16.09</v>
      </c>
      <c r="S1223" s="2">
        <f>Table1[[#This Row],[units_sold]]*(Table1[[#This Row],[return_rate]]/100)</f>
        <v>1086.2358999999999</v>
      </c>
      <c r="T1223" s="2">
        <f>Table1[[#This Row],[units_sold]]-Table1[[#This Row],[unit_return]]</f>
        <v>5664.7641000000003</v>
      </c>
      <c r="U1223">
        <f>Table1[[#This Row],[final_sold]]*Table1[[#This Row],[final_price]]</f>
        <v>9370474.436116606</v>
      </c>
      <c r="V1223">
        <v>4.5599999999999996</v>
      </c>
      <c r="W1223">
        <v>8.84</v>
      </c>
    </row>
    <row r="1224" spans="1:23" x14ac:dyDescent="0.3">
      <c r="A1224">
        <v>2020</v>
      </c>
      <c r="B1224" t="s">
        <v>36</v>
      </c>
      <c r="C1224" t="s">
        <v>22</v>
      </c>
      <c r="D1224">
        <v>114369</v>
      </c>
      <c r="E1224">
        <v>3.99</v>
      </c>
      <c r="F1224" s="2">
        <f>Table1[[#This Row],[website_traffic]]*(Table1[[#This Row],[conversion_rate]]/100)</f>
        <v>4563.3231000000005</v>
      </c>
      <c r="G1224">
        <v>464180.96</v>
      </c>
      <c r="H1224" s="2">
        <f>Table1[[#This Row],[marketing_spend]]/Table1[[#This Row],[customer buying]]</f>
        <v>101.71994176787526</v>
      </c>
      <c r="I1224">
        <v>43936.97</v>
      </c>
      <c r="J1224">
        <v>48.59</v>
      </c>
      <c r="K1224" s="1">
        <f t="shared" si="19"/>
        <v>22587.996277000002</v>
      </c>
      <c r="L1224">
        <v>232.49</v>
      </c>
      <c r="M1224">
        <v>0.83</v>
      </c>
      <c r="N1224" s="1">
        <f>Table1[[#This Row],[final_price]]*Table1[[#This Row],[competitor_price_index]]</f>
        <v>18748.036909910003</v>
      </c>
      <c r="O1224" t="s">
        <v>45</v>
      </c>
      <c r="P1224">
        <v>227</v>
      </c>
      <c r="Q1224">
        <v>3440</v>
      </c>
      <c r="R1224">
        <v>24.31</v>
      </c>
      <c r="S1224" s="2">
        <f>Table1[[#This Row],[units_sold]]*(Table1[[#This Row],[return_rate]]/100)</f>
        <v>836.2639999999999</v>
      </c>
      <c r="T1224" s="2">
        <f>Table1[[#This Row],[units_sold]]-Table1[[#This Row],[unit_return]]</f>
        <v>2603.7359999999999</v>
      </c>
      <c r="U1224">
        <f>Table1[[#This Row],[final_sold]]*Table1[[#This Row],[final_price]]</f>
        <v>58813179.074290872</v>
      </c>
      <c r="V1224">
        <v>3.77</v>
      </c>
      <c r="W1224">
        <v>12.92</v>
      </c>
    </row>
    <row r="1225" spans="1:23" x14ac:dyDescent="0.3">
      <c r="A1225">
        <v>2020</v>
      </c>
      <c r="B1225" t="s">
        <v>36</v>
      </c>
      <c r="C1225" t="s">
        <v>22</v>
      </c>
      <c r="D1225">
        <v>104140</v>
      </c>
      <c r="E1225">
        <v>7.78</v>
      </c>
      <c r="F1225" s="2">
        <f>Table1[[#This Row],[website_traffic]]*(Table1[[#This Row],[conversion_rate]]/100)</f>
        <v>8102.0920000000006</v>
      </c>
      <c r="G1225">
        <v>357726.08</v>
      </c>
      <c r="H1225" s="2">
        <f>Table1[[#This Row],[marketing_spend]]/Table1[[#This Row],[customer buying]]</f>
        <v>44.15231029220601</v>
      </c>
      <c r="I1225">
        <v>13231.23</v>
      </c>
      <c r="J1225">
        <v>42.18</v>
      </c>
      <c r="K1225" s="1">
        <f t="shared" si="19"/>
        <v>7650.2971860000007</v>
      </c>
      <c r="L1225">
        <v>415.45</v>
      </c>
      <c r="M1225">
        <v>0.88</v>
      </c>
      <c r="N1225" s="1">
        <f>Table1[[#This Row],[final_price]]*Table1[[#This Row],[competitor_price_index]]</f>
        <v>6732.2615236800002</v>
      </c>
      <c r="O1225" t="s">
        <v>44</v>
      </c>
      <c r="P1225">
        <v>1153</v>
      </c>
      <c r="Q1225">
        <v>8466</v>
      </c>
      <c r="R1225">
        <v>19.23</v>
      </c>
      <c r="S1225" s="2">
        <f>Table1[[#This Row],[units_sold]]*(Table1[[#This Row],[return_rate]]/100)</f>
        <v>1628.0118</v>
      </c>
      <c r="T1225" s="2">
        <f>Table1[[#This Row],[units_sold]]-Table1[[#This Row],[unit_return]]</f>
        <v>6837.9881999999998</v>
      </c>
      <c r="U1225">
        <f>Table1[[#This Row],[final_sold]]*Table1[[#This Row],[final_price]]</f>
        <v>52312641.884361207</v>
      </c>
      <c r="V1225">
        <v>4.18</v>
      </c>
      <c r="W1225">
        <v>17.46</v>
      </c>
    </row>
    <row r="1226" spans="1:23" x14ac:dyDescent="0.3">
      <c r="A1226">
        <v>2020</v>
      </c>
      <c r="B1226" t="s">
        <v>36</v>
      </c>
      <c r="C1226" t="s">
        <v>21</v>
      </c>
      <c r="D1226">
        <v>187080</v>
      </c>
      <c r="E1226">
        <v>0.85</v>
      </c>
      <c r="F1226" s="2">
        <f>Table1[[#This Row],[website_traffic]]*(Table1[[#This Row],[conversion_rate]]/100)</f>
        <v>1590.18</v>
      </c>
      <c r="G1226">
        <v>89898.93</v>
      </c>
      <c r="H1226" s="2">
        <f>Table1[[#This Row],[marketing_spend]]/Table1[[#This Row],[customer buying]]</f>
        <v>56.533807493491295</v>
      </c>
      <c r="I1226">
        <v>3708.94</v>
      </c>
      <c r="J1226">
        <v>29.58</v>
      </c>
      <c r="K1226" s="1">
        <f t="shared" si="19"/>
        <v>2611.835548</v>
      </c>
      <c r="L1226">
        <v>497.76</v>
      </c>
      <c r="M1226">
        <v>0.99</v>
      </c>
      <c r="N1226" s="1">
        <f>Table1[[#This Row],[final_price]]*Table1[[#This Row],[competitor_price_index]]</f>
        <v>2585.71719252</v>
      </c>
      <c r="O1226" t="s">
        <v>45</v>
      </c>
      <c r="P1226">
        <v>106</v>
      </c>
      <c r="Q1226">
        <v>1307</v>
      </c>
      <c r="R1226">
        <v>17.3</v>
      </c>
      <c r="S1226" s="2">
        <f>Table1[[#This Row],[units_sold]]*(Table1[[#This Row],[return_rate]]/100)</f>
        <v>226.11100000000002</v>
      </c>
      <c r="T1226" s="2">
        <f>Table1[[#This Row],[units_sold]]-Table1[[#This Row],[unit_return]]</f>
        <v>1080.8889999999999</v>
      </c>
      <c r="U1226">
        <f>Table1[[#This Row],[final_sold]]*Table1[[#This Row],[final_price]]</f>
        <v>2823104.3136421717</v>
      </c>
      <c r="V1226">
        <v>4.1100000000000003</v>
      </c>
      <c r="W1226">
        <v>8.9600000000000009</v>
      </c>
    </row>
    <row r="1227" spans="1:23" x14ac:dyDescent="0.3">
      <c r="A1227">
        <v>2020</v>
      </c>
      <c r="B1227" t="s">
        <v>36</v>
      </c>
      <c r="C1227" t="s">
        <v>19</v>
      </c>
      <c r="D1227">
        <v>103181</v>
      </c>
      <c r="E1227">
        <v>7.22</v>
      </c>
      <c r="F1227" s="2">
        <f>Table1[[#This Row],[website_traffic]]*(Table1[[#This Row],[conversion_rate]]/100)</f>
        <v>7449.6682000000001</v>
      </c>
      <c r="G1227">
        <v>178571.4</v>
      </c>
      <c r="H1227" s="2">
        <f>Table1[[#This Row],[marketing_spend]]/Table1[[#This Row],[customer buying]]</f>
        <v>23.970383003098043</v>
      </c>
      <c r="I1227">
        <v>44532.99</v>
      </c>
      <c r="J1227">
        <v>3.19</v>
      </c>
      <c r="K1227" s="1">
        <f t="shared" si="19"/>
        <v>43112.387618999994</v>
      </c>
      <c r="L1227">
        <v>200.81</v>
      </c>
      <c r="M1227">
        <v>1.05</v>
      </c>
      <c r="N1227" s="1">
        <f>Table1[[#This Row],[final_price]]*Table1[[#This Row],[competitor_price_index]]</f>
        <v>45268.006999949997</v>
      </c>
      <c r="O1227" t="s">
        <v>44</v>
      </c>
      <c r="P1227">
        <v>3333</v>
      </c>
      <c r="Q1227">
        <v>4749</v>
      </c>
      <c r="R1227">
        <v>12.91</v>
      </c>
      <c r="S1227" s="2">
        <f>Table1[[#This Row],[units_sold]]*(Table1[[#This Row],[return_rate]]/100)</f>
        <v>613.09589999999992</v>
      </c>
      <c r="T1227" s="2">
        <f>Table1[[#This Row],[units_sold]]-Table1[[#This Row],[unit_return]]</f>
        <v>4135.9040999999997</v>
      </c>
      <c r="U1227">
        <f>Table1[[#This Row],[final_sold]]*Table1[[#This Row],[final_price]]</f>
        <v>178308700.71421131</v>
      </c>
      <c r="V1227">
        <v>2.5499999999999998</v>
      </c>
      <c r="W1227">
        <v>4.95</v>
      </c>
    </row>
    <row r="1228" spans="1:23" x14ac:dyDescent="0.3">
      <c r="A1228">
        <v>2020</v>
      </c>
      <c r="B1228" t="s">
        <v>36</v>
      </c>
      <c r="C1228" t="s">
        <v>21</v>
      </c>
      <c r="D1228">
        <v>63778</v>
      </c>
      <c r="E1228">
        <v>0.9</v>
      </c>
      <c r="F1228" s="2">
        <f>Table1[[#This Row],[website_traffic]]*(Table1[[#This Row],[conversion_rate]]/100)</f>
        <v>574.00200000000007</v>
      </c>
      <c r="G1228">
        <v>208872.42</v>
      </c>
      <c r="H1228" s="2">
        <f>Table1[[#This Row],[marketing_spend]]/Table1[[#This Row],[customer buying]]</f>
        <v>363.88796554715833</v>
      </c>
      <c r="I1228">
        <v>42994.38</v>
      </c>
      <c r="J1228">
        <v>42.41</v>
      </c>
      <c r="K1228" s="1">
        <f t="shared" si="19"/>
        <v>24760.463442</v>
      </c>
      <c r="L1228">
        <v>242.81</v>
      </c>
      <c r="M1228">
        <v>1.0900000000000001</v>
      </c>
      <c r="N1228" s="1">
        <f>Table1[[#This Row],[final_price]]*Table1[[#This Row],[competitor_price_index]]</f>
        <v>26988.905151780004</v>
      </c>
      <c r="O1228" t="s">
        <v>45</v>
      </c>
      <c r="P1228">
        <v>4389</v>
      </c>
      <c r="Q1228">
        <v>490</v>
      </c>
      <c r="R1228">
        <v>10.73</v>
      </c>
      <c r="S1228" s="2">
        <f>Table1[[#This Row],[units_sold]]*(Table1[[#This Row],[return_rate]]/100)</f>
        <v>52.577000000000005</v>
      </c>
      <c r="T1228" s="2">
        <f>Table1[[#This Row],[units_sold]]-Table1[[#This Row],[unit_return]]</f>
        <v>437.423</v>
      </c>
      <c r="U1228">
        <f>Table1[[#This Row],[final_sold]]*Table1[[#This Row],[final_price]]</f>
        <v>10830796.200189967</v>
      </c>
      <c r="V1228">
        <v>4.2699999999999996</v>
      </c>
      <c r="W1228">
        <v>8.59</v>
      </c>
    </row>
    <row r="1229" spans="1:23" x14ac:dyDescent="0.3">
      <c r="A1229">
        <v>2020</v>
      </c>
      <c r="B1229" t="s">
        <v>36</v>
      </c>
      <c r="C1229" t="s">
        <v>21</v>
      </c>
      <c r="D1229">
        <v>66638</v>
      </c>
      <c r="E1229">
        <v>2.09</v>
      </c>
      <c r="F1229" s="2">
        <f>Table1[[#This Row],[website_traffic]]*(Table1[[#This Row],[conversion_rate]]/100)</f>
        <v>1392.7341999999999</v>
      </c>
      <c r="G1229">
        <v>359857.67</v>
      </c>
      <c r="H1229" s="2">
        <f>Table1[[#This Row],[marketing_spend]]/Table1[[#This Row],[customer buying]]</f>
        <v>258.382159352445</v>
      </c>
      <c r="I1229">
        <v>220</v>
      </c>
      <c r="J1229">
        <v>56.54</v>
      </c>
      <c r="K1229" s="1">
        <f t="shared" si="19"/>
        <v>95.611999999999995</v>
      </c>
      <c r="L1229">
        <v>394.6</v>
      </c>
      <c r="M1229">
        <v>1.0900000000000001</v>
      </c>
      <c r="N1229" s="1">
        <f>Table1[[#This Row],[final_price]]*Table1[[#This Row],[competitor_price_index]]</f>
        <v>104.21708</v>
      </c>
      <c r="O1229" t="s">
        <v>45</v>
      </c>
      <c r="P1229">
        <v>2562</v>
      </c>
      <c r="Q1229">
        <v>810</v>
      </c>
      <c r="R1229">
        <v>16.34</v>
      </c>
      <c r="S1229" s="2">
        <f>Table1[[#This Row],[units_sold]]*(Table1[[#This Row],[return_rate]]/100)</f>
        <v>132.35399999999998</v>
      </c>
      <c r="T1229" s="2">
        <f>Table1[[#This Row],[units_sold]]-Table1[[#This Row],[unit_return]]</f>
        <v>677.64599999999996</v>
      </c>
      <c r="U1229">
        <f>Table1[[#This Row],[final_sold]]*Table1[[#This Row],[final_price]]</f>
        <v>64791.089351999995</v>
      </c>
      <c r="V1229">
        <v>2.91</v>
      </c>
      <c r="W1229">
        <v>14.34</v>
      </c>
    </row>
    <row r="1230" spans="1:23" x14ac:dyDescent="0.3">
      <c r="A1230">
        <v>2020</v>
      </c>
      <c r="B1230" t="s">
        <v>36</v>
      </c>
      <c r="C1230" t="s">
        <v>20</v>
      </c>
      <c r="D1230">
        <v>18918</v>
      </c>
      <c r="E1230">
        <v>6.24</v>
      </c>
      <c r="F1230" s="2">
        <f>Table1[[#This Row],[website_traffic]]*(Table1[[#This Row],[conversion_rate]]/100)</f>
        <v>1180.4832000000001</v>
      </c>
      <c r="G1230">
        <v>90363.66</v>
      </c>
      <c r="H1230" s="2">
        <f>Table1[[#This Row],[marketing_spend]]/Table1[[#This Row],[customer buying]]</f>
        <v>76.548027112965258</v>
      </c>
      <c r="I1230">
        <v>32150.67</v>
      </c>
      <c r="J1230">
        <v>58.76</v>
      </c>
      <c r="K1230" s="1">
        <f t="shared" si="19"/>
        <v>13258.936307999998</v>
      </c>
      <c r="L1230">
        <v>302.06</v>
      </c>
      <c r="M1230">
        <v>1.18</v>
      </c>
      <c r="N1230" s="1">
        <f>Table1[[#This Row],[final_price]]*Table1[[#This Row],[competitor_price_index]]</f>
        <v>15645.544843439997</v>
      </c>
      <c r="O1230" t="s">
        <v>44</v>
      </c>
      <c r="P1230">
        <v>3047</v>
      </c>
      <c r="Q1230">
        <v>1115</v>
      </c>
      <c r="R1230">
        <v>12.11</v>
      </c>
      <c r="S1230" s="2">
        <f>Table1[[#This Row],[units_sold]]*(Table1[[#This Row],[return_rate]]/100)</f>
        <v>135.0265</v>
      </c>
      <c r="T1230" s="2">
        <f>Table1[[#This Row],[units_sold]]-Table1[[#This Row],[unit_return]]</f>
        <v>979.97350000000006</v>
      </c>
      <c r="U1230">
        <f>Table1[[#This Row],[final_sold]]*Table1[[#This Row],[final_price]]</f>
        <v>12993406.220027838</v>
      </c>
      <c r="V1230">
        <v>3.78</v>
      </c>
      <c r="W1230">
        <v>21.7</v>
      </c>
    </row>
    <row r="1231" spans="1:23" x14ac:dyDescent="0.3">
      <c r="A1231">
        <v>2020</v>
      </c>
      <c r="B1231" t="s">
        <v>36</v>
      </c>
      <c r="C1231" t="s">
        <v>21</v>
      </c>
      <c r="D1231">
        <v>31365</v>
      </c>
      <c r="E1231">
        <v>2.8</v>
      </c>
      <c r="F1231" s="2">
        <f>Table1[[#This Row],[website_traffic]]*(Table1[[#This Row],[conversion_rate]]/100)</f>
        <v>878.21999999999991</v>
      </c>
      <c r="G1231">
        <v>181495.33</v>
      </c>
      <c r="H1231" s="2">
        <f>Table1[[#This Row],[marketing_spend]]/Table1[[#This Row],[customer buying]]</f>
        <v>206.66271549270115</v>
      </c>
      <c r="I1231">
        <v>26774.12</v>
      </c>
      <c r="J1231">
        <v>51.53</v>
      </c>
      <c r="K1231" s="1">
        <f t="shared" si="19"/>
        <v>12977.415964</v>
      </c>
      <c r="L1231">
        <v>159.49</v>
      </c>
      <c r="M1231">
        <v>1.1599999999999999</v>
      </c>
      <c r="N1231" s="1">
        <f>Table1[[#This Row],[final_price]]*Table1[[#This Row],[competitor_price_index]]</f>
        <v>15053.802518239998</v>
      </c>
      <c r="O1231" t="s">
        <v>44</v>
      </c>
      <c r="P1231">
        <v>2233</v>
      </c>
      <c r="Q1231">
        <v>840</v>
      </c>
      <c r="R1231">
        <v>22.74</v>
      </c>
      <c r="S1231" s="2">
        <f>Table1[[#This Row],[units_sold]]*(Table1[[#This Row],[return_rate]]/100)</f>
        <v>191.01599999999999</v>
      </c>
      <c r="T1231" s="2">
        <f>Table1[[#This Row],[units_sold]]-Table1[[#This Row],[unit_return]]</f>
        <v>648.98400000000004</v>
      </c>
      <c r="U1231">
        <f>Table1[[#This Row],[final_sold]]*Table1[[#This Row],[final_price]]</f>
        <v>8422135.321980577</v>
      </c>
      <c r="V1231">
        <v>3.83</v>
      </c>
      <c r="W1231">
        <v>17.68</v>
      </c>
    </row>
    <row r="1232" spans="1:23" x14ac:dyDescent="0.3">
      <c r="A1232">
        <v>2020</v>
      </c>
      <c r="B1232" t="s">
        <v>36</v>
      </c>
      <c r="C1232" t="s">
        <v>22</v>
      </c>
      <c r="D1232">
        <v>17767</v>
      </c>
      <c r="E1232">
        <v>6.29</v>
      </c>
      <c r="F1232" s="2">
        <f>Table1[[#This Row],[website_traffic]]*(Table1[[#This Row],[conversion_rate]]/100)</f>
        <v>1117.5443</v>
      </c>
      <c r="G1232">
        <v>86310.51</v>
      </c>
      <c r="H1232" s="2">
        <f>Table1[[#This Row],[marketing_spend]]/Table1[[#This Row],[customer buying]]</f>
        <v>77.23229405760469</v>
      </c>
      <c r="I1232">
        <v>24763.73</v>
      </c>
      <c r="J1232">
        <v>49.11</v>
      </c>
      <c r="K1232" s="1">
        <f t="shared" si="19"/>
        <v>12602.262197</v>
      </c>
      <c r="L1232">
        <v>359.74</v>
      </c>
      <c r="M1232">
        <v>1.1200000000000001</v>
      </c>
      <c r="N1232" s="1">
        <f>Table1[[#This Row],[final_price]]*Table1[[#This Row],[competitor_price_index]]</f>
        <v>14114.533660640001</v>
      </c>
      <c r="O1232" t="s">
        <v>45</v>
      </c>
      <c r="P1232">
        <v>3888</v>
      </c>
      <c r="Q1232">
        <v>1081</v>
      </c>
      <c r="R1232">
        <v>19.690000000000001</v>
      </c>
      <c r="S1232" s="2">
        <f>Table1[[#This Row],[units_sold]]*(Table1[[#This Row],[return_rate]]/100)</f>
        <v>212.84890000000001</v>
      </c>
      <c r="T1232" s="2">
        <f>Table1[[#This Row],[units_sold]]-Table1[[#This Row],[unit_return]]</f>
        <v>868.15110000000004</v>
      </c>
      <c r="U1232">
        <f>Table1[[#This Row],[final_sold]]*Table1[[#This Row],[final_price]]</f>
        <v>10940667.788813967</v>
      </c>
      <c r="V1232">
        <v>4.84</v>
      </c>
      <c r="W1232">
        <v>9.39</v>
      </c>
    </row>
    <row r="1233" spans="1:23" x14ac:dyDescent="0.3">
      <c r="A1233">
        <v>2020</v>
      </c>
      <c r="B1233" t="s">
        <v>36</v>
      </c>
      <c r="C1233" t="s">
        <v>18</v>
      </c>
      <c r="D1233">
        <v>109744</v>
      </c>
      <c r="E1233">
        <v>7.92</v>
      </c>
      <c r="F1233" s="2">
        <f>Table1[[#This Row],[website_traffic]]*(Table1[[#This Row],[conversion_rate]]/100)</f>
        <v>8691.7248</v>
      </c>
      <c r="G1233">
        <v>91030.43</v>
      </c>
      <c r="H1233" s="2">
        <f>Table1[[#This Row],[marketing_spend]]/Table1[[#This Row],[customer buying]]</f>
        <v>10.473229663230939</v>
      </c>
      <c r="I1233">
        <v>21305.65</v>
      </c>
      <c r="J1233">
        <v>53.59</v>
      </c>
      <c r="K1233" s="1">
        <f t="shared" si="19"/>
        <v>9887.9521650000006</v>
      </c>
      <c r="L1233">
        <v>123.98</v>
      </c>
      <c r="M1233">
        <v>1.0900000000000001</v>
      </c>
      <c r="N1233" s="1">
        <f>Table1[[#This Row],[final_price]]*Table1[[#This Row],[competitor_price_index]]</f>
        <v>10777.867859850001</v>
      </c>
      <c r="O1233" t="s">
        <v>44</v>
      </c>
      <c r="P1233">
        <v>1980</v>
      </c>
      <c r="Q1233">
        <v>8909</v>
      </c>
      <c r="R1233">
        <v>18.239999999999998</v>
      </c>
      <c r="S1233" s="2">
        <f>Table1[[#This Row],[units_sold]]*(Table1[[#This Row],[return_rate]]/100)</f>
        <v>1625.0015999999998</v>
      </c>
      <c r="T1233" s="2">
        <f>Table1[[#This Row],[units_sold]]-Table1[[#This Row],[unit_return]]</f>
        <v>7283.9984000000004</v>
      </c>
      <c r="U1233">
        <f>Table1[[#This Row],[final_sold]]*Table1[[#This Row],[final_price]]</f>
        <v>72023827.749136537</v>
      </c>
      <c r="V1233">
        <v>4.0999999999999996</v>
      </c>
      <c r="W1233">
        <v>21.55</v>
      </c>
    </row>
    <row r="1234" spans="1:23" x14ac:dyDescent="0.3">
      <c r="A1234">
        <v>2020</v>
      </c>
      <c r="B1234" t="s">
        <v>36</v>
      </c>
      <c r="C1234" t="s">
        <v>19</v>
      </c>
      <c r="D1234">
        <v>20507</v>
      </c>
      <c r="E1234">
        <v>6.73</v>
      </c>
      <c r="F1234" s="2">
        <f>Table1[[#This Row],[website_traffic]]*(Table1[[#This Row],[conversion_rate]]/100)</f>
        <v>1380.1211000000001</v>
      </c>
      <c r="G1234">
        <v>36593.89</v>
      </c>
      <c r="H1234" s="2">
        <f>Table1[[#This Row],[marketing_spend]]/Table1[[#This Row],[customer buying]]</f>
        <v>26.514984808217189</v>
      </c>
      <c r="I1234">
        <v>32563.22</v>
      </c>
      <c r="J1234">
        <v>53.18</v>
      </c>
      <c r="K1234" s="1">
        <f t="shared" si="19"/>
        <v>15246.099603999999</v>
      </c>
      <c r="L1234">
        <v>55.94</v>
      </c>
      <c r="M1234">
        <v>1.03</v>
      </c>
      <c r="N1234" s="1">
        <f>Table1[[#This Row],[final_price]]*Table1[[#This Row],[competitor_price_index]]</f>
        <v>15703.482592119999</v>
      </c>
      <c r="O1234" t="s">
        <v>44</v>
      </c>
      <c r="P1234">
        <v>2794</v>
      </c>
      <c r="Q1234">
        <v>1045</v>
      </c>
      <c r="R1234">
        <v>6.13</v>
      </c>
      <c r="S1234" s="2">
        <f>Table1[[#This Row],[units_sold]]*(Table1[[#This Row],[return_rate]]/100)</f>
        <v>64.058499999999995</v>
      </c>
      <c r="T1234" s="2">
        <f>Table1[[#This Row],[units_sold]]-Table1[[#This Row],[unit_return]]</f>
        <v>980.94150000000002</v>
      </c>
      <c r="U1234">
        <f>Table1[[#This Row],[final_sold]]*Table1[[#This Row],[final_price]]</f>
        <v>14955531.814697165</v>
      </c>
      <c r="V1234">
        <v>3.03</v>
      </c>
      <c r="W1234">
        <v>16.13</v>
      </c>
    </row>
    <row r="1235" spans="1:23" x14ac:dyDescent="0.3">
      <c r="A1235">
        <v>2020</v>
      </c>
      <c r="B1235" t="s">
        <v>36</v>
      </c>
      <c r="C1235" t="s">
        <v>20</v>
      </c>
      <c r="D1235">
        <v>108771</v>
      </c>
      <c r="E1235">
        <v>6.33</v>
      </c>
      <c r="F1235" s="2">
        <f>Table1[[#This Row],[website_traffic]]*(Table1[[#This Row],[conversion_rate]]/100)</f>
        <v>6885.2042999999994</v>
      </c>
      <c r="G1235">
        <v>90125.35</v>
      </c>
      <c r="H1235" s="2">
        <f>Table1[[#This Row],[marketing_spend]]/Table1[[#This Row],[customer buying]]</f>
        <v>13.089713256584124</v>
      </c>
      <c r="I1235">
        <v>30279.45</v>
      </c>
      <c r="J1235">
        <v>54.17</v>
      </c>
      <c r="K1235" s="1">
        <f t="shared" si="19"/>
        <v>13877.071934999998</v>
      </c>
      <c r="L1235">
        <v>437.82</v>
      </c>
      <c r="M1235">
        <v>0.96</v>
      </c>
      <c r="N1235" s="1">
        <f>Table1[[#This Row],[final_price]]*Table1[[#This Row],[competitor_price_index]]</f>
        <v>13321.989057599998</v>
      </c>
      <c r="O1235" t="s">
        <v>45</v>
      </c>
      <c r="P1235">
        <v>2964</v>
      </c>
      <c r="Q1235">
        <v>4103</v>
      </c>
      <c r="R1235">
        <v>7.84</v>
      </c>
      <c r="S1235" s="2">
        <f>Table1[[#This Row],[units_sold]]*(Table1[[#This Row],[return_rate]]/100)</f>
        <v>321.67520000000002</v>
      </c>
      <c r="T1235" s="2">
        <f>Table1[[#This Row],[units_sold]]-Table1[[#This Row],[unit_return]]</f>
        <v>3781.3247999999999</v>
      </c>
      <c r="U1235">
        <f>Table1[[#This Row],[final_sold]]*Table1[[#This Row],[final_price]]</f>
        <v>52473716.259199478</v>
      </c>
      <c r="V1235">
        <v>2.98</v>
      </c>
      <c r="W1235">
        <v>13.36</v>
      </c>
    </row>
    <row r="1236" spans="1:23" x14ac:dyDescent="0.3">
      <c r="A1236">
        <v>2020</v>
      </c>
      <c r="B1236" t="s">
        <v>36</v>
      </c>
      <c r="C1236" t="s">
        <v>20</v>
      </c>
      <c r="D1236">
        <v>120346</v>
      </c>
      <c r="E1236">
        <v>2.3199999999999998</v>
      </c>
      <c r="F1236" s="2">
        <f>Table1[[#This Row],[website_traffic]]*(Table1[[#This Row],[conversion_rate]]/100)</f>
        <v>2792.0272</v>
      </c>
      <c r="G1236">
        <v>51393.81</v>
      </c>
      <c r="H1236" s="2">
        <f>Table1[[#This Row],[marketing_spend]]/Table1[[#This Row],[customer buying]]</f>
        <v>18.407345745055778</v>
      </c>
      <c r="I1236">
        <v>24916.87</v>
      </c>
      <c r="J1236">
        <v>14.69</v>
      </c>
      <c r="K1236" s="1">
        <f t="shared" si="19"/>
        <v>21256.581796999999</v>
      </c>
      <c r="L1236">
        <v>195.75</v>
      </c>
      <c r="M1236">
        <v>1.07</v>
      </c>
      <c r="N1236" s="1">
        <f>Table1[[#This Row],[final_price]]*Table1[[#This Row],[competitor_price_index]]</f>
        <v>22744.542522790001</v>
      </c>
      <c r="O1236" t="s">
        <v>45</v>
      </c>
      <c r="P1236">
        <v>4626</v>
      </c>
      <c r="Q1236">
        <v>1993</v>
      </c>
      <c r="R1236">
        <v>23.04</v>
      </c>
      <c r="S1236" s="2">
        <f>Table1[[#This Row],[units_sold]]*(Table1[[#This Row],[return_rate]]/100)</f>
        <v>459.18719999999996</v>
      </c>
      <c r="T1236" s="2">
        <f>Table1[[#This Row],[units_sold]]-Table1[[#This Row],[unit_return]]</f>
        <v>1533.8128000000002</v>
      </c>
      <c r="U1236">
        <f>Table1[[#This Row],[final_sold]]*Table1[[#This Row],[final_price]]</f>
        <v>32603617.244485602</v>
      </c>
      <c r="V1236">
        <v>3.57</v>
      </c>
      <c r="W1236">
        <v>7.44</v>
      </c>
    </row>
    <row r="1237" spans="1:23" x14ac:dyDescent="0.3">
      <c r="A1237">
        <v>2020</v>
      </c>
      <c r="B1237" t="s">
        <v>36</v>
      </c>
      <c r="C1237" t="s">
        <v>21</v>
      </c>
      <c r="D1237">
        <v>79819</v>
      </c>
      <c r="E1237">
        <v>5.75</v>
      </c>
      <c r="F1237" s="2">
        <f>Table1[[#This Row],[website_traffic]]*(Table1[[#This Row],[conversion_rate]]/100)</f>
        <v>4589.5924999999997</v>
      </c>
      <c r="G1237">
        <v>208395.45</v>
      </c>
      <c r="H1237" s="2">
        <f>Table1[[#This Row],[marketing_spend]]/Table1[[#This Row],[customer buying]]</f>
        <v>45.406089974218851</v>
      </c>
      <c r="I1237">
        <v>49513.08</v>
      </c>
      <c r="J1237">
        <v>42.01</v>
      </c>
      <c r="K1237" s="1">
        <f t="shared" si="19"/>
        <v>28712.635092000004</v>
      </c>
      <c r="L1237">
        <v>398.64</v>
      </c>
      <c r="M1237">
        <v>0.82</v>
      </c>
      <c r="N1237" s="1">
        <f>Table1[[#This Row],[final_price]]*Table1[[#This Row],[competitor_price_index]]</f>
        <v>23544.360775440004</v>
      </c>
      <c r="O1237" t="s">
        <v>45</v>
      </c>
      <c r="P1237">
        <v>4518</v>
      </c>
      <c r="Q1237">
        <v>3726</v>
      </c>
      <c r="R1237">
        <v>23.57</v>
      </c>
      <c r="S1237" s="2">
        <f>Table1[[#This Row],[units_sold]]*(Table1[[#This Row],[return_rate]]/100)</f>
        <v>878.21820000000002</v>
      </c>
      <c r="T1237" s="2">
        <f>Table1[[#This Row],[units_sold]]-Table1[[#This Row],[unit_return]]</f>
        <v>2847.7817999999997</v>
      </c>
      <c r="U1237">
        <f>Table1[[#This Row],[final_sold]]*Table1[[#This Row],[final_price]]</f>
        <v>81767319.645038933</v>
      </c>
      <c r="V1237">
        <v>4.0599999999999996</v>
      </c>
      <c r="W1237">
        <v>10.050000000000001</v>
      </c>
    </row>
    <row r="1238" spans="1:23" x14ac:dyDescent="0.3">
      <c r="A1238">
        <v>2020</v>
      </c>
      <c r="B1238" t="s">
        <v>36</v>
      </c>
      <c r="C1238" t="s">
        <v>19</v>
      </c>
      <c r="D1238">
        <v>108276</v>
      </c>
      <c r="E1238">
        <v>7.45</v>
      </c>
      <c r="F1238" s="2">
        <f>Table1[[#This Row],[website_traffic]]*(Table1[[#This Row],[conversion_rate]]/100)</f>
        <v>8066.5619999999999</v>
      </c>
      <c r="G1238">
        <v>363384.35</v>
      </c>
      <c r="H1238" s="2">
        <f>Table1[[#This Row],[marketing_spend]]/Table1[[#This Row],[customer buying]]</f>
        <v>45.048231204322235</v>
      </c>
      <c r="I1238">
        <v>4561.21</v>
      </c>
      <c r="J1238">
        <v>21.85</v>
      </c>
      <c r="K1238" s="1">
        <f t="shared" si="19"/>
        <v>3564.585615</v>
      </c>
      <c r="L1238">
        <v>273.49</v>
      </c>
      <c r="M1238">
        <v>0.99</v>
      </c>
      <c r="N1238" s="1">
        <f>Table1[[#This Row],[final_price]]*Table1[[#This Row],[competitor_price_index]]</f>
        <v>3528.9397588500001</v>
      </c>
      <c r="O1238" t="s">
        <v>45</v>
      </c>
      <c r="P1238">
        <v>809</v>
      </c>
      <c r="Q1238">
        <v>6227</v>
      </c>
      <c r="R1238">
        <v>14.75</v>
      </c>
      <c r="S1238" s="2">
        <f>Table1[[#This Row],[units_sold]]*(Table1[[#This Row],[return_rate]]/100)</f>
        <v>918.48249999999996</v>
      </c>
      <c r="T1238" s="2">
        <f>Table1[[#This Row],[units_sold]]-Table1[[#This Row],[unit_return]]</f>
        <v>5308.5174999999999</v>
      </c>
      <c r="U1238">
        <f>Table1[[#This Row],[final_sold]]*Table1[[#This Row],[final_price]]</f>
        <v>18922665.117475763</v>
      </c>
      <c r="V1238">
        <v>3.86</v>
      </c>
      <c r="W1238">
        <v>9.84</v>
      </c>
    </row>
    <row r="1239" spans="1:23" x14ac:dyDescent="0.3">
      <c r="A1239">
        <v>2020</v>
      </c>
      <c r="B1239" t="s">
        <v>36</v>
      </c>
      <c r="C1239" t="s">
        <v>21</v>
      </c>
      <c r="D1239">
        <v>178281</v>
      </c>
      <c r="E1239">
        <v>6.12</v>
      </c>
      <c r="F1239" s="2">
        <f>Table1[[#This Row],[website_traffic]]*(Table1[[#This Row],[conversion_rate]]/100)</f>
        <v>10910.797200000001</v>
      </c>
      <c r="G1239">
        <v>356016.3</v>
      </c>
      <c r="H1239" s="2">
        <f>Table1[[#This Row],[marketing_spend]]/Table1[[#This Row],[customer buying]]</f>
        <v>32.629723884887163</v>
      </c>
      <c r="I1239">
        <v>17228.34</v>
      </c>
      <c r="J1239">
        <v>13.2</v>
      </c>
      <c r="K1239" s="1">
        <f t="shared" si="19"/>
        <v>14954.199119999999</v>
      </c>
      <c r="L1239">
        <v>228.71</v>
      </c>
      <c r="M1239">
        <v>1.01</v>
      </c>
      <c r="N1239" s="1">
        <f>Table1[[#This Row],[final_price]]*Table1[[#This Row],[competitor_price_index]]</f>
        <v>15103.741111199999</v>
      </c>
      <c r="O1239" t="s">
        <v>45</v>
      </c>
      <c r="P1239">
        <v>3043</v>
      </c>
      <c r="Q1239">
        <v>9317</v>
      </c>
      <c r="R1239">
        <v>9.84</v>
      </c>
      <c r="S1239" s="2">
        <f>Table1[[#This Row],[units_sold]]*(Table1[[#This Row],[return_rate]]/100)</f>
        <v>916.79280000000006</v>
      </c>
      <c r="T1239" s="2">
        <f>Table1[[#This Row],[units_sold]]-Table1[[#This Row],[unit_return]]</f>
        <v>8400.2072000000007</v>
      </c>
      <c r="U1239">
        <f>Table1[[#This Row],[final_sold]]*Table1[[#This Row],[final_price]]</f>
        <v>125618371.11805767</v>
      </c>
      <c r="V1239">
        <v>4.2699999999999996</v>
      </c>
      <c r="W1239">
        <v>12.12</v>
      </c>
    </row>
    <row r="1240" spans="1:23" x14ac:dyDescent="0.3">
      <c r="A1240">
        <v>2020</v>
      </c>
      <c r="B1240" t="s">
        <v>36</v>
      </c>
      <c r="C1240" t="s">
        <v>22</v>
      </c>
      <c r="D1240">
        <v>102917</v>
      </c>
      <c r="E1240">
        <v>5.38</v>
      </c>
      <c r="F1240" s="2">
        <f>Table1[[#This Row],[website_traffic]]*(Table1[[#This Row],[conversion_rate]]/100)</f>
        <v>5536.9346000000005</v>
      </c>
      <c r="G1240">
        <v>405214.07</v>
      </c>
      <c r="H1240" s="2">
        <f>Table1[[#This Row],[marketing_spend]]/Table1[[#This Row],[customer buying]]</f>
        <v>73.183828105898158</v>
      </c>
      <c r="I1240">
        <v>13320.98</v>
      </c>
      <c r="J1240">
        <v>5.82</v>
      </c>
      <c r="K1240" s="1">
        <f t="shared" si="19"/>
        <v>12545.698963999999</v>
      </c>
      <c r="L1240">
        <v>371.17</v>
      </c>
      <c r="M1240">
        <v>0.98</v>
      </c>
      <c r="N1240" s="1">
        <f>Table1[[#This Row],[final_price]]*Table1[[#This Row],[competitor_price_index]]</f>
        <v>12294.78498472</v>
      </c>
      <c r="O1240" t="s">
        <v>44</v>
      </c>
      <c r="P1240">
        <v>993</v>
      </c>
      <c r="Q1240">
        <v>5398</v>
      </c>
      <c r="R1240">
        <v>6.75</v>
      </c>
      <c r="S1240" s="2">
        <f>Table1[[#This Row],[units_sold]]*(Table1[[#This Row],[return_rate]]/100)</f>
        <v>364.36500000000001</v>
      </c>
      <c r="T1240" s="2">
        <f>Table1[[#This Row],[units_sold]]-Table1[[#This Row],[unit_return]]</f>
        <v>5033.6350000000002</v>
      </c>
      <c r="U1240">
        <f>Table1[[#This Row],[final_sold]]*Table1[[#This Row],[final_price]]</f>
        <v>63150469.404654138</v>
      </c>
      <c r="V1240">
        <v>3.9</v>
      </c>
      <c r="W1240">
        <v>12.42</v>
      </c>
    </row>
    <row r="1241" spans="1:23" x14ac:dyDescent="0.3">
      <c r="A1241">
        <v>2020</v>
      </c>
      <c r="B1241" t="s">
        <v>36</v>
      </c>
      <c r="C1241" t="s">
        <v>22</v>
      </c>
      <c r="D1241">
        <v>150029</v>
      </c>
      <c r="E1241">
        <v>1.44</v>
      </c>
      <c r="F1241" s="2">
        <f>Table1[[#This Row],[website_traffic]]*(Table1[[#This Row],[conversion_rate]]/100)</f>
        <v>2160.4175999999998</v>
      </c>
      <c r="G1241">
        <v>72755.759999999995</v>
      </c>
      <c r="H1241" s="2">
        <f>Table1[[#This Row],[marketing_spend]]/Table1[[#This Row],[customer buying]]</f>
        <v>33.67671139135323</v>
      </c>
      <c r="I1241">
        <v>20790.599999999999</v>
      </c>
      <c r="J1241">
        <v>7.3</v>
      </c>
      <c r="K1241" s="1">
        <f t="shared" si="19"/>
        <v>19272.886200000001</v>
      </c>
      <c r="L1241">
        <v>46.67</v>
      </c>
      <c r="M1241">
        <v>0.91</v>
      </c>
      <c r="N1241" s="1">
        <f>Table1[[#This Row],[final_price]]*Table1[[#This Row],[competitor_price_index]]</f>
        <v>17538.326442000001</v>
      </c>
      <c r="O1241" t="s">
        <v>45</v>
      </c>
      <c r="P1241">
        <v>3991</v>
      </c>
      <c r="Q1241">
        <v>1724</v>
      </c>
      <c r="R1241">
        <v>18.399999999999999</v>
      </c>
      <c r="S1241" s="2">
        <f>Table1[[#This Row],[units_sold]]*(Table1[[#This Row],[return_rate]]/100)</f>
        <v>317.21600000000001</v>
      </c>
      <c r="T1241" s="2">
        <f>Table1[[#This Row],[units_sold]]-Table1[[#This Row],[unit_return]]</f>
        <v>1406.7840000000001</v>
      </c>
      <c r="U1241">
        <f>Table1[[#This Row],[final_sold]]*Table1[[#This Row],[final_price]]</f>
        <v>27112787.939980805</v>
      </c>
      <c r="V1241">
        <v>3.99</v>
      </c>
      <c r="W1241">
        <v>2.81</v>
      </c>
    </row>
    <row r="1242" spans="1:23" x14ac:dyDescent="0.3">
      <c r="A1242">
        <v>2020</v>
      </c>
      <c r="B1242" t="s">
        <v>36</v>
      </c>
      <c r="C1242" t="s">
        <v>21</v>
      </c>
      <c r="D1242">
        <v>134686</v>
      </c>
      <c r="E1242">
        <v>7.32</v>
      </c>
      <c r="F1242" s="2">
        <f>Table1[[#This Row],[website_traffic]]*(Table1[[#This Row],[conversion_rate]]/100)</f>
        <v>9859.0151999999998</v>
      </c>
      <c r="G1242">
        <v>343004.45</v>
      </c>
      <c r="H1242" s="2">
        <f>Table1[[#This Row],[marketing_spend]]/Table1[[#This Row],[customer buying]]</f>
        <v>34.790944434287923</v>
      </c>
      <c r="I1242">
        <v>20127.73</v>
      </c>
      <c r="J1242">
        <v>4.79</v>
      </c>
      <c r="K1242" s="1">
        <f t="shared" si="19"/>
        <v>19163.611732999998</v>
      </c>
      <c r="L1242">
        <v>230.62</v>
      </c>
      <c r="M1242">
        <v>0.95</v>
      </c>
      <c r="N1242" s="1">
        <f>Table1[[#This Row],[final_price]]*Table1[[#This Row],[competitor_price_index]]</f>
        <v>18205.431146349998</v>
      </c>
      <c r="O1242" t="s">
        <v>45</v>
      </c>
      <c r="P1242">
        <v>4920</v>
      </c>
      <c r="Q1242">
        <v>5323</v>
      </c>
      <c r="R1242">
        <v>7.63</v>
      </c>
      <c r="S1242" s="2">
        <f>Table1[[#This Row],[units_sold]]*(Table1[[#This Row],[return_rate]]/100)</f>
        <v>406.14489999999995</v>
      </c>
      <c r="T1242" s="2">
        <f>Table1[[#This Row],[units_sold]]-Table1[[#This Row],[unit_return]]</f>
        <v>4916.8550999999998</v>
      </c>
      <c r="U1242">
        <f>Table1[[#This Row],[final_sold]]*Table1[[#This Row],[final_price]]</f>
        <v>94224702.083820879</v>
      </c>
      <c r="V1242">
        <v>2.7</v>
      </c>
      <c r="W1242">
        <v>10.96</v>
      </c>
    </row>
    <row r="1243" spans="1:23" x14ac:dyDescent="0.3">
      <c r="A1243">
        <v>2020</v>
      </c>
      <c r="B1243" t="s">
        <v>36</v>
      </c>
      <c r="C1243" t="s">
        <v>22</v>
      </c>
      <c r="D1243">
        <v>184608</v>
      </c>
      <c r="E1243">
        <v>6.05</v>
      </c>
      <c r="F1243" s="2">
        <f>Table1[[#This Row],[website_traffic]]*(Table1[[#This Row],[conversion_rate]]/100)</f>
        <v>11168.784</v>
      </c>
      <c r="G1243">
        <v>79612.539999999994</v>
      </c>
      <c r="H1243" s="2">
        <f>Table1[[#This Row],[marketing_spend]]/Table1[[#This Row],[customer buying]]</f>
        <v>7.1281296155427478</v>
      </c>
      <c r="I1243">
        <v>18303.02</v>
      </c>
      <c r="J1243">
        <v>37.340000000000003</v>
      </c>
      <c r="K1243" s="1">
        <f t="shared" si="19"/>
        <v>11468.672332000002</v>
      </c>
      <c r="L1243">
        <v>220.02</v>
      </c>
      <c r="M1243">
        <v>0.92</v>
      </c>
      <c r="N1243" s="1">
        <f>Table1[[#This Row],[final_price]]*Table1[[#This Row],[competitor_price_index]]</f>
        <v>10551.178545440001</v>
      </c>
      <c r="O1243" t="s">
        <v>44</v>
      </c>
      <c r="P1243">
        <v>2748</v>
      </c>
      <c r="Q1243">
        <v>7315</v>
      </c>
      <c r="R1243">
        <v>24.95</v>
      </c>
      <c r="S1243" s="2">
        <f>Table1[[#This Row],[units_sold]]*(Table1[[#This Row],[return_rate]]/100)</f>
        <v>1825.0925</v>
      </c>
      <c r="T1243" s="2">
        <f>Table1[[#This Row],[units_sold]]-Table1[[#This Row],[unit_return]]</f>
        <v>5489.9075000000003</v>
      </c>
      <c r="U1243">
        <f>Table1[[#This Row],[final_sold]]*Table1[[#This Row],[final_price]]</f>
        <v>62961950.250489302</v>
      </c>
      <c r="V1243">
        <v>2.62</v>
      </c>
      <c r="W1243">
        <v>12.49</v>
      </c>
    </row>
    <row r="1244" spans="1:23" x14ac:dyDescent="0.3">
      <c r="A1244">
        <v>2020</v>
      </c>
      <c r="B1244" t="s">
        <v>36</v>
      </c>
      <c r="C1244" t="s">
        <v>21</v>
      </c>
      <c r="D1244">
        <v>45273</v>
      </c>
      <c r="E1244">
        <v>1.47</v>
      </c>
      <c r="F1244" s="2">
        <f>Table1[[#This Row],[website_traffic]]*(Table1[[#This Row],[conversion_rate]]/100)</f>
        <v>665.51310000000001</v>
      </c>
      <c r="G1244">
        <v>362750</v>
      </c>
      <c r="H1244" s="2">
        <f>Table1[[#This Row],[marketing_spend]]/Table1[[#This Row],[customer buying]]</f>
        <v>545.06815868838646</v>
      </c>
      <c r="I1244">
        <v>1742.34</v>
      </c>
      <c r="J1244">
        <v>9.9499999999999993</v>
      </c>
      <c r="K1244" s="1">
        <f t="shared" si="19"/>
        <v>1568.9771699999999</v>
      </c>
      <c r="L1244">
        <v>270.82</v>
      </c>
      <c r="M1244">
        <v>1.18</v>
      </c>
      <c r="N1244" s="1">
        <f>Table1[[#This Row],[final_price]]*Table1[[#This Row],[competitor_price_index]]</f>
        <v>1851.3930605999997</v>
      </c>
      <c r="O1244" t="s">
        <v>45</v>
      </c>
      <c r="P1244">
        <v>2311</v>
      </c>
      <c r="Q1244">
        <v>617</v>
      </c>
      <c r="R1244">
        <v>10.47</v>
      </c>
      <c r="S1244" s="2">
        <f>Table1[[#This Row],[units_sold]]*(Table1[[#This Row],[return_rate]]/100)</f>
        <v>64.599900000000005</v>
      </c>
      <c r="T1244" s="2">
        <f>Table1[[#This Row],[units_sold]]-Table1[[#This Row],[unit_return]]</f>
        <v>552.40009999999995</v>
      </c>
      <c r="U1244">
        <f>Table1[[#This Row],[final_sold]]*Table1[[#This Row],[final_price]]</f>
        <v>866703.14560571685</v>
      </c>
      <c r="V1244">
        <v>4.6399999999999997</v>
      </c>
      <c r="W1244">
        <v>10.29</v>
      </c>
    </row>
    <row r="1245" spans="1:23" x14ac:dyDescent="0.3">
      <c r="A1245">
        <v>2020</v>
      </c>
      <c r="B1245" t="s">
        <v>36</v>
      </c>
      <c r="C1245" t="s">
        <v>21</v>
      </c>
      <c r="D1245">
        <v>37288</v>
      </c>
      <c r="E1245">
        <v>0.5</v>
      </c>
      <c r="F1245" s="2">
        <f>Table1[[#This Row],[website_traffic]]*(Table1[[#This Row],[conversion_rate]]/100)</f>
        <v>186.44</v>
      </c>
      <c r="G1245">
        <v>183815.18</v>
      </c>
      <c r="H1245" s="2">
        <f>Table1[[#This Row],[marketing_spend]]/Table1[[#This Row],[customer buying]]</f>
        <v>985.92136880497742</v>
      </c>
      <c r="I1245">
        <v>15879.09</v>
      </c>
      <c r="J1245">
        <v>28.82</v>
      </c>
      <c r="K1245" s="1">
        <f t="shared" si="19"/>
        <v>11302.736262</v>
      </c>
      <c r="L1245">
        <v>476.98</v>
      </c>
      <c r="M1245">
        <v>1</v>
      </c>
      <c r="N1245" s="1">
        <f>Table1[[#This Row],[final_price]]*Table1[[#This Row],[competitor_price_index]]</f>
        <v>11302.736262</v>
      </c>
      <c r="O1245" t="s">
        <v>44</v>
      </c>
      <c r="P1245">
        <v>4697</v>
      </c>
      <c r="Q1245">
        <v>132</v>
      </c>
      <c r="R1245">
        <v>17.61</v>
      </c>
      <c r="S1245" s="2">
        <f>Table1[[#This Row],[units_sold]]*(Table1[[#This Row],[return_rate]]/100)</f>
        <v>23.245200000000001</v>
      </c>
      <c r="T1245" s="2">
        <f>Table1[[#This Row],[units_sold]]-Table1[[#This Row],[unit_return]]</f>
        <v>108.7548</v>
      </c>
      <c r="U1245">
        <f>Table1[[#This Row],[final_sold]]*Table1[[#This Row],[final_price]]</f>
        <v>1229226.8216265577</v>
      </c>
      <c r="V1245">
        <v>2.84</v>
      </c>
      <c r="W1245">
        <v>9.61</v>
      </c>
    </row>
    <row r="1246" spans="1:23" x14ac:dyDescent="0.3">
      <c r="A1246">
        <v>2020</v>
      </c>
      <c r="B1246" t="s">
        <v>36</v>
      </c>
      <c r="C1246" t="s">
        <v>18</v>
      </c>
      <c r="D1246">
        <v>188279</v>
      </c>
      <c r="E1246">
        <v>1.42</v>
      </c>
      <c r="F1246" s="2">
        <f>Table1[[#This Row],[website_traffic]]*(Table1[[#This Row],[conversion_rate]]/100)</f>
        <v>2673.5617999999999</v>
      </c>
      <c r="G1246">
        <v>295250.25</v>
      </c>
      <c r="H1246" s="2">
        <f>Table1[[#This Row],[marketing_spend]]/Table1[[#This Row],[customer buying]]</f>
        <v>110.43329912927392</v>
      </c>
      <c r="I1246">
        <v>36579.629999999997</v>
      </c>
      <c r="J1246">
        <v>58.62</v>
      </c>
      <c r="K1246" s="1">
        <f t="shared" si="19"/>
        <v>15136.650894</v>
      </c>
      <c r="L1246">
        <v>152.69</v>
      </c>
      <c r="M1246">
        <v>0.85</v>
      </c>
      <c r="N1246" s="1">
        <f>Table1[[#This Row],[final_price]]*Table1[[#This Row],[competitor_price_index]]</f>
        <v>12866.1532599</v>
      </c>
      <c r="O1246" t="s">
        <v>45</v>
      </c>
      <c r="P1246">
        <v>916</v>
      </c>
      <c r="Q1246">
        <v>2031</v>
      </c>
      <c r="R1246">
        <v>7.66</v>
      </c>
      <c r="S1246" s="2">
        <f>Table1[[#This Row],[units_sold]]*(Table1[[#This Row],[return_rate]]/100)</f>
        <v>155.5746</v>
      </c>
      <c r="T1246" s="2">
        <f>Table1[[#This Row],[units_sold]]-Table1[[#This Row],[unit_return]]</f>
        <v>1875.4254000000001</v>
      </c>
      <c r="U1246">
        <f>Table1[[#This Row],[final_sold]]*Table1[[#This Row],[final_price]]</f>
        <v>28387659.557540309</v>
      </c>
      <c r="V1246">
        <v>3.8</v>
      </c>
      <c r="W1246">
        <v>13.52</v>
      </c>
    </row>
    <row r="1247" spans="1:23" x14ac:dyDescent="0.3">
      <c r="A1247">
        <v>2020</v>
      </c>
      <c r="B1247" t="s">
        <v>36</v>
      </c>
      <c r="C1247" t="s">
        <v>21</v>
      </c>
      <c r="D1247">
        <v>2767</v>
      </c>
      <c r="E1247">
        <v>4.7300000000000004</v>
      </c>
      <c r="F1247" s="2">
        <f>Table1[[#This Row],[website_traffic]]*(Table1[[#This Row],[conversion_rate]]/100)</f>
        <v>130.87909999999999</v>
      </c>
      <c r="G1247">
        <v>377852.03</v>
      </c>
      <c r="H1247" s="2">
        <f>Table1[[#This Row],[marketing_spend]]/Table1[[#This Row],[customer buying]]</f>
        <v>2887.0310844130195</v>
      </c>
      <c r="I1247">
        <v>29625.42</v>
      </c>
      <c r="J1247">
        <v>21.07</v>
      </c>
      <c r="K1247" s="1">
        <f t="shared" si="19"/>
        <v>23383.344005999999</v>
      </c>
      <c r="L1247">
        <v>178.54</v>
      </c>
      <c r="M1247">
        <v>0.97</v>
      </c>
      <c r="N1247" s="1">
        <f>Table1[[#This Row],[final_price]]*Table1[[#This Row],[competitor_price_index]]</f>
        <v>22681.84368582</v>
      </c>
      <c r="O1247" t="s">
        <v>45</v>
      </c>
      <c r="P1247">
        <v>2491</v>
      </c>
      <c r="Q1247">
        <v>124</v>
      </c>
      <c r="R1247">
        <v>23.55</v>
      </c>
      <c r="S1247" s="2">
        <f>Table1[[#This Row],[units_sold]]*(Table1[[#This Row],[return_rate]]/100)</f>
        <v>29.202000000000002</v>
      </c>
      <c r="T1247" s="2">
        <f>Table1[[#This Row],[units_sold]]-Table1[[#This Row],[unit_return]]</f>
        <v>94.798000000000002</v>
      </c>
      <c r="U1247">
        <f>Table1[[#This Row],[final_sold]]*Table1[[#This Row],[final_price]]</f>
        <v>2216694.2450807882</v>
      </c>
      <c r="V1247">
        <v>4.74</v>
      </c>
      <c r="W1247">
        <v>7.08</v>
      </c>
    </row>
    <row r="1248" spans="1:23" x14ac:dyDescent="0.3">
      <c r="A1248">
        <v>2020</v>
      </c>
      <c r="B1248" t="s">
        <v>36</v>
      </c>
      <c r="C1248" t="s">
        <v>21</v>
      </c>
      <c r="D1248">
        <v>45935</v>
      </c>
      <c r="E1248">
        <v>4.32</v>
      </c>
      <c r="F1248" s="2">
        <f>Table1[[#This Row],[website_traffic]]*(Table1[[#This Row],[conversion_rate]]/100)</f>
        <v>1984.3920000000001</v>
      </c>
      <c r="G1248">
        <v>68902.69</v>
      </c>
      <c r="H1248" s="2">
        <f>Table1[[#This Row],[marketing_spend]]/Table1[[#This Row],[customer buying]]</f>
        <v>34.722317969433462</v>
      </c>
      <c r="I1248">
        <v>41535.629999999997</v>
      </c>
      <c r="J1248">
        <v>23.57</v>
      </c>
      <c r="K1248" s="1">
        <f t="shared" si="19"/>
        <v>31745.682008999996</v>
      </c>
      <c r="L1248">
        <v>263.06</v>
      </c>
      <c r="M1248">
        <v>1.1100000000000001</v>
      </c>
      <c r="N1248" s="1">
        <f>Table1[[#This Row],[final_price]]*Table1[[#This Row],[competitor_price_index]]</f>
        <v>35237.707029990001</v>
      </c>
      <c r="O1248" t="s">
        <v>45</v>
      </c>
      <c r="P1248">
        <v>4446</v>
      </c>
      <c r="Q1248">
        <v>1885</v>
      </c>
      <c r="R1248">
        <v>6.34</v>
      </c>
      <c r="S1248" s="2">
        <f>Table1[[#This Row],[units_sold]]*(Table1[[#This Row],[return_rate]]/100)</f>
        <v>119.509</v>
      </c>
      <c r="T1248" s="2">
        <f>Table1[[#This Row],[units_sold]]-Table1[[#This Row],[unit_return]]</f>
        <v>1765.491</v>
      </c>
      <c r="U1248">
        <f>Table1[[#This Row],[final_sold]]*Table1[[#This Row],[final_price]]</f>
        <v>56046715.875751413</v>
      </c>
      <c r="V1248">
        <v>4.75</v>
      </c>
      <c r="W1248">
        <v>11.05</v>
      </c>
    </row>
    <row r="1249" spans="1:23" x14ac:dyDescent="0.3">
      <c r="A1249">
        <v>2020</v>
      </c>
      <c r="B1249" t="s">
        <v>36</v>
      </c>
      <c r="C1249" t="s">
        <v>20</v>
      </c>
      <c r="D1249">
        <v>23507</v>
      </c>
      <c r="E1249">
        <v>5.29</v>
      </c>
      <c r="F1249" s="2">
        <f>Table1[[#This Row],[website_traffic]]*(Table1[[#This Row],[conversion_rate]]/100)</f>
        <v>1243.5203000000001</v>
      </c>
      <c r="G1249">
        <v>230973.32</v>
      </c>
      <c r="H1249" s="2">
        <f>Table1[[#This Row],[marketing_spend]]/Table1[[#This Row],[customer buying]]</f>
        <v>185.74149533385179</v>
      </c>
      <c r="I1249">
        <v>2653.83</v>
      </c>
      <c r="J1249">
        <v>0.26</v>
      </c>
      <c r="K1249" s="1">
        <f t="shared" si="19"/>
        <v>2646.930042</v>
      </c>
      <c r="L1249">
        <v>353.5</v>
      </c>
      <c r="M1249">
        <v>1.0900000000000001</v>
      </c>
      <c r="N1249" s="1">
        <f>Table1[[#This Row],[final_price]]*Table1[[#This Row],[competitor_price_index]]</f>
        <v>2885.15374578</v>
      </c>
      <c r="O1249" t="s">
        <v>44</v>
      </c>
      <c r="P1249">
        <v>462</v>
      </c>
      <c r="Q1249">
        <v>901</v>
      </c>
      <c r="R1249">
        <v>12.29</v>
      </c>
      <c r="S1249" s="2">
        <f>Table1[[#This Row],[units_sold]]*(Table1[[#This Row],[return_rate]]/100)</f>
        <v>110.7329</v>
      </c>
      <c r="T1249" s="2">
        <f>Table1[[#This Row],[units_sold]]-Table1[[#This Row],[unit_return]]</f>
        <v>790.26710000000003</v>
      </c>
      <c r="U1249">
        <f>Table1[[#This Row],[final_sold]]*Table1[[#This Row],[final_price]]</f>
        <v>2091781.7281942181</v>
      </c>
      <c r="V1249">
        <v>2.9</v>
      </c>
      <c r="W1249">
        <v>14.16</v>
      </c>
    </row>
    <row r="1250" spans="1:23" x14ac:dyDescent="0.3">
      <c r="A1250">
        <v>2020</v>
      </c>
      <c r="B1250" t="s">
        <v>36</v>
      </c>
      <c r="C1250" t="s">
        <v>19</v>
      </c>
      <c r="D1250">
        <v>125887</v>
      </c>
      <c r="E1250">
        <v>6.01</v>
      </c>
      <c r="F1250" s="2">
        <f>Table1[[#This Row],[website_traffic]]*(Table1[[#This Row],[conversion_rate]]/100)</f>
        <v>7565.8087000000005</v>
      </c>
      <c r="G1250">
        <v>317223.71999999997</v>
      </c>
      <c r="H1250" s="2">
        <f>Table1[[#This Row],[marketing_spend]]/Table1[[#This Row],[customer buying]]</f>
        <v>41.928593832936848</v>
      </c>
      <c r="I1250">
        <v>35840</v>
      </c>
      <c r="J1250">
        <v>36.72</v>
      </c>
      <c r="K1250" s="1">
        <f t="shared" si="19"/>
        <v>22679.552</v>
      </c>
      <c r="L1250">
        <v>490.91</v>
      </c>
      <c r="M1250">
        <v>0.87</v>
      </c>
      <c r="N1250" s="1">
        <f>Table1[[#This Row],[final_price]]*Table1[[#This Row],[competitor_price_index]]</f>
        <v>19731.21024</v>
      </c>
      <c r="O1250" t="s">
        <v>45</v>
      </c>
      <c r="P1250">
        <v>3199</v>
      </c>
      <c r="Q1250">
        <v>7187</v>
      </c>
      <c r="R1250">
        <v>17.64</v>
      </c>
      <c r="S1250" s="2">
        <f>Table1[[#This Row],[units_sold]]*(Table1[[#This Row],[return_rate]]/100)</f>
        <v>1267.7868000000001</v>
      </c>
      <c r="T1250" s="2">
        <f>Table1[[#This Row],[units_sold]]-Table1[[#This Row],[unit_return]]</f>
        <v>5919.2132000000001</v>
      </c>
      <c r="U1250">
        <f>Table1[[#This Row],[final_sold]]*Table1[[#This Row],[final_price]]</f>
        <v>134245103.56848639</v>
      </c>
      <c r="V1250">
        <v>4.75</v>
      </c>
      <c r="W1250">
        <v>8.9700000000000006</v>
      </c>
    </row>
    <row r="1251" spans="1:23" x14ac:dyDescent="0.3">
      <c r="A1251">
        <v>2020</v>
      </c>
      <c r="B1251" t="s">
        <v>36</v>
      </c>
      <c r="C1251" t="s">
        <v>18</v>
      </c>
      <c r="D1251">
        <v>193888</v>
      </c>
      <c r="E1251">
        <v>3.84</v>
      </c>
      <c r="F1251" s="2">
        <f>Table1[[#This Row],[website_traffic]]*(Table1[[#This Row],[conversion_rate]]/100)</f>
        <v>7445.2991999999995</v>
      </c>
      <c r="G1251">
        <v>23886.03</v>
      </c>
      <c r="H1251" s="2">
        <f>Table1[[#This Row],[marketing_spend]]/Table1[[#This Row],[customer buying]]</f>
        <v>3.208202834884057</v>
      </c>
      <c r="I1251">
        <v>25052</v>
      </c>
      <c r="J1251">
        <v>8.84</v>
      </c>
      <c r="K1251" s="1">
        <f t="shared" si="19"/>
        <v>22837.403200000001</v>
      </c>
      <c r="L1251">
        <v>350.9</v>
      </c>
      <c r="M1251">
        <v>1.06</v>
      </c>
      <c r="N1251" s="1">
        <f>Table1[[#This Row],[final_price]]*Table1[[#This Row],[competitor_price_index]]</f>
        <v>24207.647392000003</v>
      </c>
      <c r="O1251" t="s">
        <v>45</v>
      </c>
      <c r="P1251">
        <v>77</v>
      </c>
      <c r="Q1251">
        <v>6179</v>
      </c>
      <c r="R1251">
        <v>24.73</v>
      </c>
      <c r="S1251" s="2">
        <f>Table1[[#This Row],[units_sold]]*(Table1[[#This Row],[return_rate]]/100)</f>
        <v>1528.0666999999999</v>
      </c>
      <c r="T1251" s="2">
        <f>Table1[[#This Row],[units_sold]]-Table1[[#This Row],[unit_return]]</f>
        <v>4650.9333000000006</v>
      </c>
      <c r="U1251">
        <f>Table1[[#This Row],[final_sold]]*Table1[[#This Row],[final_price]]</f>
        <v>106215239.02840658</v>
      </c>
      <c r="V1251">
        <v>4.1500000000000004</v>
      </c>
      <c r="W1251">
        <v>3.54</v>
      </c>
    </row>
    <row r="1252" spans="1:23" x14ac:dyDescent="0.3">
      <c r="A1252">
        <v>2020</v>
      </c>
      <c r="B1252" t="s">
        <v>36</v>
      </c>
      <c r="C1252" t="s">
        <v>18</v>
      </c>
      <c r="D1252">
        <v>109050</v>
      </c>
      <c r="E1252">
        <v>3.07</v>
      </c>
      <c r="F1252" s="2">
        <f>Table1[[#This Row],[website_traffic]]*(Table1[[#This Row],[conversion_rate]]/100)</f>
        <v>3347.8349999999996</v>
      </c>
      <c r="G1252">
        <v>54233.49</v>
      </c>
      <c r="H1252" s="2">
        <f>Table1[[#This Row],[marketing_spend]]/Table1[[#This Row],[customer buying]]</f>
        <v>16.199570767376528</v>
      </c>
      <c r="I1252">
        <v>774</v>
      </c>
      <c r="J1252">
        <v>31.81</v>
      </c>
      <c r="K1252" s="1">
        <f t="shared" si="19"/>
        <v>527.79059999999993</v>
      </c>
      <c r="L1252">
        <v>408.11</v>
      </c>
      <c r="M1252">
        <v>1.06</v>
      </c>
      <c r="N1252" s="1">
        <f>Table1[[#This Row],[final_price]]*Table1[[#This Row],[competitor_price_index]]</f>
        <v>559.45803599999999</v>
      </c>
      <c r="O1252" t="s">
        <v>45</v>
      </c>
      <c r="P1252">
        <v>2420</v>
      </c>
      <c r="Q1252">
        <v>2557</v>
      </c>
      <c r="R1252">
        <v>1.83</v>
      </c>
      <c r="S1252" s="2">
        <f>Table1[[#This Row],[units_sold]]*(Table1[[#This Row],[return_rate]]/100)</f>
        <v>46.793100000000003</v>
      </c>
      <c r="T1252" s="2">
        <f>Table1[[#This Row],[units_sold]]-Table1[[#This Row],[unit_return]]</f>
        <v>2510.2069000000001</v>
      </c>
      <c r="U1252">
        <f>Table1[[#This Row],[final_sold]]*Table1[[#This Row],[final_price]]</f>
        <v>1324863.6058751398</v>
      </c>
      <c r="V1252">
        <v>3.82</v>
      </c>
      <c r="W1252">
        <v>11.46</v>
      </c>
    </row>
    <row r="1253" spans="1:23" x14ac:dyDescent="0.3">
      <c r="A1253">
        <v>2020</v>
      </c>
      <c r="B1253" t="s">
        <v>36</v>
      </c>
      <c r="C1253" t="s">
        <v>21</v>
      </c>
      <c r="D1253">
        <v>140750</v>
      </c>
      <c r="E1253">
        <v>4.76</v>
      </c>
      <c r="F1253" s="2">
        <f>Table1[[#This Row],[website_traffic]]*(Table1[[#This Row],[conversion_rate]]/100)</f>
        <v>6699.7</v>
      </c>
      <c r="G1253">
        <v>193385.09</v>
      </c>
      <c r="H1253" s="2">
        <f>Table1[[#This Row],[marketing_spend]]/Table1[[#This Row],[customer buying]]</f>
        <v>28.864738719644162</v>
      </c>
      <c r="I1253">
        <v>6690.97</v>
      </c>
      <c r="J1253">
        <v>49.88</v>
      </c>
      <c r="K1253" s="1">
        <f t="shared" si="19"/>
        <v>3353.5141640000002</v>
      </c>
      <c r="L1253">
        <v>420.3</v>
      </c>
      <c r="M1253">
        <v>0.81</v>
      </c>
      <c r="N1253" s="1">
        <f>Table1[[#This Row],[final_price]]*Table1[[#This Row],[competitor_price_index]]</f>
        <v>2716.3464728400004</v>
      </c>
      <c r="O1253" t="s">
        <v>45</v>
      </c>
      <c r="P1253">
        <v>91</v>
      </c>
      <c r="Q1253">
        <v>6002</v>
      </c>
      <c r="R1253">
        <v>21.2</v>
      </c>
      <c r="S1253" s="2">
        <f>Table1[[#This Row],[units_sold]]*(Table1[[#This Row],[return_rate]]/100)</f>
        <v>1272.424</v>
      </c>
      <c r="T1253" s="2">
        <f>Table1[[#This Row],[units_sold]]-Table1[[#This Row],[unit_return]]</f>
        <v>4729.576</v>
      </c>
      <c r="U1253">
        <f>Table1[[#This Row],[final_sold]]*Table1[[#This Row],[final_price]]</f>
        <v>15860700.105714465</v>
      </c>
      <c r="V1253">
        <v>4.4800000000000004</v>
      </c>
      <c r="W1253">
        <v>11.04</v>
      </c>
    </row>
    <row r="1254" spans="1:23" x14ac:dyDescent="0.3">
      <c r="A1254">
        <v>2020</v>
      </c>
      <c r="B1254" t="s">
        <v>36</v>
      </c>
      <c r="C1254" t="s">
        <v>19</v>
      </c>
      <c r="D1254">
        <v>8882</v>
      </c>
      <c r="E1254">
        <v>7.49</v>
      </c>
      <c r="F1254" s="2">
        <f>Table1[[#This Row],[website_traffic]]*(Table1[[#This Row],[conversion_rate]]/100)</f>
        <v>665.26180000000011</v>
      </c>
      <c r="G1254">
        <v>21253.54</v>
      </c>
      <c r="H1254" s="2">
        <f>Table1[[#This Row],[marketing_spend]]/Table1[[#This Row],[customer buying]]</f>
        <v>31.947633247542541</v>
      </c>
      <c r="I1254">
        <v>7837.57</v>
      </c>
      <c r="J1254">
        <v>32.61</v>
      </c>
      <c r="K1254" s="1">
        <f t="shared" si="19"/>
        <v>5281.7384229999998</v>
      </c>
      <c r="L1254">
        <v>461.09</v>
      </c>
      <c r="M1254">
        <v>0.98</v>
      </c>
      <c r="N1254" s="1">
        <f>Table1[[#This Row],[final_price]]*Table1[[#This Row],[competitor_price_index]]</f>
        <v>5176.1036545399993</v>
      </c>
      <c r="O1254" t="s">
        <v>45</v>
      </c>
      <c r="P1254">
        <v>1388</v>
      </c>
      <c r="Q1254">
        <v>557</v>
      </c>
      <c r="R1254">
        <v>6.54</v>
      </c>
      <c r="S1254" s="2">
        <f>Table1[[#This Row],[units_sold]]*(Table1[[#This Row],[return_rate]]/100)</f>
        <v>36.427799999999998</v>
      </c>
      <c r="T1254" s="2">
        <f>Table1[[#This Row],[units_sold]]-Table1[[#This Row],[unit_return]]</f>
        <v>520.57219999999995</v>
      </c>
      <c r="U1254">
        <f>Table1[[#This Row],[final_sold]]*Table1[[#This Row],[final_price]]</f>
        <v>2749526.1906856401</v>
      </c>
      <c r="V1254">
        <v>4.1900000000000004</v>
      </c>
      <c r="W1254">
        <v>7.62</v>
      </c>
    </row>
    <row r="1255" spans="1:23" x14ac:dyDescent="0.3">
      <c r="A1255">
        <v>2020</v>
      </c>
      <c r="B1255" t="s">
        <v>36</v>
      </c>
      <c r="C1255" t="s">
        <v>20</v>
      </c>
      <c r="D1255">
        <v>115604</v>
      </c>
      <c r="E1255">
        <v>5.7</v>
      </c>
      <c r="F1255" s="2">
        <f>Table1[[#This Row],[website_traffic]]*(Table1[[#This Row],[conversion_rate]]/100)</f>
        <v>6589.4279999999999</v>
      </c>
      <c r="G1255">
        <v>350413.33</v>
      </c>
      <c r="H1255" s="2">
        <f>Table1[[#This Row],[marketing_spend]]/Table1[[#This Row],[customer buying]]</f>
        <v>53.178110452075664</v>
      </c>
      <c r="I1255">
        <v>5483.38</v>
      </c>
      <c r="J1255">
        <v>58.19</v>
      </c>
      <c r="K1255" s="1">
        <f t="shared" si="19"/>
        <v>2292.6011780000003</v>
      </c>
      <c r="L1255">
        <v>407.57</v>
      </c>
      <c r="M1255">
        <v>0.82</v>
      </c>
      <c r="N1255" s="1">
        <f>Table1[[#This Row],[final_price]]*Table1[[#This Row],[competitor_price_index]]</f>
        <v>1879.9329659600003</v>
      </c>
      <c r="O1255" t="s">
        <v>44</v>
      </c>
      <c r="P1255">
        <v>4450</v>
      </c>
      <c r="Q1255">
        <v>6622</v>
      </c>
      <c r="R1255">
        <v>18.03</v>
      </c>
      <c r="S1255" s="2">
        <f>Table1[[#This Row],[units_sold]]*(Table1[[#This Row],[return_rate]]/100)</f>
        <v>1193.9466000000002</v>
      </c>
      <c r="T1255" s="2">
        <f>Table1[[#This Row],[units_sold]]-Table1[[#This Row],[unit_return]]</f>
        <v>5428.0533999999998</v>
      </c>
      <c r="U1255">
        <f>Table1[[#This Row],[final_sold]]*Table1[[#This Row],[final_price]]</f>
        <v>12444361.619086906</v>
      </c>
      <c r="V1255">
        <v>4.0199999999999996</v>
      </c>
      <c r="W1255">
        <v>21.72</v>
      </c>
    </row>
    <row r="1256" spans="1:23" x14ac:dyDescent="0.3">
      <c r="A1256">
        <v>2020</v>
      </c>
      <c r="B1256" t="s">
        <v>36</v>
      </c>
      <c r="C1256" t="s">
        <v>18</v>
      </c>
      <c r="D1256">
        <v>41883</v>
      </c>
      <c r="E1256">
        <v>3.36</v>
      </c>
      <c r="F1256" s="2">
        <f>Table1[[#This Row],[website_traffic]]*(Table1[[#This Row],[conversion_rate]]/100)</f>
        <v>1407.2687999999998</v>
      </c>
      <c r="G1256">
        <v>176467.66</v>
      </c>
      <c r="H1256" s="2">
        <f>Table1[[#This Row],[marketing_spend]]/Table1[[#This Row],[customer buying]]</f>
        <v>125.39726596653037</v>
      </c>
      <c r="I1256">
        <v>9163.98</v>
      </c>
      <c r="J1256">
        <v>16.440000000000001</v>
      </c>
      <c r="K1256" s="1">
        <f t="shared" si="19"/>
        <v>7657.4216879999994</v>
      </c>
      <c r="L1256">
        <v>385.81</v>
      </c>
      <c r="M1256">
        <v>1.03</v>
      </c>
      <c r="N1256" s="1">
        <f>Table1[[#This Row],[final_price]]*Table1[[#This Row],[competitor_price_index]]</f>
        <v>7887.1443386399997</v>
      </c>
      <c r="O1256" t="s">
        <v>45</v>
      </c>
      <c r="P1256">
        <v>1064</v>
      </c>
      <c r="Q1256">
        <v>1407</v>
      </c>
      <c r="R1256">
        <v>9.94</v>
      </c>
      <c r="S1256" s="2">
        <f>Table1[[#This Row],[units_sold]]*(Table1[[#This Row],[return_rate]]/100)</f>
        <v>139.85579999999999</v>
      </c>
      <c r="T1256" s="2">
        <f>Table1[[#This Row],[units_sold]]-Table1[[#This Row],[unit_return]]</f>
        <v>1267.1442</v>
      </c>
      <c r="U1256">
        <f>Table1[[#This Row],[final_sold]]*Table1[[#This Row],[final_price]]</f>
        <v>9703057.4789034091</v>
      </c>
      <c r="V1256">
        <v>5</v>
      </c>
      <c r="W1256">
        <v>5.31</v>
      </c>
    </row>
    <row r="1257" spans="1:23" x14ac:dyDescent="0.3">
      <c r="A1257">
        <v>2020</v>
      </c>
      <c r="B1257" t="s">
        <v>36</v>
      </c>
      <c r="C1257" t="s">
        <v>19</v>
      </c>
      <c r="D1257">
        <v>163351</v>
      </c>
      <c r="E1257">
        <v>2.2000000000000002</v>
      </c>
      <c r="F1257" s="2">
        <f>Table1[[#This Row],[website_traffic]]*(Table1[[#This Row],[conversion_rate]]/100)</f>
        <v>3593.7220000000002</v>
      </c>
      <c r="G1257">
        <v>350262.02</v>
      </c>
      <c r="H1257" s="2">
        <f>Table1[[#This Row],[marketing_spend]]/Table1[[#This Row],[customer buying]]</f>
        <v>97.464973640142446</v>
      </c>
      <c r="I1257">
        <v>29276.14</v>
      </c>
      <c r="J1257">
        <v>10.5</v>
      </c>
      <c r="K1257" s="1">
        <f t="shared" si="19"/>
        <v>26202.1453</v>
      </c>
      <c r="L1257">
        <v>58.77</v>
      </c>
      <c r="M1257">
        <v>0.86</v>
      </c>
      <c r="N1257" s="1">
        <f>Table1[[#This Row],[final_price]]*Table1[[#This Row],[competitor_price_index]]</f>
        <v>22533.844958000001</v>
      </c>
      <c r="O1257" t="s">
        <v>44</v>
      </c>
      <c r="P1257">
        <v>3355</v>
      </c>
      <c r="Q1257">
        <v>2515</v>
      </c>
      <c r="R1257">
        <v>5.88</v>
      </c>
      <c r="S1257" s="2">
        <f>Table1[[#This Row],[units_sold]]*(Table1[[#This Row],[return_rate]]/100)</f>
        <v>147.88200000000001</v>
      </c>
      <c r="T1257" s="2">
        <f>Table1[[#This Row],[units_sold]]-Table1[[#This Row],[unit_return]]</f>
        <v>2367.1179999999999</v>
      </c>
      <c r="U1257">
        <f>Table1[[#This Row],[final_sold]]*Table1[[#This Row],[final_price]]</f>
        <v>62023569.778245397</v>
      </c>
      <c r="V1257">
        <v>2.8</v>
      </c>
      <c r="W1257">
        <v>13.34</v>
      </c>
    </row>
    <row r="1258" spans="1:23" x14ac:dyDescent="0.3">
      <c r="A1258">
        <v>2020</v>
      </c>
      <c r="B1258" t="s">
        <v>36</v>
      </c>
      <c r="C1258" t="s">
        <v>21</v>
      </c>
      <c r="D1258">
        <v>151018</v>
      </c>
      <c r="E1258">
        <v>7.78</v>
      </c>
      <c r="F1258" s="2">
        <f>Table1[[#This Row],[website_traffic]]*(Table1[[#This Row],[conversion_rate]]/100)</f>
        <v>11749.200400000002</v>
      </c>
      <c r="G1258">
        <v>13607.43</v>
      </c>
      <c r="H1258" s="2">
        <f>Table1[[#This Row],[marketing_spend]]/Table1[[#This Row],[customer buying]]</f>
        <v>1.1581579628176228</v>
      </c>
      <c r="I1258">
        <v>26253.279999999999</v>
      </c>
      <c r="J1258">
        <v>33.92</v>
      </c>
      <c r="K1258" s="1">
        <f t="shared" si="19"/>
        <v>17348.167423999999</v>
      </c>
      <c r="L1258">
        <v>98.19</v>
      </c>
      <c r="M1258">
        <v>1.19</v>
      </c>
      <c r="N1258" s="1">
        <f>Table1[[#This Row],[final_price]]*Table1[[#This Row],[competitor_price_index]]</f>
        <v>20644.31923456</v>
      </c>
      <c r="O1258" t="s">
        <v>44</v>
      </c>
      <c r="P1258">
        <v>3828</v>
      </c>
      <c r="Q1258">
        <v>10280</v>
      </c>
      <c r="R1258">
        <v>21.36</v>
      </c>
      <c r="S1258" s="2">
        <f>Table1[[#This Row],[units_sold]]*(Table1[[#This Row],[return_rate]]/100)</f>
        <v>2195.808</v>
      </c>
      <c r="T1258" s="2">
        <f>Table1[[#This Row],[units_sold]]-Table1[[#This Row],[unit_return]]</f>
        <v>8084.192</v>
      </c>
      <c r="U1258">
        <f>Table1[[#This Row],[final_sold]]*Table1[[#This Row],[final_price]]</f>
        <v>140245916.30376139</v>
      </c>
      <c r="V1258">
        <v>3.5</v>
      </c>
      <c r="W1258">
        <v>7.26</v>
      </c>
    </row>
    <row r="1259" spans="1:23" x14ac:dyDescent="0.3">
      <c r="A1259">
        <v>2020</v>
      </c>
      <c r="B1259" t="s">
        <v>36</v>
      </c>
      <c r="C1259" t="s">
        <v>20</v>
      </c>
      <c r="D1259">
        <v>39875</v>
      </c>
      <c r="E1259">
        <v>5.59</v>
      </c>
      <c r="F1259" s="2">
        <f>Table1[[#This Row],[website_traffic]]*(Table1[[#This Row],[conversion_rate]]/100)</f>
        <v>2229.0124999999998</v>
      </c>
      <c r="G1259">
        <v>291805.78999999998</v>
      </c>
      <c r="H1259" s="2">
        <f>Table1[[#This Row],[marketing_spend]]/Table1[[#This Row],[customer buying]]</f>
        <v>130.91258573022807</v>
      </c>
      <c r="I1259">
        <v>43839.360000000001</v>
      </c>
      <c r="J1259">
        <v>40.24</v>
      </c>
      <c r="K1259" s="1">
        <f t="shared" si="19"/>
        <v>26198.401535999998</v>
      </c>
      <c r="L1259">
        <v>125.91</v>
      </c>
      <c r="M1259">
        <v>0.91</v>
      </c>
      <c r="N1259" s="1">
        <f>Table1[[#This Row],[final_price]]*Table1[[#This Row],[competitor_price_index]]</f>
        <v>23840.545397759997</v>
      </c>
      <c r="O1259" t="s">
        <v>44</v>
      </c>
      <c r="P1259">
        <v>543</v>
      </c>
      <c r="Q1259">
        <v>2424</v>
      </c>
      <c r="R1259">
        <v>17.48</v>
      </c>
      <c r="S1259" s="2">
        <f>Table1[[#This Row],[units_sold]]*(Table1[[#This Row],[return_rate]]/100)</f>
        <v>423.71520000000004</v>
      </c>
      <c r="T1259" s="2">
        <f>Table1[[#This Row],[units_sold]]-Table1[[#This Row],[unit_return]]</f>
        <v>2000.2847999999999</v>
      </c>
      <c r="U1259">
        <f>Table1[[#This Row],[final_sold]]*Table1[[#This Row],[final_price]]</f>
        <v>52404264.376757443</v>
      </c>
      <c r="V1259">
        <v>4.3499999999999996</v>
      </c>
      <c r="W1259">
        <v>14.75</v>
      </c>
    </row>
    <row r="1260" spans="1:23" x14ac:dyDescent="0.3">
      <c r="A1260">
        <v>2020</v>
      </c>
      <c r="B1260" t="s">
        <v>36</v>
      </c>
      <c r="C1260" t="s">
        <v>20</v>
      </c>
      <c r="D1260">
        <v>99893</v>
      </c>
      <c r="E1260">
        <v>4.47</v>
      </c>
      <c r="F1260" s="2">
        <f>Table1[[#This Row],[website_traffic]]*(Table1[[#This Row],[conversion_rate]]/100)</f>
        <v>4465.2170999999998</v>
      </c>
      <c r="G1260">
        <v>210271.63</v>
      </c>
      <c r="H1260" s="2">
        <f>Table1[[#This Row],[marketing_spend]]/Table1[[#This Row],[customer buying]]</f>
        <v>47.091020501556358</v>
      </c>
      <c r="I1260">
        <v>28364.76</v>
      </c>
      <c r="J1260">
        <v>1.25</v>
      </c>
      <c r="K1260" s="1">
        <f t="shared" si="19"/>
        <v>28010.200499999999</v>
      </c>
      <c r="L1260">
        <v>211.14</v>
      </c>
      <c r="M1260">
        <v>1.1100000000000001</v>
      </c>
      <c r="N1260" s="1">
        <f>Table1[[#This Row],[final_price]]*Table1[[#This Row],[competitor_price_index]]</f>
        <v>31091.322555000002</v>
      </c>
      <c r="O1260" t="s">
        <v>45</v>
      </c>
      <c r="P1260">
        <v>1340</v>
      </c>
      <c r="Q1260">
        <v>3590</v>
      </c>
      <c r="R1260">
        <v>18.97</v>
      </c>
      <c r="S1260" s="2">
        <f>Table1[[#This Row],[units_sold]]*(Table1[[#This Row],[return_rate]]/100)</f>
        <v>681.02299999999991</v>
      </c>
      <c r="T1260" s="2">
        <f>Table1[[#This Row],[units_sold]]-Table1[[#This Row],[unit_return]]</f>
        <v>2908.9769999999999</v>
      </c>
      <c r="U1260">
        <f>Table1[[#This Row],[final_sold]]*Table1[[#This Row],[final_price]]</f>
        <v>81481029.01988849</v>
      </c>
      <c r="V1260">
        <v>4.0199999999999996</v>
      </c>
      <c r="W1260">
        <v>6.64</v>
      </c>
    </row>
    <row r="1261" spans="1:23" x14ac:dyDescent="0.3">
      <c r="A1261">
        <v>2020</v>
      </c>
      <c r="B1261" t="s">
        <v>36</v>
      </c>
      <c r="C1261" t="s">
        <v>18</v>
      </c>
      <c r="D1261">
        <v>26262</v>
      </c>
      <c r="E1261">
        <v>5.87</v>
      </c>
      <c r="F1261" s="2">
        <f>Table1[[#This Row],[website_traffic]]*(Table1[[#This Row],[conversion_rate]]/100)</f>
        <v>1541.5794000000001</v>
      </c>
      <c r="G1261">
        <v>287819.03000000003</v>
      </c>
      <c r="H1261" s="2">
        <f>Table1[[#This Row],[marketing_spend]]/Table1[[#This Row],[customer buying]]</f>
        <v>186.70399332009757</v>
      </c>
      <c r="I1261">
        <v>13872.32</v>
      </c>
      <c r="J1261">
        <v>59.6</v>
      </c>
      <c r="K1261" s="1">
        <f t="shared" si="19"/>
        <v>5604.4172800000006</v>
      </c>
      <c r="L1261">
        <v>252.66</v>
      </c>
      <c r="M1261">
        <v>0.9</v>
      </c>
      <c r="N1261" s="1">
        <f>Table1[[#This Row],[final_price]]*Table1[[#This Row],[competitor_price_index]]</f>
        <v>5043.9755520000008</v>
      </c>
      <c r="O1261" t="s">
        <v>44</v>
      </c>
      <c r="P1261">
        <v>4978</v>
      </c>
      <c r="Q1261">
        <v>1090</v>
      </c>
      <c r="R1261">
        <v>21.32</v>
      </c>
      <c r="S1261" s="2">
        <f>Table1[[#This Row],[units_sold]]*(Table1[[#This Row],[return_rate]]/100)</f>
        <v>232.38800000000001</v>
      </c>
      <c r="T1261" s="2">
        <f>Table1[[#This Row],[units_sold]]-Table1[[#This Row],[unit_return]]</f>
        <v>857.61199999999997</v>
      </c>
      <c r="U1261">
        <f>Table1[[#This Row],[final_sold]]*Table1[[#This Row],[final_price]]</f>
        <v>4806415.5123353601</v>
      </c>
      <c r="V1261">
        <v>2.83</v>
      </c>
      <c r="W1261">
        <v>17.350000000000001</v>
      </c>
    </row>
    <row r="1262" spans="1:23" x14ac:dyDescent="0.3">
      <c r="A1262">
        <v>2020</v>
      </c>
      <c r="B1262" t="s">
        <v>36</v>
      </c>
      <c r="C1262" t="s">
        <v>19</v>
      </c>
      <c r="D1262">
        <v>182298</v>
      </c>
      <c r="E1262">
        <v>4.82</v>
      </c>
      <c r="F1262" s="2">
        <f>Table1[[#This Row],[website_traffic]]*(Table1[[#This Row],[conversion_rate]]/100)</f>
        <v>8786.7636000000002</v>
      </c>
      <c r="G1262">
        <v>359241.42</v>
      </c>
      <c r="H1262" s="2">
        <f>Table1[[#This Row],[marketing_spend]]/Table1[[#This Row],[customer buying]]</f>
        <v>40.884384325532551</v>
      </c>
      <c r="I1262">
        <v>16269.65</v>
      </c>
      <c r="J1262">
        <v>50.78</v>
      </c>
      <c r="K1262" s="1">
        <f t="shared" si="19"/>
        <v>8007.9217299999991</v>
      </c>
      <c r="L1262">
        <v>159.03</v>
      </c>
      <c r="M1262">
        <v>0.97</v>
      </c>
      <c r="N1262" s="1">
        <f>Table1[[#This Row],[final_price]]*Table1[[#This Row],[competitor_price_index]]</f>
        <v>7767.6840780999992</v>
      </c>
      <c r="O1262" t="s">
        <v>45</v>
      </c>
      <c r="P1262">
        <v>1110</v>
      </c>
      <c r="Q1262">
        <v>6959</v>
      </c>
      <c r="R1262">
        <v>24.96</v>
      </c>
      <c r="S1262" s="2">
        <f>Table1[[#This Row],[units_sold]]*(Table1[[#This Row],[return_rate]]/100)</f>
        <v>1736.9664</v>
      </c>
      <c r="T1262" s="2">
        <f>Table1[[#This Row],[units_sold]]-Table1[[#This Row],[unit_return]]</f>
        <v>5222.0335999999998</v>
      </c>
      <c r="U1262">
        <f>Table1[[#This Row],[final_sold]]*Table1[[#This Row],[final_price]]</f>
        <v>41817636.340230122</v>
      </c>
      <c r="V1262">
        <v>3.96</v>
      </c>
      <c r="W1262">
        <v>19.829999999999998</v>
      </c>
    </row>
    <row r="1263" spans="1:23" x14ac:dyDescent="0.3">
      <c r="A1263">
        <v>2020</v>
      </c>
      <c r="B1263" t="s">
        <v>36</v>
      </c>
      <c r="C1263" t="s">
        <v>20</v>
      </c>
      <c r="D1263">
        <v>35798</v>
      </c>
      <c r="E1263">
        <v>4.41</v>
      </c>
      <c r="F1263" s="2">
        <f>Table1[[#This Row],[website_traffic]]*(Table1[[#This Row],[conversion_rate]]/100)</f>
        <v>1578.6918000000001</v>
      </c>
      <c r="G1263">
        <v>195503.85</v>
      </c>
      <c r="H1263" s="2">
        <f>Table1[[#This Row],[marketing_spend]]/Table1[[#This Row],[customer buying]]</f>
        <v>123.83914960475502</v>
      </c>
      <c r="I1263">
        <v>27929.24</v>
      </c>
      <c r="J1263">
        <v>32.89</v>
      </c>
      <c r="K1263" s="1">
        <f t="shared" si="19"/>
        <v>18743.312964000001</v>
      </c>
      <c r="L1263">
        <v>307.95999999999998</v>
      </c>
      <c r="M1263">
        <v>1.1000000000000001</v>
      </c>
      <c r="N1263" s="1">
        <f>Table1[[#This Row],[final_price]]*Table1[[#This Row],[competitor_price_index]]</f>
        <v>20617.644260400004</v>
      </c>
      <c r="O1263" t="s">
        <v>45</v>
      </c>
      <c r="P1263">
        <v>1276</v>
      </c>
      <c r="Q1263">
        <v>1095</v>
      </c>
      <c r="R1263">
        <v>14.01</v>
      </c>
      <c r="S1263" s="2">
        <f>Table1[[#This Row],[units_sold]]*(Table1[[#This Row],[return_rate]]/100)</f>
        <v>153.40950000000001</v>
      </c>
      <c r="T1263" s="2">
        <f>Table1[[#This Row],[units_sold]]-Table1[[#This Row],[unit_return]]</f>
        <v>941.59050000000002</v>
      </c>
      <c r="U1263">
        <f>Table1[[#This Row],[final_sold]]*Table1[[#This Row],[final_price]]</f>
        <v>17648525.425429244</v>
      </c>
      <c r="V1263">
        <v>3.47</v>
      </c>
      <c r="W1263">
        <v>3.94</v>
      </c>
    </row>
    <row r="1264" spans="1:23" x14ac:dyDescent="0.3">
      <c r="A1264">
        <v>2020</v>
      </c>
      <c r="B1264" t="s">
        <v>36</v>
      </c>
      <c r="C1264" t="s">
        <v>20</v>
      </c>
      <c r="D1264">
        <v>199053</v>
      </c>
      <c r="E1264">
        <v>1.17</v>
      </c>
      <c r="F1264" s="2">
        <f>Table1[[#This Row],[website_traffic]]*(Table1[[#This Row],[conversion_rate]]/100)</f>
        <v>2328.9200999999998</v>
      </c>
      <c r="G1264">
        <v>132642.81</v>
      </c>
      <c r="H1264" s="2">
        <f>Table1[[#This Row],[marketing_spend]]/Table1[[#This Row],[customer buying]]</f>
        <v>56.954641767229376</v>
      </c>
      <c r="I1264">
        <v>15197.72</v>
      </c>
      <c r="J1264">
        <v>25.73</v>
      </c>
      <c r="K1264" s="1">
        <f t="shared" si="19"/>
        <v>11287.346643999997</v>
      </c>
      <c r="L1264">
        <v>69.72</v>
      </c>
      <c r="M1264">
        <v>0.97</v>
      </c>
      <c r="N1264" s="1">
        <f>Table1[[#This Row],[final_price]]*Table1[[#This Row],[competitor_price_index]]</f>
        <v>10948.726244679998</v>
      </c>
      <c r="O1264" t="s">
        <v>45</v>
      </c>
      <c r="P1264">
        <v>4930</v>
      </c>
      <c r="Q1264">
        <v>1169</v>
      </c>
      <c r="R1264">
        <v>16.100000000000001</v>
      </c>
      <c r="S1264" s="2">
        <f>Table1[[#This Row],[units_sold]]*(Table1[[#This Row],[return_rate]]/100)</f>
        <v>188.209</v>
      </c>
      <c r="T1264" s="2">
        <f>Table1[[#This Row],[units_sold]]-Table1[[#This Row],[unit_return]]</f>
        <v>980.79099999999994</v>
      </c>
      <c r="U1264">
        <f>Table1[[#This Row],[final_sold]]*Table1[[#This Row],[final_price]]</f>
        <v>11070528.0023154</v>
      </c>
      <c r="V1264">
        <v>2.5099999999999998</v>
      </c>
      <c r="W1264">
        <v>7.99</v>
      </c>
    </row>
    <row r="1265" spans="1:23" x14ac:dyDescent="0.3">
      <c r="A1265">
        <v>2020</v>
      </c>
      <c r="B1265" t="s">
        <v>36</v>
      </c>
      <c r="C1265" t="s">
        <v>20</v>
      </c>
      <c r="D1265">
        <v>106035</v>
      </c>
      <c r="E1265">
        <v>5.93</v>
      </c>
      <c r="F1265" s="2">
        <f>Table1[[#This Row],[website_traffic]]*(Table1[[#This Row],[conversion_rate]]/100)</f>
        <v>6287.8755000000001</v>
      </c>
      <c r="G1265">
        <v>75938.47</v>
      </c>
      <c r="H1265" s="2">
        <f>Table1[[#This Row],[marketing_spend]]/Table1[[#This Row],[customer buying]]</f>
        <v>12.076967808920516</v>
      </c>
      <c r="I1265">
        <v>19981.93</v>
      </c>
      <c r="J1265">
        <v>23.76</v>
      </c>
      <c r="K1265" s="1">
        <f t="shared" si="19"/>
        <v>15234.223431999999</v>
      </c>
      <c r="L1265">
        <v>245.01</v>
      </c>
      <c r="M1265">
        <v>1.01</v>
      </c>
      <c r="N1265" s="1">
        <f>Table1[[#This Row],[final_price]]*Table1[[#This Row],[competitor_price_index]]</f>
        <v>15386.565666319999</v>
      </c>
      <c r="O1265" t="s">
        <v>45</v>
      </c>
      <c r="P1265">
        <v>3052</v>
      </c>
      <c r="Q1265">
        <v>3609</v>
      </c>
      <c r="R1265">
        <v>16.05</v>
      </c>
      <c r="S1265" s="2">
        <f>Table1[[#This Row],[units_sold]]*(Table1[[#This Row],[return_rate]]/100)</f>
        <v>579.24450000000002</v>
      </c>
      <c r="T1265" s="2">
        <f>Table1[[#This Row],[units_sold]]-Table1[[#This Row],[unit_return]]</f>
        <v>3029.7555000000002</v>
      </c>
      <c r="U1265">
        <f>Table1[[#This Row],[final_sold]]*Table1[[#This Row],[final_price]]</f>
        <v>46155972.231330879</v>
      </c>
      <c r="V1265">
        <v>2.87</v>
      </c>
      <c r="W1265">
        <v>4.78</v>
      </c>
    </row>
    <row r="1266" spans="1:23" x14ac:dyDescent="0.3">
      <c r="A1266">
        <v>2020</v>
      </c>
      <c r="B1266" t="s">
        <v>36</v>
      </c>
      <c r="C1266" t="s">
        <v>18</v>
      </c>
      <c r="D1266">
        <v>27730</v>
      </c>
      <c r="E1266">
        <v>3.62</v>
      </c>
      <c r="F1266" s="2">
        <f>Table1[[#This Row],[website_traffic]]*(Table1[[#This Row],[conversion_rate]]/100)</f>
        <v>1003.8260000000001</v>
      </c>
      <c r="G1266">
        <v>194942.48</v>
      </c>
      <c r="H1266" s="2">
        <f>Table1[[#This Row],[marketing_spend]]/Table1[[#This Row],[customer buying]]</f>
        <v>194.19947281700215</v>
      </c>
      <c r="I1266">
        <v>16673.490000000002</v>
      </c>
      <c r="J1266">
        <v>3.1</v>
      </c>
      <c r="K1266" s="1">
        <f t="shared" si="19"/>
        <v>16156.61181</v>
      </c>
      <c r="L1266">
        <v>290.01</v>
      </c>
      <c r="M1266">
        <v>1.05</v>
      </c>
      <c r="N1266" s="1">
        <f>Table1[[#This Row],[final_price]]*Table1[[#This Row],[competitor_price_index]]</f>
        <v>16964.4424005</v>
      </c>
      <c r="O1266" t="s">
        <v>45</v>
      </c>
      <c r="P1266">
        <v>4552</v>
      </c>
      <c r="Q1266">
        <v>943</v>
      </c>
      <c r="R1266">
        <v>9.3800000000000008</v>
      </c>
      <c r="S1266" s="2">
        <f>Table1[[#This Row],[units_sold]]*(Table1[[#This Row],[return_rate]]/100)</f>
        <v>88.453400000000002</v>
      </c>
      <c r="T1266" s="2">
        <f>Table1[[#This Row],[units_sold]]-Table1[[#This Row],[unit_return]]</f>
        <v>854.54660000000001</v>
      </c>
      <c r="U1266">
        <f>Table1[[#This Row],[final_sold]]*Table1[[#This Row],[final_price]]</f>
        <v>13806577.689755347</v>
      </c>
      <c r="V1266">
        <v>4.7</v>
      </c>
      <c r="W1266">
        <v>1.25</v>
      </c>
    </row>
    <row r="1267" spans="1:23" x14ac:dyDescent="0.3">
      <c r="A1267">
        <v>2020</v>
      </c>
      <c r="B1267" t="s">
        <v>36</v>
      </c>
      <c r="C1267" t="s">
        <v>21</v>
      </c>
      <c r="D1267">
        <v>144166</v>
      </c>
      <c r="E1267">
        <v>5.72</v>
      </c>
      <c r="F1267" s="2">
        <f>Table1[[#This Row],[website_traffic]]*(Table1[[#This Row],[conversion_rate]]/100)</f>
        <v>8246.2952000000005</v>
      </c>
      <c r="G1267">
        <v>386510.66</v>
      </c>
      <c r="H1267" s="2">
        <f>Table1[[#This Row],[marketing_spend]]/Table1[[#This Row],[customer buying]]</f>
        <v>46.870825094886243</v>
      </c>
      <c r="I1267">
        <v>38875.019999999997</v>
      </c>
      <c r="J1267">
        <v>6.84</v>
      </c>
      <c r="K1267" s="1">
        <f t="shared" si="19"/>
        <v>36215.968631999996</v>
      </c>
      <c r="L1267">
        <v>424.61</v>
      </c>
      <c r="M1267">
        <v>1.06</v>
      </c>
      <c r="N1267" s="1">
        <f>Table1[[#This Row],[final_price]]*Table1[[#This Row],[competitor_price_index]]</f>
        <v>38388.92674992</v>
      </c>
      <c r="O1267" t="s">
        <v>45</v>
      </c>
      <c r="P1267">
        <v>2522</v>
      </c>
      <c r="Q1267">
        <v>7306</v>
      </c>
      <c r="R1267">
        <v>20.62</v>
      </c>
      <c r="S1267" s="2">
        <f>Table1[[#This Row],[units_sold]]*(Table1[[#This Row],[return_rate]]/100)</f>
        <v>1506.4972000000002</v>
      </c>
      <c r="T1267" s="2">
        <f>Table1[[#This Row],[units_sold]]-Table1[[#This Row],[unit_return]]</f>
        <v>5799.5028000000002</v>
      </c>
      <c r="U1267">
        <f>Table1[[#This Row],[final_sold]]*Table1[[#This Row],[final_price]]</f>
        <v>210034611.48599616</v>
      </c>
      <c r="V1267">
        <v>4.43</v>
      </c>
      <c r="W1267">
        <v>6.25</v>
      </c>
    </row>
    <row r="1268" spans="1:23" x14ac:dyDescent="0.3">
      <c r="A1268">
        <v>2020</v>
      </c>
      <c r="B1268" t="s">
        <v>36</v>
      </c>
      <c r="C1268" t="s">
        <v>20</v>
      </c>
      <c r="D1268">
        <v>180508</v>
      </c>
      <c r="E1268">
        <v>5.56</v>
      </c>
      <c r="F1268" s="2">
        <f>Table1[[#This Row],[website_traffic]]*(Table1[[#This Row],[conversion_rate]]/100)</f>
        <v>10036.244799999999</v>
      </c>
      <c r="G1268">
        <v>166744.24</v>
      </c>
      <c r="H1268" s="2">
        <f>Table1[[#This Row],[marketing_spend]]/Table1[[#This Row],[customer buying]]</f>
        <v>16.614206142122004</v>
      </c>
      <c r="I1268">
        <v>11746.61</v>
      </c>
      <c r="J1268">
        <v>2.2799999999999998</v>
      </c>
      <c r="K1268" s="1">
        <f t="shared" si="19"/>
        <v>11478.787292000001</v>
      </c>
      <c r="L1268">
        <v>356.65</v>
      </c>
      <c r="M1268">
        <v>1.08</v>
      </c>
      <c r="N1268" s="1">
        <f>Table1[[#This Row],[final_price]]*Table1[[#This Row],[competitor_price_index]]</f>
        <v>12397.090275360002</v>
      </c>
      <c r="O1268" t="s">
        <v>44</v>
      </c>
      <c r="P1268">
        <v>1648</v>
      </c>
      <c r="Q1268">
        <v>11290</v>
      </c>
      <c r="R1268">
        <v>10.99</v>
      </c>
      <c r="S1268" s="2">
        <f>Table1[[#This Row],[units_sold]]*(Table1[[#This Row],[return_rate]]/100)</f>
        <v>1240.771</v>
      </c>
      <c r="T1268" s="2">
        <f>Table1[[#This Row],[units_sold]]-Table1[[#This Row],[unit_return]]</f>
        <v>10049.228999999999</v>
      </c>
      <c r="U1268">
        <f>Table1[[#This Row],[final_sold]]*Table1[[#This Row],[final_price]]</f>
        <v>115352962.13959786</v>
      </c>
      <c r="V1268">
        <v>4.5</v>
      </c>
      <c r="W1268">
        <v>11</v>
      </c>
    </row>
    <row r="1269" spans="1:23" x14ac:dyDescent="0.3">
      <c r="A1269">
        <v>2020</v>
      </c>
      <c r="B1269" t="s">
        <v>36</v>
      </c>
      <c r="C1269" t="s">
        <v>18</v>
      </c>
      <c r="D1269">
        <v>11327</v>
      </c>
      <c r="E1269">
        <v>6.54</v>
      </c>
      <c r="F1269" s="2">
        <f>Table1[[#This Row],[website_traffic]]*(Table1[[#This Row],[conversion_rate]]/100)</f>
        <v>740.78579999999999</v>
      </c>
      <c r="G1269">
        <v>48816.93</v>
      </c>
      <c r="H1269" s="2">
        <f>Table1[[#This Row],[marketing_spend]]/Table1[[#This Row],[customer buying]]</f>
        <v>65.898846873144706</v>
      </c>
      <c r="I1269">
        <v>29234.33</v>
      </c>
      <c r="J1269">
        <v>13.96</v>
      </c>
      <c r="K1269" s="1">
        <f t="shared" si="19"/>
        <v>25153.217532000002</v>
      </c>
      <c r="L1269">
        <v>90.56</v>
      </c>
      <c r="M1269">
        <v>1.1399999999999999</v>
      </c>
      <c r="N1269" s="1">
        <f>Table1[[#This Row],[final_price]]*Table1[[#This Row],[competitor_price_index]]</f>
        <v>28674.667986479999</v>
      </c>
      <c r="O1269" t="s">
        <v>45</v>
      </c>
      <c r="P1269">
        <v>358</v>
      </c>
      <c r="Q1269">
        <v>453</v>
      </c>
      <c r="R1269">
        <v>10.38</v>
      </c>
      <c r="S1269" s="2">
        <f>Table1[[#This Row],[units_sold]]*(Table1[[#This Row],[return_rate]]/100)</f>
        <v>47.0214</v>
      </c>
      <c r="T1269" s="2">
        <f>Table1[[#This Row],[units_sold]]-Table1[[#This Row],[unit_return]]</f>
        <v>405.97860000000003</v>
      </c>
      <c r="U1269">
        <f>Table1[[#This Row],[final_sold]]*Table1[[#This Row],[final_price]]</f>
        <v>10211668.039136818</v>
      </c>
      <c r="V1269">
        <v>3.06</v>
      </c>
      <c r="W1269">
        <v>2.86</v>
      </c>
    </row>
    <row r="1270" spans="1:23" x14ac:dyDescent="0.3">
      <c r="A1270">
        <v>2020</v>
      </c>
      <c r="B1270" t="s">
        <v>36</v>
      </c>
      <c r="C1270" t="s">
        <v>19</v>
      </c>
      <c r="D1270">
        <v>131306</v>
      </c>
      <c r="E1270">
        <v>3.12</v>
      </c>
      <c r="F1270" s="2">
        <f>Table1[[#This Row],[website_traffic]]*(Table1[[#This Row],[conversion_rate]]/100)</f>
        <v>4096.7472000000007</v>
      </c>
      <c r="G1270">
        <v>312987.83</v>
      </c>
      <c r="H1270" s="2">
        <f>Table1[[#This Row],[marketing_spend]]/Table1[[#This Row],[customer buying]]</f>
        <v>76.399107565143382</v>
      </c>
      <c r="I1270">
        <v>42843</v>
      </c>
      <c r="J1270">
        <v>11.64</v>
      </c>
      <c r="K1270" s="1">
        <f t="shared" si="19"/>
        <v>37856.074799999995</v>
      </c>
      <c r="L1270">
        <v>192.41</v>
      </c>
      <c r="M1270">
        <v>1.1299999999999999</v>
      </c>
      <c r="N1270" s="1">
        <f>Table1[[#This Row],[final_price]]*Table1[[#This Row],[competitor_price_index]]</f>
        <v>42777.36452399999</v>
      </c>
      <c r="O1270" t="s">
        <v>45</v>
      </c>
      <c r="P1270">
        <v>4123</v>
      </c>
      <c r="Q1270">
        <v>4006</v>
      </c>
      <c r="R1270">
        <v>23.99</v>
      </c>
      <c r="S1270" s="2">
        <f>Table1[[#This Row],[units_sold]]*(Table1[[#This Row],[return_rate]]/100)</f>
        <v>961.03939999999989</v>
      </c>
      <c r="T1270" s="2">
        <f>Table1[[#This Row],[units_sold]]-Table1[[#This Row],[unit_return]]</f>
        <v>3044.9606000000003</v>
      </c>
      <c r="U1270">
        <f>Table1[[#This Row],[final_sold]]*Table1[[#This Row],[final_price]]</f>
        <v>115270256.23665288</v>
      </c>
      <c r="V1270">
        <v>4.8899999999999997</v>
      </c>
      <c r="W1270">
        <v>3.86</v>
      </c>
    </row>
    <row r="1271" spans="1:23" x14ac:dyDescent="0.3">
      <c r="A1271">
        <v>2020</v>
      </c>
      <c r="B1271" t="s">
        <v>36</v>
      </c>
      <c r="C1271" t="s">
        <v>20</v>
      </c>
      <c r="D1271">
        <v>167926</v>
      </c>
      <c r="E1271">
        <v>7.47</v>
      </c>
      <c r="F1271" s="2">
        <f>Table1[[#This Row],[website_traffic]]*(Table1[[#This Row],[conversion_rate]]/100)</f>
        <v>12544.072200000001</v>
      </c>
      <c r="G1271">
        <v>6992.51</v>
      </c>
      <c r="H1271" s="2">
        <f>Table1[[#This Row],[marketing_spend]]/Table1[[#This Row],[customer buying]]</f>
        <v>0.55743540761826926</v>
      </c>
      <c r="I1271">
        <v>39609.370000000003</v>
      </c>
      <c r="J1271">
        <v>16.89</v>
      </c>
      <c r="K1271" s="1">
        <f t="shared" si="19"/>
        <v>32919.347407000001</v>
      </c>
      <c r="L1271">
        <v>298.42</v>
      </c>
      <c r="M1271">
        <v>1.18</v>
      </c>
      <c r="N1271" s="1">
        <f>Table1[[#This Row],[final_price]]*Table1[[#This Row],[competitor_price_index]]</f>
        <v>38844.829940260002</v>
      </c>
      <c r="O1271" t="s">
        <v>44</v>
      </c>
      <c r="P1271">
        <v>750</v>
      </c>
      <c r="Q1271">
        <v>8592</v>
      </c>
      <c r="R1271">
        <v>3.36</v>
      </c>
      <c r="S1271" s="2">
        <f>Table1[[#This Row],[units_sold]]*(Table1[[#This Row],[return_rate]]/100)</f>
        <v>288.69119999999998</v>
      </c>
      <c r="T1271" s="2">
        <f>Table1[[#This Row],[units_sold]]-Table1[[#This Row],[unit_return]]</f>
        <v>8303.3088000000007</v>
      </c>
      <c r="U1271">
        <f>Table1[[#This Row],[final_sold]]*Table1[[#This Row],[final_price]]</f>
        <v>273339507.01480031</v>
      </c>
      <c r="V1271">
        <v>2.74</v>
      </c>
      <c r="W1271">
        <v>17.45</v>
      </c>
    </row>
    <row r="1272" spans="1:23" x14ac:dyDescent="0.3">
      <c r="A1272">
        <v>2020</v>
      </c>
      <c r="B1272" t="s">
        <v>36</v>
      </c>
      <c r="C1272" t="s">
        <v>21</v>
      </c>
      <c r="D1272">
        <v>167574</v>
      </c>
      <c r="E1272">
        <v>1.39</v>
      </c>
      <c r="F1272" s="2">
        <f>Table1[[#This Row],[website_traffic]]*(Table1[[#This Row],[conversion_rate]]/100)</f>
        <v>2329.2785999999996</v>
      </c>
      <c r="G1272">
        <v>95652.01</v>
      </c>
      <c r="H1272" s="2">
        <f>Table1[[#This Row],[marketing_spend]]/Table1[[#This Row],[customer buying]]</f>
        <v>41.065079119346223</v>
      </c>
      <c r="I1272">
        <v>5476.6</v>
      </c>
      <c r="J1272">
        <v>5.3</v>
      </c>
      <c r="K1272" s="1">
        <f t="shared" si="19"/>
        <v>5186.3401999999996</v>
      </c>
      <c r="L1272">
        <v>182.4</v>
      </c>
      <c r="M1272">
        <v>0.89</v>
      </c>
      <c r="N1272" s="1">
        <f>Table1[[#This Row],[final_price]]*Table1[[#This Row],[competitor_price_index]]</f>
        <v>4615.8427780000002</v>
      </c>
      <c r="O1272" t="s">
        <v>45</v>
      </c>
      <c r="P1272">
        <v>3063</v>
      </c>
      <c r="Q1272">
        <v>1239</v>
      </c>
      <c r="R1272">
        <v>20.59</v>
      </c>
      <c r="S1272" s="2">
        <f>Table1[[#This Row],[units_sold]]*(Table1[[#This Row],[return_rate]]/100)</f>
        <v>255.11009999999999</v>
      </c>
      <c r="T1272" s="2">
        <f>Table1[[#This Row],[units_sold]]-Table1[[#This Row],[unit_return]]</f>
        <v>983.88990000000001</v>
      </c>
      <c r="U1272">
        <f>Table1[[#This Row],[final_sold]]*Table1[[#This Row],[final_price]]</f>
        <v>5102787.7407439798</v>
      </c>
      <c r="V1272">
        <v>2.66</v>
      </c>
      <c r="W1272">
        <v>1.65</v>
      </c>
    </row>
    <row r="1273" spans="1:23" x14ac:dyDescent="0.3">
      <c r="A1273">
        <v>2020</v>
      </c>
      <c r="B1273" t="s">
        <v>36</v>
      </c>
      <c r="C1273" t="s">
        <v>19</v>
      </c>
      <c r="D1273">
        <v>87677</v>
      </c>
      <c r="E1273">
        <v>2.68</v>
      </c>
      <c r="F1273" s="2">
        <f>Table1[[#This Row],[website_traffic]]*(Table1[[#This Row],[conversion_rate]]/100)</f>
        <v>2349.7436000000002</v>
      </c>
      <c r="G1273">
        <v>135438.17000000001</v>
      </c>
      <c r="H1273" s="2">
        <f>Table1[[#This Row],[marketing_spend]]/Table1[[#This Row],[customer buying]]</f>
        <v>57.639552672895881</v>
      </c>
      <c r="I1273">
        <v>21035.49</v>
      </c>
      <c r="J1273">
        <v>8.9700000000000006</v>
      </c>
      <c r="K1273" s="1">
        <f t="shared" si="19"/>
        <v>19148.606547000003</v>
      </c>
      <c r="L1273">
        <v>298.10000000000002</v>
      </c>
      <c r="M1273">
        <v>0.81</v>
      </c>
      <c r="N1273" s="1">
        <f>Table1[[#This Row],[final_price]]*Table1[[#This Row],[competitor_price_index]]</f>
        <v>15510.371303070004</v>
      </c>
      <c r="O1273" t="s">
        <v>45</v>
      </c>
      <c r="P1273">
        <v>1787</v>
      </c>
      <c r="Q1273">
        <v>1729</v>
      </c>
      <c r="R1273">
        <v>10.36</v>
      </c>
      <c r="S1273" s="2">
        <f>Table1[[#This Row],[units_sold]]*(Table1[[#This Row],[return_rate]]/100)</f>
        <v>179.12440000000001</v>
      </c>
      <c r="T1273" s="2">
        <f>Table1[[#This Row],[units_sold]]-Table1[[#This Row],[unit_return]]</f>
        <v>1549.8756000000001</v>
      </c>
      <c r="U1273">
        <f>Table1[[#This Row],[final_sold]]*Table1[[#This Row],[final_price]]</f>
        <v>29677958.06119556</v>
      </c>
      <c r="V1273">
        <v>3.68</v>
      </c>
      <c r="W1273">
        <v>5.42</v>
      </c>
    </row>
    <row r="1274" spans="1:23" x14ac:dyDescent="0.3">
      <c r="A1274">
        <v>2020</v>
      </c>
      <c r="B1274" t="s">
        <v>36</v>
      </c>
      <c r="C1274" t="s">
        <v>22</v>
      </c>
      <c r="D1274">
        <v>77502</v>
      </c>
      <c r="E1274">
        <v>3.21</v>
      </c>
      <c r="F1274" s="2">
        <f>Table1[[#This Row],[website_traffic]]*(Table1[[#This Row],[conversion_rate]]/100)</f>
        <v>2487.8141999999998</v>
      </c>
      <c r="G1274">
        <v>107161.44</v>
      </c>
      <c r="H1274" s="2">
        <f>Table1[[#This Row],[marketing_spend]]/Table1[[#This Row],[customer buying]]</f>
        <v>43.074535067771542</v>
      </c>
      <c r="I1274">
        <v>7396.86</v>
      </c>
      <c r="J1274">
        <v>45.4</v>
      </c>
      <c r="K1274" s="1">
        <f t="shared" si="19"/>
        <v>4038.6855600000004</v>
      </c>
      <c r="L1274">
        <v>78.7</v>
      </c>
      <c r="M1274">
        <v>1</v>
      </c>
      <c r="N1274" s="1">
        <f>Table1[[#This Row],[final_price]]*Table1[[#This Row],[competitor_price_index]]</f>
        <v>4038.6855600000004</v>
      </c>
      <c r="O1274" t="s">
        <v>45</v>
      </c>
      <c r="P1274">
        <v>1781</v>
      </c>
      <c r="Q1274">
        <v>2089</v>
      </c>
      <c r="R1274">
        <v>2.73</v>
      </c>
      <c r="S1274" s="2">
        <f>Table1[[#This Row],[units_sold]]*(Table1[[#This Row],[return_rate]]/100)</f>
        <v>57.029700000000005</v>
      </c>
      <c r="T1274" s="2">
        <f>Table1[[#This Row],[units_sold]]-Table1[[#This Row],[unit_return]]</f>
        <v>2031.9703</v>
      </c>
      <c r="U1274">
        <f>Table1[[#This Row],[final_sold]]*Table1[[#This Row],[final_price]]</f>
        <v>8206489.1089588683</v>
      </c>
      <c r="V1274">
        <v>4.2</v>
      </c>
      <c r="W1274">
        <v>8.1199999999999992</v>
      </c>
    </row>
    <row r="1275" spans="1:23" x14ac:dyDescent="0.3">
      <c r="A1275">
        <v>2020</v>
      </c>
      <c r="B1275" t="s">
        <v>36</v>
      </c>
      <c r="C1275" t="s">
        <v>19</v>
      </c>
      <c r="D1275">
        <v>93881</v>
      </c>
      <c r="E1275">
        <v>6.37</v>
      </c>
      <c r="F1275" s="2">
        <f>Table1[[#This Row],[website_traffic]]*(Table1[[#This Row],[conversion_rate]]/100)</f>
        <v>5980.2197000000006</v>
      </c>
      <c r="G1275">
        <v>330113.03000000003</v>
      </c>
      <c r="H1275" s="2">
        <f>Table1[[#This Row],[marketing_spend]]/Table1[[#This Row],[customer buying]]</f>
        <v>55.200819795968364</v>
      </c>
      <c r="I1275">
        <v>25608.6</v>
      </c>
      <c r="J1275">
        <v>52.89</v>
      </c>
      <c r="K1275" s="1">
        <f t="shared" si="19"/>
        <v>12064.211459999999</v>
      </c>
      <c r="L1275">
        <v>479.2</v>
      </c>
      <c r="M1275">
        <v>1.17</v>
      </c>
      <c r="N1275" s="1">
        <f>Table1[[#This Row],[final_price]]*Table1[[#This Row],[competitor_price_index]]</f>
        <v>14115.127408199998</v>
      </c>
      <c r="O1275" t="s">
        <v>44</v>
      </c>
      <c r="P1275">
        <v>590</v>
      </c>
      <c r="Q1275">
        <v>4679</v>
      </c>
      <c r="R1275">
        <v>5.9</v>
      </c>
      <c r="S1275" s="2">
        <f>Table1[[#This Row],[units_sold]]*(Table1[[#This Row],[return_rate]]/100)</f>
        <v>276.06100000000004</v>
      </c>
      <c r="T1275" s="2">
        <f>Table1[[#This Row],[units_sold]]-Table1[[#This Row],[unit_return]]</f>
        <v>4402.9390000000003</v>
      </c>
      <c r="U1275">
        <f>Table1[[#This Row],[final_sold]]*Table1[[#This Row],[final_price]]</f>
        <v>53117987.141480938</v>
      </c>
      <c r="V1275">
        <v>3.13</v>
      </c>
      <c r="W1275">
        <v>24.25</v>
      </c>
    </row>
    <row r="1276" spans="1:23" x14ac:dyDescent="0.3">
      <c r="A1276">
        <v>2020</v>
      </c>
      <c r="B1276" t="s">
        <v>36</v>
      </c>
      <c r="C1276" t="s">
        <v>22</v>
      </c>
      <c r="D1276">
        <v>197399</v>
      </c>
      <c r="E1276">
        <v>3.09</v>
      </c>
      <c r="F1276" s="2">
        <f>Table1[[#This Row],[website_traffic]]*(Table1[[#This Row],[conversion_rate]]/100)</f>
        <v>6099.6290999999992</v>
      </c>
      <c r="G1276">
        <v>173948.07</v>
      </c>
      <c r="H1276" s="2">
        <f>Table1[[#This Row],[marketing_spend]]/Table1[[#This Row],[customer buying]]</f>
        <v>28.517811025591708</v>
      </c>
      <c r="I1276">
        <v>1154.81</v>
      </c>
      <c r="J1276">
        <v>16.64</v>
      </c>
      <c r="K1276" s="1">
        <f t="shared" si="19"/>
        <v>962.64961599999992</v>
      </c>
      <c r="L1276">
        <v>164.17</v>
      </c>
      <c r="M1276">
        <v>1.08</v>
      </c>
      <c r="N1276" s="1">
        <f>Table1[[#This Row],[final_price]]*Table1[[#This Row],[competitor_price_index]]</f>
        <v>1039.6615852800001</v>
      </c>
      <c r="O1276" t="s">
        <v>44</v>
      </c>
      <c r="P1276">
        <v>847</v>
      </c>
      <c r="Q1276">
        <v>5703</v>
      </c>
      <c r="R1276">
        <v>19.34</v>
      </c>
      <c r="S1276" s="2">
        <f>Table1[[#This Row],[units_sold]]*(Table1[[#This Row],[return_rate]]/100)</f>
        <v>1102.9602</v>
      </c>
      <c r="T1276" s="2">
        <f>Table1[[#This Row],[units_sold]]-Table1[[#This Row],[unit_return]]</f>
        <v>4600.0398000000005</v>
      </c>
      <c r="U1276">
        <f>Table1[[#This Row],[final_sold]]*Table1[[#This Row],[final_price]]</f>
        <v>4428226.5470547173</v>
      </c>
      <c r="V1276">
        <v>3.74</v>
      </c>
      <c r="W1276">
        <v>18.34</v>
      </c>
    </row>
    <row r="1277" spans="1:23" x14ac:dyDescent="0.3">
      <c r="A1277">
        <v>2020</v>
      </c>
      <c r="B1277" t="s">
        <v>36</v>
      </c>
      <c r="C1277" t="s">
        <v>20</v>
      </c>
      <c r="D1277">
        <v>62396</v>
      </c>
      <c r="E1277">
        <v>7.3</v>
      </c>
      <c r="F1277" s="2">
        <f>Table1[[#This Row],[website_traffic]]*(Table1[[#This Row],[conversion_rate]]/100)</f>
        <v>4554.9079999999994</v>
      </c>
      <c r="G1277">
        <v>380116.96</v>
      </c>
      <c r="H1277" s="2">
        <f>Table1[[#This Row],[marketing_spend]]/Table1[[#This Row],[customer buying]]</f>
        <v>83.452170713437042</v>
      </c>
      <c r="I1277">
        <v>13738.66</v>
      </c>
      <c r="J1277">
        <v>44.63</v>
      </c>
      <c r="K1277" s="1">
        <f t="shared" si="19"/>
        <v>7607.0960419999992</v>
      </c>
      <c r="L1277">
        <v>422.26</v>
      </c>
      <c r="M1277">
        <v>0.89</v>
      </c>
      <c r="N1277" s="1">
        <f>Table1[[#This Row],[final_price]]*Table1[[#This Row],[competitor_price_index]]</f>
        <v>6770.3154773799997</v>
      </c>
      <c r="O1277" t="s">
        <v>45</v>
      </c>
      <c r="P1277">
        <v>3673</v>
      </c>
      <c r="Q1277">
        <v>2915</v>
      </c>
      <c r="R1277">
        <v>10.56</v>
      </c>
      <c r="S1277" s="2">
        <f>Table1[[#This Row],[units_sold]]*(Table1[[#This Row],[return_rate]]/100)</f>
        <v>307.82400000000001</v>
      </c>
      <c r="T1277" s="2">
        <f>Table1[[#This Row],[units_sold]]-Table1[[#This Row],[unit_return]]</f>
        <v>2607.1759999999999</v>
      </c>
      <c r="U1277">
        <f>Table1[[#This Row],[final_sold]]*Table1[[#This Row],[final_price]]</f>
        <v>19833038.230397388</v>
      </c>
      <c r="V1277">
        <v>3.2</v>
      </c>
      <c r="W1277">
        <v>15.83</v>
      </c>
    </row>
    <row r="1278" spans="1:23" x14ac:dyDescent="0.3">
      <c r="A1278">
        <v>2020</v>
      </c>
      <c r="B1278" t="s">
        <v>36</v>
      </c>
      <c r="C1278" t="s">
        <v>18</v>
      </c>
      <c r="D1278">
        <v>18077</v>
      </c>
      <c r="E1278">
        <v>4.01</v>
      </c>
      <c r="F1278" s="2">
        <f>Table1[[#This Row],[website_traffic]]*(Table1[[#This Row],[conversion_rate]]/100)</f>
        <v>724.8877</v>
      </c>
      <c r="G1278">
        <v>191201.73</v>
      </c>
      <c r="H1278" s="2">
        <f>Table1[[#This Row],[marketing_spend]]/Table1[[#This Row],[customer buying]]</f>
        <v>263.7673807956736</v>
      </c>
      <c r="I1278">
        <v>39190.120000000003</v>
      </c>
      <c r="J1278">
        <v>10.36</v>
      </c>
      <c r="K1278" s="1">
        <f t="shared" si="19"/>
        <v>35130.023568000004</v>
      </c>
      <c r="L1278">
        <v>268.79000000000002</v>
      </c>
      <c r="M1278">
        <v>1.06</v>
      </c>
      <c r="N1278" s="1">
        <f>Table1[[#This Row],[final_price]]*Table1[[#This Row],[competitor_price_index]]</f>
        <v>37237.824982080005</v>
      </c>
      <c r="O1278" t="s">
        <v>45</v>
      </c>
      <c r="P1278">
        <v>2726</v>
      </c>
      <c r="Q1278">
        <v>397</v>
      </c>
      <c r="R1278">
        <v>15.55</v>
      </c>
      <c r="S1278" s="2">
        <f>Table1[[#This Row],[units_sold]]*(Table1[[#This Row],[return_rate]]/100)</f>
        <v>61.733499999999999</v>
      </c>
      <c r="T1278" s="2">
        <f>Table1[[#This Row],[units_sold]]-Table1[[#This Row],[unit_return]]</f>
        <v>335.26650000000001</v>
      </c>
      <c r="U1278">
        <f>Table1[[#This Row],[final_sold]]*Table1[[#This Row],[final_price]]</f>
        <v>11777920.046560874</v>
      </c>
      <c r="V1278">
        <v>2.74</v>
      </c>
      <c r="W1278">
        <v>4.1500000000000004</v>
      </c>
    </row>
    <row r="1279" spans="1:23" x14ac:dyDescent="0.3">
      <c r="A1279">
        <v>2020</v>
      </c>
      <c r="B1279" t="s">
        <v>36</v>
      </c>
      <c r="C1279" t="s">
        <v>21</v>
      </c>
      <c r="D1279">
        <v>166301</v>
      </c>
      <c r="E1279">
        <v>0.78</v>
      </c>
      <c r="F1279" s="2">
        <f>Table1[[#This Row],[website_traffic]]*(Table1[[#This Row],[conversion_rate]]/100)</f>
        <v>1297.1478000000002</v>
      </c>
      <c r="G1279">
        <v>413797.45</v>
      </c>
      <c r="H1279" s="2">
        <f>Table1[[#This Row],[marketing_spend]]/Table1[[#This Row],[customer buying]]</f>
        <v>319.00562911951897</v>
      </c>
      <c r="I1279">
        <v>5502.79</v>
      </c>
      <c r="J1279">
        <v>8.2200000000000006</v>
      </c>
      <c r="K1279" s="1">
        <f t="shared" si="19"/>
        <v>5050.4606619999995</v>
      </c>
      <c r="L1279">
        <v>244.36</v>
      </c>
      <c r="M1279">
        <v>1.05</v>
      </c>
      <c r="N1279" s="1">
        <f>Table1[[#This Row],[final_price]]*Table1[[#This Row],[competitor_price_index]]</f>
        <v>5302.9836950999997</v>
      </c>
      <c r="O1279" t="s">
        <v>45</v>
      </c>
      <c r="P1279">
        <v>2866</v>
      </c>
      <c r="Q1279">
        <v>1164</v>
      </c>
      <c r="R1279">
        <v>9.2799999999999994</v>
      </c>
      <c r="S1279" s="2">
        <f>Table1[[#This Row],[units_sold]]*(Table1[[#This Row],[return_rate]]/100)</f>
        <v>108.0192</v>
      </c>
      <c r="T1279" s="2">
        <f>Table1[[#This Row],[units_sold]]-Table1[[#This Row],[unit_return]]</f>
        <v>1055.9808</v>
      </c>
      <c r="U1279">
        <f>Table1[[#This Row],[final_sold]]*Table1[[#This Row],[final_price]]</f>
        <v>5333189.4902272895</v>
      </c>
      <c r="V1279">
        <v>4.49</v>
      </c>
      <c r="W1279">
        <v>12.53</v>
      </c>
    </row>
    <row r="1280" spans="1:23" x14ac:dyDescent="0.3">
      <c r="A1280">
        <v>2021</v>
      </c>
      <c r="B1280" t="s">
        <v>36</v>
      </c>
      <c r="C1280" t="s">
        <v>18</v>
      </c>
      <c r="D1280">
        <v>181346</v>
      </c>
      <c r="E1280">
        <v>2.64</v>
      </c>
      <c r="F1280" s="2">
        <f>Table1[[#This Row],[website_traffic]]*(Table1[[#This Row],[conversion_rate]]/100)</f>
        <v>4787.5343999999996</v>
      </c>
      <c r="G1280">
        <v>220317.17</v>
      </c>
      <c r="H1280" s="2">
        <f>Table1[[#This Row],[marketing_spend]]/Table1[[#This Row],[customer buying]]</f>
        <v>46.018921555947472</v>
      </c>
      <c r="I1280">
        <v>26435.49</v>
      </c>
      <c r="J1280">
        <v>55.82</v>
      </c>
      <c r="K1280" s="1">
        <f t="shared" si="19"/>
        <v>11679.199482</v>
      </c>
      <c r="L1280">
        <v>78.400000000000006</v>
      </c>
      <c r="M1280">
        <v>1.19</v>
      </c>
      <c r="N1280" s="1">
        <f>Table1[[#This Row],[final_price]]*Table1[[#This Row],[competitor_price_index]]</f>
        <v>13898.247383579999</v>
      </c>
      <c r="O1280" t="s">
        <v>45</v>
      </c>
      <c r="P1280">
        <v>843</v>
      </c>
      <c r="Q1280">
        <v>2709</v>
      </c>
      <c r="R1280">
        <v>8.7100000000000009</v>
      </c>
      <c r="S1280" s="2">
        <f>Table1[[#This Row],[units_sold]]*(Table1[[#This Row],[return_rate]]/100)</f>
        <v>235.95390000000003</v>
      </c>
      <c r="T1280" s="2">
        <f>Table1[[#This Row],[units_sold]]-Table1[[#This Row],[unit_return]]</f>
        <v>2473.0461</v>
      </c>
      <c r="U1280">
        <f>Table1[[#This Row],[final_sold]]*Table1[[#This Row],[final_price]]</f>
        <v>28883198.730082121</v>
      </c>
      <c r="V1280">
        <v>2.83</v>
      </c>
      <c r="W1280">
        <v>12.26</v>
      </c>
    </row>
    <row r="1281" spans="1:23" x14ac:dyDescent="0.3">
      <c r="A1281">
        <v>2021</v>
      </c>
      <c r="B1281" t="s">
        <v>36</v>
      </c>
      <c r="C1281" t="s">
        <v>21</v>
      </c>
      <c r="D1281">
        <v>92246</v>
      </c>
      <c r="E1281">
        <v>2.52</v>
      </c>
      <c r="F1281" s="2">
        <f>Table1[[#This Row],[website_traffic]]*(Table1[[#This Row],[conversion_rate]]/100)</f>
        <v>2324.5992000000001</v>
      </c>
      <c r="G1281">
        <v>16633.7</v>
      </c>
      <c r="H1281" s="2">
        <f>Table1[[#This Row],[marketing_spend]]/Table1[[#This Row],[customer buying]]</f>
        <v>7.1555130880196467</v>
      </c>
      <c r="I1281">
        <v>10834.17</v>
      </c>
      <c r="J1281">
        <v>32.200000000000003</v>
      </c>
      <c r="K1281" s="1">
        <f t="shared" si="19"/>
        <v>7345.5672599999998</v>
      </c>
      <c r="L1281">
        <v>37.89</v>
      </c>
      <c r="M1281">
        <v>1.1000000000000001</v>
      </c>
      <c r="N1281" s="1">
        <f>Table1[[#This Row],[final_price]]*Table1[[#This Row],[competitor_price_index]]</f>
        <v>8080.1239860000005</v>
      </c>
      <c r="O1281" t="s">
        <v>44</v>
      </c>
      <c r="P1281">
        <v>3248</v>
      </c>
      <c r="Q1281">
        <v>1981</v>
      </c>
      <c r="R1281">
        <v>18.989999999999998</v>
      </c>
      <c r="S1281" s="2">
        <f>Table1[[#This Row],[units_sold]]*(Table1[[#This Row],[return_rate]]/100)</f>
        <v>376.19189999999998</v>
      </c>
      <c r="T1281" s="2">
        <f>Table1[[#This Row],[units_sold]]-Table1[[#This Row],[unit_return]]</f>
        <v>1604.8081</v>
      </c>
      <c r="U1281">
        <f>Table1[[#This Row],[final_sold]]*Table1[[#This Row],[final_price]]</f>
        <v>11788225.837942805</v>
      </c>
      <c r="V1281">
        <v>3.41</v>
      </c>
      <c r="W1281">
        <v>8.7899999999999991</v>
      </c>
    </row>
    <row r="1282" spans="1:23" x14ac:dyDescent="0.3">
      <c r="A1282">
        <v>2021</v>
      </c>
      <c r="B1282" t="s">
        <v>36</v>
      </c>
      <c r="C1282" t="s">
        <v>22</v>
      </c>
      <c r="D1282">
        <v>175067</v>
      </c>
      <c r="E1282">
        <v>6.96</v>
      </c>
      <c r="F1282" s="2">
        <f>Table1[[#This Row],[website_traffic]]*(Table1[[#This Row],[conversion_rate]]/100)</f>
        <v>12184.663199999999</v>
      </c>
      <c r="G1282">
        <v>170436.57</v>
      </c>
      <c r="H1282" s="2">
        <f>Table1[[#This Row],[marketing_spend]]/Table1[[#This Row],[customer buying]]</f>
        <v>13.987794919107818</v>
      </c>
      <c r="I1282">
        <v>1166.18</v>
      </c>
      <c r="J1282">
        <v>51.78</v>
      </c>
      <c r="K1282" s="1">
        <f t="shared" ref="K1282:K1345" si="20">I1282*(1-J1282/100)</f>
        <v>562.331996</v>
      </c>
      <c r="L1282">
        <v>130.66</v>
      </c>
      <c r="M1282">
        <v>1.1599999999999999</v>
      </c>
      <c r="N1282" s="1">
        <f>Table1[[#This Row],[final_price]]*Table1[[#This Row],[competitor_price_index]]</f>
        <v>652.30511535999995</v>
      </c>
      <c r="O1282" t="s">
        <v>45</v>
      </c>
      <c r="P1282">
        <v>2541</v>
      </c>
      <c r="Q1282">
        <v>6336</v>
      </c>
      <c r="R1282">
        <v>17.34</v>
      </c>
      <c r="S1282" s="2">
        <f>Table1[[#This Row],[units_sold]]*(Table1[[#This Row],[return_rate]]/100)</f>
        <v>1098.6623999999999</v>
      </c>
      <c r="T1282" s="2">
        <f>Table1[[#This Row],[units_sold]]-Table1[[#This Row],[unit_return]]</f>
        <v>5237.3375999999998</v>
      </c>
      <c r="U1282">
        <f>Table1[[#This Row],[final_sold]]*Table1[[#This Row],[final_price]]</f>
        <v>2945122.5063338494</v>
      </c>
      <c r="V1282">
        <v>2.6</v>
      </c>
      <c r="W1282">
        <v>10.18</v>
      </c>
    </row>
    <row r="1283" spans="1:23" x14ac:dyDescent="0.3">
      <c r="A1283">
        <v>2021</v>
      </c>
      <c r="B1283" t="s">
        <v>36</v>
      </c>
      <c r="C1283" t="s">
        <v>22</v>
      </c>
      <c r="D1283">
        <v>78185</v>
      </c>
      <c r="E1283">
        <v>4.3600000000000003</v>
      </c>
      <c r="F1283" s="2">
        <f>Table1[[#This Row],[website_traffic]]*(Table1[[#This Row],[conversion_rate]]/100)</f>
        <v>3408.866</v>
      </c>
      <c r="G1283">
        <v>278722.92</v>
      </c>
      <c r="H1283" s="2">
        <f>Table1[[#This Row],[marketing_spend]]/Table1[[#This Row],[customer buying]]</f>
        <v>81.764117451375327</v>
      </c>
      <c r="I1283">
        <v>16219.98</v>
      </c>
      <c r="J1283">
        <v>21.93</v>
      </c>
      <c r="K1283" s="1">
        <f t="shared" si="20"/>
        <v>12662.938385999998</v>
      </c>
      <c r="L1283">
        <v>300.91000000000003</v>
      </c>
      <c r="M1283">
        <v>0.84</v>
      </c>
      <c r="N1283" s="1">
        <f>Table1[[#This Row],[final_price]]*Table1[[#This Row],[competitor_price_index]]</f>
        <v>10636.868244239999</v>
      </c>
      <c r="O1283" t="s">
        <v>45</v>
      </c>
      <c r="P1283">
        <v>3417</v>
      </c>
      <c r="Q1283">
        <v>3190</v>
      </c>
      <c r="R1283">
        <v>7.14</v>
      </c>
      <c r="S1283" s="2">
        <f>Table1[[#This Row],[units_sold]]*(Table1[[#This Row],[return_rate]]/100)</f>
        <v>227.76599999999996</v>
      </c>
      <c r="T1283" s="2">
        <f>Table1[[#This Row],[units_sold]]-Table1[[#This Row],[unit_return]]</f>
        <v>2962.2339999999999</v>
      </c>
      <c r="U1283">
        <f>Table1[[#This Row],[final_sold]]*Table1[[#This Row],[final_price]]</f>
        <v>37510586.626914315</v>
      </c>
      <c r="V1283">
        <v>4.68</v>
      </c>
      <c r="W1283">
        <v>11.3</v>
      </c>
    </row>
    <row r="1284" spans="1:23" x14ac:dyDescent="0.3">
      <c r="A1284">
        <v>2021</v>
      </c>
      <c r="B1284" t="s">
        <v>36</v>
      </c>
      <c r="C1284" t="s">
        <v>19</v>
      </c>
      <c r="D1284">
        <v>176455</v>
      </c>
      <c r="E1284">
        <v>6.62</v>
      </c>
      <c r="F1284" s="2">
        <f>Table1[[#This Row],[website_traffic]]*(Table1[[#This Row],[conversion_rate]]/100)</f>
        <v>11681.321</v>
      </c>
      <c r="G1284">
        <v>208920.04</v>
      </c>
      <c r="H1284" s="2">
        <f>Table1[[#This Row],[marketing_spend]]/Table1[[#This Row],[customer buying]]</f>
        <v>17.884966948515498</v>
      </c>
      <c r="I1284">
        <v>8276.73</v>
      </c>
      <c r="J1284">
        <v>27.62</v>
      </c>
      <c r="K1284" s="1">
        <f t="shared" si="20"/>
        <v>5990.6971739999999</v>
      </c>
      <c r="L1284">
        <v>418.81</v>
      </c>
      <c r="M1284">
        <v>1.04</v>
      </c>
      <c r="N1284" s="1">
        <f>Table1[[#This Row],[final_price]]*Table1[[#This Row],[competitor_price_index]]</f>
        <v>6230.32506096</v>
      </c>
      <c r="O1284" t="s">
        <v>44</v>
      </c>
      <c r="P1284">
        <v>2663</v>
      </c>
      <c r="Q1284">
        <v>11856</v>
      </c>
      <c r="R1284">
        <v>5.16</v>
      </c>
      <c r="S1284" s="2">
        <f>Table1[[#This Row],[units_sold]]*(Table1[[#This Row],[return_rate]]/100)</f>
        <v>611.76959999999997</v>
      </c>
      <c r="T1284" s="2">
        <f>Table1[[#This Row],[units_sold]]-Table1[[#This Row],[unit_return]]</f>
        <v>11244.2304</v>
      </c>
      <c r="U1284">
        <f>Table1[[#This Row],[final_sold]]*Table1[[#This Row],[final_price]]</f>
        <v>67360779.281084895</v>
      </c>
      <c r="V1284">
        <v>4.0599999999999996</v>
      </c>
      <c r="W1284">
        <v>16.579999999999998</v>
      </c>
    </row>
    <row r="1285" spans="1:23" x14ac:dyDescent="0.3">
      <c r="A1285">
        <v>2021</v>
      </c>
      <c r="B1285" t="s">
        <v>36</v>
      </c>
      <c r="C1285" t="s">
        <v>21</v>
      </c>
      <c r="D1285">
        <v>165993</v>
      </c>
      <c r="E1285">
        <v>4.7</v>
      </c>
      <c r="F1285" s="2">
        <f>Table1[[#This Row],[website_traffic]]*(Table1[[#This Row],[conversion_rate]]/100)</f>
        <v>7801.6710000000003</v>
      </c>
      <c r="G1285">
        <v>428391.38</v>
      </c>
      <c r="H1285" s="2">
        <f>Table1[[#This Row],[marketing_spend]]/Table1[[#This Row],[customer buying]]</f>
        <v>54.91020833870077</v>
      </c>
      <c r="I1285">
        <v>39774.21</v>
      </c>
      <c r="J1285">
        <v>37.76</v>
      </c>
      <c r="K1285" s="1">
        <f t="shared" si="20"/>
        <v>24755.468304000002</v>
      </c>
      <c r="L1285">
        <v>206.48</v>
      </c>
      <c r="M1285">
        <v>0.97</v>
      </c>
      <c r="N1285" s="1">
        <f>Table1[[#This Row],[final_price]]*Table1[[#This Row],[competitor_price_index]]</f>
        <v>24012.80425488</v>
      </c>
      <c r="O1285" t="s">
        <v>44</v>
      </c>
      <c r="P1285">
        <v>860</v>
      </c>
      <c r="Q1285">
        <v>5812</v>
      </c>
      <c r="R1285">
        <v>20.51</v>
      </c>
      <c r="S1285" s="2">
        <f>Table1[[#This Row],[units_sold]]*(Table1[[#This Row],[return_rate]]/100)</f>
        <v>1192.0412000000001</v>
      </c>
      <c r="T1285" s="2">
        <f>Table1[[#This Row],[units_sold]]-Table1[[#This Row],[unit_return]]</f>
        <v>4619.9588000000003</v>
      </c>
      <c r="U1285">
        <f>Table1[[#This Row],[final_sold]]*Table1[[#This Row],[final_price]]</f>
        <v>114369243.63918589</v>
      </c>
      <c r="V1285">
        <v>2.98</v>
      </c>
      <c r="W1285">
        <v>25.1</v>
      </c>
    </row>
    <row r="1286" spans="1:23" x14ac:dyDescent="0.3">
      <c r="A1286">
        <v>2021</v>
      </c>
      <c r="B1286" t="s">
        <v>36</v>
      </c>
      <c r="C1286" t="s">
        <v>22</v>
      </c>
      <c r="D1286">
        <v>149369</v>
      </c>
      <c r="E1286">
        <v>6.39</v>
      </c>
      <c r="F1286" s="2">
        <f>Table1[[#This Row],[website_traffic]]*(Table1[[#This Row],[conversion_rate]]/100)</f>
        <v>9544.6790999999994</v>
      </c>
      <c r="G1286">
        <v>78399.86</v>
      </c>
      <c r="H1286" s="2">
        <f>Table1[[#This Row],[marketing_spend]]/Table1[[#This Row],[customer buying]]</f>
        <v>8.2139859474165036</v>
      </c>
      <c r="I1286">
        <v>6164.05</v>
      </c>
      <c r="J1286">
        <v>28.53</v>
      </c>
      <c r="K1286" s="1">
        <f t="shared" si="20"/>
        <v>4405.446535</v>
      </c>
      <c r="L1286">
        <v>405.81</v>
      </c>
      <c r="M1286">
        <v>0.91</v>
      </c>
      <c r="N1286" s="1">
        <f>Table1[[#This Row],[final_price]]*Table1[[#This Row],[competitor_price_index]]</f>
        <v>4008.95634685</v>
      </c>
      <c r="O1286" t="s">
        <v>45</v>
      </c>
      <c r="P1286">
        <v>585</v>
      </c>
      <c r="Q1286">
        <v>5287</v>
      </c>
      <c r="R1286">
        <v>21.86</v>
      </c>
      <c r="S1286" s="2">
        <f>Table1[[#This Row],[units_sold]]*(Table1[[#This Row],[return_rate]]/100)</f>
        <v>1155.7382</v>
      </c>
      <c r="T1286" s="2">
        <f>Table1[[#This Row],[units_sold]]-Table1[[#This Row],[unit_return]]</f>
        <v>4131.2618000000002</v>
      </c>
      <c r="U1286">
        <f>Table1[[#This Row],[final_sold]]*Table1[[#This Row],[final_price]]</f>
        <v>18200052.981987864</v>
      </c>
      <c r="V1286">
        <v>2.77</v>
      </c>
      <c r="W1286">
        <v>7.58</v>
      </c>
    </row>
    <row r="1287" spans="1:23" x14ac:dyDescent="0.3">
      <c r="A1287">
        <v>2021</v>
      </c>
      <c r="B1287" t="s">
        <v>36</v>
      </c>
      <c r="C1287" t="s">
        <v>20</v>
      </c>
      <c r="D1287">
        <v>184004</v>
      </c>
      <c r="E1287">
        <v>2.21</v>
      </c>
      <c r="F1287" s="2">
        <f>Table1[[#This Row],[website_traffic]]*(Table1[[#This Row],[conversion_rate]]/100)</f>
        <v>4066.4883999999997</v>
      </c>
      <c r="G1287">
        <v>352507.66</v>
      </c>
      <c r="H1287" s="2">
        <f>Table1[[#This Row],[marketing_spend]]/Table1[[#This Row],[customer buying]]</f>
        <v>86.686011449092049</v>
      </c>
      <c r="I1287">
        <v>26690.26</v>
      </c>
      <c r="J1287">
        <v>19.09</v>
      </c>
      <c r="K1287" s="1">
        <f t="shared" si="20"/>
        <v>21595.089366</v>
      </c>
      <c r="L1287">
        <v>498.71</v>
      </c>
      <c r="M1287">
        <v>0.81</v>
      </c>
      <c r="N1287" s="1">
        <f>Table1[[#This Row],[final_price]]*Table1[[#This Row],[competitor_price_index]]</f>
        <v>17492.022386460001</v>
      </c>
      <c r="O1287" t="s">
        <v>45</v>
      </c>
      <c r="P1287">
        <v>1172</v>
      </c>
      <c r="Q1287">
        <v>3350</v>
      </c>
      <c r="R1287">
        <v>2.11</v>
      </c>
      <c r="S1287" s="2">
        <f>Table1[[#This Row],[units_sold]]*(Table1[[#This Row],[return_rate]]/100)</f>
        <v>70.684999999999988</v>
      </c>
      <c r="T1287" s="2">
        <f>Table1[[#This Row],[units_sold]]-Table1[[#This Row],[unit_return]]</f>
        <v>3279.3150000000001</v>
      </c>
      <c r="U1287">
        <f>Table1[[#This Row],[final_sold]]*Table1[[#This Row],[final_price]]</f>
        <v>70817100.484264284</v>
      </c>
      <c r="V1287">
        <v>4.12</v>
      </c>
      <c r="W1287">
        <v>9.14</v>
      </c>
    </row>
    <row r="1288" spans="1:23" x14ac:dyDescent="0.3">
      <c r="A1288">
        <v>2021</v>
      </c>
      <c r="B1288" t="s">
        <v>36</v>
      </c>
      <c r="C1288" t="s">
        <v>21</v>
      </c>
      <c r="D1288">
        <v>160720</v>
      </c>
      <c r="E1288">
        <v>4.17</v>
      </c>
      <c r="F1288" s="2">
        <f>Table1[[#This Row],[website_traffic]]*(Table1[[#This Row],[conversion_rate]]/100)</f>
        <v>6702.0240000000003</v>
      </c>
      <c r="G1288">
        <v>435530.83</v>
      </c>
      <c r="H1288" s="2">
        <f>Table1[[#This Row],[marketing_spend]]/Table1[[#This Row],[customer buying]]</f>
        <v>64.984970211983722</v>
      </c>
      <c r="I1288">
        <v>23565.040000000001</v>
      </c>
      <c r="J1288">
        <v>46.86</v>
      </c>
      <c r="K1288" s="1">
        <f t="shared" si="20"/>
        <v>12522.462256000001</v>
      </c>
      <c r="L1288">
        <v>294.83999999999997</v>
      </c>
      <c r="M1288">
        <v>1.1000000000000001</v>
      </c>
      <c r="N1288" s="1">
        <f>Table1[[#This Row],[final_price]]*Table1[[#This Row],[competitor_price_index]]</f>
        <v>13774.708481600002</v>
      </c>
      <c r="O1288" t="s">
        <v>44</v>
      </c>
      <c r="P1288">
        <v>3356</v>
      </c>
      <c r="Q1288">
        <v>7958</v>
      </c>
      <c r="R1288">
        <v>7.95</v>
      </c>
      <c r="S1288" s="2">
        <f>Table1[[#This Row],[units_sold]]*(Table1[[#This Row],[return_rate]]/100)</f>
        <v>632.66100000000006</v>
      </c>
      <c r="T1288" s="2">
        <f>Table1[[#This Row],[units_sold]]-Table1[[#This Row],[unit_return]]</f>
        <v>7325.3389999999999</v>
      </c>
      <c r="U1288">
        <f>Table1[[#This Row],[final_sold]]*Table1[[#This Row],[final_price]]</f>
        <v>91731281.139904782</v>
      </c>
      <c r="V1288">
        <v>4.75</v>
      </c>
      <c r="W1288">
        <v>20.95</v>
      </c>
    </row>
    <row r="1289" spans="1:23" x14ac:dyDescent="0.3">
      <c r="A1289">
        <v>2021</v>
      </c>
      <c r="B1289" t="s">
        <v>36</v>
      </c>
      <c r="C1289" t="s">
        <v>20</v>
      </c>
      <c r="D1289">
        <v>192269</v>
      </c>
      <c r="E1289">
        <v>7</v>
      </c>
      <c r="F1289" s="2">
        <f>Table1[[#This Row],[website_traffic]]*(Table1[[#This Row],[conversion_rate]]/100)</f>
        <v>13458.830000000002</v>
      </c>
      <c r="G1289">
        <v>134915.87</v>
      </c>
      <c r="H1289" s="2">
        <f>Table1[[#This Row],[marketing_spend]]/Table1[[#This Row],[customer buying]]</f>
        <v>10.024338668368646</v>
      </c>
      <c r="I1289">
        <v>33253.97</v>
      </c>
      <c r="J1289">
        <v>6.21</v>
      </c>
      <c r="K1289" s="1">
        <f t="shared" si="20"/>
        <v>31188.898463000001</v>
      </c>
      <c r="L1289">
        <v>396.05</v>
      </c>
      <c r="M1289">
        <v>1.1200000000000001</v>
      </c>
      <c r="N1289" s="1">
        <f>Table1[[#This Row],[final_price]]*Table1[[#This Row],[competitor_price_index]]</f>
        <v>34931.566278560007</v>
      </c>
      <c r="O1289" t="s">
        <v>45</v>
      </c>
      <c r="P1289">
        <v>3448</v>
      </c>
      <c r="Q1289">
        <v>6864</v>
      </c>
      <c r="R1289">
        <v>2.27</v>
      </c>
      <c r="S1289" s="2">
        <f>Table1[[#This Row],[units_sold]]*(Table1[[#This Row],[return_rate]]/100)</f>
        <v>155.81280000000001</v>
      </c>
      <c r="T1289" s="2">
        <f>Table1[[#This Row],[units_sold]]-Table1[[#This Row],[unit_return]]</f>
        <v>6708.1872000000003</v>
      </c>
      <c r="U1289">
        <f>Table1[[#This Row],[final_sold]]*Table1[[#This Row],[final_price]]</f>
        <v>209220969.45159629</v>
      </c>
      <c r="V1289">
        <v>2.5499999999999998</v>
      </c>
      <c r="W1289">
        <v>7.21</v>
      </c>
    </row>
    <row r="1290" spans="1:23" x14ac:dyDescent="0.3">
      <c r="A1290">
        <v>2021</v>
      </c>
      <c r="B1290" t="s">
        <v>36</v>
      </c>
      <c r="C1290" t="s">
        <v>22</v>
      </c>
      <c r="D1290">
        <v>102728</v>
      </c>
      <c r="E1290">
        <v>1.46</v>
      </c>
      <c r="F1290" s="2">
        <f>Table1[[#This Row],[website_traffic]]*(Table1[[#This Row],[conversion_rate]]/100)</f>
        <v>1499.8288</v>
      </c>
      <c r="G1290">
        <v>238269.1</v>
      </c>
      <c r="H1290" s="2">
        <f>Table1[[#This Row],[marketing_spend]]/Table1[[#This Row],[customer buying]]</f>
        <v>158.86419836717366</v>
      </c>
      <c r="I1290">
        <v>20032.86</v>
      </c>
      <c r="J1290">
        <v>42.83</v>
      </c>
      <c r="K1290" s="1">
        <f t="shared" si="20"/>
        <v>11452.786062000003</v>
      </c>
      <c r="L1290">
        <v>172.8</v>
      </c>
      <c r="M1290">
        <v>1.08</v>
      </c>
      <c r="N1290" s="1">
        <f>Table1[[#This Row],[final_price]]*Table1[[#This Row],[competitor_price_index]]</f>
        <v>12369.008946960004</v>
      </c>
      <c r="O1290" t="s">
        <v>45</v>
      </c>
      <c r="P1290">
        <v>299</v>
      </c>
      <c r="Q1290">
        <v>1289</v>
      </c>
      <c r="R1290">
        <v>14.85</v>
      </c>
      <c r="S1290" s="2">
        <f>Table1[[#This Row],[units_sold]]*(Table1[[#This Row],[return_rate]]/100)</f>
        <v>191.41649999999998</v>
      </c>
      <c r="T1290" s="2">
        <f>Table1[[#This Row],[units_sold]]-Table1[[#This Row],[unit_return]]</f>
        <v>1097.5835</v>
      </c>
      <c r="U1290">
        <f>Table1[[#This Row],[final_sold]]*Table1[[#This Row],[final_price]]</f>
        <v>12570389.01068118</v>
      </c>
      <c r="V1290">
        <v>4.3</v>
      </c>
      <c r="W1290">
        <v>6.84</v>
      </c>
    </row>
    <row r="1291" spans="1:23" x14ac:dyDescent="0.3">
      <c r="A1291">
        <v>2021</v>
      </c>
      <c r="B1291" t="s">
        <v>36</v>
      </c>
      <c r="C1291" t="s">
        <v>21</v>
      </c>
      <c r="D1291">
        <v>42384</v>
      </c>
      <c r="E1291">
        <v>6.45</v>
      </c>
      <c r="F1291" s="2">
        <f>Table1[[#This Row],[website_traffic]]*(Table1[[#This Row],[conversion_rate]]/100)</f>
        <v>2733.768</v>
      </c>
      <c r="G1291">
        <v>343446.69</v>
      </c>
      <c r="H1291" s="2">
        <f>Table1[[#This Row],[marketing_spend]]/Table1[[#This Row],[customer buying]]</f>
        <v>125.63124961591474</v>
      </c>
      <c r="I1291">
        <v>31314.81</v>
      </c>
      <c r="J1291">
        <v>52.27</v>
      </c>
      <c r="K1291" s="1">
        <f t="shared" si="20"/>
        <v>14946.558813</v>
      </c>
      <c r="L1291">
        <v>325.39</v>
      </c>
      <c r="M1291">
        <v>1.1200000000000001</v>
      </c>
      <c r="N1291" s="1">
        <f>Table1[[#This Row],[final_price]]*Table1[[#This Row],[competitor_price_index]]</f>
        <v>16740.145870560002</v>
      </c>
      <c r="O1291" t="s">
        <v>45</v>
      </c>
      <c r="P1291">
        <v>50</v>
      </c>
      <c r="Q1291">
        <v>2126</v>
      </c>
      <c r="R1291">
        <v>20.64</v>
      </c>
      <c r="S1291" s="2">
        <f>Table1[[#This Row],[units_sold]]*(Table1[[#This Row],[return_rate]]/100)</f>
        <v>438.8064</v>
      </c>
      <c r="T1291" s="2">
        <f>Table1[[#This Row],[units_sold]]-Table1[[#This Row],[unit_return]]</f>
        <v>1687.1936000000001</v>
      </c>
      <c r="U1291">
        <f>Table1[[#This Row],[final_sold]]*Table1[[#This Row],[final_price]]</f>
        <v>25217738.371317197</v>
      </c>
      <c r="V1291">
        <v>3.89</v>
      </c>
      <c r="W1291">
        <v>19.13</v>
      </c>
    </row>
    <row r="1292" spans="1:23" x14ac:dyDescent="0.3">
      <c r="A1292">
        <v>2021</v>
      </c>
      <c r="B1292" t="s">
        <v>36</v>
      </c>
      <c r="C1292" t="s">
        <v>21</v>
      </c>
      <c r="D1292">
        <v>196649</v>
      </c>
      <c r="E1292">
        <v>0.59</v>
      </c>
      <c r="F1292" s="2">
        <f>Table1[[#This Row],[website_traffic]]*(Table1[[#This Row],[conversion_rate]]/100)</f>
        <v>1160.2291</v>
      </c>
      <c r="G1292">
        <v>444853.28</v>
      </c>
      <c r="H1292" s="2">
        <f>Table1[[#This Row],[marketing_spend]]/Table1[[#This Row],[customer buying]]</f>
        <v>383.41848174640683</v>
      </c>
      <c r="I1292">
        <v>9106.2900000000009</v>
      </c>
      <c r="J1292">
        <v>45.11</v>
      </c>
      <c r="K1292" s="1">
        <f t="shared" si="20"/>
        <v>4998.4425810000002</v>
      </c>
      <c r="L1292">
        <v>423.97</v>
      </c>
      <c r="M1292">
        <v>1.1000000000000001</v>
      </c>
      <c r="N1292" s="1">
        <f>Table1[[#This Row],[final_price]]*Table1[[#This Row],[competitor_price_index]]</f>
        <v>5498.2868391000011</v>
      </c>
      <c r="O1292" t="s">
        <v>45</v>
      </c>
      <c r="P1292">
        <v>1459</v>
      </c>
      <c r="Q1292">
        <v>1148</v>
      </c>
      <c r="R1292">
        <v>20.85</v>
      </c>
      <c r="S1292" s="2">
        <f>Table1[[#This Row],[units_sold]]*(Table1[[#This Row],[return_rate]]/100)</f>
        <v>239.35800000000003</v>
      </c>
      <c r="T1292" s="2">
        <f>Table1[[#This Row],[units_sold]]-Table1[[#This Row],[unit_return]]</f>
        <v>908.64199999999994</v>
      </c>
      <c r="U1292">
        <f>Table1[[#This Row],[final_sold]]*Table1[[#This Row],[final_price]]</f>
        <v>4541794.8636850016</v>
      </c>
      <c r="V1292">
        <v>4.95</v>
      </c>
      <c r="W1292">
        <v>14.42</v>
      </c>
    </row>
    <row r="1293" spans="1:23" x14ac:dyDescent="0.3">
      <c r="A1293">
        <v>2021</v>
      </c>
      <c r="B1293" t="s">
        <v>36</v>
      </c>
      <c r="C1293" t="s">
        <v>21</v>
      </c>
      <c r="D1293">
        <v>82876</v>
      </c>
      <c r="E1293">
        <v>6.33</v>
      </c>
      <c r="F1293" s="2">
        <f>Table1[[#This Row],[website_traffic]]*(Table1[[#This Row],[conversion_rate]]/100)</f>
        <v>5246.0508</v>
      </c>
      <c r="G1293">
        <v>146029.76999999999</v>
      </c>
      <c r="H1293" s="2">
        <f>Table1[[#This Row],[marketing_spend]]/Table1[[#This Row],[customer buying]]</f>
        <v>27.836133420591349</v>
      </c>
      <c r="I1293">
        <v>34701.5</v>
      </c>
      <c r="J1293">
        <v>14.72</v>
      </c>
      <c r="K1293" s="1">
        <f t="shared" si="20"/>
        <v>29593.439200000001</v>
      </c>
      <c r="L1293">
        <v>360.27</v>
      </c>
      <c r="M1293">
        <v>1.05</v>
      </c>
      <c r="N1293" s="1">
        <f>Table1[[#This Row],[final_price]]*Table1[[#This Row],[competitor_price_index]]</f>
        <v>31073.11116</v>
      </c>
      <c r="O1293" t="s">
        <v>44</v>
      </c>
      <c r="P1293">
        <v>594</v>
      </c>
      <c r="Q1293">
        <v>4000</v>
      </c>
      <c r="R1293">
        <v>8.0500000000000007</v>
      </c>
      <c r="S1293" s="2">
        <f>Table1[[#This Row],[units_sold]]*(Table1[[#This Row],[return_rate]]/100)</f>
        <v>322</v>
      </c>
      <c r="T1293" s="2">
        <f>Table1[[#This Row],[units_sold]]-Table1[[#This Row],[unit_return]]</f>
        <v>3678</v>
      </c>
      <c r="U1293">
        <f>Table1[[#This Row],[final_sold]]*Table1[[#This Row],[final_price]]</f>
        <v>108844669.3776</v>
      </c>
      <c r="V1293">
        <v>3.05</v>
      </c>
      <c r="W1293">
        <v>15.04</v>
      </c>
    </row>
    <row r="1294" spans="1:23" x14ac:dyDescent="0.3">
      <c r="A1294">
        <v>2021</v>
      </c>
      <c r="B1294" t="s">
        <v>36</v>
      </c>
      <c r="C1294" t="s">
        <v>21</v>
      </c>
      <c r="D1294">
        <v>176965</v>
      </c>
      <c r="E1294">
        <v>3.48</v>
      </c>
      <c r="F1294" s="2">
        <f>Table1[[#This Row],[website_traffic]]*(Table1[[#This Row],[conversion_rate]]/100)</f>
        <v>6158.3819999999996</v>
      </c>
      <c r="G1294">
        <v>399307.57</v>
      </c>
      <c r="H1294" s="2">
        <f>Table1[[#This Row],[marketing_spend]]/Table1[[#This Row],[customer buying]]</f>
        <v>64.839688411663971</v>
      </c>
      <c r="I1294">
        <v>42071.1</v>
      </c>
      <c r="J1294">
        <v>6.97</v>
      </c>
      <c r="K1294" s="1">
        <f t="shared" si="20"/>
        <v>39138.744330000001</v>
      </c>
      <c r="L1294">
        <v>79.67</v>
      </c>
      <c r="M1294">
        <v>0.86</v>
      </c>
      <c r="N1294" s="1">
        <f>Table1[[#This Row],[final_price]]*Table1[[#This Row],[competitor_price_index]]</f>
        <v>33659.320123800004</v>
      </c>
      <c r="O1294" t="s">
        <v>45</v>
      </c>
      <c r="P1294">
        <v>4646</v>
      </c>
      <c r="Q1294">
        <v>6072</v>
      </c>
      <c r="R1294">
        <v>7.55</v>
      </c>
      <c r="S1294" s="2">
        <f>Table1[[#This Row],[units_sold]]*(Table1[[#This Row],[return_rate]]/100)</f>
        <v>458.43599999999998</v>
      </c>
      <c r="T1294" s="2">
        <f>Table1[[#This Row],[units_sold]]-Table1[[#This Row],[unit_return]]</f>
        <v>5613.5640000000003</v>
      </c>
      <c r="U1294">
        <f>Table1[[#This Row],[final_sold]]*Table1[[#This Row],[final_price]]</f>
        <v>219707846.17609215</v>
      </c>
      <c r="V1294">
        <v>4.93</v>
      </c>
      <c r="W1294">
        <v>8</v>
      </c>
    </row>
    <row r="1295" spans="1:23" x14ac:dyDescent="0.3">
      <c r="A1295">
        <v>2021</v>
      </c>
      <c r="B1295" t="s">
        <v>36</v>
      </c>
      <c r="C1295" t="s">
        <v>20</v>
      </c>
      <c r="D1295">
        <v>68827</v>
      </c>
      <c r="E1295">
        <v>3.39</v>
      </c>
      <c r="F1295" s="2">
        <f>Table1[[#This Row],[website_traffic]]*(Table1[[#This Row],[conversion_rate]]/100)</f>
        <v>2333.2352999999998</v>
      </c>
      <c r="G1295">
        <v>46911.56</v>
      </c>
      <c r="H1295" s="2">
        <f>Table1[[#This Row],[marketing_spend]]/Table1[[#This Row],[customer buying]]</f>
        <v>20.105799016498679</v>
      </c>
      <c r="I1295">
        <v>49279.1</v>
      </c>
      <c r="J1295">
        <v>14.54</v>
      </c>
      <c r="K1295" s="1">
        <f t="shared" si="20"/>
        <v>42113.918859999998</v>
      </c>
      <c r="L1295">
        <v>253.07</v>
      </c>
      <c r="M1295">
        <v>0.97</v>
      </c>
      <c r="N1295" s="1">
        <f>Table1[[#This Row],[final_price]]*Table1[[#This Row],[competitor_price_index]]</f>
        <v>40850.501294199996</v>
      </c>
      <c r="O1295" t="s">
        <v>45</v>
      </c>
      <c r="P1295">
        <v>3408</v>
      </c>
      <c r="Q1295">
        <v>2043</v>
      </c>
      <c r="R1295">
        <v>23.07</v>
      </c>
      <c r="S1295" s="2">
        <f>Table1[[#This Row],[units_sold]]*(Table1[[#This Row],[return_rate]]/100)</f>
        <v>471.32010000000002</v>
      </c>
      <c r="T1295" s="2">
        <f>Table1[[#This Row],[units_sold]]-Table1[[#This Row],[unit_return]]</f>
        <v>1571.6799000000001</v>
      </c>
      <c r="U1295">
        <f>Table1[[#This Row],[final_sold]]*Table1[[#This Row],[final_price]]</f>
        <v>66189599.782492913</v>
      </c>
      <c r="V1295">
        <v>4.38</v>
      </c>
      <c r="W1295">
        <v>7.73</v>
      </c>
    </row>
    <row r="1296" spans="1:23" x14ac:dyDescent="0.3">
      <c r="A1296">
        <v>2021</v>
      </c>
      <c r="B1296" t="s">
        <v>36</v>
      </c>
      <c r="C1296" t="s">
        <v>20</v>
      </c>
      <c r="D1296">
        <v>18171</v>
      </c>
      <c r="E1296">
        <v>2.59</v>
      </c>
      <c r="F1296" s="2">
        <f>Table1[[#This Row],[website_traffic]]*(Table1[[#This Row],[conversion_rate]]/100)</f>
        <v>470.62889999999999</v>
      </c>
      <c r="G1296">
        <v>314156.52</v>
      </c>
      <c r="H1296" s="2">
        <f>Table1[[#This Row],[marketing_spend]]/Table1[[#This Row],[customer buying]]</f>
        <v>667.52492250263435</v>
      </c>
      <c r="I1296">
        <v>22891.91</v>
      </c>
      <c r="J1296">
        <v>57.98</v>
      </c>
      <c r="K1296" s="1">
        <f t="shared" si="20"/>
        <v>9619.1805820000009</v>
      </c>
      <c r="L1296">
        <v>315.73</v>
      </c>
      <c r="M1296">
        <v>0.84</v>
      </c>
      <c r="N1296" s="1">
        <f>Table1[[#This Row],[final_price]]*Table1[[#This Row],[competitor_price_index]]</f>
        <v>8080.1116888800007</v>
      </c>
      <c r="O1296" t="s">
        <v>45</v>
      </c>
      <c r="P1296">
        <v>2463</v>
      </c>
      <c r="Q1296">
        <v>422</v>
      </c>
      <c r="R1296">
        <v>16.989999999999998</v>
      </c>
      <c r="S1296" s="2">
        <f>Table1[[#This Row],[units_sold]]*(Table1[[#This Row],[return_rate]]/100)</f>
        <v>71.697800000000001</v>
      </c>
      <c r="T1296" s="2">
        <f>Table1[[#This Row],[units_sold]]-Table1[[#This Row],[unit_return]]</f>
        <v>350.30219999999997</v>
      </c>
      <c r="U1296">
        <f>Table1[[#This Row],[final_sold]]*Table1[[#This Row],[final_price]]</f>
        <v>3369620.1200718805</v>
      </c>
      <c r="V1296">
        <v>4.49</v>
      </c>
      <c r="W1296">
        <v>13.6</v>
      </c>
    </row>
    <row r="1297" spans="1:23" x14ac:dyDescent="0.3">
      <c r="A1297">
        <v>2021</v>
      </c>
      <c r="B1297" t="s">
        <v>36</v>
      </c>
      <c r="C1297" t="s">
        <v>22</v>
      </c>
      <c r="D1297">
        <v>56595</v>
      </c>
      <c r="E1297">
        <v>7.82</v>
      </c>
      <c r="F1297" s="2">
        <f>Table1[[#This Row],[website_traffic]]*(Table1[[#This Row],[conversion_rate]]/100)</f>
        <v>4425.7290000000003</v>
      </c>
      <c r="G1297">
        <v>158081.76999999999</v>
      </c>
      <c r="H1297" s="2">
        <f>Table1[[#This Row],[marketing_spend]]/Table1[[#This Row],[customer buying]]</f>
        <v>35.718809262835563</v>
      </c>
      <c r="I1297">
        <v>1793.32</v>
      </c>
      <c r="J1297">
        <v>37.33</v>
      </c>
      <c r="K1297" s="1">
        <f t="shared" si="20"/>
        <v>1123.873644</v>
      </c>
      <c r="L1297">
        <v>353.48</v>
      </c>
      <c r="M1297">
        <v>0.84</v>
      </c>
      <c r="N1297" s="1">
        <f>Table1[[#This Row],[final_price]]*Table1[[#This Row],[competitor_price_index]]</f>
        <v>944.05386095999995</v>
      </c>
      <c r="O1297" t="s">
        <v>45</v>
      </c>
      <c r="P1297">
        <v>4566</v>
      </c>
      <c r="Q1297">
        <v>3814</v>
      </c>
      <c r="R1297">
        <v>6</v>
      </c>
      <c r="S1297" s="2">
        <f>Table1[[#This Row],[units_sold]]*(Table1[[#This Row],[return_rate]]/100)</f>
        <v>228.84</v>
      </c>
      <c r="T1297" s="2">
        <f>Table1[[#This Row],[units_sold]]-Table1[[#This Row],[unit_return]]</f>
        <v>3585.16</v>
      </c>
      <c r="U1297">
        <f>Table1[[#This Row],[final_sold]]*Table1[[#This Row],[final_price]]</f>
        <v>4029266.8335230397</v>
      </c>
      <c r="V1297">
        <v>4.3099999999999996</v>
      </c>
      <c r="W1297">
        <v>11.51</v>
      </c>
    </row>
    <row r="1298" spans="1:23" x14ac:dyDescent="0.3">
      <c r="A1298">
        <v>2021</v>
      </c>
      <c r="B1298" t="s">
        <v>36</v>
      </c>
      <c r="C1298" t="s">
        <v>19</v>
      </c>
      <c r="D1298">
        <v>134838</v>
      </c>
      <c r="E1298">
        <v>5.82</v>
      </c>
      <c r="F1298" s="2">
        <f>Table1[[#This Row],[website_traffic]]*(Table1[[#This Row],[conversion_rate]]/100)</f>
        <v>7847.5716000000002</v>
      </c>
      <c r="G1298">
        <v>216570.48</v>
      </c>
      <c r="H1298" s="2">
        <f>Table1[[#This Row],[marketing_spend]]/Table1[[#This Row],[customer buying]]</f>
        <v>27.597133360337867</v>
      </c>
      <c r="I1298">
        <v>36497.75</v>
      </c>
      <c r="J1298">
        <v>55.75</v>
      </c>
      <c r="K1298" s="1">
        <f t="shared" si="20"/>
        <v>16150.254375</v>
      </c>
      <c r="L1298">
        <v>431.55</v>
      </c>
      <c r="M1298">
        <v>0.95</v>
      </c>
      <c r="N1298" s="1">
        <f>Table1[[#This Row],[final_price]]*Table1[[#This Row],[competitor_price_index]]</f>
        <v>15342.74165625</v>
      </c>
      <c r="O1298" t="s">
        <v>45</v>
      </c>
      <c r="P1298">
        <v>1267</v>
      </c>
      <c r="Q1298">
        <v>6623</v>
      </c>
      <c r="R1298">
        <v>1.77</v>
      </c>
      <c r="S1298" s="2">
        <f>Table1[[#This Row],[units_sold]]*(Table1[[#This Row],[return_rate]]/100)</f>
        <v>117.22710000000001</v>
      </c>
      <c r="T1298" s="2">
        <f>Table1[[#This Row],[units_sold]]-Table1[[#This Row],[unit_return]]</f>
        <v>6505.7728999999999</v>
      </c>
      <c r="U1298">
        <f>Table1[[#This Row],[final_sold]]*Table1[[#This Row],[final_price]]</f>
        <v>105069887.24098144</v>
      </c>
      <c r="V1298">
        <v>4.22</v>
      </c>
      <c r="W1298">
        <v>14.01</v>
      </c>
    </row>
    <row r="1299" spans="1:23" x14ac:dyDescent="0.3">
      <c r="A1299">
        <v>2021</v>
      </c>
      <c r="B1299" t="s">
        <v>36</v>
      </c>
      <c r="C1299" t="s">
        <v>22</v>
      </c>
      <c r="D1299">
        <v>16565</v>
      </c>
      <c r="E1299">
        <v>1.42</v>
      </c>
      <c r="F1299" s="2">
        <f>Table1[[#This Row],[website_traffic]]*(Table1[[#This Row],[conversion_rate]]/100)</f>
        <v>235.22299999999998</v>
      </c>
      <c r="G1299">
        <v>458267.22</v>
      </c>
      <c r="H1299" s="2">
        <f>Table1[[#This Row],[marketing_spend]]/Table1[[#This Row],[customer buying]]</f>
        <v>1948.2245358659654</v>
      </c>
      <c r="I1299">
        <v>10634.06</v>
      </c>
      <c r="J1299">
        <v>55.6</v>
      </c>
      <c r="K1299" s="1">
        <f t="shared" si="20"/>
        <v>4721.5226399999992</v>
      </c>
      <c r="L1299">
        <v>400.08</v>
      </c>
      <c r="M1299">
        <v>1.07</v>
      </c>
      <c r="N1299" s="1">
        <f>Table1[[#This Row],[final_price]]*Table1[[#This Row],[competitor_price_index]]</f>
        <v>5052.0292247999996</v>
      </c>
      <c r="O1299" t="s">
        <v>45</v>
      </c>
      <c r="P1299">
        <v>3577</v>
      </c>
      <c r="Q1299">
        <v>186</v>
      </c>
      <c r="R1299">
        <v>6.58</v>
      </c>
      <c r="S1299" s="2">
        <f>Table1[[#This Row],[units_sold]]*(Table1[[#This Row],[return_rate]]/100)</f>
        <v>12.238799999999999</v>
      </c>
      <c r="T1299" s="2">
        <f>Table1[[#This Row],[units_sold]]-Table1[[#This Row],[unit_return]]</f>
        <v>173.7612</v>
      </c>
      <c r="U1299">
        <f>Table1[[#This Row],[final_sold]]*Table1[[#This Row],[final_price]]</f>
        <v>820417.43975356792</v>
      </c>
      <c r="V1299">
        <v>3.97</v>
      </c>
      <c r="W1299">
        <v>14.21</v>
      </c>
    </row>
    <row r="1300" spans="1:23" x14ac:dyDescent="0.3">
      <c r="A1300">
        <v>2021</v>
      </c>
      <c r="B1300" t="s">
        <v>36</v>
      </c>
      <c r="C1300" t="s">
        <v>20</v>
      </c>
      <c r="D1300">
        <v>143838</v>
      </c>
      <c r="E1300">
        <v>5.8</v>
      </c>
      <c r="F1300" s="2">
        <f>Table1[[#This Row],[website_traffic]]*(Table1[[#This Row],[conversion_rate]]/100)</f>
        <v>8342.6039999999994</v>
      </c>
      <c r="G1300">
        <v>328448.8</v>
      </c>
      <c r="H1300" s="2">
        <f>Table1[[#This Row],[marketing_spend]]/Table1[[#This Row],[customer buying]]</f>
        <v>39.370057598323022</v>
      </c>
      <c r="I1300">
        <v>6540.13</v>
      </c>
      <c r="J1300">
        <v>1.39</v>
      </c>
      <c r="K1300" s="1">
        <f t="shared" si="20"/>
        <v>6449.2221929999996</v>
      </c>
      <c r="L1300">
        <v>323.83</v>
      </c>
      <c r="M1300">
        <v>0.89</v>
      </c>
      <c r="N1300" s="1">
        <f>Table1[[#This Row],[final_price]]*Table1[[#This Row],[competitor_price_index]]</f>
        <v>5739.8077517699994</v>
      </c>
      <c r="O1300" t="s">
        <v>45</v>
      </c>
      <c r="P1300">
        <v>1003</v>
      </c>
      <c r="Q1300">
        <v>6340</v>
      </c>
      <c r="R1300">
        <v>14.12</v>
      </c>
      <c r="S1300" s="2">
        <f>Table1[[#This Row],[units_sold]]*(Table1[[#This Row],[return_rate]]/100)</f>
        <v>895.20799999999997</v>
      </c>
      <c r="T1300" s="2">
        <f>Table1[[#This Row],[units_sold]]-Table1[[#This Row],[unit_return]]</f>
        <v>5444.7920000000004</v>
      </c>
      <c r="U1300">
        <f>Table1[[#This Row],[final_sold]]*Table1[[#This Row],[final_price]]</f>
        <v>35114673.402668856</v>
      </c>
      <c r="V1300">
        <v>3.8</v>
      </c>
      <c r="W1300">
        <v>14.66</v>
      </c>
    </row>
    <row r="1301" spans="1:23" x14ac:dyDescent="0.3">
      <c r="A1301">
        <v>2021</v>
      </c>
      <c r="B1301" t="s">
        <v>36</v>
      </c>
      <c r="C1301" t="s">
        <v>19</v>
      </c>
      <c r="D1301">
        <v>180751</v>
      </c>
      <c r="E1301">
        <v>5.81</v>
      </c>
      <c r="F1301" s="2">
        <f>Table1[[#This Row],[website_traffic]]*(Table1[[#This Row],[conversion_rate]]/100)</f>
        <v>10501.633099999999</v>
      </c>
      <c r="G1301">
        <v>115631.88</v>
      </c>
      <c r="H1301" s="2">
        <f>Table1[[#This Row],[marketing_spend]]/Table1[[#This Row],[customer buying]]</f>
        <v>11.010847446193869</v>
      </c>
      <c r="I1301">
        <v>40108.300000000003</v>
      </c>
      <c r="J1301">
        <v>59.29</v>
      </c>
      <c r="K1301" s="1">
        <f t="shared" si="20"/>
        <v>16328.088930000002</v>
      </c>
      <c r="L1301">
        <v>31.11</v>
      </c>
      <c r="M1301">
        <v>1.18</v>
      </c>
      <c r="N1301" s="1">
        <f>Table1[[#This Row],[final_price]]*Table1[[#This Row],[competitor_price_index]]</f>
        <v>19267.1449374</v>
      </c>
      <c r="O1301" t="s">
        <v>44</v>
      </c>
      <c r="P1301">
        <v>1791</v>
      </c>
      <c r="Q1301">
        <v>11315</v>
      </c>
      <c r="R1301">
        <v>17.55</v>
      </c>
      <c r="S1301" s="2">
        <f>Table1[[#This Row],[units_sold]]*(Table1[[#This Row],[return_rate]]/100)</f>
        <v>1985.7825000000003</v>
      </c>
      <c r="T1301" s="2">
        <f>Table1[[#This Row],[units_sold]]-Table1[[#This Row],[unit_return]]</f>
        <v>9329.2174999999988</v>
      </c>
      <c r="U1301">
        <f>Table1[[#This Row],[final_sold]]*Table1[[#This Row],[final_price]]</f>
        <v>152328292.98731226</v>
      </c>
      <c r="V1301">
        <v>4.3099999999999996</v>
      </c>
      <c r="W1301">
        <v>18.05</v>
      </c>
    </row>
    <row r="1302" spans="1:23" x14ac:dyDescent="0.3">
      <c r="A1302">
        <v>2021</v>
      </c>
      <c r="B1302" t="s">
        <v>36</v>
      </c>
      <c r="C1302" t="s">
        <v>19</v>
      </c>
      <c r="D1302">
        <v>178813</v>
      </c>
      <c r="E1302">
        <v>1</v>
      </c>
      <c r="F1302" s="2">
        <f>Table1[[#This Row],[website_traffic]]*(Table1[[#This Row],[conversion_rate]]/100)</f>
        <v>1788.13</v>
      </c>
      <c r="G1302">
        <v>97653.41</v>
      </c>
      <c r="H1302" s="2">
        <f>Table1[[#This Row],[marketing_spend]]/Table1[[#This Row],[customer buying]]</f>
        <v>54.612030445213712</v>
      </c>
      <c r="I1302">
        <v>15826.35</v>
      </c>
      <c r="J1302">
        <v>59.77</v>
      </c>
      <c r="K1302" s="1">
        <f t="shared" si="20"/>
        <v>6366.9406049999998</v>
      </c>
      <c r="L1302">
        <v>67.349999999999994</v>
      </c>
      <c r="M1302">
        <v>0.96</v>
      </c>
      <c r="N1302" s="1">
        <f>Table1[[#This Row],[final_price]]*Table1[[#This Row],[competitor_price_index]]</f>
        <v>6112.2629807999992</v>
      </c>
      <c r="O1302" t="s">
        <v>45</v>
      </c>
      <c r="P1302">
        <v>2085</v>
      </c>
      <c r="Q1302">
        <v>1598</v>
      </c>
      <c r="R1302">
        <v>3.44</v>
      </c>
      <c r="S1302" s="2">
        <f>Table1[[#This Row],[units_sold]]*(Table1[[#This Row],[return_rate]]/100)</f>
        <v>54.971200000000003</v>
      </c>
      <c r="T1302" s="2">
        <f>Table1[[#This Row],[units_sold]]-Table1[[#This Row],[unit_return]]</f>
        <v>1543.0288</v>
      </c>
      <c r="U1302">
        <f>Table1[[#This Row],[final_sold]]*Table1[[#This Row],[final_price]]</f>
        <v>9824372.7214044239</v>
      </c>
      <c r="V1302">
        <v>4.47</v>
      </c>
      <c r="W1302">
        <v>10.49</v>
      </c>
    </row>
    <row r="1303" spans="1:23" x14ac:dyDescent="0.3">
      <c r="A1303">
        <v>2021</v>
      </c>
      <c r="B1303" t="s">
        <v>36</v>
      </c>
      <c r="C1303" t="s">
        <v>20</v>
      </c>
      <c r="D1303">
        <v>154223</v>
      </c>
      <c r="E1303">
        <v>5.27</v>
      </c>
      <c r="F1303" s="2">
        <f>Table1[[#This Row],[website_traffic]]*(Table1[[#This Row],[conversion_rate]]/100)</f>
        <v>8127.5520999999999</v>
      </c>
      <c r="G1303">
        <v>448041.21</v>
      </c>
      <c r="H1303" s="2">
        <f>Table1[[#This Row],[marketing_spend]]/Table1[[#This Row],[customer buying]]</f>
        <v>55.126218138915412</v>
      </c>
      <c r="I1303">
        <v>29320.89</v>
      </c>
      <c r="J1303">
        <v>59.36</v>
      </c>
      <c r="K1303" s="1">
        <f t="shared" si="20"/>
        <v>11916.009695999999</v>
      </c>
      <c r="L1303">
        <v>396.93</v>
      </c>
      <c r="M1303">
        <v>1.1000000000000001</v>
      </c>
      <c r="N1303" s="1">
        <f>Table1[[#This Row],[final_price]]*Table1[[#This Row],[competitor_price_index]]</f>
        <v>13107.610665599999</v>
      </c>
      <c r="O1303" t="s">
        <v>45</v>
      </c>
      <c r="P1303">
        <v>518</v>
      </c>
      <c r="Q1303">
        <v>6599</v>
      </c>
      <c r="R1303">
        <v>19.420000000000002</v>
      </c>
      <c r="S1303" s="2">
        <f>Table1[[#This Row],[units_sold]]*(Table1[[#This Row],[return_rate]]/100)</f>
        <v>1281.5258000000001</v>
      </c>
      <c r="T1303" s="2">
        <f>Table1[[#This Row],[units_sold]]-Table1[[#This Row],[unit_return]]</f>
        <v>5317.4741999999997</v>
      </c>
      <c r="U1303">
        <f>Table1[[#This Row],[final_sold]]*Table1[[#This Row],[final_price]]</f>
        <v>63363074.125429831</v>
      </c>
      <c r="V1303">
        <v>4.0599999999999996</v>
      </c>
      <c r="W1303">
        <v>14.12</v>
      </c>
    </row>
    <row r="1304" spans="1:23" x14ac:dyDescent="0.3">
      <c r="A1304">
        <v>2021</v>
      </c>
      <c r="B1304" t="s">
        <v>36</v>
      </c>
      <c r="C1304" t="s">
        <v>21</v>
      </c>
      <c r="D1304">
        <v>29401</v>
      </c>
      <c r="E1304">
        <v>5.62</v>
      </c>
      <c r="F1304" s="2">
        <f>Table1[[#This Row],[website_traffic]]*(Table1[[#This Row],[conversion_rate]]/100)</f>
        <v>1652.3362</v>
      </c>
      <c r="G1304">
        <v>440888.31</v>
      </c>
      <c r="H1304" s="2">
        <f>Table1[[#This Row],[marketing_spend]]/Table1[[#This Row],[customer buying]]</f>
        <v>266.8272413326053</v>
      </c>
      <c r="I1304">
        <v>35658</v>
      </c>
      <c r="J1304">
        <v>56.58</v>
      </c>
      <c r="K1304" s="1">
        <f t="shared" si="20"/>
        <v>15482.703600000001</v>
      </c>
      <c r="L1304">
        <v>224.83</v>
      </c>
      <c r="M1304">
        <v>1.04</v>
      </c>
      <c r="N1304" s="1">
        <f>Table1[[#This Row],[final_price]]*Table1[[#This Row],[competitor_price_index]]</f>
        <v>16102.011744000001</v>
      </c>
      <c r="O1304" t="s">
        <v>45</v>
      </c>
      <c r="P1304">
        <v>2235</v>
      </c>
      <c r="Q1304">
        <v>958</v>
      </c>
      <c r="R1304">
        <v>22.1</v>
      </c>
      <c r="S1304" s="2">
        <f>Table1[[#This Row],[units_sold]]*(Table1[[#This Row],[return_rate]]/100)</f>
        <v>211.71799999999999</v>
      </c>
      <c r="T1304" s="2">
        <f>Table1[[#This Row],[units_sold]]-Table1[[#This Row],[unit_return]]</f>
        <v>746.28200000000004</v>
      </c>
      <c r="U1304">
        <f>Table1[[#This Row],[final_sold]]*Table1[[#This Row],[final_price]]</f>
        <v>11554463.0080152</v>
      </c>
      <c r="V1304">
        <v>2.9</v>
      </c>
      <c r="W1304">
        <v>15.12</v>
      </c>
    </row>
    <row r="1305" spans="1:23" x14ac:dyDescent="0.3">
      <c r="A1305">
        <v>2021</v>
      </c>
      <c r="B1305" t="s">
        <v>36</v>
      </c>
      <c r="C1305" t="s">
        <v>22</v>
      </c>
      <c r="D1305">
        <v>121327</v>
      </c>
      <c r="E1305">
        <v>7.18</v>
      </c>
      <c r="F1305" s="2">
        <f>Table1[[#This Row],[website_traffic]]*(Table1[[#This Row],[conversion_rate]]/100)</f>
        <v>8711.2785999999996</v>
      </c>
      <c r="G1305">
        <v>50825.15</v>
      </c>
      <c r="H1305" s="2">
        <f>Table1[[#This Row],[marketing_spend]]/Table1[[#This Row],[customer buying]]</f>
        <v>5.8344075920152525</v>
      </c>
      <c r="I1305">
        <v>6507.46</v>
      </c>
      <c r="J1305">
        <v>19.489999999999998</v>
      </c>
      <c r="K1305" s="1">
        <f t="shared" si="20"/>
        <v>5239.1560460000001</v>
      </c>
      <c r="L1305">
        <v>302.04000000000002</v>
      </c>
      <c r="M1305">
        <v>1.18</v>
      </c>
      <c r="N1305" s="1">
        <f>Table1[[#This Row],[final_price]]*Table1[[#This Row],[competitor_price_index]]</f>
        <v>6182.2041342799994</v>
      </c>
      <c r="O1305" t="s">
        <v>44</v>
      </c>
      <c r="P1305">
        <v>1810</v>
      </c>
      <c r="Q1305">
        <v>8711</v>
      </c>
      <c r="R1305">
        <v>24.59</v>
      </c>
      <c r="S1305" s="2">
        <f>Table1[[#This Row],[units_sold]]*(Table1[[#This Row],[return_rate]]/100)</f>
        <v>2142.0349000000001</v>
      </c>
      <c r="T1305" s="2">
        <f>Table1[[#This Row],[units_sold]]-Table1[[#This Row],[unit_return]]</f>
        <v>6568.9650999999994</v>
      </c>
      <c r="U1305">
        <f>Table1[[#This Row],[final_sold]]*Table1[[#This Row],[final_price]]</f>
        <v>34415833.219627991</v>
      </c>
      <c r="V1305">
        <v>4</v>
      </c>
      <c r="W1305">
        <v>10.86</v>
      </c>
    </row>
    <row r="1306" spans="1:23" x14ac:dyDescent="0.3">
      <c r="A1306">
        <v>2021</v>
      </c>
      <c r="B1306" t="s">
        <v>36</v>
      </c>
      <c r="C1306" t="s">
        <v>18</v>
      </c>
      <c r="D1306">
        <v>84606</v>
      </c>
      <c r="E1306">
        <v>7.27</v>
      </c>
      <c r="F1306" s="2">
        <f>Table1[[#This Row],[website_traffic]]*(Table1[[#This Row],[conversion_rate]]/100)</f>
        <v>6150.8562000000002</v>
      </c>
      <c r="G1306">
        <v>81047.600000000006</v>
      </c>
      <c r="H1306" s="2">
        <f>Table1[[#This Row],[marketing_spend]]/Table1[[#This Row],[customer buying]]</f>
        <v>13.176637099726051</v>
      </c>
      <c r="I1306">
        <v>33929.74</v>
      </c>
      <c r="J1306">
        <v>50.11</v>
      </c>
      <c r="K1306" s="1">
        <f t="shared" si="20"/>
        <v>16927.547286000001</v>
      </c>
      <c r="L1306">
        <v>453.43</v>
      </c>
      <c r="M1306">
        <v>1.1100000000000001</v>
      </c>
      <c r="N1306" s="1">
        <f>Table1[[#This Row],[final_price]]*Table1[[#This Row],[competitor_price_index]]</f>
        <v>18789.577487460003</v>
      </c>
      <c r="O1306" t="s">
        <v>44</v>
      </c>
      <c r="P1306">
        <v>3934</v>
      </c>
      <c r="Q1306">
        <v>5151</v>
      </c>
      <c r="R1306">
        <v>1.49</v>
      </c>
      <c r="S1306" s="2">
        <f>Table1[[#This Row],[units_sold]]*(Table1[[#This Row],[return_rate]]/100)</f>
        <v>76.749899999999997</v>
      </c>
      <c r="T1306" s="2">
        <f>Table1[[#This Row],[units_sold]]-Table1[[#This Row],[unit_return]]</f>
        <v>5074.2501000000002</v>
      </c>
      <c r="U1306">
        <f>Table1[[#This Row],[final_sold]]*Table1[[#This Row],[final_price]]</f>
        <v>85894608.508740231</v>
      </c>
      <c r="V1306">
        <v>3.35</v>
      </c>
      <c r="W1306">
        <v>14.88</v>
      </c>
    </row>
    <row r="1307" spans="1:23" x14ac:dyDescent="0.3">
      <c r="A1307">
        <v>2021</v>
      </c>
      <c r="B1307" t="s">
        <v>36</v>
      </c>
      <c r="C1307" t="s">
        <v>22</v>
      </c>
      <c r="D1307">
        <v>88193</v>
      </c>
      <c r="E1307">
        <v>0.83</v>
      </c>
      <c r="F1307" s="2">
        <f>Table1[[#This Row],[website_traffic]]*(Table1[[#This Row],[conversion_rate]]/100)</f>
        <v>732.00189999999998</v>
      </c>
      <c r="G1307">
        <v>39505.33</v>
      </c>
      <c r="H1307" s="2">
        <f>Table1[[#This Row],[marketing_spend]]/Table1[[#This Row],[customer buying]]</f>
        <v>53.968889971460463</v>
      </c>
      <c r="I1307">
        <v>22175.46</v>
      </c>
      <c r="J1307">
        <v>56.84</v>
      </c>
      <c r="K1307" s="1">
        <f t="shared" si="20"/>
        <v>9570.9285359999994</v>
      </c>
      <c r="L1307">
        <v>347.09</v>
      </c>
      <c r="M1307">
        <v>0.94</v>
      </c>
      <c r="N1307" s="1">
        <f>Table1[[#This Row],[final_price]]*Table1[[#This Row],[competitor_price_index]]</f>
        <v>8996.6728238399992</v>
      </c>
      <c r="O1307" t="s">
        <v>44</v>
      </c>
      <c r="P1307">
        <v>2927</v>
      </c>
      <c r="Q1307">
        <v>739</v>
      </c>
      <c r="R1307">
        <v>13.58</v>
      </c>
      <c r="S1307" s="2">
        <f>Table1[[#This Row],[units_sold]]*(Table1[[#This Row],[return_rate]]/100)</f>
        <v>100.3562</v>
      </c>
      <c r="T1307" s="2">
        <f>Table1[[#This Row],[units_sold]]-Table1[[#This Row],[unit_return]]</f>
        <v>638.64380000000006</v>
      </c>
      <c r="U1307">
        <f>Table1[[#This Row],[final_sold]]*Table1[[#This Row],[final_price]]</f>
        <v>6112414.1697594766</v>
      </c>
      <c r="V1307">
        <v>4.04</v>
      </c>
      <c r="W1307">
        <v>19.420000000000002</v>
      </c>
    </row>
    <row r="1308" spans="1:23" x14ac:dyDescent="0.3">
      <c r="A1308">
        <v>2021</v>
      </c>
      <c r="B1308" t="s">
        <v>36</v>
      </c>
      <c r="C1308" t="s">
        <v>21</v>
      </c>
      <c r="D1308">
        <v>86030</v>
      </c>
      <c r="E1308">
        <v>7.97</v>
      </c>
      <c r="F1308" s="2">
        <f>Table1[[#This Row],[website_traffic]]*(Table1[[#This Row],[conversion_rate]]/100)</f>
        <v>6856.5909999999994</v>
      </c>
      <c r="G1308">
        <v>328514.75</v>
      </c>
      <c r="H1308" s="2">
        <f>Table1[[#This Row],[marketing_spend]]/Table1[[#This Row],[customer buying]]</f>
        <v>47.912256980181553</v>
      </c>
      <c r="I1308">
        <v>10216.6</v>
      </c>
      <c r="J1308">
        <v>3.07</v>
      </c>
      <c r="K1308" s="1">
        <f t="shared" si="20"/>
        <v>9902.9503800000002</v>
      </c>
      <c r="L1308">
        <v>153.03</v>
      </c>
      <c r="M1308">
        <v>0.89</v>
      </c>
      <c r="N1308" s="1">
        <f>Table1[[#This Row],[final_price]]*Table1[[#This Row],[competitor_price_index]]</f>
        <v>8813.6258381999996</v>
      </c>
      <c r="O1308" t="s">
        <v>45</v>
      </c>
      <c r="P1308">
        <v>177</v>
      </c>
      <c r="Q1308">
        <v>6321</v>
      </c>
      <c r="R1308">
        <v>21.72</v>
      </c>
      <c r="S1308" s="2">
        <f>Table1[[#This Row],[units_sold]]*(Table1[[#This Row],[return_rate]]/100)</f>
        <v>1372.9211999999998</v>
      </c>
      <c r="T1308" s="2">
        <f>Table1[[#This Row],[units_sold]]-Table1[[#This Row],[unit_return]]</f>
        <v>4948.0788000000002</v>
      </c>
      <c r="U1308">
        <f>Table1[[#This Row],[final_sold]]*Table1[[#This Row],[final_price]]</f>
        <v>49000578.832729951</v>
      </c>
      <c r="V1308">
        <v>4.6100000000000003</v>
      </c>
      <c r="W1308">
        <v>9.41</v>
      </c>
    </row>
    <row r="1309" spans="1:23" x14ac:dyDescent="0.3">
      <c r="A1309">
        <v>2021</v>
      </c>
      <c r="B1309" t="s">
        <v>36</v>
      </c>
      <c r="C1309" t="s">
        <v>22</v>
      </c>
      <c r="D1309">
        <v>196638</v>
      </c>
      <c r="E1309">
        <v>6.52</v>
      </c>
      <c r="F1309" s="2">
        <f>Table1[[#This Row],[website_traffic]]*(Table1[[#This Row],[conversion_rate]]/100)</f>
        <v>12820.797599999998</v>
      </c>
      <c r="G1309">
        <v>77205.22</v>
      </c>
      <c r="H1309" s="2">
        <f>Table1[[#This Row],[marketing_spend]]/Table1[[#This Row],[customer buying]]</f>
        <v>6.0218733973306007</v>
      </c>
      <c r="I1309">
        <v>9095.7199999999993</v>
      </c>
      <c r="J1309">
        <v>57.26</v>
      </c>
      <c r="K1309" s="1">
        <f t="shared" si="20"/>
        <v>3887.5107279999997</v>
      </c>
      <c r="L1309">
        <v>372.03</v>
      </c>
      <c r="M1309">
        <v>1.1100000000000001</v>
      </c>
      <c r="N1309" s="1">
        <f>Table1[[#This Row],[final_price]]*Table1[[#This Row],[competitor_price_index]]</f>
        <v>4315.1369080800005</v>
      </c>
      <c r="O1309" t="s">
        <v>44</v>
      </c>
      <c r="P1309">
        <v>155</v>
      </c>
      <c r="Q1309">
        <v>12019</v>
      </c>
      <c r="R1309">
        <v>24.21</v>
      </c>
      <c r="S1309" s="2">
        <f>Table1[[#This Row],[units_sold]]*(Table1[[#This Row],[return_rate]]/100)</f>
        <v>2909.7999</v>
      </c>
      <c r="T1309" s="2">
        <f>Table1[[#This Row],[units_sold]]-Table1[[#This Row],[unit_return]]</f>
        <v>9109.2001</v>
      </c>
      <c r="U1309">
        <f>Table1[[#This Row],[final_sold]]*Table1[[#This Row],[final_price]]</f>
        <v>35412113.112248674</v>
      </c>
      <c r="V1309">
        <v>3.75</v>
      </c>
      <c r="W1309">
        <v>15.98</v>
      </c>
    </row>
    <row r="1310" spans="1:23" x14ac:dyDescent="0.3">
      <c r="A1310">
        <v>2021</v>
      </c>
      <c r="B1310" t="s">
        <v>36</v>
      </c>
      <c r="C1310" t="s">
        <v>21</v>
      </c>
      <c r="D1310">
        <v>166905</v>
      </c>
      <c r="E1310">
        <v>3.29</v>
      </c>
      <c r="F1310" s="2">
        <f>Table1[[#This Row],[website_traffic]]*(Table1[[#This Row],[conversion_rate]]/100)</f>
        <v>5491.1745000000001</v>
      </c>
      <c r="G1310">
        <v>116256.32000000001</v>
      </c>
      <c r="H1310" s="2">
        <f>Table1[[#This Row],[marketing_spend]]/Table1[[#This Row],[customer buying]]</f>
        <v>21.171485262396963</v>
      </c>
      <c r="I1310">
        <v>22718.71</v>
      </c>
      <c r="J1310">
        <v>5.93</v>
      </c>
      <c r="K1310" s="1">
        <f t="shared" si="20"/>
        <v>21371.490496999999</v>
      </c>
      <c r="L1310">
        <v>67.819999999999993</v>
      </c>
      <c r="M1310">
        <v>1.1599999999999999</v>
      </c>
      <c r="N1310" s="1">
        <f>Table1[[#This Row],[final_price]]*Table1[[#This Row],[competitor_price_index]]</f>
        <v>24790.928976519997</v>
      </c>
      <c r="O1310" t="s">
        <v>45</v>
      </c>
      <c r="P1310">
        <v>3903</v>
      </c>
      <c r="Q1310">
        <v>4458</v>
      </c>
      <c r="R1310">
        <v>24.58</v>
      </c>
      <c r="S1310" s="2">
        <f>Table1[[#This Row],[units_sold]]*(Table1[[#This Row],[return_rate]]/100)</f>
        <v>1095.7764</v>
      </c>
      <c r="T1310" s="2">
        <f>Table1[[#This Row],[units_sold]]-Table1[[#This Row],[unit_return]]</f>
        <v>3362.2236000000003</v>
      </c>
      <c r="U1310">
        <f>Table1[[#This Row],[final_sold]]*Table1[[#This Row],[final_price]]</f>
        <v>71855729.716189131</v>
      </c>
      <c r="V1310">
        <v>4.0599999999999996</v>
      </c>
      <c r="W1310">
        <v>4.2699999999999996</v>
      </c>
    </row>
    <row r="1311" spans="1:23" x14ac:dyDescent="0.3">
      <c r="A1311">
        <v>2021</v>
      </c>
      <c r="B1311" t="s">
        <v>36</v>
      </c>
      <c r="C1311" t="s">
        <v>21</v>
      </c>
      <c r="D1311">
        <v>13094</v>
      </c>
      <c r="E1311">
        <v>4.25</v>
      </c>
      <c r="F1311" s="2">
        <f>Table1[[#This Row],[website_traffic]]*(Table1[[#This Row],[conversion_rate]]/100)</f>
        <v>556.495</v>
      </c>
      <c r="G1311">
        <v>315998.33</v>
      </c>
      <c r="H1311" s="2">
        <f>Table1[[#This Row],[marketing_spend]]/Table1[[#This Row],[customer buying]]</f>
        <v>567.83678200163524</v>
      </c>
      <c r="I1311">
        <v>2588.3000000000002</v>
      </c>
      <c r="J1311">
        <v>18.32</v>
      </c>
      <c r="K1311" s="1">
        <f t="shared" si="20"/>
        <v>2114.1234399999998</v>
      </c>
      <c r="L1311">
        <v>290.39999999999998</v>
      </c>
      <c r="M1311">
        <v>1.06</v>
      </c>
      <c r="N1311" s="1">
        <f>Table1[[#This Row],[final_price]]*Table1[[#This Row],[competitor_price_index]]</f>
        <v>2240.9708464</v>
      </c>
      <c r="O1311" t="s">
        <v>45</v>
      </c>
      <c r="P1311">
        <v>617</v>
      </c>
      <c r="Q1311">
        <v>291</v>
      </c>
      <c r="R1311">
        <v>1.29</v>
      </c>
      <c r="S1311" s="2">
        <f>Table1[[#This Row],[units_sold]]*(Table1[[#This Row],[return_rate]]/100)</f>
        <v>3.7538999999999998</v>
      </c>
      <c r="T1311" s="2">
        <f>Table1[[#This Row],[units_sold]]-Table1[[#This Row],[unit_return]]</f>
        <v>287.24610000000001</v>
      </c>
      <c r="U1311">
        <f>Table1[[#This Row],[final_sold]]*Table1[[#This Row],[final_price]]</f>
        <v>607273.71305858402</v>
      </c>
      <c r="V1311">
        <v>2.62</v>
      </c>
      <c r="W1311">
        <v>12.33</v>
      </c>
    </row>
    <row r="1312" spans="1:23" x14ac:dyDescent="0.3">
      <c r="A1312">
        <v>2021</v>
      </c>
      <c r="B1312" t="s">
        <v>36</v>
      </c>
      <c r="C1312" t="s">
        <v>20</v>
      </c>
      <c r="D1312">
        <v>193558</v>
      </c>
      <c r="E1312">
        <v>1.72</v>
      </c>
      <c r="F1312" s="2">
        <f>Table1[[#This Row],[website_traffic]]*(Table1[[#This Row],[conversion_rate]]/100)</f>
        <v>3329.1976</v>
      </c>
      <c r="G1312">
        <v>101539.96</v>
      </c>
      <c r="H1312" s="2">
        <f>Table1[[#This Row],[marketing_spend]]/Table1[[#This Row],[customer buying]]</f>
        <v>30.49982974876589</v>
      </c>
      <c r="I1312">
        <v>32213.1</v>
      </c>
      <c r="J1312">
        <v>25.42</v>
      </c>
      <c r="K1312" s="1">
        <f t="shared" si="20"/>
        <v>24024.529979999999</v>
      </c>
      <c r="L1312">
        <v>341.69</v>
      </c>
      <c r="M1312">
        <v>0.95</v>
      </c>
      <c r="N1312" s="1">
        <f>Table1[[#This Row],[final_price]]*Table1[[#This Row],[competitor_price_index]]</f>
        <v>22823.303480999999</v>
      </c>
      <c r="O1312" t="s">
        <v>45</v>
      </c>
      <c r="P1312">
        <v>329</v>
      </c>
      <c r="Q1312">
        <v>2037</v>
      </c>
      <c r="R1312">
        <v>18.05</v>
      </c>
      <c r="S1312" s="2">
        <f>Table1[[#This Row],[units_sold]]*(Table1[[#This Row],[return_rate]]/100)</f>
        <v>367.67849999999999</v>
      </c>
      <c r="T1312" s="2">
        <f>Table1[[#This Row],[units_sold]]-Table1[[#This Row],[unit_return]]</f>
        <v>1669.3215</v>
      </c>
      <c r="U1312">
        <f>Table1[[#This Row],[final_sold]]*Table1[[#This Row],[final_price]]</f>
        <v>40104664.423008569</v>
      </c>
      <c r="V1312">
        <v>3.06</v>
      </c>
      <c r="W1312">
        <v>9.7200000000000006</v>
      </c>
    </row>
    <row r="1313" spans="1:23" x14ac:dyDescent="0.3">
      <c r="A1313">
        <v>2021</v>
      </c>
      <c r="B1313" t="s">
        <v>36</v>
      </c>
      <c r="C1313" t="s">
        <v>21</v>
      </c>
      <c r="D1313">
        <v>4770</v>
      </c>
      <c r="E1313">
        <v>4.9800000000000004</v>
      </c>
      <c r="F1313" s="2">
        <f>Table1[[#This Row],[website_traffic]]*(Table1[[#This Row],[conversion_rate]]/100)</f>
        <v>237.54600000000002</v>
      </c>
      <c r="G1313">
        <v>228351.58</v>
      </c>
      <c r="H1313" s="2">
        <f>Table1[[#This Row],[marketing_spend]]/Table1[[#This Row],[customer buying]]</f>
        <v>961.29414934370595</v>
      </c>
      <c r="I1313">
        <v>24366.98</v>
      </c>
      <c r="J1313">
        <v>48.5</v>
      </c>
      <c r="K1313" s="1">
        <f t="shared" si="20"/>
        <v>12548.994699999999</v>
      </c>
      <c r="L1313">
        <v>415.15</v>
      </c>
      <c r="M1313">
        <v>0.9</v>
      </c>
      <c r="N1313" s="1">
        <f>Table1[[#This Row],[final_price]]*Table1[[#This Row],[competitor_price_index]]</f>
        <v>11294.095229999999</v>
      </c>
      <c r="O1313" t="s">
        <v>45</v>
      </c>
      <c r="P1313">
        <v>2081</v>
      </c>
      <c r="Q1313">
        <v>160</v>
      </c>
      <c r="R1313">
        <v>22.6</v>
      </c>
      <c r="S1313" s="2">
        <f>Table1[[#This Row],[units_sold]]*(Table1[[#This Row],[return_rate]]/100)</f>
        <v>36.160000000000004</v>
      </c>
      <c r="T1313" s="2">
        <f>Table1[[#This Row],[units_sold]]-Table1[[#This Row],[unit_return]]</f>
        <v>123.84</v>
      </c>
      <c r="U1313">
        <f>Table1[[#This Row],[final_sold]]*Table1[[#This Row],[final_price]]</f>
        <v>1554067.5036479998</v>
      </c>
      <c r="V1313">
        <v>3.38</v>
      </c>
      <c r="W1313">
        <v>9.76</v>
      </c>
    </row>
    <row r="1314" spans="1:23" x14ac:dyDescent="0.3">
      <c r="A1314">
        <v>2021</v>
      </c>
      <c r="B1314" t="s">
        <v>36</v>
      </c>
      <c r="C1314" t="s">
        <v>21</v>
      </c>
      <c r="D1314">
        <v>72123</v>
      </c>
      <c r="E1314">
        <v>7.28</v>
      </c>
      <c r="F1314" s="2">
        <f>Table1[[#This Row],[website_traffic]]*(Table1[[#This Row],[conversion_rate]]/100)</f>
        <v>5250.5544</v>
      </c>
      <c r="G1314">
        <v>130507.14</v>
      </c>
      <c r="H1314" s="2">
        <f>Table1[[#This Row],[marketing_spend]]/Table1[[#This Row],[customer buying]]</f>
        <v>24.855878076417987</v>
      </c>
      <c r="I1314">
        <v>35764.83</v>
      </c>
      <c r="J1314">
        <v>50.19</v>
      </c>
      <c r="K1314" s="1">
        <f t="shared" si="20"/>
        <v>17814.461823000001</v>
      </c>
      <c r="L1314">
        <v>243.8</v>
      </c>
      <c r="M1314">
        <v>0.93</v>
      </c>
      <c r="N1314" s="1">
        <f>Table1[[#This Row],[final_price]]*Table1[[#This Row],[competitor_price_index]]</f>
        <v>16567.449495390003</v>
      </c>
      <c r="O1314" t="s">
        <v>45</v>
      </c>
      <c r="P1314">
        <v>1655</v>
      </c>
      <c r="Q1314">
        <v>3696</v>
      </c>
      <c r="R1314">
        <v>21.78</v>
      </c>
      <c r="S1314" s="2">
        <f>Table1[[#This Row],[units_sold]]*(Table1[[#This Row],[return_rate]]/100)</f>
        <v>804.98880000000008</v>
      </c>
      <c r="T1314" s="2">
        <f>Table1[[#This Row],[units_sold]]-Table1[[#This Row],[unit_return]]</f>
        <v>2891.0111999999999</v>
      </c>
      <c r="U1314">
        <f>Table1[[#This Row],[final_sold]]*Table1[[#This Row],[final_price]]</f>
        <v>51501808.652265422</v>
      </c>
      <c r="V1314">
        <v>3.52</v>
      </c>
      <c r="W1314">
        <v>13.56</v>
      </c>
    </row>
    <row r="1315" spans="1:23" x14ac:dyDescent="0.3">
      <c r="A1315">
        <v>2021</v>
      </c>
      <c r="B1315" t="s">
        <v>36</v>
      </c>
      <c r="C1315" t="s">
        <v>22</v>
      </c>
      <c r="D1315">
        <v>97847</v>
      </c>
      <c r="E1315">
        <v>1.73</v>
      </c>
      <c r="F1315" s="2">
        <f>Table1[[#This Row],[website_traffic]]*(Table1[[#This Row],[conversion_rate]]/100)</f>
        <v>1692.7530999999999</v>
      </c>
      <c r="G1315">
        <v>390551.86</v>
      </c>
      <c r="H1315" s="2">
        <f>Table1[[#This Row],[marketing_spend]]/Table1[[#This Row],[customer buying]]</f>
        <v>230.71992011120818</v>
      </c>
      <c r="I1315">
        <v>34435.75</v>
      </c>
      <c r="J1315">
        <v>21.09</v>
      </c>
      <c r="K1315" s="1">
        <f t="shared" si="20"/>
        <v>27173.250325000001</v>
      </c>
      <c r="L1315">
        <v>178.39</v>
      </c>
      <c r="M1315">
        <v>1.0900000000000001</v>
      </c>
      <c r="N1315" s="1">
        <f>Table1[[#This Row],[final_price]]*Table1[[#This Row],[competitor_price_index]]</f>
        <v>29618.842854250004</v>
      </c>
      <c r="O1315" t="s">
        <v>45</v>
      </c>
      <c r="P1315">
        <v>1158</v>
      </c>
      <c r="Q1315">
        <v>1259</v>
      </c>
      <c r="R1315">
        <v>18.21</v>
      </c>
      <c r="S1315" s="2">
        <f>Table1[[#This Row],[units_sold]]*(Table1[[#This Row],[return_rate]]/100)</f>
        <v>229.26390000000001</v>
      </c>
      <c r="T1315" s="2">
        <f>Table1[[#This Row],[units_sold]]-Table1[[#This Row],[unit_return]]</f>
        <v>1029.7361000000001</v>
      </c>
      <c r="U1315">
        <f>Table1[[#This Row],[final_sold]]*Table1[[#This Row],[final_price]]</f>
        <v>27981276.813989237</v>
      </c>
      <c r="V1315">
        <v>3.72</v>
      </c>
      <c r="W1315">
        <v>8.81</v>
      </c>
    </row>
    <row r="1316" spans="1:23" x14ac:dyDescent="0.3">
      <c r="A1316">
        <v>2021</v>
      </c>
      <c r="B1316" t="s">
        <v>36</v>
      </c>
      <c r="C1316" t="s">
        <v>19</v>
      </c>
      <c r="D1316">
        <v>48201</v>
      </c>
      <c r="E1316">
        <v>2.0299999999999998</v>
      </c>
      <c r="F1316" s="2">
        <f>Table1[[#This Row],[website_traffic]]*(Table1[[#This Row],[conversion_rate]]/100)</f>
        <v>978.48029999999994</v>
      </c>
      <c r="G1316">
        <v>270288.32</v>
      </c>
      <c r="H1316" s="2">
        <f>Table1[[#This Row],[marketing_spend]]/Table1[[#This Row],[customer buying]]</f>
        <v>276.2327662600872</v>
      </c>
      <c r="I1316">
        <v>11806.05</v>
      </c>
      <c r="J1316">
        <v>1.5</v>
      </c>
      <c r="K1316" s="1">
        <f t="shared" si="20"/>
        <v>11628.95925</v>
      </c>
      <c r="L1316">
        <v>334.71</v>
      </c>
      <c r="M1316">
        <v>0.85</v>
      </c>
      <c r="N1316" s="1">
        <f>Table1[[#This Row],[final_price]]*Table1[[#This Row],[competitor_price_index]]</f>
        <v>9884.6153624999988</v>
      </c>
      <c r="O1316" t="s">
        <v>44</v>
      </c>
      <c r="P1316">
        <v>2026</v>
      </c>
      <c r="Q1316">
        <v>966</v>
      </c>
      <c r="R1316">
        <v>8.2799999999999994</v>
      </c>
      <c r="S1316" s="2">
        <f>Table1[[#This Row],[units_sold]]*(Table1[[#This Row],[return_rate]]/100)</f>
        <v>79.984799999999993</v>
      </c>
      <c r="T1316" s="2">
        <f>Table1[[#This Row],[units_sold]]-Table1[[#This Row],[unit_return]]</f>
        <v>886.01520000000005</v>
      </c>
      <c r="U1316">
        <f>Table1[[#This Row],[final_sold]]*Table1[[#This Row],[final_price]]</f>
        <v>10303434.655680601</v>
      </c>
      <c r="V1316">
        <v>3.95</v>
      </c>
      <c r="W1316">
        <v>11.44</v>
      </c>
    </row>
    <row r="1317" spans="1:23" x14ac:dyDescent="0.3">
      <c r="A1317">
        <v>2021</v>
      </c>
      <c r="B1317" t="s">
        <v>36</v>
      </c>
      <c r="C1317" t="s">
        <v>22</v>
      </c>
      <c r="D1317">
        <v>136921</v>
      </c>
      <c r="E1317">
        <v>1.8</v>
      </c>
      <c r="F1317" s="2">
        <f>Table1[[#This Row],[website_traffic]]*(Table1[[#This Row],[conversion_rate]]/100)</f>
        <v>2464.5780000000004</v>
      </c>
      <c r="G1317">
        <v>64321.13</v>
      </c>
      <c r="H1317" s="2">
        <f>Table1[[#This Row],[marketing_spend]]/Table1[[#This Row],[customer buying]]</f>
        <v>26.098232638609932</v>
      </c>
      <c r="I1317">
        <v>34400.43</v>
      </c>
      <c r="J1317">
        <v>25.1</v>
      </c>
      <c r="K1317" s="1">
        <f t="shared" si="20"/>
        <v>25765.922070000001</v>
      </c>
      <c r="L1317">
        <v>56.71</v>
      </c>
      <c r="M1317">
        <v>0.99</v>
      </c>
      <c r="N1317" s="1">
        <f>Table1[[#This Row],[final_price]]*Table1[[#This Row],[competitor_price_index]]</f>
        <v>25508.262849300001</v>
      </c>
      <c r="O1317" t="s">
        <v>45</v>
      </c>
      <c r="P1317">
        <v>4342</v>
      </c>
      <c r="Q1317">
        <v>1523</v>
      </c>
      <c r="R1317">
        <v>1.69</v>
      </c>
      <c r="S1317" s="2">
        <f>Table1[[#This Row],[units_sold]]*(Table1[[#This Row],[return_rate]]/100)</f>
        <v>25.738699999999998</v>
      </c>
      <c r="T1317" s="2">
        <f>Table1[[#This Row],[units_sold]]-Table1[[#This Row],[unit_return]]</f>
        <v>1497.2612999999999</v>
      </c>
      <c r="U1317">
        <f>Table1[[#This Row],[final_sold]]*Table1[[#This Row],[final_price]]</f>
        <v>38578317.974226892</v>
      </c>
      <c r="V1317">
        <v>3.09</v>
      </c>
      <c r="W1317">
        <v>6.03</v>
      </c>
    </row>
    <row r="1318" spans="1:23" x14ac:dyDescent="0.3">
      <c r="A1318">
        <v>2021</v>
      </c>
      <c r="B1318" t="s">
        <v>36</v>
      </c>
      <c r="C1318" t="s">
        <v>20</v>
      </c>
      <c r="D1318">
        <v>98464</v>
      </c>
      <c r="E1318">
        <v>1.25</v>
      </c>
      <c r="F1318" s="2">
        <f>Table1[[#This Row],[website_traffic]]*(Table1[[#This Row],[conversion_rate]]/100)</f>
        <v>1230.8000000000002</v>
      </c>
      <c r="G1318">
        <v>170460.37</v>
      </c>
      <c r="H1318" s="2">
        <f>Table1[[#This Row],[marketing_spend]]/Table1[[#This Row],[customer buying]]</f>
        <v>138.49558823529409</v>
      </c>
      <c r="I1318">
        <v>22567.58</v>
      </c>
      <c r="J1318">
        <v>6.01</v>
      </c>
      <c r="K1318" s="1">
        <f t="shared" si="20"/>
        <v>21211.268442000001</v>
      </c>
      <c r="L1318">
        <v>227.96</v>
      </c>
      <c r="M1318">
        <v>1</v>
      </c>
      <c r="N1318" s="1">
        <f>Table1[[#This Row],[final_price]]*Table1[[#This Row],[competitor_price_index]]</f>
        <v>21211.268442000001</v>
      </c>
      <c r="O1318" t="s">
        <v>45</v>
      </c>
      <c r="P1318">
        <v>642</v>
      </c>
      <c r="Q1318">
        <v>1117</v>
      </c>
      <c r="R1318">
        <v>21.48</v>
      </c>
      <c r="S1318" s="2">
        <f>Table1[[#This Row],[units_sold]]*(Table1[[#This Row],[return_rate]]/100)</f>
        <v>239.9316</v>
      </c>
      <c r="T1318" s="2">
        <f>Table1[[#This Row],[units_sold]]-Table1[[#This Row],[unit_return]]</f>
        <v>877.0684</v>
      </c>
      <c r="U1318">
        <f>Table1[[#This Row],[final_sold]]*Table1[[#This Row],[final_price]]</f>
        <v>18603733.274395432</v>
      </c>
      <c r="V1318">
        <v>4.54</v>
      </c>
      <c r="W1318">
        <v>5.27</v>
      </c>
    </row>
    <row r="1319" spans="1:23" x14ac:dyDescent="0.3">
      <c r="A1319">
        <v>2021</v>
      </c>
      <c r="B1319" t="s">
        <v>36</v>
      </c>
      <c r="C1319" t="s">
        <v>20</v>
      </c>
      <c r="D1319">
        <v>152598</v>
      </c>
      <c r="E1319">
        <v>0.53</v>
      </c>
      <c r="F1319" s="2">
        <f>Table1[[#This Row],[website_traffic]]*(Table1[[#This Row],[conversion_rate]]/100)</f>
        <v>808.76940000000002</v>
      </c>
      <c r="G1319">
        <v>96859.43</v>
      </c>
      <c r="H1319" s="2">
        <f>Table1[[#This Row],[marketing_spend]]/Table1[[#This Row],[customer buying]]</f>
        <v>119.76149196544775</v>
      </c>
      <c r="I1319">
        <v>7355.64</v>
      </c>
      <c r="J1319">
        <v>18.57</v>
      </c>
      <c r="K1319" s="1">
        <f t="shared" si="20"/>
        <v>5989.6976520000007</v>
      </c>
      <c r="L1319">
        <v>427.85</v>
      </c>
      <c r="M1319">
        <v>1.1299999999999999</v>
      </c>
      <c r="N1319" s="1">
        <f>Table1[[#This Row],[final_price]]*Table1[[#This Row],[competitor_price_index]]</f>
        <v>6768.3583467600001</v>
      </c>
      <c r="O1319" t="s">
        <v>45</v>
      </c>
      <c r="P1319">
        <v>3263</v>
      </c>
      <c r="Q1319">
        <v>703</v>
      </c>
      <c r="R1319">
        <v>5.29</v>
      </c>
      <c r="S1319" s="2">
        <f>Table1[[#This Row],[units_sold]]*(Table1[[#This Row],[return_rate]]/100)</f>
        <v>37.188700000000004</v>
      </c>
      <c r="T1319" s="2">
        <f>Table1[[#This Row],[units_sold]]-Table1[[#This Row],[unit_return]]</f>
        <v>665.81129999999996</v>
      </c>
      <c r="U1319">
        <f>Table1[[#This Row],[final_sold]]*Table1[[#This Row],[final_price]]</f>
        <v>3988008.3802850679</v>
      </c>
      <c r="V1319">
        <v>4.3499999999999996</v>
      </c>
      <c r="W1319">
        <v>11.82</v>
      </c>
    </row>
    <row r="1320" spans="1:23" x14ac:dyDescent="0.3">
      <c r="A1320">
        <v>2021</v>
      </c>
      <c r="B1320" t="s">
        <v>36</v>
      </c>
      <c r="C1320" t="s">
        <v>22</v>
      </c>
      <c r="D1320">
        <v>184635</v>
      </c>
      <c r="E1320">
        <v>7.37</v>
      </c>
      <c r="F1320" s="2">
        <f>Table1[[#This Row],[website_traffic]]*(Table1[[#This Row],[conversion_rate]]/100)</f>
        <v>13607.5995</v>
      </c>
      <c r="G1320">
        <v>84476.12</v>
      </c>
      <c r="H1320" s="2">
        <f>Table1[[#This Row],[marketing_spend]]/Table1[[#This Row],[customer buying]]</f>
        <v>6.2080104576857948</v>
      </c>
      <c r="I1320">
        <v>12753.08</v>
      </c>
      <c r="J1320">
        <v>18.41</v>
      </c>
      <c r="K1320" s="1">
        <f t="shared" si="20"/>
        <v>10405.237971999999</v>
      </c>
      <c r="L1320">
        <v>40.93</v>
      </c>
      <c r="M1320">
        <v>0.92</v>
      </c>
      <c r="N1320" s="1">
        <f>Table1[[#This Row],[final_price]]*Table1[[#This Row],[competitor_price_index]]</f>
        <v>9572.8189342400001</v>
      </c>
      <c r="O1320" t="s">
        <v>45</v>
      </c>
      <c r="P1320">
        <v>1026</v>
      </c>
      <c r="Q1320">
        <v>7456</v>
      </c>
      <c r="R1320">
        <v>3.25</v>
      </c>
      <c r="S1320" s="2">
        <f>Table1[[#This Row],[units_sold]]*(Table1[[#This Row],[return_rate]]/100)</f>
        <v>242.32000000000002</v>
      </c>
      <c r="T1320" s="2">
        <f>Table1[[#This Row],[units_sold]]-Table1[[#This Row],[unit_return]]</f>
        <v>7213.68</v>
      </c>
      <c r="U1320">
        <f>Table1[[#This Row],[final_sold]]*Table1[[#This Row],[final_price]]</f>
        <v>75060057.053856954</v>
      </c>
      <c r="V1320">
        <v>2.74</v>
      </c>
      <c r="W1320">
        <v>11.24</v>
      </c>
    </row>
    <row r="1321" spans="1:23" x14ac:dyDescent="0.3">
      <c r="A1321">
        <v>2021</v>
      </c>
      <c r="B1321" t="s">
        <v>36</v>
      </c>
      <c r="C1321" t="s">
        <v>18</v>
      </c>
      <c r="D1321">
        <v>95673</v>
      </c>
      <c r="E1321">
        <v>7.88</v>
      </c>
      <c r="F1321" s="2">
        <f>Table1[[#This Row],[website_traffic]]*(Table1[[#This Row],[conversion_rate]]/100)</f>
        <v>7539.0323999999991</v>
      </c>
      <c r="G1321">
        <v>103665.31</v>
      </c>
      <c r="H1321" s="2">
        <f>Table1[[#This Row],[marketing_spend]]/Table1[[#This Row],[customer buying]]</f>
        <v>13.750479438183607</v>
      </c>
      <c r="I1321">
        <v>20048.25</v>
      </c>
      <c r="J1321">
        <v>0.61</v>
      </c>
      <c r="K1321" s="1">
        <f t="shared" si="20"/>
        <v>19925.955675000001</v>
      </c>
      <c r="L1321">
        <v>121.9</v>
      </c>
      <c r="M1321">
        <v>1.1200000000000001</v>
      </c>
      <c r="N1321" s="1">
        <f>Table1[[#This Row],[final_price]]*Table1[[#This Row],[competitor_price_index]]</f>
        <v>22317.070356000004</v>
      </c>
      <c r="O1321" t="s">
        <v>45</v>
      </c>
      <c r="P1321">
        <v>994</v>
      </c>
      <c r="Q1321">
        <v>7493</v>
      </c>
      <c r="R1321">
        <v>1.25</v>
      </c>
      <c r="S1321" s="2">
        <f>Table1[[#This Row],[units_sold]]*(Table1[[#This Row],[return_rate]]/100)</f>
        <v>93.662500000000009</v>
      </c>
      <c r="T1321" s="2">
        <f>Table1[[#This Row],[units_sold]]-Table1[[#This Row],[unit_return]]</f>
        <v>7399.3374999999996</v>
      </c>
      <c r="U1321">
        <f>Table1[[#This Row],[final_sold]]*Table1[[#This Row],[final_price]]</f>
        <v>147438871.04936531</v>
      </c>
      <c r="V1321">
        <v>4.97</v>
      </c>
      <c r="W1321">
        <v>7.63</v>
      </c>
    </row>
    <row r="1322" spans="1:23" x14ac:dyDescent="0.3">
      <c r="A1322">
        <v>2021</v>
      </c>
      <c r="B1322" t="s">
        <v>36</v>
      </c>
      <c r="C1322" t="s">
        <v>19</v>
      </c>
      <c r="D1322">
        <v>70579</v>
      </c>
      <c r="E1322">
        <v>6</v>
      </c>
      <c r="F1322" s="2">
        <f>Table1[[#This Row],[website_traffic]]*(Table1[[#This Row],[conversion_rate]]/100)</f>
        <v>4234.74</v>
      </c>
      <c r="G1322">
        <v>420246.13</v>
      </c>
      <c r="H1322" s="2">
        <f>Table1[[#This Row],[marketing_spend]]/Table1[[#This Row],[customer buying]]</f>
        <v>99.237764301940615</v>
      </c>
      <c r="I1322">
        <v>44698.02</v>
      </c>
      <c r="J1322">
        <v>24.96</v>
      </c>
      <c r="K1322" s="1">
        <f t="shared" si="20"/>
        <v>33541.394207999998</v>
      </c>
      <c r="L1322">
        <v>403.45</v>
      </c>
      <c r="M1322">
        <v>0.84</v>
      </c>
      <c r="N1322" s="1">
        <f>Table1[[#This Row],[final_price]]*Table1[[#This Row],[competitor_price_index]]</f>
        <v>28174.771134719998</v>
      </c>
      <c r="O1322" t="s">
        <v>45</v>
      </c>
      <c r="P1322">
        <v>3200</v>
      </c>
      <c r="Q1322">
        <v>2761</v>
      </c>
      <c r="R1322">
        <v>17.53</v>
      </c>
      <c r="S1322" s="2">
        <f>Table1[[#This Row],[units_sold]]*(Table1[[#This Row],[return_rate]]/100)</f>
        <v>484.00330000000002</v>
      </c>
      <c r="T1322" s="2">
        <f>Table1[[#This Row],[units_sold]]-Table1[[#This Row],[unit_return]]</f>
        <v>2276.9967000000001</v>
      </c>
      <c r="U1322">
        <f>Table1[[#This Row],[final_sold]]*Table1[[#This Row],[final_price]]</f>
        <v>76373643.925015107</v>
      </c>
      <c r="V1322">
        <v>3.26</v>
      </c>
      <c r="W1322">
        <v>10.17</v>
      </c>
    </row>
    <row r="1323" spans="1:23" x14ac:dyDescent="0.3">
      <c r="A1323">
        <v>2021</v>
      </c>
      <c r="B1323" t="s">
        <v>36</v>
      </c>
      <c r="C1323" t="s">
        <v>22</v>
      </c>
      <c r="D1323">
        <v>156812</v>
      </c>
      <c r="E1323">
        <v>7.32</v>
      </c>
      <c r="F1323" s="2">
        <f>Table1[[#This Row],[website_traffic]]*(Table1[[#This Row],[conversion_rate]]/100)</f>
        <v>11478.6384</v>
      </c>
      <c r="G1323">
        <v>66589.570000000007</v>
      </c>
      <c r="H1323" s="2">
        <f>Table1[[#This Row],[marketing_spend]]/Table1[[#This Row],[customer buying]]</f>
        <v>5.8011732471684105</v>
      </c>
      <c r="I1323">
        <v>43206.13</v>
      </c>
      <c r="J1323">
        <v>14.38</v>
      </c>
      <c r="K1323" s="1">
        <f t="shared" si="20"/>
        <v>36993.088505999993</v>
      </c>
      <c r="L1323">
        <v>468.05</v>
      </c>
      <c r="M1323">
        <v>1.02</v>
      </c>
      <c r="N1323" s="1">
        <f>Table1[[#This Row],[final_price]]*Table1[[#This Row],[competitor_price_index]]</f>
        <v>37732.950276119991</v>
      </c>
      <c r="O1323" t="s">
        <v>45</v>
      </c>
      <c r="P1323">
        <v>3491</v>
      </c>
      <c r="Q1323">
        <v>9550</v>
      </c>
      <c r="R1323">
        <v>17.760000000000002</v>
      </c>
      <c r="S1323" s="2">
        <f>Table1[[#This Row],[units_sold]]*(Table1[[#This Row],[return_rate]]/100)</f>
        <v>1696.0800000000002</v>
      </c>
      <c r="T1323" s="2">
        <f>Table1[[#This Row],[units_sold]]-Table1[[#This Row],[unit_return]]</f>
        <v>7853.92</v>
      </c>
      <c r="U1323">
        <f>Table1[[#This Row],[final_sold]]*Table1[[#This Row],[final_price]]</f>
        <v>290540757.67904347</v>
      </c>
      <c r="V1323">
        <v>4.16</v>
      </c>
      <c r="W1323">
        <v>8.09</v>
      </c>
    </row>
    <row r="1324" spans="1:23" x14ac:dyDescent="0.3">
      <c r="A1324">
        <v>2021</v>
      </c>
      <c r="B1324" t="s">
        <v>36</v>
      </c>
      <c r="C1324" t="s">
        <v>19</v>
      </c>
      <c r="D1324">
        <v>66729</v>
      </c>
      <c r="E1324">
        <v>1.96</v>
      </c>
      <c r="F1324" s="2">
        <f>Table1[[#This Row],[website_traffic]]*(Table1[[#This Row],[conversion_rate]]/100)</f>
        <v>1307.8884</v>
      </c>
      <c r="G1324">
        <v>281614.53000000003</v>
      </c>
      <c r="H1324" s="2">
        <f>Table1[[#This Row],[marketing_spend]]/Table1[[#This Row],[customer buying]]</f>
        <v>215.31999977979774</v>
      </c>
      <c r="I1324">
        <v>27805.27</v>
      </c>
      <c r="J1324">
        <v>51.64</v>
      </c>
      <c r="K1324" s="1">
        <f t="shared" si="20"/>
        <v>13446.628572000001</v>
      </c>
      <c r="L1324">
        <v>357.9</v>
      </c>
      <c r="M1324">
        <v>1.1499999999999999</v>
      </c>
      <c r="N1324" s="1">
        <f>Table1[[#This Row],[final_price]]*Table1[[#This Row],[competitor_price_index]]</f>
        <v>15463.622857800001</v>
      </c>
      <c r="O1324" t="s">
        <v>45</v>
      </c>
      <c r="P1324">
        <v>4634</v>
      </c>
      <c r="Q1324">
        <v>1281</v>
      </c>
      <c r="R1324">
        <v>20.97</v>
      </c>
      <c r="S1324" s="2">
        <f>Table1[[#This Row],[units_sold]]*(Table1[[#This Row],[return_rate]]/100)</f>
        <v>268.62569999999999</v>
      </c>
      <c r="T1324" s="2">
        <f>Table1[[#This Row],[units_sold]]-Table1[[#This Row],[unit_return]]</f>
        <v>1012.3742999999999</v>
      </c>
      <c r="U1324">
        <f>Table1[[#This Row],[final_sold]]*Table1[[#This Row],[final_price]]</f>
        <v>13613021.1879385</v>
      </c>
      <c r="V1324">
        <v>4.9000000000000004</v>
      </c>
      <c r="W1324">
        <v>9.08</v>
      </c>
    </row>
    <row r="1325" spans="1:23" x14ac:dyDescent="0.3">
      <c r="A1325">
        <v>2021</v>
      </c>
      <c r="B1325" t="s">
        <v>36</v>
      </c>
      <c r="C1325" t="s">
        <v>21</v>
      </c>
      <c r="D1325">
        <v>198243</v>
      </c>
      <c r="E1325">
        <v>4.8</v>
      </c>
      <c r="F1325" s="2">
        <f>Table1[[#This Row],[website_traffic]]*(Table1[[#This Row],[conversion_rate]]/100)</f>
        <v>9515.6640000000007</v>
      </c>
      <c r="G1325">
        <v>263878.71999999997</v>
      </c>
      <c r="H1325" s="2">
        <f>Table1[[#This Row],[marketing_spend]]/Table1[[#This Row],[customer buying]]</f>
        <v>27.730983355444238</v>
      </c>
      <c r="I1325">
        <v>37090.839999999997</v>
      </c>
      <c r="J1325">
        <v>52.52</v>
      </c>
      <c r="K1325" s="1">
        <f t="shared" si="20"/>
        <v>17610.730831999997</v>
      </c>
      <c r="L1325">
        <v>91.97</v>
      </c>
      <c r="M1325">
        <v>1.06</v>
      </c>
      <c r="N1325" s="1">
        <f>Table1[[#This Row],[final_price]]*Table1[[#This Row],[competitor_price_index]]</f>
        <v>18667.374681919999</v>
      </c>
      <c r="O1325" t="s">
        <v>44</v>
      </c>
      <c r="P1325">
        <v>261</v>
      </c>
      <c r="Q1325">
        <v>9206</v>
      </c>
      <c r="R1325">
        <v>12.04</v>
      </c>
      <c r="S1325" s="2">
        <f>Table1[[#This Row],[units_sold]]*(Table1[[#This Row],[return_rate]]/100)</f>
        <v>1108.4023999999999</v>
      </c>
      <c r="T1325" s="2">
        <f>Table1[[#This Row],[units_sold]]-Table1[[#This Row],[unit_return]]</f>
        <v>8097.5976000000001</v>
      </c>
      <c r="U1325">
        <f>Table1[[#This Row],[final_sold]]*Table1[[#This Row],[final_price]]</f>
        <v>142604611.71944919</v>
      </c>
      <c r="V1325">
        <v>3.87</v>
      </c>
      <c r="W1325">
        <v>14.98</v>
      </c>
    </row>
    <row r="1326" spans="1:23" x14ac:dyDescent="0.3">
      <c r="A1326">
        <v>2021</v>
      </c>
      <c r="B1326" t="s">
        <v>36</v>
      </c>
      <c r="C1326" t="s">
        <v>22</v>
      </c>
      <c r="D1326">
        <v>161045</v>
      </c>
      <c r="E1326">
        <v>2.83</v>
      </c>
      <c r="F1326" s="2">
        <f>Table1[[#This Row],[website_traffic]]*(Table1[[#This Row],[conversion_rate]]/100)</f>
        <v>4557.5735000000004</v>
      </c>
      <c r="G1326">
        <v>350969.19</v>
      </c>
      <c r="H1326" s="2">
        <f>Table1[[#This Row],[marketing_spend]]/Table1[[#This Row],[customer buying]]</f>
        <v>77.00790563224048</v>
      </c>
      <c r="I1326">
        <v>36749.230000000003</v>
      </c>
      <c r="J1326">
        <v>28.43</v>
      </c>
      <c r="K1326" s="1">
        <f t="shared" si="20"/>
        <v>26301.423911000002</v>
      </c>
      <c r="L1326">
        <v>450.29</v>
      </c>
      <c r="M1326">
        <v>0.94</v>
      </c>
      <c r="N1326" s="1">
        <f>Table1[[#This Row],[final_price]]*Table1[[#This Row],[competitor_price_index]]</f>
        <v>24723.338476339999</v>
      </c>
      <c r="O1326" t="s">
        <v>44</v>
      </c>
      <c r="P1326">
        <v>341</v>
      </c>
      <c r="Q1326">
        <v>5241</v>
      </c>
      <c r="R1326">
        <v>2.8</v>
      </c>
      <c r="S1326" s="2">
        <f>Table1[[#This Row],[units_sold]]*(Table1[[#This Row],[return_rate]]/100)</f>
        <v>146.74799999999999</v>
      </c>
      <c r="T1326" s="2">
        <f>Table1[[#This Row],[units_sold]]-Table1[[#This Row],[unit_return]]</f>
        <v>5094.2520000000004</v>
      </c>
      <c r="U1326">
        <f>Table1[[#This Row],[final_sold]]*Table1[[#This Row],[final_price]]</f>
        <v>133986081.3614596</v>
      </c>
      <c r="V1326">
        <v>4.5999999999999996</v>
      </c>
      <c r="W1326">
        <v>12.75</v>
      </c>
    </row>
    <row r="1327" spans="1:23" x14ac:dyDescent="0.3">
      <c r="A1327">
        <v>2021</v>
      </c>
      <c r="B1327" t="s">
        <v>36</v>
      </c>
      <c r="C1327" t="s">
        <v>19</v>
      </c>
      <c r="D1327">
        <v>89148</v>
      </c>
      <c r="E1327">
        <v>1.95</v>
      </c>
      <c r="F1327" s="2">
        <f>Table1[[#This Row],[website_traffic]]*(Table1[[#This Row],[conversion_rate]]/100)</f>
        <v>1738.386</v>
      </c>
      <c r="G1327">
        <v>320264.99</v>
      </c>
      <c r="H1327" s="2">
        <f>Table1[[#This Row],[marketing_spend]]/Table1[[#This Row],[customer buying]]</f>
        <v>184.23122942775655</v>
      </c>
      <c r="I1327">
        <v>47292.36</v>
      </c>
      <c r="J1327">
        <v>18.93</v>
      </c>
      <c r="K1327" s="1">
        <f t="shared" si="20"/>
        <v>38339.916252000003</v>
      </c>
      <c r="L1327">
        <v>246.24</v>
      </c>
      <c r="M1327">
        <v>1.03</v>
      </c>
      <c r="N1327" s="1">
        <f>Table1[[#This Row],[final_price]]*Table1[[#This Row],[competitor_price_index]]</f>
        <v>39490.113739560002</v>
      </c>
      <c r="O1327" t="s">
        <v>45</v>
      </c>
      <c r="P1327">
        <v>1908</v>
      </c>
      <c r="Q1327">
        <v>1606</v>
      </c>
      <c r="R1327">
        <v>12.12</v>
      </c>
      <c r="S1327" s="2">
        <f>Table1[[#This Row],[units_sold]]*(Table1[[#This Row],[return_rate]]/100)</f>
        <v>194.64719999999997</v>
      </c>
      <c r="T1327" s="2">
        <f>Table1[[#This Row],[units_sold]]-Table1[[#This Row],[unit_return]]</f>
        <v>1411.3528000000001</v>
      </c>
      <c r="U1327">
        <f>Table1[[#This Row],[final_sold]]*Table1[[#This Row],[final_price]]</f>
        <v>54111148.154025711</v>
      </c>
      <c r="V1327">
        <v>4.62</v>
      </c>
      <c r="W1327">
        <v>8.9600000000000009</v>
      </c>
    </row>
    <row r="1328" spans="1:23" x14ac:dyDescent="0.3">
      <c r="A1328">
        <v>2021</v>
      </c>
      <c r="B1328" t="s">
        <v>36</v>
      </c>
      <c r="C1328" t="s">
        <v>18</v>
      </c>
      <c r="D1328">
        <v>86054</v>
      </c>
      <c r="E1328">
        <v>6.37</v>
      </c>
      <c r="F1328" s="2">
        <f>Table1[[#This Row],[website_traffic]]*(Table1[[#This Row],[conversion_rate]]/100)</f>
        <v>5481.6398000000008</v>
      </c>
      <c r="G1328">
        <v>433591.53</v>
      </c>
      <c r="H1328" s="2">
        <f>Table1[[#This Row],[marketing_spend]]/Table1[[#This Row],[customer buying]]</f>
        <v>79.098872932147046</v>
      </c>
      <c r="I1328">
        <v>4832.91</v>
      </c>
      <c r="J1328">
        <v>4.5199999999999996</v>
      </c>
      <c r="K1328" s="1">
        <f t="shared" si="20"/>
        <v>4614.4624679999997</v>
      </c>
      <c r="L1328">
        <v>160.43</v>
      </c>
      <c r="M1328">
        <v>1.04</v>
      </c>
      <c r="N1328" s="1">
        <f>Table1[[#This Row],[final_price]]*Table1[[#This Row],[competitor_price_index]]</f>
        <v>4799.0409667200001</v>
      </c>
      <c r="O1328" t="s">
        <v>45</v>
      </c>
      <c r="P1328">
        <v>1131</v>
      </c>
      <c r="Q1328">
        <v>3343</v>
      </c>
      <c r="R1328">
        <v>22.68</v>
      </c>
      <c r="S1328" s="2">
        <f>Table1[[#This Row],[units_sold]]*(Table1[[#This Row],[return_rate]]/100)</f>
        <v>758.19240000000002</v>
      </c>
      <c r="T1328" s="2">
        <f>Table1[[#This Row],[units_sold]]-Table1[[#This Row],[unit_return]]</f>
        <v>2584.8076000000001</v>
      </c>
      <c r="U1328">
        <f>Table1[[#This Row],[final_sold]]*Table1[[#This Row],[final_price]]</f>
        <v>11927497.657201156</v>
      </c>
      <c r="V1328">
        <v>3.05</v>
      </c>
      <c r="W1328">
        <v>6.42</v>
      </c>
    </row>
    <row r="1329" spans="1:23" x14ac:dyDescent="0.3">
      <c r="A1329">
        <v>2021</v>
      </c>
      <c r="B1329" t="s">
        <v>36</v>
      </c>
      <c r="C1329" t="s">
        <v>20</v>
      </c>
      <c r="D1329">
        <v>125361</v>
      </c>
      <c r="E1329">
        <v>6.28</v>
      </c>
      <c r="F1329" s="2">
        <f>Table1[[#This Row],[website_traffic]]*(Table1[[#This Row],[conversion_rate]]/100)</f>
        <v>7872.6708000000008</v>
      </c>
      <c r="G1329">
        <v>328650</v>
      </c>
      <c r="H1329" s="2">
        <f>Table1[[#This Row],[marketing_spend]]/Table1[[#This Row],[customer buying]]</f>
        <v>41.745680512895312</v>
      </c>
      <c r="I1329">
        <v>37452.129999999997</v>
      </c>
      <c r="J1329">
        <v>54.62</v>
      </c>
      <c r="K1329" s="1">
        <f t="shared" si="20"/>
        <v>16995.776593999999</v>
      </c>
      <c r="L1329">
        <v>50.98</v>
      </c>
      <c r="M1329">
        <v>1.1100000000000001</v>
      </c>
      <c r="N1329" s="1">
        <f>Table1[[#This Row],[final_price]]*Table1[[#This Row],[competitor_price_index]]</f>
        <v>18865.312019339999</v>
      </c>
      <c r="O1329" t="s">
        <v>45</v>
      </c>
      <c r="P1329">
        <v>157</v>
      </c>
      <c r="Q1329">
        <v>7337</v>
      </c>
      <c r="R1329">
        <v>18.61</v>
      </c>
      <c r="S1329" s="2">
        <f>Table1[[#This Row],[units_sold]]*(Table1[[#This Row],[return_rate]]/100)</f>
        <v>1365.4157</v>
      </c>
      <c r="T1329" s="2">
        <f>Table1[[#This Row],[units_sold]]-Table1[[#This Row],[unit_return]]</f>
        <v>5971.5843000000004</v>
      </c>
      <c r="U1329">
        <f>Table1[[#This Row],[final_sold]]*Table1[[#This Row],[final_price]]</f>
        <v>101491712.67503788</v>
      </c>
      <c r="V1329">
        <v>4.66</v>
      </c>
      <c r="W1329">
        <v>9.4</v>
      </c>
    </row>
    <row r="1330" spans="1:23" x14ac:dyDescent="0.3">
      <c r="A1330">
        <v>2021</v>
      </c>
      <c r="B1330" t="s">
        <v>36</v>
      </c>
      <c r="C1330" t="s">
        <v>18</v>
      </c>
      <c r="D1330">
        <v>14805</v>
      </c>
      <c r="E1330">
        <v>5.88</v>
      </c>
      <c r="F1330" s="2">
        <f>Table1[[#This Row],[website_traffic]]*(Table1[[#This Row],[conversion_rate]]/100)</f>
        <v>870.53399999999999</v>
      </c>
      <c r="G1330">
        <v>295124.71999999997</v>
      </c>
      <c r="H1330" s="2">
        <f>Table1[[#This Row],[marketing_spend]]/Table1[[#This Row],[customer buying]]</f>
        <v>339.01573057456687</v>
      </c>
      <c r="I1330">
        <v>36324.400000000001</v>
      </c>
      <c r="J1330">
        <v>58.2</v>
      </c>
      <c r="K1330" s="1">
        <f t="shared" si="20"/>
        <v>15183.599199999999</v>
      </c>
      <c r="L1330">
        <v>285.31</v>
      </c>
      <c r="M1330">
        <v>0.81</v>
      </c>
      <c r="N1330" s="1">
        <f>Table1[[#This Row],[final_price]]*Table1[[#This Row],[competitor_price_index]]</f>
        <v>12298.715351999999</v>
      </c>
      <c r="O1330" t="s">
        <v>45</v>
      </c>
      <c r="P1330">
        <v>4616</v>
      </c>
      <c r="Q1330">
        <v>621</v>
      </c>
      <c r="R1330">
        <v>14.74</v>
      </c>
      <c r="S1330" s="2">
        <f>Table1[[#This Row],[units_sold]]*(Table1[[#This Row],[return_rate]]/100)</f>
        <v>91.535399999999996</v>
      </c>
      <c r="T1330" s="2">
        <f>Table1[[#This Row],[units_sold]]-Table1[[#This Row],[unit_return]]</f>
        <v>529.46460000000002</v>
      </c>
      <c r="U1330">
        <f>Table1[[#This Row],[final_sold]]*Table1[[#This Row],[final_price]]</f>
        <v>8039178.2769883201</v>
      </c>
      <c r="V1330">
        <v>3.57</v>
      </c>
      <c r="W1330">
        <v>14.32</v>
      </c>
    </row>
    <row r="1331" spans="1:23" x14ac:dyDescent="0.3">
      <c r="A1331">
        <v>2021</v>
      </c>
      <c r="B1331" t="s">
        <v>36</v>
      </c>
      <c r="C1331" t="s">
        <v>22</v>
      </c>
      <c r="D1331">
        <v>90086</v>
      </c>
      <c r="E1331">
        <v>3.95</v>
      </c>
      <c r="F1331" s="2">
        <f>Table1[[#This Row],[website_traffic]]*(Table1[[#This Row],[conversion_rate]]/100)</f>
        <v>3558.3969999999999</v>
      </c>
      <c r="G1331">
        <v>97466.42</v>
      </c>
      <c r="H1331" s="2">
        <f>Table1[[#This Row],[marketing_spend]]/Table1[[#This Row],[customer buying]]</f>
        <v>27.390541302727044</v>
      </c>
      <c r="I1331">
        <v>39083.120000000003</v>
      </c>
      <c r="J1331">
        <v>3.01</v>
      </c>
      <c r="K1331" s="1">
        <f t="shared" si="20"/>
        <v>37906.718088000001</v>
      </c>
      <c r="L1331">
        <v>131.54</v>
      </c>
      <c r="M1331">
        <v>0.85</v>
      </c>
      <c r="N1331" s="1">
        <f>Table1[[#This Row],[final_price]]*Table1[[#This Row],[competitor_price_index]]</f>
        <v>32220.710374800001</v>
      </c>
      <c r="O1331" t="s">
        <v>45</v>
      </c>
      <c r="P1331">
        <v>4806</v>
      </c>
      <c r="Q1331">
        <v>1800</v>
      </c>
      <c r="R1331">
        <v>18.8</v>
      </c>
      <c r="S1331" s="2">
        <f>Table1[[#This Row],[units_sold]]*(Table1[[#This Row],[return_rate]]/100)</f>
        <v>338.4</v>
      </c>
      <c r="T1331" s="2">
        <f>Table1[[#This Row],[units_sold]]-Table1[[#This Row],[unit_return]]</f>
        <v>1461.6</v>
      </c>
      <c r="U1331">
        <f>Table1[[#This Row],[final_sold]]*Table1[[#This Row],[final_price]]</f>
        <v>55404459.157420799</v>
      </c>
      <c r="V1331">
        <v>2.5299999999999998</v>
      </c>
      <c r="W1331">
        <v>0.62</v>
      </c>
    </row>
    <row r="1332" spans="1:23" x14ac:dyDescent="0.3">
      <c r="A1332">
        <v>2021</v>
      </c>
      <c r="B1332" t="s">
        <v>36</v>
      </c>
      <c r="C1332" t="s">
        <v>22</v>
      </c>
      <c r="D1332">
        <v>75500</v>
      </c>
      <c r="E1332">
        <v>7.4</v>
      </c>
      <c r="F1332" s="2">
        <f>Table1[[#This Row],[website_traffic]]*(Table1[[#This Row],[conversion_rate]]/100)</f>
        <v>5587.0000000000009</v>
      </c>
      <c r="G1332">
        <v>313300.46999999997</v>
      </c>
      <c r="H1332" s="2">
        <f>Table1[[#This Row],[marketing_spend]]/Table1[[#This Row],[customer buying]]</f>
        <v>56.076690531591183</v>
      </c>
      <c r="I1332">
        <v>34408.99</v>
      </c>
      <c r="J1332">
        <v>44.62</v>
      </c>
      <c r="K1332" s="1">
        <f t="shared" si="20"/>
        <v>19055.698662000003</v>
      </c>
      <c r="L1332">
        <v>180.98</v>
      </c>
      <c r="M1332">
        <v>0.97</v>
      </c>
      <c r="N1332" s="1">
        <f>Table1[[#This Row],[final_price]]*Table1[[#This Row],[competitor_price_index]]</f>
        <v>18484.027702140003</v>
      </c>
      <c r="O1332" t="s">
        <v>45</v>
      </c>
      <c r="P1332">
        <v>4317</v>
      </c>
      <c r="Q1332">
        <v>3128</v>
      </c>
      <c r="R1332">
        <v>24.46</v>
      </c>
      <c r="S1332" s="2">
        <f>Table1[[#This Row],[units_sold]]*(Table1[[#This Row],[return_rate]]/100)</f>
        <v>765.10880000000009</v>
      </c>
      <c r="T1332" s="2">
        <f>Table1[[#This Row],[units_sold]]-Table1[[#This Row],[unit_return]]</f>
        <v>2362.8912</v>
      </c>
      <c r="U1332">
        <f>Table1[[#This Row],[final_sold]]*Table1[[#This Row],[final_price]]</f>
        <v>45026542.678291582</v>
      </c>
      <c r="V1332">
        <v>2.8</v>
      </c>
      <c r="W1332">
        <v>16.760000000000002</v>
      </c>
    </row>
    <row r="1333" spans="1:23" x14ac:dyDescent="0.3">
      <c r="A1333">
        <v>2021</v>
      </c>
      <c r="B1333" t="s">
        <v>36</v>
      </c>
      <c r="C1333" t="s">
        <v>20</v>
      </c>
      <c r="D1333">
        <v>183636</v>
      </c>
      <c r="E1333">
        <v>4.3600000000000003</v>
      </c>
      <c r="F1333" s="2">
        <f>Table1[[#This Row],[website_traffic]]*(Table1[[#This Row],[conversion_rate]]/100)</f>
        <v>8006.5295999999998</v>
      </c>
      <c r="G1333">
        <v>431841.09</v>
      </c>
      <c r="H1333" s="2">
        <f>Table1[[#This Row],[marketing_spend]]/Table1[[#This Row],[customer buying]]</f>
        <v>53.93611359408451</v>
      </c>
      <c r="I1333">
        <v>8725</v>
      </c>
      <c r="J1333">
        <v>49.97</v>
      </c>
      <c r="K1333" s="1">
        <f t="shared" si="20"/>
        <v>4365.1174999999994</v>
      </c>
      <c r="L1333">
        <v>44.25</v>
      </c>
      <c r="M1333">
        <v>0.95</v>
      </c>
      <c r="N1333" s="1">
        <f>Table1[[#This Row],[final_price]]*Table1[[#This Row],[competitor_price_index]]</f>
        <v>4146.8616249999995</v>
      </c>
      <c r="O1333" t="s">
        <v>45</v>
      </c>
      <c r="P1333">
        <v>3962</v>
      </c>
      <c r="Q1333">
        <v>4211</v>
      </c>
      <c r="R1333">
        <v>20.39</v>
      </c>
      <c r="S1333" s="2">
        <f>Table1[[#This Row],[units_sold]]*(Table1[[#This Row],[return_rate]]/100)</f>
        <v>858.62289999999996</v>
      </c>
      <c r="T1333" s="2">
        <f>Table1[[#This Row],[units_sold]]-Table1[[#This Row],[unit_return]]</f>
        <v>3352.3771000000002</v>
      </c>
      <c r="U1333">
        <f>Table1[[#This Row],[final_sold]]*Table1[[#This Row],[final_price]]</f>
        <v>14633519.945809249</v>
      </c>
      <c r="V1333">
        <v>2.63</v>
      </c>
      <c r="W1333">
        <v>12.11</v>
      </c>
    </row>
    <row r="1334" spans="1:23" x14ac:dyDescent="0.3">
      <c r="A1334">
        <v>2021</v>
      </c>
      <c r="B1334" t="s">
        <v>36</v>
      </c>
      <c r="C1334" t="s">
        <v>20</v>
      </c>
      <c r="D1334">
        <v>100332</v>
      </c>
      <c r="E1334">
        <v>3.4</v>
      </c>
      <c r="F1334" s="2">
        <f>Table1[[#This Row],[website_traffic]]*(Table1[[#This Row],[conversion_rate]]/100)</f>
        <v>3411.2880000000005</v>
      </c>
      <c r="G1334">
        <v>308784.71000000002</v>
      </c>
      <c r="H1334" s="2">
        <f>Table1[[#This Row],[marketing_spend]]/Table1[[#This Row],[customer buying]]</f>
        <v>90.518510896763914</v>
      </c>
      <c r="I1334">
        <v>44223.09</v>
      </c>
      <c r="J1334">
        <v>17.54</v>
      </c>
      <c r="K1334" s="1">
        <f t="shared" si="20"/>
        <v>36466.360013999998</v>
      </c>
      <c r="L1334">
        <v>346.39</v>
      </c>
      <c r="M1334">
        <v>0.86</v>
      </c>
      <c r="N1334" s="1">
        <f>Table1[[#This Row],[final_price]]*Table1[[#This Row],[competitor_price_index]]</f>
        <v>31361.069612039999</v>
      </c>
      <c r="O1334" t="s">
        <v>45</v>
      </c>
      <c r="P1334">
        <v>1082</v>
      </c>
      <c r="Q1334">
        <v>2121</v>
      </c>
      <c r="R1334">
        <v>19.440000000000001</v>
      </c>
      <c r="S1334" s="2">
        <f>Table1[[#This Row],[units_sold]]*(Table1[[#This Row],[return_rate]]/100)</f>
        <v>412.32240000000002</v>
      </c>
      <c r="T1334" s="2">
        <f>Table1[[#This Row],[units_sold]]-Table1[[#This Row],[unit_return]]</f>
        <v>1708.6776</v>
      </c>
      <c r="U1334">
        <f>Table1[[#This Row],[final_sold]]*Table1[[#This Row],[final_price]]</f>
        <v>62309252.509457484</v>
      </c>
      <c r="V1334">
        <v>3.11</v>
      </c>
      <c r="W1334">
        <v>5.13</v>
      </c>
    </row>
    <row r="1335" spans="1:23" x14ac:dyDescent="0.3">
      <c r="A1335">
        <v>2021</v>
      </c>
      <c r="B1335" t="s">
        <v>36</v>
      </c>
      <c r="C1335" t="s">
        <v>22</v>
      </c>
      <c r="D1335">
        <v>196680</v>
      </c>
      <c r="E1335">
        <v>4.87</v>
      </c>
      <c r="F1335" s="2">
        <f>Table1[[#This Row],[website_traffic]]*(Table1[[#This Row],[conversion_rate]]/100)</f>
        <v>9578.3160000000007</v>
      </c>
      <c r="G1335">
        <v>337009.24</v>
      </c>
      <c r="H1335" s="2">
        <f>Table1[[#This Row],[marketing_spend]]/Table1[[#This Row],[customer buying]]</f>
        <v>35.184602387308999</v>
      </c>
      <c r="I1335">
        <v>5546.58</v>
      </c>
      <c r="J1335">
        <v>6.05</v>
      </c>
      <c r="K1335" s="1">
        <f t="shared" si="20"/>
        <v>5211.0119100000002</v>
      </c>
      <c r="L1335">
        <v>187.7</v>
      </c>
      <c r="M1335">
        <v>0.99</v>
      </c>
      <c r="N1335" s="1">
        <f>Table1[[#This Row],[final_price]]*Table1[[#This Row],[competitor_price_index]]</f>
        <v>5158.9017909000004</v>
      </c>
      <c r="O1335" t="s">
        <v>45</v>
      </c>
      <c r="P1335">
        <v>4573</v>
      </c>
      <c r="Q1335">
        <v>9425</v>
      </c>
      <c r="R1335">
        <v>3.15</v>
      </c>
      <c r="S1335" s="2">
        <f>Table1[[#This Row],[units_sold]]*(Table1[[#This Row],[return_rate]]/100)</f>
        <v>296.88749999999999</v>
      </c>
      <c r="T1335" s="2">
        <f>Table1[[#This Row],[units_sold]]-Table1[[#This Row],[unit_return]]</f>
        <v>9128.1124999999993</v>
      </c>
      <c r="U1335">
        <f>Table1[[#This Row],[final_sold]]*Table1[[#This Row],[final_price]]</f>
        <v>47566702.95331987</v>
      </c>
      <c r="V1335">
        <v>4.92</v>
      </c>
      <c r="W1335">
        <v>9.3000000000000007</v>
      </c>
    </row>
    <row r="1336" spans="1:23" x14ac:dyDescent="0.3">
      <c r="A1336">
        <v>2021</v>
      </c>
      <c r="B1336" t="s">
        <v>36</v>
      </c>
      <c r="C1336" t="s">
        <v>19</v>
      </c>
      <c r="D1336">
        <v>144398</v>
      </c>
      <c r="E1336">
        <v>0.84</v>
      </c>
      <c r="F1336" s="2">
        <f>Table1[[#This Row],[website_traffic]]*(Table1[[#This Row],[conversion_rate]]/100)</f>
        <v>1212.9431999999999</v>
      </c>
      <c r="G1336">
        <v>259916.29</v>
      </c>
      <c r="H1336" s="2">
        <f>Table1[[#This Row],[marketing_spend]]/Table1[[#This Row],[customer buying]]</f>
        <v>214.2856235972138</v>
      </c>
      <c r="I1336">
        <v>31117.47</v>
      </c>
      <c r="J1336">
        <v>43.49</v>
      </c>
      <c r="K1336" s="1">
        <f t="shared" si="20"/>
        <v>17584.482296999999</v>
      </c>
      <c r="L1336">
        <v>80.010000000000005</v>
      </c>
      <c r="M1336">
        <v>0.81</v>
      </c>
      <c r="N1336" s="1">
        <f>Table1[[#This Row],[final_price]]*Table1[[#This Row],[competitor_price_index]]</f>
        <v>14243.43066057</v>
      </c>
      <c r="O1336" t="s">
        <v>45</v>
      </c>
      <c r="P1336">
        <v>405</v>
      </c>
      <c r="Q1336">
        <v>832</v>
      </c>
      <c r="R1336">
        <v>9.52</v>
      </c>
      <c r="S1336" s="2">
        <f>Table1[[#This Row],[units_sold]]*(Table1[[#This Row],[return_rate]]/100)</f>
        <v>79.206399999999988</v>
      </c>
      <c r="T1336" s="2">
        <f>Table1[[#This Row],[units_sold]]-Table1[[#This Row],[unit_return]]</f>
        <v>752.79359999999997</v>
      </c>
      <c r="U1336">
        <f>Table1[[#This Row],[final_sold]]*Table1[[#This Row],[final_price]]</f>
        <v>13237485.732494898</v>
      </c>
      <c r="V1336">
        <v>3.43</v>
      </c>
      <c r="W1336">
        <v>2.96</v>
      </c>
    </row>
    <row r="1337" spans="1:23" x14ac:dyDescent="0.3">
      <c r="A1337">
        <v>2021</v>
      </c>
      <c r="B1337" t="s">
        <v>36</v>
      </c>
      <c r="C1337" t="s">
        <v>20</v>
      </c>
      <c r="D1337">
        <v>8782</v>
      </c>
      <c r="E1337">
        <v>2.74</v>
      </c>
      <c r="F1337" s="2">
        <f>Table1[[#This Row],[website_traffic]]*(Table1[[#This Row],[conversion_rate]]/100)</f>
        <v>240.6268</v>
      </c>
      <c r="G1337">
        <v>59264.37</v>
      </c>
      <c r="H1337" s="2">
        <f>Table1[[#This Row],[marketing_spend]]/Table1[[#This Row],[customer buying]]</f>
        <v>246.29164332484993</v>
      </c>
      <c r="I1337">
        <v>12899.18</v>
      </c>
      <c r="J1337">
        <v>36.200000000000003</v>
      </c>
      <c r="K1337" s="1">
        <f t="shared" si="20"/>
        <v>8229.6768399999983</v>
      </c>
      <c r="L1337">
        <v>143.72999999999999</v>
      </c>
      <c r="M1337">
        <v>1.1299999999999999</v>
      </c>
      <c r="N1337" s="1">
        <f>Table1[[#This Row],[final_price]]*Table1[[#This Row],[competitor_price_index]]</f>
        <v>9299.5348291999981</v>
      </c>
      <c r="O1337" t="s">
        <v>45</v>
      </c>
      <c r="P1337">
        <v>4146</v>
      </c>
      <c r="Q1337">
        <v>134</v>
      </c>
      <c r="R1337">
        <v>4.57</v>
      </c>
      <c r="S1337" s="2">
        <f>Table1[[#This Row],[units_sold]]*(Table1[[#This Row],[return_rate]]/100)</f>
        <v>6.123800000000001</v>
      </c>
      <c r="T1337" s="2">
        <f>Table1[[#This Row],[units_sold]]-Table1[[#This Row],[unit_return]]</f>
        <v>127.8762</v>
      </c>
      <c r="U1337">
        <f>Table1[[#This Row],[final_sold]]*Table1[[#This Row],[final_price]]</f>
        <v>1052379.8015272077</v>
      </c>
      <c r="V1337">
        <v>2.8</v>
      </c>
      <c r="W1337">
        <v>7.76</v>
      </c>
    </row>
    <row r="1338" spans="1:23" x14ac:dyDescent="0.3">
      <c r="A1338">
        <v>2021</v>
      </c>
      <c r="B1338" t="s">
        <v>36</v>
      </c>
      <c r="C1338" t="s">
        <v>18</v>
      </c>
      <c r="D1338">
        <v>98972</v>
      </c>
      <c r="E1338">
        <v>7.1</v>
      </c>
      <c r="F1338" s="2">
        <f>Table1[[#This Row],[website_traffic]]*(Table1[[#This Row],[conversion_rate]]/100)</f>
        <v>7027.0119999999997</v>
      </c>
      <c r="G1338">
        <v>410913.77</v>
      </c>
      <c r="H1338" s="2">
        <f>Table1[[#This Row],[marketing_spend]]/Table1[[#This Row],[customer buying]]</f>
        <v>58.476315395505239</v>
      </c>
      <c r="I1338">
        <v>25513.919999999998</v>
      </c>
      <c r="J1338">
        <v>43.73</v>
      </c>
      <c r="K1338" s="1">
        <f t="shared" si="20"/>
        <v>14356.682783999999</v>
      </c>
      <c r="L1338">
        <v>270.27</v>
      </c>
      <c r="M1338">
        <v>1.1599999999999999</v>
      </c>
      <c r="N1338" s="1">
        <f>Table1[[#This Row],[final_price]]*Table1[[#This Row],[competitor_price_index]]</f>
        <v>16653.752029439998</v>
      </c>
      <c r="O1338" t="s">
        <v>45</v>
      </c>
      <c r="P1338">
        <v>1829</v>
      </c>
      <c r="Q1338">
        <v>5326</v>
      </c>
      <c r="R1338">
        <v>16.48</v>
      </c>
      <c r="S1338" s="2">
        <f>Table1[[#This Row],[units_sold]]*(Table1[[#This Row],[return_rate]]/100)</f>
        <v>877.72479999999996</v>
      </c>
      <c r="T1338" s="2">
        <f>Table1[[#This Row],[units_sold]]-Table1[[#This Row],[unit_return]]</f>
        <v>4448.2752</v>
      </c>
      <c r="U1338">
        <f>Table1[[#This Row],[final_sold]]*Table1[[#This Row],[final_price]]</f>
        <v>63862475.982334152</v>
      </c>
      <c r="V1338">
        <v>3.79</v>
      </c>
      <c r="W1338">
        <v>12.77</v>
      </c>
    </row>
    <row r="1339" spans="1:23" x14ac:dyDescent="0.3">
      <c r="A1339">
        <v>2021</v>
      </c>
      <c r="B1339" t="s">
        <v>36</v>
      </c>
      <c r="C1339" t="s">
        <v>21</v>
      </c>
      <c r="D1339">
        <v>150769</v>
      </c>
      <c r="E1339">
        <v>6.14</v>
      </c>
      <c r="F1339" s="2">
        <f>Table1[[#This Row],[website_traffic]]*(Table1[[#This Row],[conversion_rate]]/100)</f>
        <v>9257.2165999999997</v>
      </c>
      <c r="G1339">
        <v>323157.24</v>
      </c>
      <c r="H1339" s="2">
        <f>Table1[[#This Row],[marketing_spend]]/Table1[[#This Row],[customer buying]]</f>
        <v>34.908683026818231</v>
      </c>
      <c r="I1339">
        <v>49758.94</v>
      </c>
      <c r="J1339">
        <v>55.47</v>
      </c>
      <c r="K1339" s="1">
        <f t="shared" si="20"/>
        <v>22157.655982000004</v>
      </c>
      <c r="L1339">
        <v>349.97</v>
      </c>
      <c r="M1339">
        <v>1.1499999999999999</v>
      </c>
      <c r="N1339" s="1">
        <f>Table1[[#This Row],[final_price]]*Table1[[#This Row],[competitor_price_index]]</f>
        <v>25481.304379300003</v>
      </c>
      <c r="O1339" t="s">
        <v>45</v>
      </c>
      <c r="P1339">
        <v>2254</v>
      </c>
      <c r="Q1339">
        <v>5720</v>
      </c>
      <c r="R1339">
        <v>17.7</v>
      </c>
      <c r="S1339" s="2">
        <f>Table1[[#This Row],[units_sold]]*(Table1[[#This Row],[return_rate]]/100)</f>
        <v>1012.4399999999999</v>
      </c>
      <c r="T1339" s="2">
        <f>Table1[[#This Row],[units_sold]]-Table1[[#This Row],[unit_return]]</f>
        <v>4707.5600000000004</v>
      </c>
      <c r="U1339">
        <f>Table1[[#This Row],[final_sold]]*Table1[[#This Row],[final_price]]</f>
        <v>104308494.99462394</v>
      </c>
      <c r="V1339">
        <v>3.09</v>
      </c>
      <c r="W1339">
        <v>18.18</v>
      </c>
    </row>
    <row r="1340" spans="1:23" x14ac:dyDescent="0.3">
      <c r="A1340">
        <v>2022</v>
      </c>
      <c r="B1340" t="s">
        <v>36</v>
      </c>
      <c r="C1340" t="s">
        <v>21</v>
      </c>
      <c r="D1340">
        <v>101405</v>
      </c>
      <c r="E1340">
        <v>0.93</v>
      </c>
      <c r="F1340" s="2">
        <f>Table1[[#This Row],[website_traffic]]*(Table1[[#This Row],[conversion_rate]]/100)</f>
        <v>943.06650000000013</v>
      </c>
      <c r="G1340">
        <v>425524.16</v>
      </c>
      <c r="H1340" s="2">
        <f>Table1[[#This Row],[marketing_spend]]/Table1[[#This Row],[customer buying]]</f>
        <v>451.21331316508423</v>
      </c>
      <c r="I1340">
        <v>14734.99</v>
      </c>
      <c r="J1340">
        <v>27.09</v>
      </c>
      <c r="K1340" s="1">
        <f t="shared" si="20"/>
        <v>10743.281209000001</v>
      </c>
      <c r="L1340">
        <v>378.72</v>
      </c>
      <c r="M1340">
        <v>1.08</v>
      </c>
      <c r="N1340" s="1">
        <f>Table1[[#This Row],[final_price]]*Table1[[#This Row],[competitor_price_index]]</f>
        <v>11602.743705720002</v>
      </c>
      <c r="O1340" t="s">
        <v>45</v>
      </c>
      <c r="P1340">
        <v>4787</v>
      </c>
      <c r="Q1340">
        <v>863</v>
      </c>
      <c r="R1340">
        <v>14.88</v>
      </c>
      <c r="S1340" s="2">
        <f>Table1[[#This Row],[units_sold]]*(Table1[[#This Row],[return_rate]]/100)</f>
        <v>128.4144</v>
      </c>
      <c r="T1340" s="2">
        <f>Table1[[#This Row],[units_sold]]-Table1[[#This Row],[unit_return]]</f>
        <v>734.5856</v>
      </c>
      <c r="U1340">
        <f>Table1[[#This Row],[final_sold]]*Table1[[#This Row],[final_price]]</f>
        <v>7891859.6728819907</v>
      </c>
      <c r="V1340">
        <v>4.58</v>
      </c>
      <c r="W1340">
        <v>14.16</v>
      </c>
    </row>
    <row r="1341" spans="1:23" x14ac:dyDescent="0.3">
      <c r="A1341">
        <v>2022</v>
      </c>
      <c r="B1341" t="s">
        <v>36</v>
      </c>
      <c r="C1341" t="s">
        <v>18</v>
      </c>
      <c r="D1341">
        <v>37158</v>
      </c>
      <c r="E1341">
        <v>3.26</v>
      </c>
      <c r="F1341" s="2">
        <f>Table1[[#This Row],[website_traffic]]*(Table1[[#This Row],[conversion_rate]]/100)</f>
        <v>1211.3507999999999</v>
      </c>
      <c r="G1341">
        <v>89092.02</v>
      </c>
      <c r="H1341" s="2">
        <f>Table1[[#This Row],[marketing_spend]]/Table1[[#This Row],[customer buying]]</f>
        <v>73.547662658909388</v>
      </c>
      <c r="I1341">
        <v>24997.84</v>
      </c>
      <c r="J1341">
        <v>52.47</v>
      </c>
      <c r="K1341" s="1">
        <f t="shared" si="20"/>
        <v>11881.473352000001</v>
      </c>
      <c r="L1341">
        <v>263.88</v>
      </c>
      <c r="M1341">
        <v>1.01</v>
      </c>
      <c r="N1341" s="1">
        <f>Table1[[#This Row],[final_price]]*Table1[[#This Row],[competitor_price_index]]</f>
        <v>12000.28808552</v>
      </c>
      <c r="O1341" t="s">
        <v>45</v>
      </c>
      <c r="P1341">
        <v>1499</v>
      </c>
      <c r="Q1341">
        <v>1162</v>
      </c>
      <c r="R1341">
        <v>18.82</v>
      </c>
      <c r="S1341" s="2">
        <f>Table1[[#This Row],[units_sold]]*(Table1[[#This Row],[return_rate]]/100)</f>
        <v>218.6884</v>
      </c>
      <c r="T1341" s="2">
        <f>Table1[[#This Row],[units_sold]]-Table1[[#This Row],[unit_return]]</f>
        <v>943.3116</v>
      </c>
      <c r="U1341">
        <f>Table1[[#This Row],[final_sold]]*Table1[[#This Row],[final_price]]</f>
        <v>11207931.638032485</v>
      </c>
      <c r="V1341">
        <v>4.8</v>
      </c>
      <c r="W1341">
        <v>13.85</v>
      </c>
    </row>
    <row r="1342" spans="1:23" x14ac:dyDescent="0.3">
      <c r="A1342">
        <v>2022</v>
      </c>
      <c r="B1342" t="s">
        <v>36</v>
      </c>
      <c r="C1342" t="s">
        <v>21</v>
      </c>
      <c r="D1342">
        <v>54462</v>
      </c>
      <c r="E1342">
        <v>6.83</v>
      </c>
      <c r="F1342" s="2">
        <f>Table1[[#This Row],[website_traffic]]*(Table1[[#This Row],[conversion_rate]]/100)</f>
        <v>3719.7545999999998</v>
      </c>
      <c r="G1342">
        <v>411322.39</v>
      </c>
      <c r="H1342" s="2">
        <f>Table1[[#This Row],[marketing_spend]]/Table1[[#This Row],[customer buying]]</f>
        <v>110.57782951595786</v>
      </c>
      <c r="I1342">
        <v>45000.7</v>
      </c>
      <c r="J1342">
        <v>31.61</v>
      </c>
      <c r="K1342" s="1">
        <f t="shared" si="20"/>
        <v>30775.978729999995</v>
      </c>
      <c r="L1342">
        <v>368.04</v>
      </c>
      <c r="M1342">
        <v>0.95</v>
      </c>
      <c r="N1342" s="1">
        <f>Table1[[#This Row],[final_price]]*Table1[[#This Row],[competitor_price_index]]</f>
        <v>29237.179793499996</v>
      </c>
      <c r="O1342" t="s">
        <v>44</v>
      </c>
      <c r="P1342">
        <v>2672</v>
      </c>
      <c r="Q1342">
        <v>4342</v>
      </c>
      <c r="R1342">
        <v>9.06</v>
      </c>
      <c r="S1342" s="2">
        <f>Table1[[#This Row],[units_sold]]*(Table1[[#This Row],[return_rate]]/100)</f>
        <v>393.3852</v>
      </c>
      <c r="T1342" s="2">
        <f>Table1[[#This Row],[units_sold]]-Table1[[#This Row],[unit_return]]</f>
        <v>3948.6147999999998</v>
      </c>
      <c r="U1342">
        <f>Table1[[#This Row],[final_sold]]*Table1[[#This Row],[final_price]]</f>
        <v>121522485.09776318</v>
      </c>
      <c r="V1342">
        <v>4.67</v>
      </c>
      <c r="W1342">
        <v>16.350000000000001</v>
      </c>
    </row>
    <row r="1343" spans="1:23" x14ac:dyDescent="0.3">
      <c r="A1343">
        <v>2022</v>
      </c>
      <c r="B1343" t="s">
        <v>36</v>
      </c>
      <c r="C1343" t="s">
        <v>22</v>
      </c>
      <c r="D1343">
        <v>174448</v>
      </c>
      <c r="E1343">
        <v>4.01</v>
      </c>
      <c r="F1343" s="2">
        <f>Table1[[#This Row],[website_traffic]]*(Table1[[#This Row],[conversion_rate]]/100)</f>
        <v>6995.3647999999994</v>
      </c>
      <c r="G1343">
        <v>498836.92</v>
      </c>
      <c r="H1343" s="2">
        <f>Table1[[#This Row],[marketing_spend]]/Table1[[#This Row],[customer buying]]</f>
        <v>71.309636346627698</v>
      </c>
      <c r="I1343">
        <v>29705.65</v>
      </c>
      <c r="J1343">
        <v>22.97</v>
      </c>
      <c r="K1343" s="1">
        <f t="shared" si="20"/>
        <v>22882.262194999999</v>
      </c>
      <c r="L1343">
        <v>440.97</v>
      </c>
      <c r="M1343">
        <v>0.85</v>
      </c>
      <c r="N1343" s="1">
        <f>Table1[[#This Row],[final_price]]*Table1[[#This Row],[competitor_price_index]]</f>
        <v>19449.922865749999</v>
      </c>
      <c r="O1343" t="s">
        <v>44</v>
      </c>
      <c r="P1343">
        <v>3722</v>
      </c>
      <c r="Q1343">
        <v>7834</v>
      </c>
      <c r="R1343">
        <v>23.18</v>
      </c>
      <c r="S1343" s="2">
        <f>Table1[[#This Row],[units_sold]]*(Table1[[#This Row],[return_rate]]/100)</f>
        <v>1815.9212</v>
      </c>
      <c r="T1343" s="2">
        <f>Table1[[#This Row],[units_sold]]-Table1[[#This Row],[unit_return]]</f>
        <v>6018.0788000000002</v>
      </c>
      <c r="U1343">
        <f>Table1[[#This Row],[final_sold]]*Table1[[#This Row],[final_price]]</f>
        <v>137707257.01177096</v>
      </c>
      <c r="V1343">
        <v>4.4800000000000004</v>
      </c>
      <c r="W1343">
        <v>12.97</v>
      </c>
    </row>
    <row r="1344" spans="1:23" x14ac:dyDescent="0.3">
      <c r="A1344">
        <v>2022</v>
      </c>
      <c r="B1344" t="s">
        <v>36</v>
      </c>
      <c r="C1344" t="s">
        <v>20</v>
      </c>
      <c r="D1344">
        <v>152389</v>
      </c>
      <c r="E1344">
        <v>1.1399999999999999</v>
      </c>
      <c r="F1344" s="2">
        <f>Table1[[#This Row],[website_traffic]]*(Table1[[#This Row],[conversion_rate]]/100)</f>
        <v>1737.2345999999998</v>
      </c>
      <c r="G1344">
        <v>16061.66</v>
      </c>
      <c r="H1344" s="2">
        <f>Table1[[#This Row],[marketing_spend]]/Table1[[#This Row],[customer buying]]</f>
        <v>9.2455331018620068</v>
      </c>
      <c r="I1344">
        <v>24203.35</v>
      </c>
      <c r="J1344">
        <v>49.27</v>
      </c>
      <c r="K1344" s="1">
        <f t="shared" si="20"/>
        <v>12278.359454999998</v>
      </c>
      <c r="L1344">
        <v>488.88</v>
      </c>
      <c r="M1344">
        <v>0.9</v>
      </c>
      <c r="N1344" s="1">
        <f>Table1[[#This Row],[final_price]]*Table1[[#This Row],[competitor_price_index]]</f>
        <v>11050.523509499999</v>
      </c>
      <c r="O1344" t="s">
        <v>45</v>
      </c>
      <c r="P1344">
        <v>4647</v>
      </c>
      <c r="Q1344">
        <v>882</v>
      </c>
      <c r="R1344">
        <v>5.54</v>
      </c>
      <c r="S1344" s="2">
        <f>Table1[[#This Row],[units_sold]]*(Table1[[#This Row],[return_rate]]/100)</f>
        <v>48.8628</v>
      </c>
      <c r="T1344" s="2">
        <f>Table1[[#This Row],[units_sold]]-Table1[[#This Row],[unit_return]]</f>
        <v>833.13720000000001</v>
      </c>
      <c r="U1344">
        <f>Table1[[#This Row],[final_sold]]*Table1[[#This Row],[final_price]]</f>
        <v>10229558.016932225</v>
      </c>
      <c r="V1344">
        <v>2.54</v>
      </c>
      <c r="W1344">
        <v>6.95</v>
      </c>
    </row>
    <row r="1345" spans="1:23" x14ac:dyDescent="0.3">
      <c r="A1345">
        <v>2022</v>
      </c>
      <c r="B1345" t="s">
        <v>36</v>
      </c>
      <c r="C1345" t="s">
        <v>18</v>
      </c>
      <c r="D1345">
        <v>21121</v>
      </c>
      <c r="E1345">
        <v>2.86</v>
      </c>
      <c r="F1345" s="2">
        <f>Table1[[#This Row],[website_traffic]]*(Table1[[#This Row],[conversion_rate]]/100)</f>
        <v>604.06060000000002</v>
      </c>
      <c r="G1345">
        <v>150271.9</v>
      </c>
      <c r="H1345" s="2">
        <f>Table1[[#This Row],[marketing_spend]]/Table1[[#This Row],[customer buying]]</f>
        <v>248.76957709209969</v>
      </c>
      <c r="I1345">
        <v>45216.86</v>
      </c>
      <c r="J1345">
        <v>24.17</v>
      </c>
      <c r="K1345" s="1">
        <f t="shared" si="20"/>
        <v>34287.944938000001</v>
      </c>
      <c r="L1345">
        <v>137.88</v>
      </c>
      <c r="M1345">
        <v>1.06</v>
      </c>
      <c r="N1345" s="1">
        <f>Table1[[#This Row],[final_price]]*Table1[[#This Row],[competitor_price_index]]</f>
        <v>36345.221634280002</v>
      </c>
      <c r="O1345" t="s">
        <v>45</v>
      </c>
      <c r="P1345">
        <v>1662</v>
      </c>
      <c r="Q1345">
        <v>422</v>
      </c>
      <c r="R1345">
        <v>2.59</v>
      </c>
      <c r="S1345" s="2">
        <f>Table1[[#This Row],[units_sold]]*(Table1[[#This Row],[return_rate]]/100)</f>
        <v>10.9298</v>
      </c>
      <c r="T1345" s="2">
        <f>Table1[[#This Row],[units_sold]]-Table1[[#This Row],[unit_return]]</f>
        <v>411.0702</v>
      </c>
      <c r="U1345">
        <f>Table1[[#This Row],[final_sold]]*Table1[[#This Row],[final_price]]</f>
        <v>14094752.383252649</v>
      </c>
      <c r="V1345">
        <v>3.5</v>
      </c>
      <c r="W1345">
        <v>8.74</v>
      </c>
    </row>
    <row r="1346" spans="1:23" x14ac:dyDescent="0.3">
      <c r="A1346">
        <v>2022</v>
      </c>
      <c r="B1346" t="s">
        <v>36</v>
      </c>
      <c r="C1346" t="s">
        <v>22</v>
      </c>
      <c r="D1346">
        <v>25630</v>
      </c>
      <c r="E1346">
        <v>5.32</v>
      </c>
      <c r="F1346" s="2">
        <f>Table1[[#This Row],[website_traffic]]*(Table1[[#This Row],[conversion_rate]]/100)</f>
        <v>1363.5160000000001</v>
      </c>
      <c r="G1346">
        <v>121486.15</v>
      </c>
      <c r="H1346" s="2">
        <f>Table1[[#This Row],[marketing_spend]]/Table1[[#This Row],[customer buying]]</f>
        <v>89.097707690998845</v>
      </c>
      <c r="I1346">
        <v>31202.959999999999</v>
      </c>
      <c r="J1346">
        <v>49.74</v>
      </c>
      <c r="K1346" s="1">
        <f t="shared" ref="K1346:K1409" si="21">I1346*(1-J1346/100)</f>
        <v>15682.607695999997</v>
      </c>
      <c r="L1346">
        <v>32.409999999999997</v>
      </c>
      <c r="M1346">
        <v>0.88</v>
      </c>
      <c r="N1346" s="1">
        <f>Table1[[#This Row],[final_price]]*Table1[[#This Row],[competitor_price_index]]</f>
        <v>13800.694772479997</v>
      </c>
      <c r="O1346" t="s">
        <v>45</v>
      </c>
      <c r="P1346">
        <v>2459</v>
      </c>
      <c r="Q1346">
        <v>1047</v>
      </c>
      <c r="R1346">
        <v>13.13</v>
      </c>
      <c r="S1346" s="2">
        <f>Table1[[#This Row],[units_sold]]*(Table1[[#This Row],[return_rate]]/100)</f>
        <v>137.47110000000001</v>
      </c>
      <c r="T1346" s="2">
        <f>Table1[[#This Row],[units_sold]]-Table1[[#This Row],[unit_return]]</f>
        <v>909.52890000000002</v>
      </c>
      <c r="U1346">
        <f>Table1[[#This Row],[final_sold]]*Table1[[#This Row],[final_price]]</f>
        <v>14263784.926874412</v>
      </c>
      <c r="V1346">
        <v>3.84</v>
      </c>
      <c r="W1346">
        <v>9.69</v>
      </c>
    </row>
    <row r="1347" spans="1:23" x14ac:dyDescent="0.3">
      <c r="A1347">
        <v>2022</v>
      </c>
      <c r="B1347" t="s">
        <v>36</v>
      </c>
      <c r="C1347" t="s">
        <v>20</v>
      </c>
      <c r="D1347">
        <v>31364</v>
      </c>
      <c r="E1347">
        <v>1.91</v>
      </c>
      <c r="F1347" s="2">
        <f>Table1[[#This Row],[website_traffic]]*(Table1[[#This Row],[conversion_rate]]/100)</f>
        <v>599.05239999999992</v>
      </c>
      <c r="G1347">
        <v>56133.74</v>
      </c>
      <c r="H1347" s="2">
        <f>Table1[[#This Row],[marketing_spend]]/Table1[[#This Row],[customer buying]]</f>
        <v>93.70422353703951</v>
      </c>
      <c r="I1347">
        <v>49469.61</v>
      </c>
      <c r="J1347">
        <v>31.93</v>
      </c>
      <c r="K1347" s="1">
        <f t="shared" si="21"/>
        <v>33673.963527000007</v>
      </c>
      <c r="L1347">
        <v>327.5</v>
      </c>
      <c r="M1347">
        <v>1.05</v>
      </c>
      <c r="N1347" s="1">
        <f>Table1[[#This Row],[final_price]]*Table1[[#This Row],[competitor_price_index]]</f>
        <v>35357.661703350008</v>
      </c>
      <c r="O1347" t="s">
        <v>45</v>
      </c>
      <c r="P1347">
        <v>1621</v>
      </c>
      <c r="Q1347">
        <v>543</v>
      </c>
      <c r="R1347">
        <v>5.26</v>
      </c>
      <c r="S1347" s="2">
        <f>Table1[[#This Row],[units_sold]]*(Table1[[#This Row],[return_rate]]/100)</f>
        <v>28.561800000000002</v>
      </c>
      <c r="T1347" s="2">
        <f>Table1[[#This Row],[units_sold]]-Table1[[#This Row],[unit_return]]</f>
        <v>514.43820000000005</v>
      </c>
      <c r="U1347">
        <f>Table1[[#This Row],[final_sold]]*Table1[[#This Row],[final_price]]</f>
        <v>17323173.183695536</v>
      </c>
      <c r="V1347">
        <v>4.54</v>
      </c>
      <c r="W1347">
        <v>5.77</v>
      </c>
    </row>
    <row r="1348" spans="1:23" x14ac:dyDescent="0.3">
      <c r="A1348">
        <v>2022</v>
      </c>
      <c r="B1348" t="s">
        <v>36</v>
      </c>
      <c r="C1348" t="s">
        <v>22</v>
      </c>
      <c r="D1348">
        <v>99995</v>
      </c>
      <c r="E1348">
        <v>6.8</v>
      </c>
      <c r="F1348" s="2">
        <f>Table1[[#This Row],[website_traffic]]*(Table1[[#This Row],[conversion_rate]]/100)</f>
        <v>6799.6600000000008</v>
      </c>
      <c r="G1348">
        <v>218525.9</v>
      </c>
      <c r="H1348" s="2">
        <f>Table1[[#This Row],[marketing_spend]]/Table1[[#This Row],[customer buying]]</f>
        <v>32.137768653138536</v>
      </c>
      <c r="I1348">
        <v>28145.279999999999</v>
      </c>
      <c r="J1348">
        <v>51.73</v>
      </c>
      <c r="K1348" s="1">
        <f t="shared" si="21"/>
        <v>13585.726656000001</v>
      </c>
      <c r="L1348">
        <v>368.31</v>
      </c>
      <c r="M1348">
        <v>1.03</v>
      </c>
      <c r="N1348" s="1">
        <f>Table1[[#This Row],[final_price]]*Table1[[#This Row],[competitor_price_index]]</f>
        <v>13993.298455680002</v>
      </c>
      <c r="O1348" t="s">
        <v>45</v>
      </c>
      <c r="P1348">
        <v>1506</v>
      </c>
      <c r="Q1348">
        <v>4406</v>
      </c>
      <c r="R1348">
        <v>20.62</v>
      </c>
      <c r="S1348" s="2">
        <f>Table1[[#This Row],[units_sold]]*(Table1[[#This Row],[return_rate]]/100)</f>
        <v>908.51720000000012</v>
      </c>
      <c r="T1348" s="2">
        <f>Table1[[#This Row],[units_sold]]-Table1[[#This Row],[unit_return]]</f>
        <v>3497.4827999999998</v>
      </c>
      <c r="U1348">
        <f>Table1[[#This Row],[final_sold]]*Table1[[#This Row],[final_price]]</f>
        <v>47515845.304861516</v>
      </c>
      <c r="V1348">
        <v>3.24</v>
      </c>
      <c r="W1348">
        <v>13.02</v>
      </c>
    </row>
    <row r="1349" spans="1:23" x14ac:dyDescent="0.3">
      <c r="A1349">
        <v>2022</v>
      </c>
      <c r="B1349" t="s">
        <v>36</v>
      </c>
      <c r="C1349" t="s">
        <v>22</v>
      </c>
      <c r="D1349">
        <v>181052</v>
      </c>
      <c r="E1349">
        <v>7.75</v>
      </c>
      <c r="F1349" s="2">
        <f>Table1[[#This Row],[website_traffic]]*(Table1[[#This Row],[conversion_rate]]/100)</f>
        <v>14031.53</v>
      </c>
      <c r="G1349">
        <v>399471.23</v>
      </c>
      <c r="H1349" s="2">
        <f>Table1[[#This Row],[marketing_spend]]/Table1[[#This Row],[customer buying]]</f>
        <v>28.469541810479683</v>
      </c>
      <c r="I1349">
        <v>18511.88</v>
      </c>
      <c r="J1349">
        <v>50.43</v>
      </c>
      <c r="K1349" s="1">
        <f t="shared" si="21"/>
        <v>9176.3389160000006</v>
      </c>
      <c r="L1349">
        <v>40.450000000000003</v>
      </c>
      <c r="M1349">
        <v>0.92</v>
      </c>
      <c r="N1349" s="1">
        <f>Table1[[#This Row],[final_price]]*Table1[[#This Row],[competitor_price_index]]</f>
        <v>8442.2318027200017</v>
      </c>
      <c r="O1349" t="s">
        <v>45</v>
      </c>
      <c r="P1349">
        <v>4288</v>
      </c>
      <c r="Q1349">
        <v>9288</v>
      </c>
      <c r="R1349">
        <v>5.98</v>
      </c>
      <c r="S1349" s="2">
        <f>Table1[[#This Row],[units_sold]]*(Table1[[#This Row],[return_rate]]/100)</f>
        <v>555.42240000000004</v>
      </c>
      <c r="T1349" s="2">
        <f>Table1[[#This Row],[units_sold]]-Table1[[#This Row],[unit_return]]</f>
        <v>8732.5776000000005</v>
      </c>
      <c r="U1349">
        <f>Table1[[#This Row],[final_sold]]*Table1[[#This Row],[final_price]]</f>
        <v>80133091.667869896</v>
      </c>
      <c r="V1349">
        <v>3.31</v>
      </c>
      <c r="W1349">
        <v>16.850000000000001</v>
      </c>
    </row>
    <row r="1350" spans="1:23" x14ac:dyDescent="0.3">
      <c r="A1350">
        <v>2022</v>
      </c>
      <c r="B1350" t="s">
        <v>36</v>
      </c>
      <c r="C1350" t="s">
        <v>22</v>
      </c>
      <c r="D1350">
        <v>180933</v>
      </c>
      <c r="E1350">
        <v>6.66</v>
      </c>
      <c r="F1350" s="2">
        <f>Table1[[#This Row],[website_traffic]]*(Table1[[#This Row],[conversion_rate]]/100)</f>
        <v>12050.1378</v>
      </c>
      <c r="G1350">
        <v>276130.03000000003</v>
      </c>
      <c r="H1350" s="2">
        <f>Table1[[#This Row],[marketing_spend]]/Table1[[#This Row],[customer buying]]</f>
        <v>22.915093136943216</v>
      </c>
      <c r="I1350">
        <v>32096.07</v>
      </c>
      <c r="J1350">
        <v>53.53</v>
      </c>
      <c r="K1350" s="1">
        <f t="shared" si="21"/>
        <v>14915.043728999999</v>
      </c>
      <c r="L1350">
        <v>43.4</v>
      </c>
      <c r="M1350">
        <v>1</v>
      </c>
      <c r="N1350" s="1">
        <f>Table1[[#This Row],[final_price]]*Table1[[#This Row],[competitor_price_index]]</f>
        <v>14915.043728999999</v>
      </c>
      <c r="O1350" t="s">
        <v>45</v>
      </c>
      <c r="P1350">
        <v>3567</v>
      </c>
      <c r="Q1350">
        <v>9640</v>
      </c>
      <c r="R1350">
        <v>13.41</v>
      </c>
      <c r="S1350" s="2">
        <f>Table1[[#This Row],[units_sold]]*(Table1[[#This Row],[return_rate]]/100)</f>
        <v>1292.7239999999999</v>
      </c>
      <c r="T1350" s="2">
        <f>Table1[[#This Row],[units_sold]]-Table1[[#This Row],[unit_return]]</f>
        <v>8347.2759999999998</v>
      </c>
      <c r="U1350">
        <f>Table1[[#This Row],[final_sold]]*Table1[[#This Row],[final_price]]</f>
        <v>124499986.5580322</v>
      </c>
      <c r="V1350">
        <v>4</v>
      </c>
      <c r="W1350">
        <v>15.27</v>
      </c>
    </row>
    <row r="1351" spans="1:23" x14ac:dyDescent="0.3">
      <c r="A1351">
        <v>2022</v>
      </c>
      <c r="B1351" t="s">
        <v>36</v>
      </c>
      <c r="C1351" t="s">
        <v>19</v>
      </c>
      <c r="D1351">
        <v>180192</v>
      </c>
      <c r="E1351">
        <v>6.11</v>
      </c>
      <c r="F1351" s="2">
        <f>Table1[[#This Row],[website_traffic]]*(Table1[[#This Row],[conversion_rate]]/100)</f>
        <v>11009.7312</v>
      </c>
      <c r="G1351">
        <v>238867.86</v>
      </c>
      <c r="H1351" s="2">
        <f>Table1[[#This Row],[marketing_spend]]/Table1[[#This Row],[customer buying]]</f>
        <v>21.696066476173367</v>
      </c>
      <c r="I1351">
        <v>29095.38</v>
      </c>
      <c r="J1351">
        <v>39.68</v>
      </c>
      <c r="K1351" s="1">
        <f t="shared" si="21"/>
        <v>17550.333215999999</v>
      </c>
      <c r="L1351">
        <v>460.44</v>
      </c>
      <c r="M1351">
        <v>1.02</v>
      </c>
      <c r="N1351" s="1">
        <f>Table1[[#This Row],[final_price]]*Table1[[#This Row],[competitor_price_index]]</f>
        <v>17901.33988032</v>
      </c>
      <c r="O1351" t="s">
        <v>45</v>
      </c>
      <c r="P1351">
        <v>2855</v>
      </c>
      <c r="Q1351">
        <v>8719</v>
      </c>
      <c r="R1351">
        <v>20.47</v>
      </c>
      <c r="S1351" s="2">
        <f>Table1[[#This Row],[units_sold]]*(Table1[[#This Row],[return_rate]]/100)</f>
        <v>1784.7792999999999</v>
      </c>
      <c r="T1351" s="2">
        <f>Table1[[#This Row],[units_sold]]-Table1[[#This Row],[unit_return]]</f>
        <v>6934.2206999999999</v>
      </c>
      <c r="U1351">
        <f>Table1[[#This Row],[final_sold]]*Table1[[#This Row],[final_price]]</f>
        <v>121697883.87828477</v>
      </c>
      <c r="V1351">
        <v>3.96</v>
      </c>
      <c r="W1351">
        <v>10.81</v>
      </c>
    </row>
    <row r="1352" spans="1:23" x14ac:dyDescent="0.3">
      <c r="A1352">
        <v>2022</v>
      </c>
      <c r="B1352" t="s">
        <v>36</v>
      </c>
      <c r="C1352" t="s">
        <v>18</v>
      </c>
      <c r="D1352">
        <v>43876</v>
      </c>
      <c r="E1352">
        <v>5.04</v>
      </c>
      <c r="F1352" s="2">
        <f>Table1[[#This Row],[website_traffic]]*(Table1[[#This Row],[conversion_rate]]/100)</f>
        <v>2211.3503999999998</v>
      </c>
      <c r="G1352">
        <v>499160.06</v>
      </c>
      <c r="H1352" s="2">
        <f>Table1[[#This Row],[marketing_spend]]/Table1[[#This Row],[customer buying]]</f>
        <v>225.72635254910304</v>
      </c>
      <c r="I1352">
        <v>37583.32</v>
      </c>
      <c r="J1352">
        <v>31.48</v>
      </c>
      <c r="K1352" s="1">
        <f t="shared" si="21"/>
        <v>25752.090864000002</v>
      </c>
      <c r="L1352">
        <v>122.26</v>
      </c>
      <c r="M1352">
        <v>1.03</v>
      </c>
      <c r="N1352" s="1">
        <f>Table1[[#This Row],[final_price]]*Table1[[#This Row],[competitor_price_index]]</f>
        <v>26524.653589920003</v>
      </c>
      <c r="O1352" t="s">
        <v>45</v>
      </c>
      <c r="P1352">
        <v>1735</v>
      </c>
      <c r="Q1352">
        <v>1455</v>
      </c>
      <c r="R1352">
        <v>16.84</v>
      </c>
      <c r="S1352" s="2">
        <f>Table1[[#This Row],[units_sold]]*(Table1[[#This Row],[return_rate]]/100)</f>
        <v>245.02199999999999</v>
      </c>
      <c r="T1352" s="2">
        <f>Table1[[#This Row],[units_sold]]-Table1[[#This Row],[unit_return]]</f>
        <v>1209.9780000000001</v>
      </c>
      <c r="U1352">
        <f>Table1[[#This Row],[final_sold]]*Table1[[#This Row],[final_price]]</f>
        <v>31159463.399440996</v>
      </c>
      <c r="V1352">
        <v>3.29</v>
      </c>
      <c r="W1352">
        <v>16.73</v>
      </c>
    </row>
    <row r="1353" spans="1:23" x14ac:dyDescent="0.3">
      <c r="A1353">
        <v>2022</v>
      </c>
      <c r="B1353" t="s">
        <v>36</v>
      </c>
      <c r="C1353" t="s">
        <v>22</v>
      </c>
      <c r="D1353">
        <v>177680</v>
      </c>
      <c r="E1353">
        <v>1.42</v>
      </c>
      <c r="F1353" s="2">
        <f>Table1[[#This Row],[website_traffic]]*(Table1[[#This Row],[conversion_rate]]/100)</f>
        <v>2523.056</v>
      </c>
      <c r="G1353">
        <v>229302.48</v>
      </c>
      <c r="H1353" s="2">
        <f>Table1[[#This Row],[marketing_spend]]/Table1[[#This Row],[customer buying]]</f>
        <v>90.882834150331988</v>
      </c>
      <c r="I1353">
        <v>3863.46</v>
      </c>
      <c r="J1353">
        <v>11.29</v>
      </c>
      <c r="K1353" s="1">
        <f t="shared" si="21"/>
        <v>3427.2753659999998</v>
      </c>
      <c r="L1353">
        <v>133.87</v>
      </c>
      <c r="M1353">
        <v>0.98</v>
      </c>
      <c r="N1353" s="1">
        <f>Table1[[#This Row],[final_price]]*Table1[[#This Row],[competitor_price_index]]</f>
        <v>3358.7298586799998</v>
      </c>
      <c r="O1353" t="s">
        <v>45</v>
      </c>
      <c r="P1353">
        <v>1427</v>
      </c>
      <c r="Q1353">
        <v>1337</v>
      </c>
      <c r="R1353">
        <v>17.34</v>
      </c>
      <c r="S1353" s="2">
        <f>Table1[[#This Row],[units_sold]]*(Table1[[#This Row],[return_rate]]/100)</f>
        <v>231.83580000000001</v>
      </c>
      <c r="T1353" s="2">
        <f>Table1[[#This Row],[units_sold]]-Table1[[#This Row],[unit_return]]</f>
        <v>1105.1641999999999</v>
      </c>
      <c r="U1353">
        <f>Table1[[#This Row],[final_sold]]*Table1[[#This Row],[final_price]]</f>
        <v>3787702.0380450967</v>
      </c>
      <c r="V1353">
        <v>2.65</v>
      </c>
      <c r="W1353">
        <v>7.34</v>
      </c>
    </row>
    <row r="1354" spans="1:23" x14ac:dyDescent="0.3">
      <c r="A1354">
        <v>2022</v>
      </c>
      <c r="B1354" t="s">
        <v>36</v>
      </c>
      <c r="C1354" t="s">
        <v>21</v>
      </c>
      <c r="D1354">
        <v>85612</v>
      </c>
      <c r="E1354">
        <v>4.55</v>
      </c>
      <c r="F1354" s="2">
        <f>Table1[[#This Row],[website_traffic]]*(Table1[[#This Row],[conversion_rate]]/100)</f>
        <v>3895.346</v>
      </c>
      <c r="G1354">
        <v>161043.12</v>
      </c>
      <c r="H1354" s="2">
        <f>Table1[[#This Row],[marketing_spend]]/Table1[[#This Row],[customer buying]]</f>
        <v>41.342443007630131</v>
      </c>
      <c r="I1354">
        <v>2861.04</v>
      </c>
      <c r="J1354">
        <v>17.12</v>
      </c>
      <c r="K1354" s="1">
        <f t="shared" si="21"/>
        <v>2371.2299520000001</v>
      </c>
      <c r="L1354">
        <v>328.52</v>
      </c>
      <c r="M1354">
        <v>0.97</v>
      </c>
      <c r="N1354" s="1">
        <f>Table1[[#This Row],[final_price]]*Table1[[#This Row],[competitor_price_index]]</f>
        <v>2300.0930534399999</v>
      </c>
      <c r="O1354" t="s">
        <v>45</v>
      </c>
      <c r="P1354">
        <v>3358</v>
      </c>
      <c r="Q1354">
        <v>3583</v>
      </c>
      <c r="R1354">
        <v>22.9</v>
      </c>
      <c r="S1354" s="2">
        <f>Table1[[#This Row],[units_sold]]*(Table1[[#This Row],[return_rate]]/100)</f>
        <v>820.50699999999995</v>
      </c>
      <c r="T1354" s="2">
        <f>Table1[[#This Row],[units_sold]]-Table1[[#This Row],[unit_return]]</f>
        <v>2762.4929999999999</v>
      </c>
      <c r="U1354">
        <f>Table1[[#This Row],[final_sold]]*Table1[[#This Row],[final_price]]</f>
        <v>6550506.1437903363</v>
      </c>
      <c r="V1354">
        <v>4.5999999999999996</v>
      </c>
      <c r="W1354">
        <v>12.15</v>
      </c>
    </row>
    <row r="1355" spans="1:23" x14ac:dyDescent="0.3">
      <c r="A1355">
        <v>2022</v>
      </c>
      <c r="B1355" t="s">
        <v>36</v>
      </c>
      <c r="C1355" t="s">
        <v>20</v>
      </c>
      <c r="D1355">
        <v>46635</v>
      </c>
      <c r="E1355">
        <v>5.15</v>
      </c>
      <c r="F1355" s="2">
        <f>Table1[[#This Row],[website_traffic]]*(Table1[[#This Row],[conversion_rate]]/100)</f>
        <v>2401.7025000000003</v>
      </c>
      <c r="G1355">
        <v>301500.09000000003</v>
      </c>
      <c r="H1355" s="2">
        <f>Table1[[#This Row],[marketing_spend]]/Table1[[#This Row],[customer buying]]</f>
        <v>125.53598541034953</v>
      </c>
      <c r="I1355">
        <v>22691.62</v>
      </c>
      <c r="J1355">
        <v>41.85</v>
      </c>
      <c r="K1355" s="1">
        <f t="shared" si="21"/>
        <v>13195.177029999997</v>
      </c>
      <c r="L1355">
        <v>247</v>
      </c>
      <c r="M1355">
        <v>0.82</v>
      </c>
      <c r="N1355" s="1">
        <f>Table1[[#This Row],[final_price]]*Table1[[#This Row],[competitor_price_index]]</f>
        <v>10820.045164599996</v>
      </c>
      <c r="O1355" t="s">
        <v>44</v>
      </c>
      <c r="P1355">
        <v>3157</v>
      </c>
      <c r="Q1355">
        <v>1519</v>
      </c>
      <c r="R1355">
        <v>18.170000000000002</v>
      </c>
      <c r="S1355" s="2">
        <f>Table1[[#This Row],[units_sold]]*(Table1[[#This Row],[return_rate]]/100)</f>
        <v>276.00230000000005</v>
      </c>
      <c r="T1355" s="2">
        <f>Table1[[#This Row],[units_sold]]-Table1[[#This Row],[unit_return]]</f>
        <v>1242.9976999999999</v>
      </c>
      <c r="U1355">
        <f>Table1[[#This Row],[final_sold]]*Table1[[#This Row],[final_price]]</f>
        <v>16401574.699382827</v>
      </c>
      <c r="V1355">
        <v>2.5299999999999998</v>
      </c>
      <c r="W1355">
        <v>16.64</v>
      </c>
    </row>
    <row r="1356" spans="1:23" x14ac:dyDescent="0.3">
      <c r="A1356">
        <v>2022</v>
      </c>
      <c r="B1356" t="s">
        <v>36</v>
      </c>
      <c r="C1356" t="s">
        <v>19</v>
      </c>
      <c r="D1356">
        <v>185348</v>
      </c>
      <c r="E1356">
        <v>3.48</v>
      </c>
      <c r="F1356" s="2">
        <f>Table1[[#This Row],[website_traffic]]*(Table1[[#This Row],[conversion_rate]]/100)</f>
        <v>6450.1103999999996</v>
      </c>
      <c r="G1356">
        <v>293790.64</v>
      </c>
      <c r="H1356" s="2">
        <f>Table1[[#This Row],[marketing_spend]]/Table1[[#This Row],[customer buying]]</f>
        <v>45.548156819145305</v>
      </c>
      <c r="I1356">
        <v>34959.93</v>
      </c>
      <c r="J1356">
        <v>22.5</v>
      </c>
      <c r="K1356" s="1">
        <f t="shared" si="21"/>
        <v>27093.945750000003</v>
      </c>
      <c r="L1356">
        <v>183.87</v>
      </c>
      <c r="M1356">
        <v>1.1100000000000001</v>
      </c>
      <c r="N1356" s="1">
        <f>Table1[[#This Row],[final_price]]*Table1[[#This Row],[competitor_price_index]]</f>
        <v>30074.279782500005</v>
      </c>
      <c r="O1356" t="s">
        <v>45</v>
      </c>
      <c r="P1356">
        <v>1837</v>
      </c>
      <c r="Q1356">
        <v>4540</v>
      </c>
      <c r="R1356">
        <v>21.54</v>
      </c>
      <c r="S1356" s="2">
        <f>Table1[[#This Row],[units_sold]]*(Table1[[#This Row],[return_rate]]/100)</f>
        <v>977.91599999999994</v>
      </c>
      <c r="T1356" s="2">
        <f>Table1[[#This Row],[units_sold]]-Table1[[#This Row],[unit_return]]</f>
        <v>3562.0839999999998</v>
      </c>
      <c r="U1356">
        <f>Table1[[#This Row],[final_sold]]*Table1[[#This Row],[final_price]]</f>
        <v>96510910.652943</v>
      </c>
      <c r="V1356">
        <v>3.52</v>
      </c>
      <c r="W1356">
        <v>17.12</v>
      </c>
    </row>
    <row r="1357" spans="1:23" x14ac:dyDescent="0.3">
      <c r="A1357">
        <v>2022</v>
      </c>
      <c r="B1357" t="s">
        <v>36</v>
      </c>
      <c r="C1357" t="s">
        <v>21</v>
      </c>
      <c r="D1357">
        <v>70086</v>
      </c>
      <c r="E1357">
        <v>1.54</v>
      </c>
      <c r="F1357" s="2">
        <f>Table1[[#This Row],[website_traffic]]*(Table1[[#This Row],[conversion_rate]]/100)</f>
        <v>1079.3244</v>
      </c>
      <c r="G1357">
        <v>400380.83</v>
      </c>
      <c r="H1357" s="2">
        <f>Table1[[#This Row],[marketing_spend]]/Table1[[#This Row],[customer buying]]</f>
        <v>370.95504372920692</v>
      </c>
      <c r="I1357">
        <v>9847.11</v>
      </c>
      <c r="J1357">
        <v>2.3199999999999998</v>
      </c>
      <c r="K1357" s="1">
        <f t="shared" si="21"/>
        <v>9618.6570480000009</v>
      </c>
      <c r="L1357">
        <v>343.96</v>
      </c>
      <c r="M1357">
        <v>1.01</v>
      </c>
      <c r="N1357" s="1">
        <f>Table1[[#This Row],[final_price]]*Table1[[#This Row],[competitor_price_index]]</f>
        <v>9714.8436184800012</v>
      </c>
      <c r="O1357" t="s">
        <v>45</v>
      </c>
      <c r="P1357">
        <v>3290</v>
      </c>
      <c r="Q1357">
        <v>869</v>
      </c>
      <c r="R1357">
        <v>22.33</v>
      </c>
      <c r="S1357" s="2">
        <f>Table1[[#This Row],[units_sold]]*(Table1[[#This Row],[return_rate]]/100)</f>
        <v>194.04769999999996</v>
      </c>
      <c r="T1357" s="2">
        <f>Table1[[#This Row],[units_sold]]-Table1[[#This Row],[unit_return]]</f>
        <v>674.95230000000004</v>
      </c>
      <c r="U1357">
        <f>Table1[[#This Row],[final_sold]]*Table1[[#This Row],[final_price]]</f>
        <v>6492134.6974588111</v>
      </c>
      <c r="V1357">
        <v>4.03</v>
      </c>
      <c r="W1357">
        <v>8.91</v>
      </c>
    </row>
    <row r="1358" spans="1:23" x14ac:dyDescent="0.3">
      <c r="A1358">
        <v>2022</v>
      </c>
      <c r="B1358" t="s">
        <v>36</v>
      </c>
      <c r="C1358" t="s">
        <v>18</v>
      </c>
      <c r="D1358">
        <v>109987</v>
      </c>
      <c r="E1358">
        <v>1.23</v>
      </c>
      <c r="F1358" s="2">
        <f>Table1[[#This Row],[website_traffic]]*(Table1[[#This Row],[conversion_rate]]/100)</f>
        <v>1352.8401000000001</v>
      </c>
      <c r="G1358">
        <v>246035.65</v>
      </c>
      <c r="H1358" s="2">
        <f>Table1[[#This Row],[marketing_spend]]/Table1[[#This Row],[customer buying]]</f>
        <v>181.86602392995297</v>
      </c>
      <c r="I1358">
        <v>46144.11</v>
      </c>
      <c r="J1358">
        <v>18.89</v>
      </c>
      <c r="K1358" s="1">
        <f t="shared" si="21"/>
        <v>37427.487621</v>
      </c>
      <c r="L1358">
        <v>411</v>
      </c>
      <c r="M1358">
        <v>1.17</v>
      </c>
      <c r="N1358" s="1">
        <f>Table1[[#This Row],[final_price]]*Table1[[#This Row],[competitor_price_index]]</f>
        <v>43790.160516569995</v>
      </c>
      <c r="O1358" t="s">
        <v>44</v>
      </c>
      <c r="P1358">
        <v>3091</v>
      </c>
      <c r="Q1358">
        <v>1440</v>
      </c>
      <c r="R1358">
        <v>22.69</v>
      </c>
      <c r="S1358" s="2">
        <f>Table1[[#This Row],[units_sold]]*(Table1[[#This Row],[return_rate]]/100)</f>
        <v>326.73600000000005</v>
      </c>
      <c r="T1358" s="2">
        <f>Table1[[#This Row],[units_sold]]-Table1[[#This Row],[unit_return]]</f>
        <v>1113.2639999999999</v>
      </c>
      <c r="U1358">
        <f>Table1[[#This Row],[final_sold]]*Table1[[#This Row],[final_price]]</f>
        <v>41666674.578904942</v>
      </c>
      <c r="V1358">
        <v>4.26</v>
      </c>
      <c r="W1358">
        <v>11.06</v>
      </c>
    </row>
    <row r="1359" spans="1:23" x14ac:dyDescent="0.3">
      <c r="A1359">
        <v>2022</v>
      </c>
      <c r="B1359" t="s">
        <v>36</v>
      </c>
      <c r="C1359" t="s">
        <v>20</v>
      </c>
      <c r="D1359">
        <v>124675</v>
      </c>
      <c r="E1359">
        <v>4.45</v>
      </c>
      <c r="F1359" s="2">
        <f>Table1[[#This Row],[website_traffic]]*(Table1[[#This Row],[conversion_rate]]/100)</f>
        <v>5548.0375000000004</v>
      </c>
      <c r="G1359">
        <v>300222.96000000002</v>
      </c>
      <c r="H1359" s="2">
        <f>Table1[[#This Row],[marketing_spend]]/Table1[[#This Row],[customer buying]]</f>
        <v>54.113361706729634</v>
      </c>
      <c r="I1359">
        <v>13016.8</v>
      </c>
      <c r="J1359">
        <v>52.62</v>
      </c>
      <c r="K1359" s="1">
        <f t="shared" si="21"/>
        <v>6167.3598400000001</v>
      </c>
      <c r="L1359">
        <v>205.01</v>
      </c>
      <c r="M1359">
        <v>0.88</v>
      </c>
      <c r="N1359" s="1">
        <f>Table1[[#This Row],[final_price]]*Table1[[#This Row],[competitor_price_index]]</f>
        <v>5427.2766591999998</v>
      </c>
      <c r="O1359" t="s">
        <v>44</v>
      </c>
      <c r="P1359">
        <v>450</v>
      </c>
      <c r="Q1359">
        <v>4674</v>
      </c>
      <c r="R1359">
        <v>22.16</v>
      </c>
      <c r="S1359" s="2">
        <f>Table1[[#This Row],[units_sold]]*(Table1[[#This Row],[return_rate]]/100)</f>
        <v>1035.7583999999999</v>
      </c>
      <c r="T1359" s="2">
        <f>Table1[[#This Row],[units_sold]]-Table1[[#This Row],[unit_return]]</f>
        <v>3638.2416000000003</v>
      </c>
      <c r="U1359">
        <f>Table1[[#This Row],[final_sold]]*Table1[[#This Row],[final_price]]</f>
        <v>22438345.132057346</v>
      </c>
      <c r="V1359">
        <v>3.37</v>
      </c>
      <c r="W1359">
        <v>16.940000000000001</v>
      </c>
    </row>
    <row r="1360" spans="1:23" x14ac:dyDescent="0.3">
      <c r="A1360">
        <v>2022</v>
      </c>
      <c r="B1360" t="s">
        <v>36</v>
      </c>
      <c r="C1360" t="s">
        <v>20</v>
      </c>
      <c r="D1360">
        <v>168233</v>
      </c>
      <c r="E1360">
        <v>0.53</v>
      </c>
      <c r="F1360" s="2">
        <f>Table1[[#This Row],[website_traffic]]*(Table1[[#This Row],[conversion_rate]]/100)</f>
        <v>891.63490000000002</v>
      </c>
      <c r="G1360">
        <v>440744.18</v>
      </c>
      <c r="H1360" s="2">
        <f>Table1[[#This Row],[marketing_spend]]/Table1[[#This Row],[customer buying]]</f>
        <v>494.31014869426934</v>
      </c>
      <c r="I1360">
        <v>939.83</v>
      </c>
      <c r="J1360">
        <v>5.47</v>
      </c>
      <c r="K1360" s="1">
        <f t="shared" si="21"/>
        <v>888.42129900000009</v>
      </c>
      <c r="L1360">
        <v>247.87</v>
      </c>
      <c r="M1360">
        <v>1.04</v>
      </c>
      <c r="N1360" s="1">
        <f>Table1[[#This Row],[final_price]]*Table1[[#This Row],[competitor_price_index]]</f>
        <v>923.95815096000013</v>
      </c>
      <c r="O1360" t="s">
        <v>44</v>
      </c>
      <c r="P1360">
        <v>4519</v>
      </c>
      <c r="Q1360">
        <v>686</v>
      </c>
      <c r="R1360">
        <v>9.36</v>
      </c>
      <c r="S1360" s="2">
        <f>Table1[[#This Row],[units_sold]]*(Table1[[#This Row],[return_rate]]/100)</f>
        <v>64.209599999999995</v>
      </c>
      <c r="T1360" s="2">
        <f>Table1[[#This Row],[units_sold]]-Table1[[#This Row],[unit_return]]</f>
        <v>621.79039999999998</v>
      </c>
      <c r="U1360">
        <f>Table1[[#This Row],[final_sold]]*Table1[[#This Row],[final_price]]</f>
        <v>552411.83487372962</v>
      </c>
      <c r="V1360">
        <v>3.08</v>
      </c>
      <c r="W1360">
        <v>11.34</v>
      </c>
    </row>
    <row r="1361" spans="1:23" x14ac:dyDescent="0.3">
      <c r="A1361">
        <v>2022</v>
      </c>
      <c r="B1361" t="s">
        <v>36</v>
      </c>
      <c r="C1361" t="s">
        <v>21</v>
      </c>
      <c r="D1361">
        <v>32977</v>
      </c>
      <c r="E1361">
        <v>1.92</v>
      </c>
      <c r="F1361" s="2">
        <f>Table1[[#This Row],[website_traffic]]*(Table1[[#This Row],[conversion_rate]]/100)</f>
        <v>633.15839999999992</v>
      </c>
      <c r="G1361">
        <v>401308.71</v>
      </c>
      <c r="H1361" s="2">
        <f>Table1[[#This Row],[marketing_spend]]/Table1[[#This Row],[customer buying]]</f>
        <v>633.82039944506789</v>
      </c>
      <c r="I1361">
        <v>7263.85</v>
      </c>
      <c r="J1361">
        <v>19.77</v>
      </c>
      <c r="K1361" s="1">
        <f t="shared" si="21"/>
        <v>5827.7868550000003</v>
      </c>
      <c r="L1361">
        <v>270.08</v>
      </c>
      <c r="M1361">
        <v>1.1599999999999999</v>
      </c>
      <c r="N1361" s="1">
        <f>Table1[[#This Row],[final_price]]*Table1[[#This Row],[competitor_price_index]]</f>
        <v>6760.2327518000002</v>
      </c>
      <c r="O1361" t="s">
        <v>44</v>
      </c>
      <c r="P1361">
        <v>1467</v>
      </c>
      <c r="Q1361">
        <v>734</v>
      </c>
      <c r="R1361">
        <v>21.02</v>
      </c>
      <c r="S1361" s="2">
        <f>Table1[[#This Row],[units_sold]]*(Table1[[#This Row],[return_rate]]/100)</f>
        <v>154.2868</v>
      </c>
      <c r="T1361" s="2">
        <f>Table1[[#This Row],[units_sold]]-Table1[[#This Row],[unit_return]]</f>
        <v>579.71320000000003</v>
      </c>
      <c r="U1361">
        <f>Table1[[#This Row],[final_sold]]*Table1[[#This Row],[final_price]]</f>
        <v>3378444.9666299862</v>
      </c>
      <c r="V1361">
        <v>4.6399999999999997</v>
      </c>
      <c r="W1361">
        <v>16.079999999999998</v>
      </c>
    </row>
    <row r="1362" spans="1:23" x14ac:dyDescent="0.3">
      <c r="A1362">
        <v>2022</v>
      </c>
      <c r="B1362" t="s">
        <v>36</v>
      </c>
      <c r="C1362" t="s">
        <v>21</v>
      </c>
      <c r="D1362">
        <v>182607</v>
      </c>
      <c r="E1362">
        <v>6.52</v>
      </c>
      <c r="F1362" s="2">
        <f>Table1[[#This Row],[website_traffic]]*(Table1[[#This Row],[conversion_rate]]/100)</f>
        <v>11905.9764</v>
      </c>
      <c r="G1362">
        <v>43260.28</v>
      </c>
      <c r="H1362" s="2">
        <f>Table1[[#This Row],[marketing_spend]]/Table1[[#This Row],[customer buying]]</f>
        <v>3.6334928397808683</v>
      </c>
      <c r="I1362">
        <v>2208.1999999999998</v>
      </c>
      <c r="J1362">
        <v>38.53</v>
      </c>
      <c r="K1362" s="1">
        <f t="shared" si="21"/>
        <v>1357.3805399999999</v>
      </c>
      <c r="L1362">
        <v>420.26</v>
      </c>
      <c r="M1362">
        <v>1.0900000000000001</v>
      </c>
      <c r="N1362" s="1">
        <f>Table1[[#This Row],[final_price]]*Table1[[#This Row],[competitor_price_index]]</f>
        <v>1479.5447885999999</v>
      </c>
      <c r="O1362" t="s">
        <v>45</v>
      </c>
      <c r="P1362">
        <v>2675</v>
      </c>
      <c r="Q1362">
        <v>7143</v>
      </c>
      <c r="R1362">
        <v>20.97</v>
      </c>
      <c r="S1362" s="2">
        <f>Table1[[#This Row],[units_sold]]*(Table1[[#This Row],[return_rate]]/100)</f>
        <v>1497.8870999999999</v>
      </c>
      <c r="T1362" s="2">
        <f>Table1[[#This Row],[units_sold]]-Table1[[#This Row],[unit_return]]</f>
        <v>5645.1129000000001</v>
      </c>
      <c r="U1362">
        <f>Table1[[#This Row],[final_sold]]*Table1[[#This Row],[final_price]]</f>
        <v>7662566.3965629656</v>
      </c>
      <c r="V1362">
        <v>3</v>
      </c>
      <c r="W1362">
        <v>12.37</v>
      </c>
    </row>
    <row r="1363" spans="1:23" x14ac:dyDescent="0.3">
      <c r="A1363">
        <v>2022</v>
      </c>
      <c r="B1363" t="s">
        <v>36</v>
      </c>
      <c r="C1363" t="s">
        <v>18</v>
      </c>
      <c r="D1363">
        <v>41131</v>
      </c>
      <c r="E1363">
        <v>3.28</v>
      </c>
      <c r="F1363" s="2">
        <f>Table1[[#This Row],[website_traffic]]*(Table1[[#This Row],[conversion_rate]]/100)</f>
        <v>1349.0967999999998</v>
      </c>
      <c r="G1363">
        <v>315525.61</v>
      </c>
      <c r="H1363" s="2">
        <f>Table1[[#This Row],[marketing_spend]]/Table1[[#This Row],[customer buying]]</f>
        <v>233.87914788620063</v>
      </c>
      <c r="I1363">
        <v>18367.939999999999</v>
      </c>
      <c r="J1363">
        <v>38.409999999999997</v>
      </c>
      <c r="K1363" s="1">
        <f t="shared" si="21"/>
        <v>11312.814246000002</v>
      </c>
      <c r="L1363">
        <v>341.46</v>
      </c>
      <c r="M1363">
        <v>1.1499999999999999</v>
      </c>
      <c r="N1363" s="1">
        <f>Table1[[#This Row],[final_price]]*Table1[[#This Row],[competitor_price_index]]</f>
        <v>13009.736382900001</v>
      </c>
      <c r="O1363" t="s">
        <v>45</v>
      </c>
      <c r="P1363">
        <v>4340</v>
      </c>
      <c r="Q1363">
        <v>1106</v>
      </c>
      <c r="R1363">
        <v>5.35</v>
      </c>
      <c r="S1363" s="2">
        <f>Table1[[#This Row],[units_sold]]*(Table1[[#This Row],[return_rate]]/100)</f>
        <v>59.170999999999999</v>
      </c>
      <c r="T1363" s="2">
        <f>Table1[[#This Row],[units_sold]]-Table1[[#This Row],[unit_return]]</f>
        <v>1046.829</v>
      </c>
      <c r="U1363">
        <f>Table1[[#This Row],[final_sold]]*Table1[[#This Row],[final_price]]</f>
        <v>11842582.024325935</v>
      </c>
      <c r="V1363">
        <v>4.0999999999999996</v>
      </c>
      <c r="W1363">
        <v>17.25</v>
      </c>
    </row>
    <row r="1364" spans="1:23" x14ac:dyDescent="0.3">
      <c r="A1364">
        <v>2022</v>
      </c>
      <c r="B1364" t="s">
        <v>36</v>
      </c>
      <c r="C1364" t="s">
        <v>19</v>
      </c>
      <c r="D1364">
        <v>10967</v>
      </c>
      <c r="E1364">
        <v>1.7</v>
      </c>
      <c r="F1364" s="2">
        <f>Table1[[#This Row],[website_traffic]]*(Table1[[#This Row],[conversion_rate]]/100)</f>
        <v>186.43900000000002</v>
      </c>
      <c r="G1364">
        <v>15955.97</v>
      </c>
      <c r="H1364" s="2">
        <f>Table1[[#This Row],[marketing_spend]]/Table1[[#This Row],[customer buying]]</f>
        <v>85.582791154211279</v>
      </c>
      <c r="I1364">
        <v>34871.83</v>
      </c>
      <c r="J1364">
        <v>34.74</v>
      </c>
      <c r="K1364" s="1">
        <f t="shared" si="21"/>
        <v>22757.356258</v>
      </c>
      <c r="L1364">
        <v>32.909999999999997</v>
      </c>
      <c r="M1364">
        <v>1.1499999999999999</v>
      </c>
      <c r="N1364" s="1">
        <f>Table1[[#This Row],[final_price]]*Table1[[#This Row],[competitor_price_index]]</f>
        <v>26170.959696699996</v>
      </c>
      <c r="O1364" t="s">
        <v>45</v>
      </c>
      <c r="P1364">
        <v>4589</v>
      </c>
      <c r="Q1364">
        <v>96</v>
      </c>
      <c r="R1364">
        <v>11.52</v>
      </c>
      <c r="S1364" s="2">
        <f>Table1[[#This Row],[units_sold]]*(Table1[[#This Row],[return_rate]]/100)</f>
        <v>11.059200000000001</v>
      </c>
      <c r="T1364" s="2">
        <f>Table1[[#This Row],[units_sold]]-Table1[[#This Row],[unit_return]]</f>
        <v>84.940799999999996</v>
      </c>
      <c r="U1364">
        <f>Table1[[#This Row],[final_sold]]*Table1[[#This Row],[final_price]]</f>
        <v>1933028.0464395264</v>
      </c>
      <c r="V1364">
        <v>2.59</v>
      </c>
      <c r="W1364">
        <v>10.34</v>
      </c>
    </row>
    <row r="1365" spans="1:23" x14ac:dyDescent="0.3">
      <c r="A1365">
        <v>2022</v>
      </c>
      <c r="B1365" t="s">
        <v>36</v>
      </c>
      <c r="C1365" t="s">
        <v>22</v>
      </c>
      <c r="D1365">
        <v>103114</v>
      </c>
      <c r="E1365">
        <v>4.51</v>
      </c>
      <c r="F1365" s="2">
        <f>Table1[[#This Row],[website_traffic]]*(Table1[[#This Row],[conversion_rate]]/100)</f>
        <v>4650.4413999999997</v>
      </c>
      <c r="G1365">
        <v>155514.79</v>
      </c>
      <c r="H1365" s="2">
        <f>Table1[[#This Row],[marketing_spend]]/Table1[[#This Row],[customer buying]]</f>
        <v>33.440866494952502</v>
      </c>
      <c r="I1365">
        <v>4691.75</v>
      </c>
      <c r="J1365">
        <v>24.41</v>
      </c>
      <c r="K1365" s="1">
        <f t="shared" si="21"/>
        <v>3546.493825</v>
      </c>
      <c r="L1365">
        <v>168.21</v>
      </c>
      <c r="M1365">
        <v>1.19</v>
      </c>
      <c r="N1365" s="1">
        <f>Table1[[#This Row],[final_price]]*Table1[[#This Row],[competitor_price_index]]</f>
        <v>4220.3276517499999</v>
      </c>
      <c r="O1365" t="s">
        <v>45</v>
      </c>
      <c r="P1365">
        <v>2457</v>
      </c>
      <c r="Q1365">
        <v>4222</v>
      </c>
      <c r="R1365">
        <v>13.17</v>
      </c>
      <c r="S1365" s="2">
        <f>Table1[[#This Row],[units_sold]]*(Table1[[#This Row],[return_rate]]/100)</f>
        <v>556.03740000000005</v>
      </c>
      <c r="T1365" s="2">
        <f>Table1[[#This Row],[units_sold]]-Table1[[#This Row],[unit_return]]</f>
        <v>3665.9625999999998</v>
      </c>
      <c r="U1365">
        <f>Table1[[#This Row],[final_sold]]*Table1[[#This Row],[final_price]]</f>
        <v>13001313.723580945</v>
      </c>
      <c r="V1365">
        <v>4.54</v>
      </c>
      <c r="W1365">
        <v>8.93</v>
      </c>
    </row>
    <row r="1366" spans="1:23" x14ac:dyDescent="0.3">
      <c r="A1366">
        <v>2022</v>
      </c>
      <c r="B1366" t="s">
        <v>36</v>
      </c>
      <c r="C1366" t="s">
        <v>18</v>
      </c>
      <c r="D1366">
        <v>128899</v>
      </c>
      <c r="E1366">
        <v>7.07</v>
      </c>
      <c r="F1366" s="2">
        <f>Table1[[#This Row],[website_traffic]]*(Table1[[#This Row],[conversion_rate]]/100)</f>
        <v>9113.1592999999993</v>
      </c>
      <c r="G1366">
        <v>361153.32</v>
      </c>
      <c r="H1366" s="2">
        <f>Table1[[#This Row],[marketing_spend]]/Table1[[#This Row],[customer buying]]</f>
        <v>39.629870181244392</v>
      </c>
      <c r="I1366">
        <v>22614.74</v>
      </c>
      <c r="J1366">
        <v>29.75</v>
      </c>
      <c r="K1366" s="1">
        <f t="shared" si="21"/>
        <v>15886.854850000002</v>
      </c>
      <c r="L1366">
        <v>186.99</v>
      </c>
      <c r="M1366">
        <v>1.1599999999999999</v>
      </c>
      <c r="N1366" s="1">
        <f>Table1[[#This Row],[final_price]]*Table1[[#This Row],[competitor_price_index]]</f>
        <v>18428.751626000001</v>
      </c>
      <c r="O1366" t="s">
        <v>45</v>
      </c>
      <c r="P1366">
        <v>1741</v>
      </c>
      <c r="Q1366">
        <v>7491</v>
      </c>
      <c r="R1366">
        <v>13.61</v>
      </c>
      <c r="S1366" s="2">
        <f>Table1[[#This Row],[units_sold]]*(Table1[[#This Row],[return_rate]]/100)</f>
        <v>1019.5251</v>
      </c>
      <c r="T1366" s="2">
        <f>Table1[[#This Row],[units_sold]]-Table1[[#This Row],[unit_return]]</f>
        <v>6471.4749000000002</v>
      </c>
      <c r="U1366">
        <f>Table1[[#This Row],[final_sold]]*Table1[[#This Row],[final_price]]</f>
        <v>102811382.40171827</v>
      </c>
      <c r="V1366">
        <v>4.1100000000000003</v>
      </c>
      <c r="W1366">
        <v>7.85</v>
      </c>
    </row>
    <row r="1367" spans="1:23" x14ac:dyDescent="0.3">
      <c r="A1367">
        <v>2022</v>
      </c>
      <c r="B1367" t="s">
        <v>36</v>
      </c>
      <c r="C1367" t="s">
        <v>20</v>
      </c>
      <c r="D1367">
        <v>185943</v>
      </c>
      <c r="E1367">
        <v>6.31</v>
      </c>
      <c r="F1367" s="2">
        <f>Table1[[#This Row],[website_traffic]]*(Table1[[#This Row],[conversion_rate]]/100)</f>
        <v>11733.003299999998</v>
      </c>
      <c r="G1367">
        <v>478466.57</v>
      </c>
      <c r="H1367" s="2">
        <f>Table1[[#This Row],[marketing_spend]]/Table1[[#This Row],[customer buying]]</f>
        <v>40.779547892908212</v>
      </c>
      <c r="I1367">
        <v>39326.199999999997</v>
      </c>
      <c r="J1367">
        <v>51.71</v>
      </c>
      <c r="K1367" s="1">
        <f t="shared" si="21"/>
        <v>18990.62198</v>
      </c>
      <c r="L1367">
        <v>483.39</v>
      </c>
      <c r="M1367">
        <v>0.91</v>
      </c>
      <c r="N1367" s="1">
        <f>Table1[[#This Row],[final_price]]*Table1[[#This Row],[competitor_price_index]]</f>
        <v>17281.4660018</v>
      </c>
      <c r="O1367" t="s">
        <v>44</v>
      </c>
      <c r="P1367">
        <v>2993</v>
      </c>
      <c r="Q1367">
        <v>13932</v>
      </c>
      <c r="R1367">
        <v>6.16</v>
      </c>
      <c r="S1367" s="2">
        <f>Table1[[#This Row],[units_sold]]*(Table1[[#This Row],[return_rate]]/100)</f>
        <v>858.21120000000008</v>
      </c>
      <c r="T1367" s="2">
        <f>Table1[[#This Row],[units_sold]]-Table1[[#This Row],[unit_return]]</f>
        <v>13073.7888</v>
      </c>
      <c r="U1367">
        <f>Table1[[#This Row],[final_sold]]*Table1[[#This Row],[final_price]]</f>
        <v>248279380.94715783</v>
      </c>
      <c r="V1367">
        <v>4.75</v>
      </c>
      <c r="W1367">
        <v>18.14</v>
      </c>
    </row>
    <row r="1368" spans="1:23" x14ac:dyDescent="0.3">
      <c r="A1368">
        <v>2022</v>
      </c>
      <c r="B1368" t="s">
        <v>36</v>
      </c>
      <c r="C1368" t="s">
        <v>21</v>
      </c>
      <c r="D1368">
        <v>24107</v>
      </c>
      <c r="E1368">
        <v>5.64</v>
      </c>
      <c r="F1368" s="2">
        <f>Table1[[#This Row],[website_traffic]]*(Table1[[#This Row],[conversion_rate]]/100)</f>
        <v>1359.6348</v>
      </c>
      <c r="G1368">
        <v>79825.17</v>
      </c>
      <c r="H1368" s="2">
        <f>Table1[[#This Row],[marketing_spend]]/Table1[[#This Row],[customer buying]]</f>
        <v>58.710743502593488</v>
      </c>
      <c r="I1368">
        <v>16330</v>
      </c>
      <c r="J1368">
        <v>51.09</v>
      </c>
      <c r="K1368" s="1">
        <f t="shared" si="21"/>
        <v>7987.0029999999997</v>
      </c>
      <c r="L1368">
        <v>393.1</v>
      </c>
      <c r="M1368">
        <v>0.9</v>
      </c>
      <c r="N1368" s="1">
        <f>Table1[[#This Row],[final_price]]*Table1[[#This Row],[competitor_price_index]]</f>
        <v>7188.3027000000002</v>
      </c>
      <c r="O1368" t="s">
        <v>44</v>
      </c>
      <c r="P1368">
        <v>4184</v>
      </c>
      <c r="Q1368">
        <v>941</v>
      </c>
      <c r="R1368">
        <v>10.86</v>
      </c>
      <c r="S1368" s="2">
        <f>Table1[[#This Row],[units_sold]]*(Table1[[#This Row],[return_rate]]/100)</f>
        <v>102.19259999999998</v>
      </c>
      <c r="T1368" s="2">
        <f>Table1[[#This Row],[units_sold]]-Table1[[#This Row],[unit_return]]</f>
        <v>838.80740000000003</v>
      </c>
      <c r="U1368">
        <f>Table1[[#This Row],[final_sold]]*Table1[[#This Row],[final_price]]</f>
        <v>6699557.2202222003</v>
      </c>
      <c r="V1368">
        <v>2.77</v>
      </c>
      <c r="W1368">
        <v>12.75</v>
      </c>
    </row>
    <row r="1369" spans="1:23" x14ac:dyDescent="0.3">
      <c r="A1369">
        <v>2022</v>
      </c>
      <c r="B1369" t="s">
        <v>36</v>
      </c>
      <c r="C1369" t="s">
        <v>20</v>
      </c>
      <c r="D1369">
        <v>127021</v>
      </c>
      <c r="E1369">
        <v>7.83</v>
      </c>
      <c r="F1369" s="2">
        <f>Table1[[#This Row],[website_traffic]]*(Table1[[#This Row],[conversion_rate]]/100)</f>
        <v>9945.7442999999985</v>
      </c>
      <c r="G1369">
        <v>180696.27</v>
      </c>
      <c r="H1369" s="2">
        <f>Table1[[#This Row],[marketing_spend]]/Table1[[#This Row],[customer buying]]</f>
        <v>18.168199840005943</v>
      </c>
      <c r="I1369">
        <v>23622.14</v>
      </c>
      <c r="J1369">
        <v>39.83</v>
      </c>
      <c r="K1369" s="1">
        <f t="shared" si="21"/>
        <v>14213.441638</v>
      </c>
      <c r="L1369">
        <v>372.27</v>
      </c>
      <c r="M1369">
        <v>1.06</v>
      </c>
      <c r="N1369" s="1">
        <f>Table1[[#This Row],[final_price]]*Table1[[#This Row],[competitor_price_index]]</f>
        <v>15066.248136280001</v>
      </c>
      <c r="O1369" t="s">
        <v>45</v>
      </c>
      <c r="P1369">
        <v>3714</v>
      </c>
      <c r="Q1369">
        <v>9866</v>
      </c>
      <c r="R1369">
        <v>13.14</v>
      </c>
      <c r="S1369" s="2">
        <f>Table1[[#This Row],[units_sold]]*(Table1[[#This Row],[return_rate]]/100)</f>
        <v>1296.3924000000002</v>
      </c>
      <c r="T1369" s="2">
        <f>Table1[[#This Row],[units_sold]]-Table1[[#This Row],[unit_return]]</f>
        <v>8569.6075999999994</v>
      </c>
      <c r="U1369">
        <f>Table1[[#This Row],[final_sold]]*Table1[[#This Row],[final_price]]</f>
        <v>121803617.48316124</v>
      </c>
      <c r="V1369">
        <v>4.96</v>
      </c>
      <c r="W1369">
        <v>4.16</v>
      </c>
    </row>
    <row r="1370" spans="1:23" x14ac:dyDescent="0.3">
      <c r="A1370">
        <v>2022</v>
      </c>
      <c r="B1370" t="s">
        <v>36</v>
      </c>
      <c r="C1370" t="s">
        <v>21</v>
      </c>
      <c r="D1370">
        <v>17565</v>
      </c>
      <c r="E1370">
        <v>3.58</v>
      </c>
      <c r="F1370" s="2">
        <f>Table1[[#This Row],[website_traffic]]*(Table1[[#This Row],[conversion_rate]]/100)</f>
        <v>628.827</v>
      </c>
      <c r="G1370">
        <v>10944.54</v>
      </c>
      <c r="H1370" s="2">
        <f>Table1[[#This Row],[marketing_spend]]/Table1[[#This Row],[customer buying]]</f>
        <v>17.404691592441164</v>
      </c>
      <c r="I1370">
        <v>41453.230000000003</v>
      </c>
      <c r="J1370">
        <v>29.73</v>
      </c>
      <c r="K1370" s="1">
        <f t="shared" si="21"/>
        <v>29129.184721000001</v>
      </c>
      <c r="L1370">
        <v>399.43</v>
      </c>
      <c r="M1370">
        <v>0.91</v>
      </c>
      <c r="N1370" s="1">
        <f>Table1[[#This Row],[final_price]]*Table1[[#This Row],[competitor_price_index]]</f>
        <v>26507.558096110002</v>
      </c>
      <c r="O1370" t="s">
        <v>45</v>
      </c>
      <c r="P1370">
        <v>3476</v>
      </c>
      <c r="Q1370">
        <v>376</v>
      </c>
      <c r="R1370">
        <v>17.399999999999999</v>
      </c>
      <c r="S1370" s="2">
        <f>Table1[[#This Row],[units_sold]]*(Table1[[#This Row],[return_rate]]/100)</f>
        <v>65.423999999999992</v>
      </c>
      <c r="T1370" s="2">
        <f>Table1[[#This Row],[units_sold]]-Table1[[#This Row],[unit_return]]</f>
        <v>310.57600000000002</v>
      </c>
      <c r="U1370">
        <f>Table1[[#This Row],[final_sold]]*Table1[[#This Row],[final_price]]</f>
        <v>9046825.6739092972</v>
      </c>
      <c r="V1370">
        <v>2.99</v>
      </c>
      <c r="W1370">
        <v>7.64</v>
      </c>
    </row>
    <row r="1371" spans="1:23" x14ac:dyDescent="0.3">
      <c r="A1371">
        <v>2022</v>
      </c>
      <c r="B1371" t="s">
        <v>36</v>
      </c>
      <c r="C1371" t="s">
        <v>18</v>
      </c>
      <c r="D1371">
        <v>128870</v>
      </c>
      <c r="E1371">
        <v>6.3</v>
      </c>
      <c r="F1371" s="2">
        <f>Table1[[#This Row],[website_traffic]]*(Table1[[#This Row],[conversion_rate]]/100)</f>
        <v>8118.81</v>
      </c>
      <c r="G1371">
        <v>344685.47</v>
      </c>
      <c r="H1371" s="2">
        <f>Table1[[#This Row],[marketing_spend]]/Table1[[#This Row],[customer buying]]</f>
        <v>42.455171385954337</v>
      </c>
      <c r="I1371">
        <v>18803.599999999999</v>
      </c>
      <c r="J1371">
        <v>38.090000000000003</v>
      </c>
      <c r="K1371" s="1">
        <f t="shared" si="21"/>
        <v>11641.308759999998</v>
      </c>
      <c r="L1371">
        <v>282.89</v>
      </c>
      <c r="M1371">
        <v>0.9</v>
      </c>
      <c r="N1371" s="1">
        <f>Table1[[#This Row],[final_price]]*Table1[[#This Row],[competitor_price_index]]</f>
        <v>10477.177883999999</v>
      </c>
      <c r="O1371" t="s">
        <v>45</v>
      </c>
      <c r="P1371">
        <v>1537</v>
      </c>
      <c r="Q1371">
        <v>4497</v>
      </c>
      <c r="R1371">
        <v>7.77</v>
      </c>
      <c r="S1371" s="2">
        <f>Table1[[#This Row],[units_sold]]*(Table1[[#This Row],[return_rate]]/100)</f>
        <v>349.41689999999994</v>
      </c>
      <c r="T1371" s="2">
        <f>Table1[[#This Row],[units_sold]]-Table1[[#This Row],[unit_return]]</f>
        <v>4147.5830999999998</v>
      </c>
      <c r="U1371">
        <f>Table1[[#This Row],[final_sold]]*Table1[[#This Row],[final_price]]</f>
        <v>48283295.474857949</v>
      </c>
      <c r="V1371">
        <v>2.77</v>
      </c>
      <c r="W1371">
        <v>12.81</v>
      </c>
    </row>
    <row r="1372" spans="1:23" x14ac:dyDescent="0.3">
      <c r="A1372">
        <v>2022</v>
      </c>
      <c r="B1372" t="s">
        <v>36</v>
      </c>
      <c r="C1372" t="s">
        <v>21</v>
      </c>
      <c r="D1372">
        <v>159205</v>
      </c>
      <c r="E1372">
        <v>2.4700000000000002</v>
      </c>
      <c r="F1372" s="2">
        <f>Table1[[#This Row],[website_traffic]]*(Table1[[#This Row],[conversion_rate]]/100)</f>
        <v>3932.3635000000004</v>
      </c>
      <c r="G1372">
        <v>104536.33</v>
      </c>
      <c r="H1372" s="2">
        <f>Table1[[#This Row],[marketing_spend]]/Table1[[#This Row],[customer buying]]</f>
        <v>26.583587707494484</v>
      </c>
      <c r="I1372">
        <v>19625.29</v>
      </c>
      <c r="J1372">
        <v>7.74</v>
      </c>
      <c r="K1372" s="1">
        <f t="shared" si="21"/>
        <v>18106.292554</v>
      </c>
      <c r="L1372">
        <v>189.86</v>
      </c>
      <c r="M1372">
        <v>0.97</v>
      </c>
      <c r="N1372" s="1">
        <f>Table1[[#This Row],[final_price]]*Table1[[#This Row],[competitor_price_index]]</f>
        <v>17563.103777379998</v>
      </c>
      <c r="O1372" t="s">
        <v>45</v>
      </c>
      <c r="P1372">
        <v>1644</v>
      </c>
      <c r="Q1372">
        <v>2941</v>
      </c>
      <c r="R1372">
        <v>23.8</v>
      </c>
      <c r="S1372" s="2">
        <f>Table1[[#This Row],[units_sold]]*(Table1[[#This Row],[return_rate]]/100)</f>
        <v>699.95800000000008</v>
      </c>
      <c r="T1372" s="2">
        <f>Table1[[#This Row],[units_sold]]-Table1[[#This Row],[unit_return]]</f>
        <v>2241.0419999999999</v>
      </c>
      <c r="U1372">
        <f>Table1[[#This Row],[final_sold]]*Table1[[#This Row],[final_price]]</f>
        <v>40576962.077801265</v>
      </c>
      <c r="V1372">
        <v>3.74</v>
      </c>
      <c r="W1372">
        <v>11.83</v>
      </c>
    </row>
    <row r="1373" spans="1:23" x14ac:dyDescent="0.3">
      <c r="A1373">
        <v>2022</v>
      </c>
      <c r="B1373" t="s">
        <v>36</v>
      </c>
      <c r="C1373" t="s">
        <v>21</v>
      </c>
      <c r="D1373">
        <v>198177</v>
      </c>
      <c r="E1373">
        <v>6.03</v>
      </c>
      <c r="F1373" s="2">
        <f>Table1[[#This Row],[website_traffic]]*(Table1[[#This Row],[conversion_rate]]/100)</f>
        <v>11950.0731</v>
      </c>
      <c r="G1373">
        <v>223366.08</v>
      </c>
      <c r="H1373" s="2">
        <f>Table1[[#This Row],[marketing_spend]]/Table1[[#This Row],[customer buying]]</f>
        <v>18.691607836273402</v>
      </c>
      <c r="I1373">
        <v>46554.22</v>
      </c>
      <c r="J1373">
        <v>16.350000000000001</v>
      </c>
      <c r="K1373" s="1">
        <f t="shared" si="21"/>
        <v>38942.605029999999</v>
      </c>
      <c r="L1373">
        <v>23.94</v>
      </c>
      <c r="M1373">
        <v>1.04</v>
      </c>
      <c r="N1373" s="1">
        <f>Table1[[#This Row],[final_price]]*Table1[[#This Row],[competitor_price_index]]</f>
        <v>40500.309231200001</v>
      </c>
      <c r="O1373" t="s">
        <v>44</v>
      </c>
      <c r="P1373">
        <v>2389</v>
      </c>
      <c r="Q1373">
        <v>14489</v>
      </c>
      <c r="R1373">
        <v>11.73</v>
      </c>
      <c r="S1373" s="2">
        <f>Table1[[#This Row],[units_sold]]*(Table1[[#This Row],[return_rate]]/100)</f>
        <v>1699.5597</v>
      </c>
      <c r="T1373" s="2">
        <f>Table1[[#This Row],[units_sold]]-Table1[[#This Row],[unit_return]]</f>
        <v>12789.4403</v>
      </c>
      <c r="U1373">
        <f>Table1[[#This Row],[final_sold]]*Table1[[#This Row],[final_price]]</f>
        <v>498054122.15766472</v>
      </c>
      <c r="V1373">
        <v>4.8499999999999996</v>
      </c>
      <c r="W1373">
        <v>21.79</v>
      </c>
    </row>
    <row r="1374" spans="1:23" x14ac:dyDescent="0.3">
      <c r="A1374">
        <v>2022</v>
      </c>
      <c r="B1374" t="s">
        <v>36</v>
      </c>
      <c r="C1374" t="s">
        <v>20</v>
      </c>
      <c r="D1374">
        <v>163814</v>
      </c>
      <c r="E1374">
        <v>3.19</v>
      </c>
      <c r="F1374" s="2">
        <f>Table1[[#This Row],[website_traffic]]*(Table1[[#This Row],[conversion_rate]]/100)</f>
        <v>5225.6665999999996</v>
      </c>
      <c r="G1374">
        <v>393036.63</v>
      </c>
      <c r="H1374" s="2">
        <f>Table1[[#This Row],[marketing_spend]]/Table1[[#This Row],[customer buying]]</f>
        <v>75.212725970692432</v>
      </c>
      <c r="I1374">
        <v>465.14</v>
      </c>
      <c r="J1374">
        <v>2.96</v>
      </c>
      <c r="K1374" s="1">
        <f t="shared" si="21"/>
        <v>451.37185599999998</v>
      </c>
      <c r="L1374">
        <v>269.35000000000002</v>
      </c>
      <c r="M1374">
        <v>1.02</v>
      </c>
      <c r="N1374" s="1">
        <f>Table1[[#This Row],[final_price]]*Table1[[#This Row],[competitor_price_index]]</f>
        <v>460.39929311999998</v>
      </c>
      <c r="O1374" t="s">
        <v>45</v>
      </c>
      <c r="P1374">
        <v>3677</v>
      </c>
      <c r="Q1374">
        <v>2926</v>
      </c>
      <c r="R1374">
        <v>15.87</v>
      </c>
      <c r="S1374" s="2">
        <f>Table1[[#This Row],[units_sold]]*(Table1[[#This Row],[return_rate]]/100)</f>
        <v>464.35619999999994</v>
      </c>
      <c r="T1374" s="2">
        <f>Table1[[#This Row],[units_sold]]-Table1[[#This Row],[unit_return]]</f>
        <v>2461.6437999999998</v>
      </c>
      <c r="U1374">
        <f>Table1[[#This Row],[final_sold]]*Table1[[#This Row],[final_price]]</f>
        <v>1111116.7308168926</v>
      </c>
      <c r="V1374">
        <v>2.8</v>
      </c>
      <c r="W1374">
        <v>6.7</v>
      </c>
    </row>
    <row r="1375" spans="1:23" x14ac:dyDescent="0.3">
      <c r="A1375">
        <v>2022</v>
      </c>
      <c r="B1375" t="s">
        <v>36</v>
      </c>
      <c r="C1375" t="s">
        <v>22</v>
      </c>
      <c r="D1375">
        <v>77368</v>
      </c>
      <c r="E1375">
        <v>4.12</v>
      </c>
      <c r="F1375" s="2">
        <f>Table1[[#This Row],[website_traffic]]*(Table1[[#This Row],[conversion_rate]]/100)</f>
        <v>3187.5616</v>
      </c>
      <c r="G1375">
        <v>439385.04</v>
      </c>
      <c r="H1375" s="2">
        <f>Table1[[#This Row],[marketing_spend]]/Table1[[#This Row],[customer buying]]</f>
        <v>137.84362316323549</v>
      </c>
      <c r="I1375">
        <v>22636.720000000001</v>
      </c>
      <c r="J1375">
        <v>18.59</v>
      </c>
      <c r="K1375" s="1">
        <f t="shared" si="21"/>
        <v>18428.553752000003</v>
      </c>
      <c r="L1375">
        <v>66.78</v>
      </c>
      <c r="M1375">
        <v>0.82</v>
      </c>
      <c r="N1375" s="1">
        <f>Table1[[#This Row],[final_price]]*Table1[[#This Row],[competitor_price_index]]</f>
        <v>15111.414076640001</v>
      </c>
      <c r="O1375" t="s">
        <v>44</v>
      </c>
      <c r="P1375">
        <v>4640</v>
      </c>
      <c r="Q1375">
        <v>2661</v>
      </c>
      <c r="R1375">
        <v>15</v>
      </c>
      <c r="S1375" s="2">
        <f>Table1[[#This Row],[units_sold]]*(Table1[[#This Row],[return_rate]]/100)</f>
        <v>399.15</v>
      </c>
      <c r="T1375" s="2">
        <f>Table1[[#This Row],[units_sold]]-Table1[[#This Row],[unit_return]]</f>
        <v>2261.85</v>
      </c>
      <c r="U1375">
        <f>Table1[[#This Row],[final_sold]]*Table1[[#This Row],[final_price]]</f>
        <v>41682624.303961203</v>
      </c>
      <c r="V1375">
        <v>3.34</v>
      </c>
      <c r="W1375">
        <v>15.38</v>
      </c>
    </row>
    <row r="1376" spans="1:23" x14ac:dyDescent="0.3">
      <c r="A1376">
        <v>2022</v>
      </c>
      <c r="B1376" t="s">
        <v>36</v>
      </c>
      <c r="C1376" t="s">
        <v>19</v>
      </c>
      <c r="D1376">
        <v>169382</v>
      </c>
      <c r="E1376">
        <v>4.12</v>
      </c>
      <c r="F1376" s="2">
        <f>Table1[[#This Row],[website_traffic]]*(Table1[[#This Row],[conversion_rate]]/100)</f>
        <v>6978.5384000000004</v>
      </c>
      <c r="G1376">
        <v>100412.25</v>
      </c>
      <c r="H1376" s="2">
        <f>Table1[[#This Row],[marketing_spend]]/Table1[[#This Row],[customer buying]]</f>
        <v>14.388722142734071</v>
      </c>
      <c r="I1376">
        <v>2135.91</v>
      </c>
      <c r="J1376">
        <v>10.47</v>
      </c>
      <c r="K1376" s="1">
        <f t="shared" si="21"/>
        <v>1912.2802229999998</v>
      </c>
      <c r="L1376">
        <v>272.93</v>
      </c>
      <c r="M1376">
        <v>0.96</v>
      </c>
      <c r="N1376" s="1">
        <f>Table1[[#This Row],[final_price]]*Table1[[#This Row],[competitor_price_index]]</f>
        <v>1835.7890140799998</v>
      </c>
      <c r="O1376" t="s">
        <v>44</v>
      </c>
      <c r="P1376">
        <v>697</v>
      </c>
      <c r="Q1376">
        <v>7571</v>
      </c>
      <c r="R1376">
        <v>22.71</v>
      </c>
      <c r="S1376" s="2">
        <f>Table1[[#This Row],[units_sold]]*(Table1[[#This Row],[return_rate]]/100)</f>
        <v>1719.3741</v>
      </c>
      <c r="T1376" s="2">
        <f>Table1[[#This Row],[units_sold]]-Table1[[#This Row],[unit_return]]</f>
        <v>5851.6259</v>
      </c>
      <c r="U1376">
        <f>Table1[[#This Row],[final_sold]]*Table1[[#This Row],[final_price]]</f>
        <v>11189948.480964575</v>
      </c>
      <c r="V1376">
        <v>4.34</v>
      </c>
      <c r="W1376">
        <v>10.26</v>
      </c>
    </row>
    <row r="1377" spans="1:23" x14ac:dyDescent="0.3">
      <c r="A1377">
        <v>2022</v>
      </c>
      <c r="B1377" t="s">
        <v>36</v>
      </c>
      <c r="C1377" t="s">
        <v>20</v>
      </c>
      <c r="D1377">
        <v>25881</v>
      </c>
      <c r="E1377">
        <v>1.97</v>
      </c>
      <c r="F1377" s="2">
        <f>Table1[[#This Row],[website_traffic]]*(Table1[[#This Row],[conversion_rate]]/100)</f>
        <v>509.85569999999996</v>
      </c>
      <c r="G1377">
        <v>80047.27</v>
      </c>
      <c r="H1377" s="2">
        <f>Table1[[#This Row],[marketing_spend]]/Table1[[#This Row],[customer buying]]</f>
        <v>156.99985309568964</v>
      </c>
      <c r="I1377">
        <v>42662.77</v>
      </c>
      <c r="J1377">
        <v>47.58</v>
      </c>
      <c r="K1377" s="1">
        <f t="shared" si="21"/>
        <v>22363.824033999997</v>
      </c>
      <c r="L1377">
        <v>129.71</v>
      </c>
      <c r="M1377">
        <v>1.02</v>
      </c>
      <c r="N1377" s="1">
        <f>Table1[[#This Row],[final_price]]*Table1[[#This Row],[competitor_price_index]]</f>
        <v>22811.100514679998</v>
      </c>
      <c r="O1377" t="s">
        <v>45</v>
      </c>
      <c r="P1377">
        <v>4354</v>
      </c>
      <c r="Q1377">
        <v>385</v>
      </c>
      <c r="R1377">
        <v>22.82</v>
      </c>
      <c r="S1377" s="2">
        <f>Table1[[#This Row],[units_sold]]*(Table1[[#This Row],[return_rate]]/100)</f>
        <v>87.856999999999999</v>
      </c>
      <c r="T1377" s="2">
        <f>Table1[[#This Row],[units_sold]]-Table1[[#This Row],[unit_return]]</f>
        <v>297.14300000000003</v>
      </c>
      <c r="U1377">
        <f>Table1[[#This Row],[final_sold]]*Table1[[#This Row],[final_price]]</f>
        <v>6645253.764934862</v>
      </c>
      <c r="V1377">
        <v>3.78</v>
      </c>
      <c r="W1377">
        <v>11.82</v>
      </c>
    </row>
    <row r="1378" spans="1:23" x14ac:dyDescent="0.3">
      <c r="A1378">
        <v>2022</v>
      </c>
      <c r="B1378" t="s">
        <v>36</v>
      </c>
      <c r="C1378" t="s">
        <v>21</v>
      </c>
      <c r="D1378">
        <v>97185</v>
      </c>
      <c r="E1378">
        <v>2.91</v>
      </c>
      <c r="F1378" s="2">
        <f>Table1[[#This Row],[website_traffic]]*(Table1[[#This Row],[conversion_rate]]/100)</f>
        <v>2828.0835000000002</v>
      </c>
      <c r="G1378">
        <v>109429.8</v>
      </c>
      <c r="H1378" s="2">
        <f>Table1[[#This Row],[marketing_spend]]/Table1[[#This Row],[customer buying]]</f>
        <v>38.693977741463428</v>
      </c>
      <c r="I1378">
        <v>24904.560000000001</v>
      </c>
      <c r="J1378">
        <v>40.4</v>
      </c>
      <c r="K1378" s="1">
        <f t="shared" si="21"/>
        <v>14843.117760000003</v>
      </c>
      <c r="L1378">
        <v>327.60000000000002</v>
      </c>
      <c r="M1378">
        <v>0.82</v>
      </c>
      <c r="N1378" s="1">
        <f>Table1[[#This Row],[final_price]]*Table1[[#This Row],[competitor_price_index]]</f>
        <v>12171.356563200001</v>
      </c>
      <c r="O1378" t="s">
        <v>44</v>
      </c>
      <c r="P1378">
        <v>2647</v>
      </c>
      <c r="Q1378">
        <v>3358</v>
      </c>
      <c r="R1378">
        <v>9.19</v>
      </c>
      <c r="S1378" s="2">
        <f>Table1[[#This Row],[units_sold]]*(Table1[[#This Row],[return_rate]]/100)</f>
        <v>308.60019999999997</v>
      </c>
      <c r="T1378" s="2">
        <f>Table1[[#This Row],[units_sold]]-Table1[[#This Row],[unit_return]]</f>
        <v>3049.3998000000001</v>
      </c>
      <c r="U1378">
        <f>Table1[[#This Row],[final_sold]]*Table1[[#This Row],[final_price]]</f>
        <v>45262600.328720458</v>
      </c>
      <c r="V1378">
        <v>4.75</v>
      </c>
      <c r="W1378">
        <v>16.670000000000002</v>
      </c>
    </row>
    <row r="1379" spans="1:23" x14ac:dyDescent="0.3">
      <c r="A1379">
        <v>2022</v>
      </c>
      <c r="B1379" t="s">
        <v>36</v>
      </c>
      <c r="C1379" t="s">
        <v>19</v>
      </c>
      <c r="D1379">
        <v>12817</v>
      </c>
      <c r="E1379">
        <v>7.82</v>
      </c>
      <c r="F1379" s="2">
        <f>Table1[[#This Row],[website_traffic]]*(Table1[[#This Row],[conversion_rate]]/100)</f>
        <v>1002.2894000000001</v>
      </c>
      <c r="G1379">
        <v>234547.21</v>
      </c>
      <c r="H1379" s="2">
        <f>Table1[[#This Row],[marketing_spend]]/Table1[[#This Row],[customer buying]]</f>
        <v>234.01146415396587</v>
      </c>
      <c r="I1379">
        <v>22814.01</v>
      </c>
      <c r="J1379">
        <v>12.73</v>
      </c>
      <c r="K1379" s="1">
        <f t="shared" si="21"/>
        <v>19909.786527</v>
      </c>
      <c r="L1379">
        <v>163.99</v>
      </c>
      <c r="M1379">
        <v>1.08</v>
      </c>
      <c r="N1379" s="1">
        <f>Table1[[#This Row],[final_price]]*Table1[[#This Row],[competitor_price_index]]</f>
        <v>21502.569449160001</v>
      </c>
      <c r="O1379" t="s">
        <v>45</v>
      </c>
      <c r="P1379">
        <v>1062</v>
      </c>
      <c r="Q1379">
        <v>825</v>
      </c>
      <c r="R1379">
        <v>6.12</v>
      </c>
      <c r="S1379" s="2">
        <f>Table1[[#This Row],[units_sold]]*(Table1[[#This Row],[return_rate]]/100)</f>
        <v>50.49</v>
      </c>
      <c r="T1379" s="2">
        <f>Table1[[#This Row],[units_sold]]-Table1[[#This Row],[unit_return]]</f>
        <v>774.51</v>
      </c>
      <c r="U1379">
        <f>Table1[[#This Row],[final_sold]]*Table1[[#This Row],[final_price]]</f>
        <v>15420328.76302677</v>
      </c>
      <c r="V1379">
        <v>4.12</v>
      </c>
      <c r="W1379">
        <v>10.5</v>
      </c>
    </row>
    <row r="1380" spans="1:23" x14ac:dyDescent="0.3">
      <c r="A1380">
        <v>2022</v>
      </c>
      <c r="B1380" t="s">
        <v>36</v>
      </c>
      <c r="C1380" t="s">
        <v>22</v>
      </c>
      <c r="D1380">
        <v>40288</v>
      </c>
      <c r="E1380">
        <v>4.3899999999999997</v>
      </c>
      <c r="F1380" s="2">
        <f>Table1[[#This Row],[website_traffic]]*(Table1[[#This Row],[conversion_rate]]/100)</f>
        <v>1768.6431999999998</v>
      </c>
      <c r="G1380">
        <v>303782.95</v>
      </c>
      <c r="H1380" s="2">
        <f>Table1[[#This Row],[marketing_spend]]/Table1[[#This Row],[customer buying]]</f>
        <v>171.76044891360792</v>
      </c>
      <c r="I1380">
        <v>12770.21</v>
      </c>
      <c r="J1380">
        <v>30.31</v>
      </c>
      <c r="K1380" s="1">
        <f t="shared" si="21"/>
        <v>8899.559349000001</v>
      </c>
      <c r="L1380">
        <v>410.67</v>
      </c>
      <c r="M1380">
        <v>1.07</v>
      </c>
      <c r="N1380" s="1">
        <f>Table1[[#This Row],[final_price]]*Table1[[#This Row],[competitor_price_index]]</f>
        <v>9522.5285034300014</v>
      </c>
      <c r="O1380" t="s">
        <v>44</v>
      </c>
      <c r="P1380">
        <v>1958</v>
      </c>
      <c r="Q1380">
        <v>1737</v>
      </c>
      <c r="R1380">
        <v>20.309999999999999</v>
      </c>
      <c r="S1380" s="2">
        <f>Table1[[#This Row],[units_sold]]*(Table1[[#This Row],[return_rate]]/100)</f>
        <v>352.78469999999993</v>
      </c>
      <c r="T1380" s="2">
        <f>Table1[[#This Row],[units_sold]]-Table1[[#This Row],[unit_return]]</f>
        <v>1384.2153000000001</v>
      </c>
      <c r="U1380">
        <f>Table1[[#This Row],[final_sold]]*Table1[[#This Row],[final_price]]</f>
        <v>12318906.214143842</v>
      </c>
      <c r="V1380">
        <v>3.93</v>
      </c>
      <c r="W1380">
        <v>18.899999999999999</v>
      </c>
    </row>
    <row r="1381" spans="1:23" x14ac:dyDescent="0.3">
      <c r="A1381">
        <v>2022</v>
      </c>
      <c r="B1381" t="s">
        <v>36</v>
      </c>
      <c r="C1381" t="s">
        <v>18</v>
      </c>
      <c r="D1381">
        <v>96973</v>
      </c>
      <c r="E1381">
        <v>5.41</v>
      </c>
      <c r="F1381" s="2">
        <f>Table1[[#This Row],[website_traffic]]*(Table1[[#This Row],[conversion_rate]]/100)</f>
        <v>5246.2393000000002</v>
      </c>
      <c r="G1381">
        <v>15711.47</v>
      </c>
      <c r="H1381" s="2">
        <f>Table1[[#This Row],[marketing_spend]]/Table1[[#This Row],[customer buying]]</f>
        <v>2.9948062033693352</v>
      </c>
      <c r="I1381">
        <v>40289.879999999997</v>
      </c>
      <c r="J1381">
        <v>25.18</v>
      </c>
      <c r="K1381" s="1">
        <f t="shared" si="21"/>
        <v>30144.888215999996</v>
      </c>
      <c r="L1381">
        <v>193.36</v>
      </c>
      <c r="M1381">
        <v>0.81</v>
      </c>
      <c r="N1381" s="1">
        <f>Table1[[#This Row],[final_price]]*Table1[[#This Row],[competitor_price_index]]</f>
        <v>24417.359454959998</v>
      </c>
      <c r="O1381" t="s">
        <v>45</v>
      </c>
      <c r="P1381">
        <v>2868</v>
      </c>
      <c r="Q1381">
        <v>3462</v>
      </c>
      <c r="R1381">
        <v>23.01</v>
      </c>
      <c r="S1381" s="2">
        <f>Table1[[#This Row],[units_sold]]*(Table1[[#This Row],[return_rate]]/100)</f>
        <v>796.60620000000006</v>
      </c>
      <c r="T1381" s="2">
        <f>Table1[[#This Row],[units_sold]]-Table1[[#This Row],[unit_return]]</f>
        <v>2665.3937999999998</v>
      </c>
      <c r="U1381">
        <f>Table1[[#This Row],[final_sold]]*Table1[[#This Row],[final_price]]</f>
        <v>80347998.152619451</v>
      </c>
      <c r="V1381">
        <v>3.3</v>
      </c>
      <c r="W1381">
        <v>7</v>
      </c>
    </row>
    <row r="1382" spans="1:23" x14ac:dyDescent="0.3">
      <c r="A1382">
        <v>2022</v>
      </c>
      <c r="B1382" t="s">
        <v>36</v>
      </c>
      <c r="C1382" t="s">
        <v>21</v>
      </c>
      <c r="D1382">
        <v>172589</v>
      </c>
      <c r="E1382">
        <v>3.27</v>
      </c>
      <c r="F1382" s="2">
        <f>Table1[[#This Row],[website_traffic]]*(Table1[[#This Row],[conversion_rate]]/100)</f>
        <v>5643.6602999999996</v>
      </c>
      <c r="G1382">
        <v>392454.18</v>
      </c>
      <c r="H1382" s="2">
        <f>Table1[[#This Row],[marketing_spend]]/Table1[[#This Row],[customer buying]]</f>
        <v>69.538944432924154</v>
      </c>
      <c r="I1382">
        <v>10641.11</v>
      </c>
      <c r="J1382">
        <v>25.9</v>
      </c>
      <c r="K1382" s="1">
        <f t="shared" si="21"/>
        <v>7885.0625100000007</v>
      </c>
      <c r="L1382">
        <v>134.55000000000001</v>
      </c>
      <c r="M1382">
        <v>0.91</v>
      </c>
      <c r="N1382" s="1">
        <f>Table1[[#This Row],[final_price]]*Table1[[#This Row],[competitor_price_index]]</f>
        <v>7175.4068841000008</v>
      </c>
      <c r="O1382" t="s">
        <v>44</v>
      </c>
      <c r="P1382">
        <v>4466</v>
      </c>
      <c r="Q1382">
        <v>7012</v>
      </c>
      <c r="R1382">
        <v>17.54</v>
      </c>
      <c r="S1382" s="2">
        <f>Table1[[#This Row],[units_sold]]*(Table1[[#This Row],[return_rate]]/100)</f>
        <v>1229.9048</v>
      </c>
      <c r="T1382" s="2">
        <f>Table1[[#This Row],[units_sold]]-Table1[[#This Row],[unit_return]]</f>
        <v>5782.0951999999997</v>
      </c>
      <c r="U1382">
        <f>Table1[[#This Row],[final_sold]]*Table1[[#This Row],[final_price]]</f>
        <v>45592182.090770952</v>
      </c>
      <c r="V1382">
        <v>4.97</v>
      </c>
      <c r="W1382">
        <v>17.649999999999999</v>
      </c>
    </row>
    <row r="1383" spans="1:23" x14ac:dyDescent="0.3">
      <c r="A1383">
        <v>2022</v>
      </c>
      <c r="B1383" t="s">
        <v>36</v>
      </c>
      <c r="C1383" t="s">
        <v>18</v>
      </c>
      <c r="D1383">
        <v>180594</v>
      </c>
      <c r="E1383">
        <v>7.58</v>
      </c>
      <c r="F1383" s="2">
        <f>Table1[[#This Row],[website_traffic]]*(Table1[[#This Row],[conversion_rate]]/100)</f>
        <v>13689.025200000002</v>
      </c>
      <c r="G1383">
        <v>79983.649999999994</v>
      </c>
      <c r="H1383" s="2">
        <f>Table1[[#This Row],[marketing_spend]]/Table1[[#This Row],[customer buying]]</f>
        <v>5.8429032623886163</v>
      </c>
      <c r="I1383">
        <v>29989.49</v>
      </c>
      <c r="J1383">
        <v>6.73</v>
      </c>
      <c r="K1383" s="1">
        <f t="shared" si="21"/>
        <v>27971.197323</v>
      </c>
      <c r="L1383">
        <v>480.43</v>
      </c>
      <c r="M1383">
        <v>1</v>
      </c>
      <c r="N1383" s="1">
        <f>Table1[[#This Row],[final_price]]*Table1[[#This Row],[competitor_price_index]]</f>
        <v>27971.197323</v>
      </c>
      <c r="O1383" t="s">
        <v>45</v>
      </c>
      <c r="P1383">
        <v>1199</v>
      </c>
      <c r="Q1383">
        <v>10485</v>
      </c>
      <c r="R1383">
        <v>6.25</v>
      </c>
      <c r="S1383" s="2">
        <f>Table1[[#This Row],[units_sold]]*(Table1[[#This Row],[return_rate]]/100)</f>
        <v>655.3125</v>
      </c>
      <c r="T1383" s="2">
        <f>Table1[[#This Row],[units_sold]]-Table1[[#This Row],[unit_return]]</f>
        <v>9829.6875</v>
      </c>
      <c r="U1383">
        <f>Table1[[#This Row],[final_sold]]*Table1[[#This Row],[final_price]]</f>
        <v>274948128.68592656</v>
      </c>
      <c r="V1383">
        <v>3.83</v>
      </c>
      <c r="W1383">
        <v>7.78</v>
      </c>
    </row>
    <row r="1384" spans="1:23" x14ac:dyDescent="0.3">
      <c r="A1384">
        <v>2022</v>
      </c>
      <c r="B1384" t="s">
        <v>36</v>
      </c>
      <c r="C1384" t="s">
        <v>19</v>
      </c>
      <c r="D1384">
        <v>7356</v>
      </c>
      <c r="E1384">
        <v>7.71</v>
      </c>
      <c r="F1384" s="2">
        <f>Table1[[#This Row],[website_traffic]]*(Table1[[#This Row],[conversion_rate]]/100)</f>
        <v>567.14760000000001</v>
      </c>
      <c r="G1384">
        <v>97135.42</v>
      </c>
      <c r="H1384" s="2">
        <f>Table1[[#This Row],[marketing_spend]]/Table1[[#This Row],[customer buying]]</f>
        <v>171.27008912671056</v>
      </c>
      <c r="I1384">
        <v>8183.39</v>
      </c>
      <c r="J1384">
        <v>51.84</v>
      </c>
      <c r="K1384" s="1">
        <f t="shared" si="21"/>
        <v>3941.1206239999997</v>
      </c>
      <c r="L1384">
        <v>220.96</v>
      </c>
      <c r="M1384">
        <v>1.07</v>
      </c>
      <c r="N1384" s="1">
        <f>Table1[[#This Row],[final_price]]*Table1[[#This Row],[competitor_price_index]]</f>
        <v>4216.9990676799998</v>
      </c>
      <c r="O1384" t="s">
        <v>44</v>
      </c>
      <c r="P1384">
        <v>4585</v>
      </c>
      <c r="Q1384">
        <v>431</v>
      </c>
      <c r="R1384">
        <v>17.37</v>
      </c>
      <c r="S1384" s="2">
        <f>Table1[[#This Row],[units_sold]]*(Table1[[#This Row],[return_rate]]/100)</f>
        <v>74.864700000000013</v>
      </c>
      <c r="T1384" s="2">
        <f>Table1[[#This Row],[units_sold]]-Table1[[#This Row],[unit_return]]</f>
        <v>356.13529999999997</v>
      </c>
      <c r="U1384">
        <f>Table1[[#This Row],[final_sold]]*Table1[[#This Row],[final_price]]</f>
        <v>1403572.1757644271</v>
      </c>
      <c r="V1384">
        <v>3.04</v>
      </c>
      <c r="W1384">
        <v>20.87</v>
      </c>
    </row>
    <row r="1385" spans="1:23" x14ac:dyDescent="0.3">
      <c r="A1385">
        <v>2022</v>
      </c>
      <c r="B1385" t="s">
        <v>36</v>
      </c>
      <c r="C1385" t="s">
        <v>18</v>
      </c>
      <c r="D1385">
        <v>89198</v>
      </c>
      <c r="E1385">
        <v>4.16</v>
      </c>
      <c r="F1385" s="2">
        <f>Table1[[#This Row],[website_traffic]]*(Table1[[#This Row],[conversion_rate]]/100)</f>
        <v>3710.6367999999998</v>
      </c>
      <c r="G1385">
        <v>47822.09</v>
      </c>
      <c r="H1385" s="2">
        <f>Table1[[#This Row],[marketing_spend]]/Table1[[#This Row],[customer buying]]</f>
        <v>12.887839090045137</v>
      </c>
      <c r="I1385">
        <v>9613.06</v>
      </c>
      <c r="J1385">
        <v>25.96</v>
      </c>
      <c r="K1385" s="1">
        <f t="shared" si="21"/>
        <v>7117.5096239999993</v>
      </c>
      <c r="L1385">
        <v>89.85</v>
      </c>
      <c r="M1385">
        <v>1.0900000000000001</v>
      </c>
      <c r="N1385" s="1">
        <f>Table1[[#This Row],[final_price]]*Table1[[#This Row],[competitor_price_index]]</f>
        <v>7758.0854901599996</v>
      </c>
      <c r="O1385" t="s">
        <v>45</v>
      </c>
      <c r="P1385">
        <v>4695</v>
      </c>
      <c r="Q1385">
        <v>3584</v>
      </c>
      <c r="R1385">
        <v>3.66</v>
      </c>
      <c r="S1385" s="2">
        <f>Table1[[#This Row],[units_sold]]*(Table1[[#This Row],[return_rate]]/100)</f>
        <v>131.17439999999999</v>
      </c>
      <c r="T1385" s="2">
        <f>Table1[[#This Row],[units_sold]]-Table1[[#This Row],[unit_return]]</f>
        <v>3452.8256000000001</v>
      </c>
      <c r="U1385">
        <f>Table1[[#This Row],[final_sold]]*Table1[[#This Row],[final_price]]</f>
        <v>24575519.437993571</v>
      </c>
      <c r="V1385">
        <v>4.83</v>
      </c>
      <c r="W1385">
        <v>10.38</v>
      </c>
    </row>
    <row r="1386" spans="1:23" x14ac:dyDescent="0.3">
      <c r="A1386">
        <v>2022</v>
      </c>
      <c r="B1386" t="s">
        <v>36</v>
      </c>
      <c r="C1386" t="s">
        <v>19</v>
      </c>
      <c r="D1386">
        <v>190287</v>
      </c>
      <c r="E1386">
        <v>3.68</v>
      </c>
      <c r="F1386" s="2">
        <f>Table1[[#This Row],[website_traffic]]*(Table1[[#This Row],[conversion_rate]]/100)</f>
        <v>7002.5616</v>
      </c>
      <c r="G1386">
        <v>16060.74</v>
      </c>
      <c r="H1386" s="2">
        <f>Table1[[#This Row],[marketing_spend]]/Table1[[#This Row],[customer buying]]</f>
        <v>2.2935521195557924</v>
      </c>
      <c r="I1386">
        <v>23618.400000000001</v>
      </c>
      <c r="J1386">
        <v>38.58</v>
      </c>
      <c r="K1386" s="1">
        <f t="shared" si="21"/>
        <v>14506.421280000002</v>
      </c>
      <c r="L1386">
        <v>227.63</v>
      </c>
      <c r="M1386">
        <v>1</v>
      </c>
      <c r="N1386" s="1">
        <f>Table1[[#This Row],[final_price]]*Table1[[#This Row],[competitor_price_index]]</f>
        <v>14506.421280000002</v>
      </c>
      <c r="O1386" t="s">
        <v>45</v>
      </c>
      <c r="P1386">
        <v>4125</v>
      </c>
      <c r="Q1386">
        <v>3879</v>
      </c>
      <c r="R1386">
        <v>18.2</v>
      </c>
      <c r="S1386" s="2">
        <f>Table1[[#This Row],[units_sold]]*(Table1[[#This Row],[return_rate]]/100)</f>
        <v>705.97799999999995</v>
      </c>
      <c r="T1386" s="2">
        <f>Table1[[#This Row],[units_sold]]-Table1[[#This Row],[unit_return]]</f>
        <v>3173.0219999999999</v>
      </c>
      <c r="U1386">
        <f>Table1[[#This Row],[final_sold]]*Table1[[#This Row],[final_price]]</f>
        <v>46029193.862708166</v>
      </c>
      <c r="V1386">
        <v>2.77</v>
      </c>
      <c r="W1386">
        <v>8.7799999999999994</v>
      </c>
    </row>
    <row r="1387" spans="1:23" x14ac:dyDescent="0.3">
      <c r="A1387">
        <v>2022</v>
      </c>
      <c r="B1387" t="s">
        <v>36</v>
      </c>
      <c r="C1387" t="s">
        <v>21</v>
      </c>
      <c r="D1387">
        <v>142378</v>
      </c>
      <c r="E1387">
        <v>7.74</v>
      </c>
      <c r="F1387" s="2">
        <f>Table1[[#This Row],[website_traffic]]*(Table1[[#This Row],[conversion_rate]]/100)</f>
        <v>11020.057199999999</v>
      </c>
      <c r="G1387">
        <v>459768.26</v>
      </c>
      <c r="H1387" s="2">
        <f>Table1[[#This Row],[marketing_spend]]/Table1[[#This Row],[customer buying]]</f>
        <v>41.721041157572216</v>
      </c>
      <c r="I1387">
        <v>5524.61</v>
      </c>
      <c r="J1387">
        <v>40.98</v>
      </c>
      <c r="K1387" s="1">
        <f t="shared" si="21"/>
        <v>3260.6248220000002</v>
      </c>
      <c r="L1387">
        <v>449.77</v>
      </c>
      <c r="M1387">
        <v>1.1599999999999999</v>
      </c>
      <c r="N1387" s="1">
        <f>Table1[[#This Row],[final_price]]*Table1[[#This Row],[competitor_price_index]]</f>
        <v>3782.3247935200002</v>
      </c>
      <c r="O1387" t="s">
        <v>45</v>
      </c>
      <c r="P1387">
        <v>764</v>
      </c>
      <c r="Q1387">
        <v>7515</v>
      </c>
      <c r="R1387">
        <v>5.99</v>
      </c>
      <c r="S1387" s="2">
        <f>Table1[[#This Row],[units_sold]]*(Table1[[#This Row],[return_rate]]/100)</f>
        <v>450.14850000000001</v>
      </c>
      <c r="T1387" s="2">
        <f>Table1[[#This Row],[units_sold]]-Table1[[#This Row],[unit_return]]</f>
        <v>7064.8514999999998</v>
      </c>
      <c r="U1387">
        <f>Table1[[#This Row],[final_sold]]*Table1[[#This Row],[final_price]]</f>
        <v>23035830.164643932</v>
      </c>
      <c r="V1387">
        <v>3.41</v>
      </c>
      <c r="W1387">
        <v>17.5</v>
      </c>
    </row>
    <row r="1388" spans="1:23" x14ac:dyDescent="0.3">
      <c r="A1388">
        <v>2022</v>
      </c>
      <c r="B1388" t="s">
        <v>36</v>
      </c>
      <c r="C1388" t="s">
        <v>21</v>
      </c>
      <c r="D1388">
        <v>41834</v>
      </c>
      <c r="E1388">
        <v>5.63</v>
      </c>
      <c r="F1388" s="2">
        <f>Table1[[#This Row],[website_traffic]]*(Table1[[#This Row],[conversion_rate]]/100)</f>
        <v>2355.2541999999999</v>
      </c>
      <c r="G1388">
        <v>469902.73</v>
      </c>
      <c r="H1388" s="2">
        <f>Table1[[#This Row],[marketing_spend]]/Table1[[#This Row],[customer buying]]</f>
        <v>199.51253244766531</v>
      </c>
      <c r="I1388">
        <v>33678.69</v>
      </c>
      <c r="J1388">
        <v>24.66</v>
      </c>
      <c r="K1388" s="1">
        <f t="shared" si="21"/>
        <v>25373.525045999999</v>
      </c>
      <c r="L1388">
        <v>332.3</v>
      </c>
      <c r="M1388">
        <v>0.86</v>
      </c>
      <c r="N1388" s="1">
        <f>Table1[[#This Row],[final_price]]*Table1[[#This Row],[competitor_price_index]]</f>
        <v>21821.231539559998</v>
      </c>
      <c r="O1388" t="s">
        <v>45</v>
      </c>
      <c r="P1388">
        <v>3216</v>
      </c>
      <c r="Q1388">
        <v>1356</v>
      </c>
      <c r="R1388">
        <v>8.82</v>
      </c>
      <c r="S1388" s="2">
        <f>Table1[[#This Row],[units_sold]]*(Table1[[#This Row],[return_rate]]/100)</f>
        <v>119.5992</v>
      </c>
      <c r="T1388" s="2">
        <f>Table1[[#This Row],[units_sold]]-Table1[[#This Row],[unit_return]]</f>
        <v>1236.4007999999999</v>
      </c>
      <c r="U1388">
        <f>Table1[[#This Row],[final_sold]]*Table1[[#This Row],[final_price]]</f>
        <v>31371846.665694434</v>
      </c>
      <c r="V1388">
        <v>2.88</v>
      </c>
      <c r="W1388">
        <v>11.74</v>
      </c>
    </row>
    <row r="1389" spans="1:23" x14ac:dyDescent="0.3">
      <c r="A1389">
        <v>2022</v>
      </c>
      <c r="B1389" t="s">
        <v>36</v>
      </c>
      <c r="C1389" t="s">
        <v>20</v>
      </c>
      <c r="D1389">
        <v>22471</v>
      </c>
      <c r="E1389">
        <v>2.12</v>
      </c>
      <c r="F1389" s="2">
        <f>Table1[[#This Row],[website_traffic]]*(Table1[[#This Row],[conversion_rate]]/100)</f>
        <v>476.3852</v>
      </c>
      <c r="G1389">
        <v>156029.04999999999</v>
      </c>
      <c r="H1389" s="2">
        <f>Table1[[#This Row],[marketing_spend]]/Table1[[#This Row],[customer buying]]</f>
        <v>327.52707262946035</v>
      </c>
      <c r="I1389">
        <v>47413.05</v>
      </c>
      <c r="J1389">
        <v>17.66</v>
      </c>
      <c r="K1389" s="1">
        <f t="shared" si="21"/>
        <v>39039.90537</v>
      </c>
      <c r="L1389">
        <v>414.91</v>
      </c>
      <c r="M1389">
        <v>1.04</v>
      </c>
      <c r="N1389" s="1">
        <f>Table1[[#This Row],[final_price]]*Table1[[#This Row],[competitor_price_index]]</f>
        <v>40601.501584800004</v>
      </c>
      <c r="O1389" t="s">
        <v>45</v>
      </c>
      <c r="P1389">
        <v>2718</v>
      </c>
      <c r="Q1389">
        <v>417</v>
      </c>
      <c r="R1389">
        <v>6.51</v>
      </c>
      <c r="S1389" s="2">
        <f>Table1[[#This Row],[units_sold]]*(Table1[[#This Row],[return_rate]]/100)</f>
        <v>27.146699999999996</v>
      </c>
      <c r="T1389" s="2">
        <f>Table1[[#This Row],[units_sold]]-Table1[[#This Row],[unit_return]]</f>
        <v>389.85329999999999</v>
      </c>
      <c r="U1389">
        <f>Table1[[#This Row],[final_sold]]*Table1[[#This Row],[final_price]]</f>
        <v>15219835.94018222</v>
      </c>
      <c r="V1389">
        <v>4.38</v>
      </c>
      <c r="W1389">
        <v>13.15</v>
      </c>
    </row>
    <row r="1390" spans="1:23" x14ac:dyDescent="0.3">
      <c r="A1390">
        <v>2022</v>
      </c>
      <c r="B1390" t="s">
        <v>36</v>
      </c>
      <c r="C1390" t="s">
        <v>18</v>
      </c>
      <c r="D1390">
        <v>170048</v>
      </c>
      <c r="E1390">
        <v>4.42</v>
      </c>
      <c r="F1390" s="2">
        <f>Table1[[#This Row],[website_traffic]]*(Table1[[#This Row],[conversion_rate]]/100)</f>
        <v>7516.1215999999995</v>
      </c>
      <c r="G1390">
        <v>250536.28</v>
      </c>
      <c r="H1390" s="2">
        <f>Table1[[#This Row],[marketing_spend]]/Table1[[#This Row],[customer buying]]</f>
        <v>33.333186094275007</v>
      </c>
      <c r="I1390">
        <v>40489.919999999998</v>
      </c>
      <c r="J1390">
        <v>8.2200000000000006</v>
      </c>
      <c r="K1390" s="1">
        <f t="shared" si="21"/>
        <v>37161.648576</v>
      </c>
      <c r="L1390">
        <v>56.96</v>
      </c>
      <c r="M1390">
        <v>1.08</v>
      </c>
      <c r="N1390" s="1">
        <f>Table1[[#This Row],[final_price]]*Table1[[#This Row],[competitor_price_index]]</f>
        <v>40134.580462080005</v>
      </c>
      <c r="O1390" t="s">
        <v>45</v>
      </c>
      <c r="P1390">
        <v>4464</v>
      </c>
      <c r="Q1390">
        <v>4795</v>
      </c>
      <c r="R1390">
        <v>19.079999999999998</v>
      </c>
      <c r="S1390" s="2">
        <f>Table1[[#This Row],[units_sold]]*(Table1[[#This Row],[return_rate]]/100)</f>
        <v>914.88599999999985</v>
      </c>
      <c r="T1390" s="2">
        <f>Table1[[#This Row],[units_sold]]-Table1[[#This Row],[unit_return]]</f>
        <v>3880.114</v>
      </c>
      <c r="U1390">
        <f>Table1[[#This Row],[final_sold]]*Table1[[#This Row],[final_price]]</f>
        <v>144191432.90281767</v>
      </c>
      <c r="V1390">
        <v>3.19</v>
      </c>
      <c r="W1390">
        <v>6.51</v>
      </c>
    </row>
    <row r="1391" spans="1:23" x14ac:dyDescent="0.3">
      <c r="A1391">
        <v>2022</v>
      </c>
      <c r="B1391" t="s">
        <v>36</v>
      </c>
      <c r="C1391" t="s">
        <v>20</v>
      </c>
      <c r="D1391">
        <v>16405</v>
      </c>
      <c r="E1391">
        <v>2.1</v>
      </c>
      <c r="F1391" s="2">
        <f>Table1[[#This Row],[website_traffic]]*(Table1[[#This Row],[conversion_rate]]/100)</f>
        <v>344.505</v>
      </c>
      <c r="G1391">
        <v>195159.29</v>
      </c>
      <c r="H1391" s="2">
        <f>Table1[[#This Row],[marketing_spend]]/Table1[[#This Row],[customer buying]]</f>
        <v>566.49189416699323</v>
      </c>
      <c r="I1391">
        <v>38469.699999999997</v>
      </c>
      <c r="J1391">
        <v>3.26</v>
      </c>
      <c r="K1391" s="1">
        <f t="shared" si="21"/>
        <v>37215.587780000002</v>
      </c>
      <c r="L1391">
        <v>256.89</v>
      </c>
      <c r="M1391">
        <v>1.08</v>
      </c>
      <c r="N1391" s="1">
        <f>Table1[[#This Row],[final_price]]*Table1[[#This Row],[competitor_price_index]]</f>
        <v>40192.834802400008</v>
      </c>
      <c r="O1391" t="s">
        <v>44</v>
      </c>
      <c r="P1391">
        <v>509</v>
      </c>
      <c r="Q1391">
        <v>391</v>
      </c>
      <c r="R1391">
        <v>6.7</v>
      </c>
      <c r="S1391" s="2">
        <f>Table1[[#This Row],[units_sold]]*(Table1[[#This Row],[return_rate]]/100)</f>
        <v>26.197000000000003</v>
      </c>
      <c r="T1391" s="2">
        <f>Table1[[#This Row],[units_sold]]-Table1[[#This Row],[unit_return]]</f>
        <v>364.803</v>
      </c>
      <c r="U1391">
        <f>Table1[[#This Row],[final_sold]]*Table1[[#This Row],[final_price]]</f>
        <v>13576358.068907341</v>
      </c>
      <c r="V1391">
        <v>4.55</v>
      </c>
      <c r="W1391">
        <v>7.67</v>
      </c>
    </row>
    <row r="1392" spans="1:23" x14ac:dyDescent="0.3">
      <c r="A1392">
        <v>2023</v>
      </c>
      <c r="B1392" t="s">
        <v>36</v>
      </c>
      <c r="C1392" t="s">
        <v>20</v>
      </c>
      <c r="D1392">
        <v>57739</v>
      </c>
      <c r="E1392">
        <v>3.71</v>
      </c>
      <c r="F1392" s="2">
        <f>Table1[[#This Row],[website_traffic]]*(Table1[[#This Row],[conversion_rate]]/100)</f>
        <v>2142.1169</v>
      </c>
      <c r="G1392">
        <v>46531.76</v>
      </c>
      <c r="H1392" s="2">
        <f>Table1[[#This Row],[marketing_spend]]/Table1[[#This Row],[customer buying]]</f>
        <v>21.722325238179113</v>
      </c>
      <c r="I1392">
        <v>30030.75</v>
      </c>
      <c r="J1392">
        <v>35.47</v>
      </c>
      <c r="K1392" s="1">
        <f t="shared" si="21"/>
        <v>19378.842975</v>
      </c>
      <c r="L1392">
        <v>393.96</v>
      </c>
      <c r="M1392">
        <v>0.92</v>
      </c>
      <c r="N1392" s="1">
        <f>Table1[[#This Row],[final_price]]*Table1[[#This Row],[competitor_price_index]]</f>
        <v>17828.535537</v>
      </c>
      <c r="O1392" t="s">
        <v>45</v>
      </c>
      <c r="P1392">
        <v>4532</v>
      </c>
      <c r="Q1392">
        <v>1293</v>
      </c>
      <c r="R1392">
        <v>10.17</v>
      </c>
      <c r="S1392" s="2">
        <f>Table1[[#This Row],[units_sold]]*(Table1[[#This Row],[return_rate]]/100)</f>
        <v>131.49809999999999</v>
      </c>
      <c r="T1392" s="2">
        <f>Table1[[#This Row],[units_sold]]-Table1[[#This Row],[unit_return]]</f>
        <v>1161.5019</v>
      </c>
      <c r="U1392">
        <f>Table1[[#This Row],[final_sold]]*Table1[[#This Row],[final_price]]</f>
        <v>22508562.935264152</v>
      </c>
      <c r="V1392">
        <v>3.02</v>
      </c>
      <c r="W1392">
        <v>10.26</v>
      </c>
    </row>
    <row r="1393" spans="1:23" x14ac:dyDescent="0.3">
      <c r="A1393">
        <v>2023</v>
      </c>
      <c r="B1393" t="s">
        <v>36</v>
      </c>
      <c r="C1393" t="s">
        <v>18</v>
      </c>
      <c r="D1393">
        <v>83790</v>
      </c>
      <c r="E1393">
        <v>1.3</v>
      </c>
      <c r="F1393" s="2">
        <f>Table1[[#This Row],[website_traffic]]*(Table1[[#This Row],[conversion_rate]]/100)</f>
        <v>1089.27</v>
      </c>
      <c r="G1393">
        <v>317835.71999999997</v>
      </c>
      <c r="H1393" s="2">
        <f>Table1[[#This Row],[marketing_spend]]/Table1[[#This Row],[customer buying]]</f>
        <v>291.78782120135503</v>
      </c>
      <c r="I1393">
        <v>34963.910000000003</v>
      </c>
      <c r="J1393">
        <v>50.11</v>
      </c>
      <c r="K1393" s="1">
        <f t="shared" si="21"/>
        <v>17443.494699000003</v>
      </c>
      <c r="L1393">
        <v>287.44</v>
      </c>
      <c r="M1393">
        <v>0.9</v>
      </c>
      <c r="N1393" s="1">
        <f>Table1[[#This Row],[final_price]]*Table1[[#This Row],[competitor_price_index]]</f>
        <v>15699.145229100002</v>
      </c>
      <c r="O1393" t="s">
        <v>45</v>
      </c>
      <c r="P1393">
        <v>1690</v>
      </c>
      <c r="Q1393">
        <v>814</v>
      </c>
      <c r="R1393">
        <v>16.559999999999999</v>
      </c>
      <c r="S1393" s="2">
        <f>Table1[[#This Row],[units_sold]]*(Table1[[#This Row],[return_rate]]/100)</f>
        <v>134.79839999999999</v>
      </c>
      <c r="T1393" s="2">
        <f>Table1[[#This Row],[units_sold]]-Table1[[#This Row],[unit_return]]</f>
        <v>679.20159999999998</v>
      </c>
      <c r="U1393">
        <f>Table1[[#This Row],[final_sold]]*Table1[[#This Row],[final_price]]</f>
        <v>11847649.509152319</v>
      </c>
      <c r="V1393">
        <v>3.74</v>
      </c>
      <c r="W1393">
        <v>17.04</v>
      </c>
    </row>
    <row r="1394" spans="1:23" x14ac:dyDescent="0.3">
      <c r="A1394">
        <v>2023</v>
      </c>
      <c r="B1394" t="s">
        <v>36</v>
      </c>
      <c r="C1394" t="s">
        <v>21</v>
      </c>
      <c r="D1394">
        <v>170252</v>
      </c>
      <c r="E1394">
        <v>4.55</v>
      </c>
      <c r="F1394" s="2">
        <f>Table1[[#This Row],[website_traffic]]*(Table1[[#This Row],[conversion_rate]]/100)</f>
        <v>7746.4659999999994</v>
      </c>
      <c r="G1394">
        <v>454802.92</v>
      </c>
      <c r="H1394" s="2">
        <f>Table1[[#This Row],[marketing_spend]]/Table1[[#This Row],[customer buying]]</f>
        <v>58.711019967040457</v>
      </c>
      <c r="I1394">
        <v>47355.76</v>
      </c>
      <c r="J1394">
        <v>27.02</v>
      </c>
      <c r="K1394" s="1">
        <f t="shared" si="21"/>
        <v>34560.233648000001</v>
      </c>
      <c r="L1394">
        <v>359.22</v>
      </c>
      <c r="M1394">
        <v>0.92</v>
      </c>
      <c r="N1394" s="1">
        <f>Table1[[#This Row],[final_price]]*Table1[[#This Row],[competitor_price_index]]</f>
        <v>31795.414956160002</v>
      </c>
      <c r="O1394" t="s">
        <v>45</v>
      </c>
      <c r="P1394">
        <v>2984</v>
      </c>
      <c r="Q1394">
        <v>4276</v>
      </c>
      <c r="R1394">
        <v>3.93</v>
      </c>
      <c r="S1394" s="2">
        <f>Table1[[#This Row],[units_sold]]*(Table1[[#This Row],[return_rate]]/100)</f>
        <v>168.04680000000002</v>
      </c>
      <c r="T1394" s="2">
        <f>Table1[[#This Row],[units_sold]]-Table1[[#This Row],[unit_return]]</f>
        <v>4107.9531999999999</v>
      </c>
      <c r="U1394">
        <f>Table1[[#This Row],[final_sold]]*Table1[[#This Row],[final_price]]</f>
        <v>141971822.40704927</v>
      </c>
      <c r="V1394">
        <v>2.76</v>
      </c>
      <c r="W1394">
        <v>15.53</v>
      </c>
    </row>
    <row r="1395" spans="1:23" x14ac:dyDescent="0.3">
      <c r="A1395">
        <v>2023</v>
      </c>
      <c r="B1395" t="s">
        <v>36</v>
      </c>
      <c r="C1395" t="s">
        <v>21</v>
      </c>
      <c r="D1395">
        <v>177702</v>
      </c>
      <c r="E1395">
        <v>5.93</v>
      </c>
      <c r="F1395" s="2">
        <f>Table1[[#This Row],[website_traffic]]*(Table1[[#This Row],[conversion_rate]]/100)</f>
        <v>10537.7286</v>
      </c>
      <c r="G1395">
        <v>347990.03</v>
      </c>
      <c r="H1395" s="2">
        <f>Table1[[#This Row],[marketing_spend]]/Table1[[#This Row],[customer buying]]</f>
        <v>33.023248482599939</v>
      </c>
      <c r="I1395">
        <v>33418.44</v>
      </c>
      <c r="J1395">
        <v>53.85</v>
      </c>
      <c r="K1395" s="1">
        <f t="shared" si="21"/>
        <v>15422.610060000001</v>
      </c>
      <c r="L1395">
        <v>43.35</v>
      </c>
      <c r="M1395">
        <v>1.0900000000000001</v>
      </c>
      <c r="N1395" s="1">
        <f>Table1[[#This Row],[final_price]]*Table1[[#This Row],[competitor_price_index]]</f>
        <v>16810.644965400003</v>
      </c>
      <c r="O1395" t="s">
        <v>44</v>
      </c>
      <c r="P1395">
        <v>757</v>
      </c>
      <c r="Q1395">
        <v>7508</v>
      </c>
      <c r="R1395">
        <v>21.56</v>
      </c>
      <c r="S1395" s="2">
        <f>Table1[[#This Row],[units_sold]]*(Table1[[#This Row],[return_rate]]/100)</f>
        <v>1618.7248</v>
      </c>
      <c r="T1395" s="2">
        <f>Table1[[#This Row],[units_sold]]-Table1[[#This Row],[unit_return]]</f>
        <v>5889.2752</v>
      </c>
      <c r="U1395">
        <f>Table1[[#This Row],[final_sold]]*Table1[[#This Row],[final_price]]</f>
        <v>90827994.945628524</v>
      </c>
      <c r="V1395">
        <v>2.85</v>
      </c>
      <c r="W1395">
        <v>18.940000000000001</v>
      </c>
    </row>
    <row r="1396" spans="1:23" x14ac:dyDescent="0.3">
      <c r="A1396">
        <v>2023</v>
      </c>
      <c r="B1396" t="s">
        <v>36</v>
      </c>
      <c r="C1396" t="s">
        <v>18</v>
      </c>
      <c r="D1396">
        <v>91439</v>
      </c>
      <c r="E1396">
        <v>3.82</v>
      </c>
      <c r="F1396" s="2">
        <f>Table1[[#This Row],[website_traffic]]*(Table1[[#This Row],[conversion_rate]]/100)</f>
        <v>3492.9697999999999</v>
      </c>
      <c r="G1396">
        <v>274397.2</v>
      </c>
      <c r="H1396" s="2">
        <f>Table1[[#This Row],[marketing_spend]]/Table1[[#This Row],[customer buying]]</f>
        <v>78.556991818251632</v>
      </c>
      <c r="I1396">
        <v>3906.54</v>
      </c>
      <c r="J1396">
        <v>18.22</v>
      </c>
      <c r="K1396" s="1">
        <f t="shared" si="21"/>
        <v>3194.7684119999999</v>
      </c>
      <c r="L1396">
        <v>215.11</v>
      </c>
      <c r="M1396">
        <v>0.82</v>
      </c>
      <c r="N1396" s="1">
        <f>Table1[[#This Row],[final_price]]*Table1[[#This Row],[competitor_price_index]]</f>
        <v>2619.7100978399999</v>
      </c>
      <c r="O1396" t="s">
        <v>45</v>
      </c>
      <c r="P1396">
        <v>4744</v>
      </c>
      <c r="Q1396">
        <v>2305</v>
      </c>
      <c r="R1396">
        <v>20.25</v>
      </c>
      <c r="S1396" s="2">
        <f>Table1[[#This Row],[units_sold]]*(Table1[[#This Row],[return_rate]]/100)</f>
        <v>466.76250000000005</v>
      </c>
      <c r="T1396" s="2">
        <f>Table1[[#This Row],[units_sold]]-Table1[[#This Row],[unit_return]]</f>
        <v>1838.2375</v>
      </c>
      <c r="U1396">
        <f>Table1[[#This Row],[final_sold]]*Table1[[#This Row],[final_price]]</f>
        <v>5872743.09875385</v>
      </c>
      <c r="V1396">
        <v>3.3</v>
      </c>
      <c r="W1396">
        <v>0.83</v>
      </c>
    </row>
    <row r="1397" spans="1:23" x14ac:dyDescent="0.3">
      <c r="A1397">
        <v>2023</v>
      </c>
      <c r="B1397" t="s">
        <v>36</v>
      </c>
      <c r="C1397" t="s">
        <v>21</v>
      </c>
      <c r="D1397">
        <v>88393</v>
      </c>
      <c r="E1397">
        <v>6.18</v>
      </c>
      <c r="F1397" s="2">
        <f>Table1[[#This Row],[website_traffic]]*(Table1[[#This Row],[conversion_rate]]/100)</f>
        <v>5462.6873999999998</v>
      </c>
      <c r="G1397">
        <v>89265.35</v>
      </c>
      <c r="H1397" s="2">
        <f>Table1[[#This Row],[marketing_spend]]/Table1[[#This Row],[customer buying]]</f>
        <v>16.340922235455025</v>
      </c>
      <c r="I1397">
        <v>8704.26</v>
      </c>
      <c r="J1397">
        <v>19.87</v>
      </c>
      <c r="K1397" s="1">
        <f t="shared" si="21"/>
        <v>6974.7235380000002</v>
      </c>
      <c r="L1397">
        <v>82.06</v>
      </c>
      <c r="M1397">
        <v>1.01</v>
      </c>
      <c r="N1397" s="1">
        <f>Table1[[#This Row],[final_price]]*Table1[[#This Row],[competitor_price_index]]</f>
        <v>7044.4707733800005</v>
      </c>
      <c r="O1397" t="s">
        <v>45</v>
      </c>
      <c r="P1397">
        <v>2080</v>
      </c>
      <c r="Q1397">
        <v>4796</v>
      </c>
      <c r="R1397">
        <v>18.23</v>
      </c>
      <c r="S1397" s="2">
        <f>Table1[[#This Row],[units_sold]]*(Table1[[#This Row],[return_rate]]/100)</f>
        <v>874.31080000000009</v>
      </c>
      <c r="T1397" s="2">
        <f>Table1[[#This Row],[units_sold]]-Table1[[#This Row],[unit_return]]</f>
        <v>3921.6891999999998</v>
      </c>
      <c r="U1397">
        <f>Table1[[#This Row],[final_sold]]*Table1[[#This Row],[final_price]]</f>
        <v>27352697.971960388</v>
      </c>
      <c r="V1397">
        <v>4.3899999999999997</v>
      </c>
      <c r="W1397">
        <v>8.1300000000000008</v>
      </c>
    </row>
    <row r="1398" spans="1:23" x14ac:dyDescent="0.3">
      <c r="A1398">
        <v>2023</v>
      </c>
      <c r="B1398" t="s">
        <v>36</v>
      </c>
      <c r="C1398" t="s">
        <v>19</v>
      </c>
      <c r="D1398">
        <v>130822</v>
      </c>
      <c r="E1398">
        <v>3.87</v>
      </c>
      <c r="F1398" s="2">
        <f>Table1[[#This Row],[website_traffic]]*(Table1[[#This Row],[conversion_rate]]/100)</f>
        <v>5062.8113999999996</v>
      </c>
      <c r="G1398">
        <v>463617.81</v>
      </c>
      <c r="H1398" s="2">
        <f>Table1[[#This Row],[marketing_spend]]/Table1[[#This Row],[customer buying]]</f>
        <v>91.573193897762025</v>
      </c>
      <c r="I1398">
        <v>25553.85</v>
      </c>
      <c r="J1398">
        <v>34.22</v>
      </c>
      <c r="K1398" s="1">
        <f t="shared" si="21"/>
        <v>16809.322529999998</v>
      </c>
      <c r="L1398">
        <v>355.49</v>
      </c>
      <c r="M1398">
        <v>1.18</v>
      </c>
      <c r="N1398" s="1">
        <f>Table1[[#This Row],[final_price]]*Table1[[#This Row],[competitor_price_index]]</f>
        <v>19835.000585399997</v>
      </c>
      <c r="O1398" t="s">
        <v>44</v>
      </c>
      <c r="P1398">
        <v>2022</v>
      </c>
      <c r="Q1398">
        <v>3442</v>
      </c>
      <c r="R1398">
        <v>19.559999999999999</v>
      </c>
      <c r="S1398" s="2">
        <f>Table1[[#This Row],[units_sold]]*(Table1[[#This Row],[return_rate]]/100)</f>
        <v>673.25519999999995</v>
      </c>
      <c r="T1398" s="2">
        <f>Table1[[#This Row],[units_sold]]-Table1[[#This Row],[unit_return]]</f>
        <v>2768.7447999999999</v>
      </c>
      <c r="U1398">
        <f>Table1[[#This Row],[final_sold]]*Table1[[#This Row],[final_price]]</f>
        <v>46540724.346460335</v>
      </c>
      <c r="V1398">
        <v>2.72</v>
      </c>
      <c r="W1398">
        <v>19.96</v>
      </c>
    </row>
    <row r="1399" spans="1:23" x14ac:dyDescent="0.3">
      <c r="A1399">
        <v>2023</v>
      </c>
      <c r="B1399" t="s">
        <v>36</v>
      </c>
      <c r="C1399" t="s">
        <v>20</v>
      </c>
      <c r="D1399">
        <v>47475</v>
      </c>
      <c r="E1399">
        <v>5.76</v>
      </c>
      <c r="F1399" s="2">
        <f>Table1[[#This Row],[website_traffic]]*(Table1[[#This Row],[conversion_rate]]/100)</f>
        <v>2734.56</v>
      </c>
      <c r="G1399">
        <v>17208.53</v>
      </c>
      <c r="H1399" s="2">
        <f>Table1[[#This Row],[marketing_spend]]/Table1[[#This Row],[customer buying]]</f>
        <v>6.2929794921303603</v>
      </c>
      <c r="I1399">
        <v>27285.119999999999</v>
      </c>
      <c r="J1399">
        <v>28.43</v>
      </c>
      <c r="K1399" s="1">
        <f t="shared" si="21"/>
        <v>19527.960383999998</v>
      </c>
      <c r="L1399">
        <v>483.48</v>
      </c>
      <c r="M1399">
        <v>1.17</v>
      </c>
      <c r="N1399" s="1">
        <f>Table1[[#This Row],[final_price]]*Table1[[#This Row],[competitor_price_index]]</f>
        <v>22847.713649279998</v>
      </c>
      <c r="O1399" t="s">
        <v>45</v>
      </c>
      <c r="P1399">
        <v>4215</v>
      </c>
      <c r="Q1399">
        <v>2559</v>
      </c>
      <c r="R1399">
        <v>6.9</v>
      </c>
      <c r="S1399" s="2">
        <f>Table1[[#This Row],[units_sold]]*(Table1[[#This Row],[return_rate]]/100)</f>
        <v>176.57100000000003</v>
      </c>
      <c r="T1399" s="2">
        <f>Table1[[#This Row],[units_sold]]-Table1[[#This Row],[unit_return]]</f>
        <v>2382.4290000000001</v>
      </c>
      <c r="U1399">
        <f>Table1[[#This Row],[final_sold]]*Table1[[#This Row],[final_price]]</f>
        <v>46523979.129692733</v>
      </c>
      <c r="V1399">
        <v>4.68</v>
      </c>
      <c r="W1399">
        <v>1.94</v>
      </c>
    </row>
    <row r="1400" spans="1:23" x14ac:dyDescent="0.3">
      <c r="A1400">
        <v>2023</v>
      </c>
      <c r="B1400" t="s">
        <v>36</v>
      </c>
      <c r="C1400" t="s">
        <v>22</v>
      </c>
      <c r="D1400">
        <v>61563</v>
      </c>
      <c r="E1400">
        <v>1.24</v>
      </c>
      <c r="F1400" s="2">
        <f>Table1[[#This Row],[website_traffic]]*(Table1[[#This Row],[conversion_rate]]/100)</f>
        <v>763.38119999999992</v>
      </c>
      <c r="G1400">
        <v>374651.37</v>
      </c>
      <c r="H1400" s="2">
        <f>Table1[[#This Row],[marketing_spend]]/Table1[[#This Row],[customer buying]]</f>
        <v>490.77887954275013</v>
      </c>
      <c r="I1400">
        <v>12963.36</v>
      </c>
      <c r="J1400">
        <v>40.89</v>
      </c>
      <c r="K1400" s="1">
        <f t="shared" si="21"/>
        <v>7662.6420959999996</v>
      </c>
      <c r="L1400">
        <v>499.72</v>
      </c>
      <c r="M1400">
        <v>1.01</v>
      </c>
      <c r="N1400" s="1">
        <f>Table1[[#This Row],[final_price]]*Table1[[#This Row],[competitor_price_index]]</f>
        <v>7739.2685169599999</v>
      </c>
      <c r="O1400" t="s">
        <v>44</v>
      </c>
      <c r="P1400">
        <v>312</v>
      </c>
      <c r="Q1400">
        <v>925</v>
      </c>
      <c r="R1400">
        <v>22.48</v>
      </c>
      <c r="S1400" s="2">
        <f>Table1[[#This Row],[units_sold]]*(Table1[[#This Row],[return_rate]]/100)</f>
        <v>207.94</v>
      </c>
      <c r="T1400" s="2">
        <f>Table1[[#This Row],[units_sold]]-Table1[[#This Row],[unit_return]]</f>
        <v>717.06</v>
      </c>
      <c r="U1400">
        <f>Table1[[#This Row],[final_sold]]*Table1[[#This Row],[final_price]]</f>
        <v>5494574.141357759</v>
      </c>
      <c r="V1400">
        <v>4.8499999999999996</v>
      </c>
      <c r="W1400">
        <v>19.07</v>
      </c>
    </row>
    <row r="1401" spans="1:23" x14ac:dyDescent="0.3">
      <c r="A1401">
        <v>2023</v>
      </c>
      <c r="B1401" t="s">
        <v>36</v>
      </c>
      <c r="C1401" t="s">
        <v>19</v>
      </c>
      <c r="D1401">
        <v>49339</v>
      </c>
      <c r="E1401">
        <v>1.62</v>
      </c>
      <c r="F1401" s="2">
        <f>Table1[[#This Row],[website_traffic]]*(Table1[[#This Row],[conversion_rate]]/100)</f>
        <v>799.29180000000008</v>
      </c>
      <c r="G1401">
        <v>268594.86</v>
      </c>
      <c r="H1401" s="2">
        <f>Table1[[#This Row],[marketing_spend]]/Table1[[#This Row],[customer buying]]</f>
        <v>336.04105534424343</v>
      </c>
      <c r="I1401">
        <v>36174.199999999997</v>
      </c>
      <c r="J1401">
        <v>31.34</v>
      </c>
      <c r="K1401" s="1">
        <f t="shared" si="21"/>
        <v>24837.205719999998</v>
      </c>
      <c r="L1401">
        <v>171.85</v>
      </c>
      <c r="M1401">
        <v>0.98</v>
      </c>
      <c r="N1401" s="1">
        <f>Table1[[#This Row],[final_price]]*Table1[[#This Row],[competitor_price_index]]</f>
        <v>24340.461605599998</v>
      </c>
      <c r="O1401" t="s">
        <v>44</v>
      </c>
      <c r="P1401">
        <v>4166</v>
      </c>
      <c r="Q1401">
        <v>773</v>
      </c>
      <c r="R1401">
        <v>9.34</v>
      </c>
      <c r="S1401" s="2">
        <f>Table1[[#This Row],[units_sold]]*(Table1[[#This Row],[return_rate]]/100)</f>
        <v>72.1982</v>
      </c>
      <c r="T1401" s="2">
        <f>Table1[[#This Row],[units_sold]]-Table1[[#This Row],[unit_return]]</f>
        <v>700.80179999999996</v>
      </c>
      <c r="U1401">
        <f>Table1[[#This Row],[final_sold]]*Table1[[#This Row],[final_price]]</f>
        <v>17405958.475546293</v>
      </c>
      <c r="V1401">
        <v>3.87</v>
      </c>
      <c r="W1401">
        <v>15.2</v>
      </c>
    </row>
    <row r="1402" spans="1:23" x14ac:dyDescent="0.3">
      <c r="A1402">
        <v>2023</v>
      </c>
      <c r="B1402" t="s">
        <v>36</v>
      </c>
      <c r="C1402" t="s">
        <v>20</v>
      </c>
      <c r="D1402">
        <v>186928</v>
      </c>
      <c r="E1402">
        <v>7.56</v>
      </c>
      <c r="F1402" s="2">
        <f>Table1[[#This Row],[website_traffic]]*(Table1[[#This Row],[conversion_rate]]/100)</f>
        <v>14131.756799999999</v>
      </c>
      <c r="G1402">
        <v>46485.17</v>
      </c>
      <c r="H1402" s="2">
        <f>Table1[[#This Row],[marketing_spend]]/Table1[[#This Row],[customer buying]]</f>
        <v>3.2894119717656052</v>
      </c>
      <c r="I1402">
        <v>21662.959999999999</v>
      </c>
      <c r="J1402">
        <v>47.31</v>
      </c>
      <c r="K1402" s="1">
        <f t="shared" si="21"/>
        <v>11414.213623999998</v>
      </c>
      <c r="L1402">
        <v>273.3</v>
      </c>
      <c r="M1402">
        <v>0.83</v>
      </c>
      <c r="N1402" s="1">
        <f>Table1[[#This Row],[final_price]]*Table1[[#This Row],[competitor_price_index]]</f>
        <v>9473.7973079199983</v>
      </c>
      <c r="O1402" t="s">
        <v>45</v>
      </c>
      <c r="P1402">
        <v>3616</v>
      </c>
      <c r="Q1402">
        <v>10937</v>
      </c>
      <c r="R1402">
        <v>5.74</v>
      </c>
      <c r="S1402" s="2">
        <f>Table1[[#This Row],[units_sold]]*(Table1[[#This Row],[return_rate]]/100)</f>
        <v>627.78380000000004</v>
      </c>
      <c r="T1402" s="2">
        <f>Table1[[#This Row],[units_sold]]-Table1[[#This Row],[unit_return]]</f>
        <v>10309.216200000001</v>
      </c>
      <c r="U1402">
        <f>Table1[[#This Row],[final_sold]]*Table1[[#This Row],[final_price]]</f>
        <v>117671596.00280149</v>
      </c>
      <c r="V1402">
        <v>3.87</v>
      </c>
      <c r="W1402">
        <v>10.09</v>
      </c>
    </row>
    <row r="1403" spans="1:23" x14ac:dyDescent="0.3">
      <c r="A1403">
        <v>2023</v>
      </c>
      <c r="B1403" t="s">
        <v>36</v>
      </c>
      <c r="C1403" t="s">
        <v>21</v>
      </c>
      <c r="D1403">
        <v>60516</v>
      </c>
      <c r="E1403">
        <v>2.14</v>
      </c>
      <c r="F1403" s="2">
        <f>Table1[[#This Row],[website_traffic]]*(Table1[[#This Row],[conversion_rate]]/100)</f>
        <v>1295.0424</v>
      </c>
      <c r="G1403">
        <v>92423.78</v>
      </c>
      <c r="H1403" s="2">
        <f>Table1[[#This Row],[marketing_spend]]/Table1[[#This Row],[customer buying]]</f>
        <v>71.367377624083971</v>
      </c>
      <c r="I1403">
        <v>3268.08</v>
      </c>
      <c r="J1403">
        <v>44.73</v>
      </c>
      <c r="K1403" s="1">
        <f t="shared" si="21"/>
        <v>1806.2678159999998</v>
      </c>
      <c r="L1403">
        <v>335.12</v>
      </c>
      <c r="M1403">
        <v>1.1399999999999999</v>
      </c>
      <c r="N1403" s="1">
        <f>Table1[[#This Row],[final_price]]*Table1[[#This Row],[competitor_price_index]]</f>
        <v>2059.1453102399996</v>
      </c>
      <c r="O1403" t="s">
        <v>45</v>
      </c>
      <c r="P1403">
        <v>2073</v>
      </c>
      <c r="Q1403">
        <v>1134</v>
      </c>
      <c r="R1403">
        <v>4.96</v>
      </c>
      <c r="S1403" s="2">
        <f>Table1[[#This Row],[units_sold]]*(Table1[[#This Row],[return_rate]]/100)</f>
        <v>56.246400000000001</v>
      </c>
      <c r="T1403" s="2">
        <f>Table1[[#This Row],[units_sold]]-Table1[[#This Row],[unit_return]]</f>
        <v>1077.7536</v>
      </c>
      <c r="U1403">
        <f>Table1[[#This Row],[final_sold]]*Table1[[#This Row],[final_price]]</f>
        <v>1946711.6412581373</v>
      </c>
      <c r="V1403">
        <v>4.38</v>
      </c>
      <c r="W1403">
        <v>10.47</v>
      </c>
    </row>
    <row r="1404" spans="1:23" x14ac:dyDescent="0.3">
      <c r="A1404">
        <v>2023</v>
      </c>
      <c r="B1404" t="s">
        <v>36</v>
      </c>
      <c r="C1404" t="s">
        <v>19</v>
      </c>
      <c r="D1404">
        <v>96808</v>
      </c>
      <c r="E1404">
        <v>3.93</v>
      </c>
      <c r="F1404" s="2">
        <f>Table1[[#This Row],[website_traffic]]*(Table1[[#This Row],[conversion_rate]]/100)</f>
        <v>3804.5544</v>
      </c>
      <c r="G1404">
        <v>441991.84</v>
      </c>
      <c r="H1404" s="2">
        <f>Table1[[#This Row],[marketing_spend]]/Table1[[#This Row],[customer buying]]</f>
        <v>116.17440402481826</v>
      </c>
      <c r="I1404">
        <v>48539.27</v>
      </c>
      <c r="J1404">
        <v>35.44</v>
      </c>
      <c r="K1404" s="1">
        <f t="shared" si="21"/>
        <v>31336.952711999995</v>
      </c>
      <c r="L1404">
        <v>471.86</v>
      </c>
      <c r="M1404">
        <v>0.84</v>
      </c>
      <c r="N1404" s="1">
        <f>Table1[[#This Row],[final_price]]*Table1[[#This Row],[competitor_price_index]]</f>
        <v>26323.040278079996</v>
      </c>
      <c r="O1404" t="s">
        <v>45</v>
      </c>
      <c r="P1404">
        <v>1537</v>
      </c>
      <c r="Q1404">
        <v>3500</v>
      </c>
      <c r="R1404">
        <v>17.579999999999998</v>
      </c>
      <c r="S1404" s="2">
        <f>Table1[[#This Row],[units_sold]]*(Table1[[#This Row],[return_rate]]/100)</f>
        <v>615.29999999999995</v>
      </c>
      <c r="T1404" s="2">
        <f>Table1[[#This Row],[units_sold]]-Table1[[#This Row],[unit_return]]</f>
        <v>2884.7</v>
      </c>
      <c r="U1404">
        <f>Table1[[#This Row],[final_sold]]*Table1[[#This Row],[final_price]]</f>
        <v>90397707.488306373</v>
      </c>
      <c r="V1404">
        <v>4.5999999999999996</v>
      </c>
      <c r="W1404">
        <v>16.98</v>
      </c>
    </row>
    <row r="1405" spans="1:23" x14ac:dyDescent="0.3">
      <c r="A1405">
        <v>2023</v>
      </c>
      <c r="B1405" t="s">
        <v>36</v>
      </c>
      <c r="C1405" t="s">
        <v>20</v>
      </c>
      <c r="D1405">
        <v>164754</v>
      </c>
      <c r="E1405">
        <v>2.9</v>
      </c>
      <c r="F1405" s="2">
        <f>Table1[[#This Row],[website_traffic]]*(Table1[[#This Row],[conversion_rate]]/100)</f>
        <v>4777.866</v>
      </c>
      <c r="G1405">
        <v>231162.8</v>
      </c>
      <c r="H1405" s="2">
        <f>Table1[[#This Row],[marketing_spend]]/Table1[[#This Row],[customer buying]]</f>
        <v>48.382018248314203</v>
      </c>
      <c r="I1405">
        <v>6054.35</v>
      </c>
      <c r="J1405">
        <v>51.58</v>
      </c>
      <c r="K1405" s="1">
        <f t="shared" si="21"/>
        <v>2931.5162700000001</v>
      </c>
      <c r="L1405">
        <v>444.75</v>
      </c>
      <c r="M1405">
        <v>1</v>
      </c>
      <c r="N1405" s="1">
        <f>Table1[[#This Row],[final_price]]*Table1[[#This Row],[competitor_price_index]]</f>
        <v>2931.5162700000001</v>
      </c>
      <c r="O1405" t="s">
        <v>45</v>
      </c>
      <c r="P1405">
        <v>837</v>
      </c>
      <c r="Q1405">
        <v>4615</v>
      </c>
      <c r="R1405">
        <v>10.89</v>
      </c>
      <c r="S1405" s="2">
        <f>Table1[[#This Row],[units_sold]]*(Table1[[#This Row],[return_rate]]/100)</f>
        <v>502.57350000000002</v>
      </c>
      <c r="T1405" s="2">
        <f>Table1[[#This Row],[units_sold]]-Table1[[#This Row],[unit_return]]</f>
        <v>4112.4264999999996</v>
      </c>
      <c r="U1405">
        <f>Table1[[#This Row],[final_sold]]*Table1[[#This Row],[final_price]]</f>
        <v>12055645.193929154</v>
      </c>
      <c r="V1405">
        <v>4.83</v>
      </c>
      <c r="W1405">
        <v>14.29</v>
      </c>
    </row>
    <row r="1406" spans="1:23" x14ac:dyDescent="0.3">
      <c r="A1406">
        <v>2023</v>
      </c>
      <c r="B1406" t="s">
        <v>36</v>
      </c>
      <c r="C1406" t="s">
        <v>18</v>
      </c>
      <c r="D1406">
        <v>72494</v>
      </c>
      <c r="E1406">
        <v>2.06</v>
      </c>
      <c r="F1406" s="2">
        <f>Table1[[#This Row],[website_traffic]]*(Table1[[#This Row],[conversion_rate]]/100)</f>
        <v>1493.3764000000001</v>
      </c>
      <c r="G1406">
        <v>206928.01</v>
      </c>
      <c r="H1406" s="2">
        <f>Table1[[#This Row],[marketing_spend]]/Table1[[#This Row],[customer buying]]</f>
        <v>138.56386775631381</v>
      </c>
      <c r="I1406">
        <v>32600.2</v>
      </c>
      <c r="J1406">
        <v>39.22</v>
      </c>
      <c r="K1406" s="1">
        <f t="shared" si="21"/>
        <v>19814.401560000002</v>
      </c>
      <c r="L1406">
        <v>422.11</v>
      </c>
      <c r="M1406">
        <v>0.91</v>
      </c>
      <c r="N1406" s="1">
        <f>Table1[[#This Row],[final_price]]*Table1[[#This Row],[competitor_price_index]]</f>
        <v>18031.105419600004</v>
      </c>
      <c r="O1406" t="s">
        <v>45</v>
      </c>
      <c r="P1406">
        <v>4146</v>
      </c>
      <c r="Q1406">
        <v>1430</v>
      </c>
      <c r="R1406">
        <v>7.62</v>
      </c>
      <c r="S1406" s="2">
        <f>Table1[[#This Row],[units_sold]]*(Table1[[#This Row],[return_rate]]/100)</f>
        <v>108.96600000000001</v>
      </c>
      <c r="T1406" s="2">
        <f>Table1[[#This Row],[units_sold]]-Table1[[#This Row],[unit_return]]</f>
        <v>1321.0340000000001</v>
      </c>
      <c r="U1406">
        <f>Table1[[#This Row],[final_sold]]*Table1[[#This Row],[final_price]]</f>
        <v>26175498.150413044</v>
      </c>
      <c r="V1406">
        <v>4.79</v>
      </c>
      <c r="W1406">
        <v>13.64</v>
      </c>
    </row>
    <row r="1407" spans="1:23" x14ac:dyDescent="0.3">
      <c r="A1407">
        <v>2023</v>
      </c>
      <c r="B1407" t="s">
        <v>36</v>
      </c>
      <c r="C1407" t="s">
        <v>20</v>
      </c>
      <c r="D1407">
        <v>183142</v>
      </c>
      <c r="E1407">
        <v>7.35</v>
      </c>
      <c r="F1407" s="2">
        <f>Table1[[#This Row],[website_traffic]]*(Table1[[#This Row],[conversion_rate]]/100)</f>
        <v>13460.937</v>
      </c>
      <c r="G1407">
        <v>64589.57</v>
      </c>
      <c r="H1407" s="2">
        <f>Table1[[#This Row],[marketing_spend]]/Table1[[#This Row],[customer buying]]</f>
        <v>4.798296730755073</v>
      </c>
      <c r="I1407">
        <v>30240.46</v>
      </c>
      <c r="J1407">
        <v>44.55</v>
      </c>
      <c r="K1407" s="1">
        <f t="shared" si="21"/>
        <v>16768.335070000001</v>
      </c>
      <c r="L1407">
        <v>192.26</v>
      </c>
      <c r="M1407">
        <v>0.81</v>
      </c>
      <c r="N1407" s="1">
        <f>Table1[[#This Row],[final_price]]*Table1[[#This Row],[competitor_price_index]]</f>
        <v>13582.351406700001</v>
      </c>
      <c r="O1407" t="s">
        <v>45</v>
      </c>
      <c r="P1407">
        <v>2799</v>
      </c>
      <c r="Q1407">
        <v>7053</v>
      </c>
      <c r="R1407">
        <v>8.67</v>
      </c>
      <c r="S1407" s="2">
        <f>Table1[[#This Row],[units_sold]]*(Table1[[#This Row],[return_rate]]/100)</f>
        <v>611.49509999999998</v>
      </c>
      <c r="T1407" s="2">
        <f>Table1[[#This Row],[units_sold]]-Table1[[#This Row],[unit_return]]</f>
        <v>6441.5048999999999</v>
      </c>
      <c r="U1407">
        <f>Table1[[#This Row],[final_sold]]*Table1[[#This Row],[final_price]]</f>
        <v>108013312.51824684</v>
      </c>
      <c r="V1407">
        <v>2.62</v>
      </c>
      <c r="W1407">
        <v>16.02</v>
      </c>
    </row>
    <row r="1408" spans="1:23" x14ac:dyDescent="0.3">
      <c r="A1408">
        <v>2023</v>
      </c>
      <c r="B1408" t="s">
        <v>36</v>
      </c>
      <c r="C1408" t="s">
        <v>19</v>
      </c>
      <c r="D1408">
        <v>13713</v>
      </c>
      <c r="E1408">
        <v>2.78</v>
      </c>
      <c r="F1408" s="2">
        <f>Table1[[#This Row],[website_traffic]]*(Table1[[#This Row],[conversion_rate]]/100)</f>
        <v>381.22139999999996</v>
      </c>
      <c r="G1408">
        <v>308363.11</v>
      </c>
      <c r="H1408" s="2">
        <f>Table1[[#This Row],[marketing_spend]]/Table1[[#This Row],[customer buying]]</f>
        <v>808.88195153787274</v>
      </c>
      <c r="I1408">
        <v>34519.339999999997</v>
      </c>
      <c r="J1408">
        <v>4.45</v>
      </c>
      <c r="K1408" s="1">
        <f t="shared" si="21"/>
        <v>32983.229369999994</v>
      </c>
      <c r="L1408">
        <v>81.25</v>
      </c>
      <c r="M1408">
        <v>1.17</v>
      </c>
      <c r="N1408" s="1">
        <f>Table1[[#This Row],[final_price]]*Table1[[#This Row],[competitor_price_index]]</f>
        <v>38590.378362899988</v>
      </c>
      <c r="O1408" t="s">
        <v>45</v>
      </c>
      <c r="P1408">
        <v>2773</v>
      </c>
      <c r="Q1408">
        <v>330</v>
      </c>
      <c r="R1408">
        <v>16.260000000000002</v>
      </c>
      <c r="S1408" s="2">
        <f>Table1[[#This Row],[units_sold]]*(Table1[[#This Row],[return_rate]]/100)</f>
        <v>53.658000000000008</v>
      </c>
      <c r="T1408" s="2">
        <f>Table1[[#This Row],[units_sold]]-Table1[[#This Row],[unit_return]]</f>
        <v>276.34199999999998</v>
      </c>
      <c r="U1408">
        <f>Table1[[#This Row],[final_sold]]*Table1[[#This Row],[final_price]]</f>
        <v>9114651.5705645382</v>
      </c>
      <c r="V1408">
        <v>4.33</v>
      </c>
      <c r="W1408">
        <v>1.83</v>
      </c>
    </row>
    <row r="1409" spans="1:23" x14ac:dyDescent="0.3">
      <c r="A1409">
        <v>2023</v>
      </c>
      <c r="B1409" t="s">
        <v>36</v>
      </c>
      <c r="C1409" t="s">
        <v>22</v>
      </c>
      <c r="D1409">
        <v>40435</v>
      </c>
      <c r="E1409">
        <v>6.88</v>
      </c>
      <c r="F1409" s="2">
        <f>Table1[[#This Row],[website_traffic]]*(Table1[[#This Row],[conversion_rate]]/100)</f>
        <v>2781.9279999999999</v>
      </c>
      <c r="G1409">
        <v>297374.34000000003</v>
      </c>
      <c r="H1409" s="2">
        <f>Table1[[#This Row],[marketing_spend]]/Table1[[#This Row],[customer buying]]</f>
        <v>106.89505263975201</v>
      </c>
      <c r="I1409">
        <v>37669.980000000003</v>
      </c>
      <c r="J1409">
        <v>22.94</v>
      </c>
      <c r="K1409" s="1">
        <f t="shared" si="21"/>
        <v>29028.486588</v>
      </c>
      <c r="L1409">
        <v>199.02</v>
      </c>
      <c r="M1409">
        <v>0.82</v>
      </c>
      <c r="N1409" s="1">
        <f>Table1[[#This Row],[final_price]]*Table1[[#This Row],[competitor_price_index]]</f>
        <v>23803.359002159999</v>
      </c>
      <c r="O1409" t="s">
        <v>45</v>
      </c>
      <c r="P1409">
        <v>192</v>
      </c>
      <c r="Q1409">
        <v>2742</v>
      </c>
      <c r="R1409">
        <v>24.68</v>
      </c>
      <c r="S1409" s="2">
        <f>Table1[[#This Row],[units_sold]]*(Table1[[#This Row],[return_rate]]/100)</f>
        <v>676.72559999999999</v>
      </c>
      <c r="T1409" s="2">
        <f>Table1[[#This Row],[units_sold]]-Table1[[#This Row],[unit_return]]</f>
        <v>2065.2744000000002</v>
      </c>
      <c r="U1409">
        <f>Table1[[#This Row],[final_sold]]*Table1[[#This Row],[final_price]]</f>
        <v>59951790.220939755</v>
      </c>
      <c r="V1409">
        <v>4.93</v>
      </c>
      <c r="W1409">
        <v>8.6300000000000008</v>
      </c>
    </row>
    <row r="1410" spans="1:23" x14ac:dyDescent="0.3">
      <c r="A1410">
        <v>2023</v>
      </c>
      <c r="B1410" t="s">
        <v>36</v>
      </c>
      <c r="C1410" t="s">
        <v>22</v>
      </c>
      <c r="D1410">
        <v>135257</v>
      </c>
      <c r="E1410">
        <v>0.53</v>
      </c>
      <c r="F1410" s="2">
        <f>Table1[[#This Row],[website_traffic]]*(Table1[[#This Row],[conversion_rate]]/100)</f>
        <v>716.86210000000005</v>
      </c>
      <c r="G1410">
        <v>11760.63</v>
      </c>
      <c r="H1410" s="2">
        <f>Table1[[#This Row],[marketing_spend]]/Table1[[#This Row],[customer buying]]</f>
        <v>16.405707597039932</v>
      </c>
      <c r="I1410">
        <v>30769.53</v>
      </c>
      <c r="J1410">
        <v>2.87</v>
      </c>
      <c r="K1410" s="1">
        <f t="shared" ref="K1410:K1473" si="22">I1410*(1-J1410/100)</f>
        <v>29886.444489000001</v>
      </c>
      <c r="L1410">
        <v>89.73</v>
      </c>
      <c r="M1410">
        <v>0.82</v>
      </c>
      <c r="N1410" s="1">
        <f>Table1[[#This Row],[final_price]]*Table1[[#This Row],[competitor_price_index]]</f>
        <v>24506.884480979999</v>
      </c>
      <c r="O1410" t="s">
        <v>44</v>
      </c>
      <c r="P1410">
        <v>2064</v>
      </c>
      <c r="Q1410">
        <v>578</v>
      </c>
      <c r="R1410">
        <v>2.97</v>
      </c>
      <c r="S1410" s="2">
        <f>Table1[[#This Row],[units_sold]]*(Table1[[#This Row],[return_rate]]/100)</f>
        <v>17.166599999999999</v>
      </c>
      <c r="T1410" s="2">
        <f>Table1[[#This Row],[units_sold]]-Table1[[#This Row],[unit_return]]</f>
        <v>560.83339999999998</v>
      </c>
      <c r="U1410">
        <f>Table1[[#This Row],[final_sold]]*Table1[[#This Row],[final_price]]</f>
        <v>16761316.276677134</v>
      </c>
      <c r="V1410">
        <v>3.23</v>
      </c>
      <c r="W1410">
        <v>11.82</v>
      </c>
    </row>
    <row r="1411" spans="1:23" x14ac:dyDescent="0.3">
      <c r="A1411">
        <v>2023</v>
      </c>
      <c r="B1411" t="s">
        <v>36</v>
      </c>
      <c r="C1411" t="s">
        <v>19</v>
      </c>
      <c r="D1411">
        <v>93154</v>
      </c>
      <c r="E1411">
        <v>2.71</v>
      </c>
      <c r="F1411" s="2">
        <f>Table1[[#This Row],[website_traffic]]*(Table1[[#This Row],[conversion_rate]]/100)</f>
        <v>2524.4733999999999</v>
      </c>
      <c r="G1411">
        <v>47860.74</v>
      </c>
      <c r="H1411" s="2">
        <f>Table1[[#This Row],[marketing_spend]]/Table1[[#This Row],[customer buying]]</f>
        <v>18.958702436714127</v>
      </c>
      <c r="I1411">
        <v>14270.54</v>
      </c>
      <c r="J1411">
        <v>35.25</v>
      </c>
      <c r="K1411" s="1">
        <f t="shared" si="22"/>
        <v>9240.1746500000008</v>
      </c>
      <c r="L1411">
        <v>410.5</v>
      </c>
      <c r="M1411">
        <v>0.95</v>
      </c>
      <c r="N1411" s="1">
        <f>Table1[[#This Row],[final_price]]*Table1[[#This Row],[competitor_price_index]]</f>
        <v>8778.1659175000004</v>
      </c>
      <c r="O1411" t="s">
        <v>45</v>
      </c>
      <c r="P1411">
        <v>2581</v>
      </c>
      <c r="Q1411">
        <v>2211</v>
      </c>
      <c r="R1411">
        <v>12.2</v>
      </c>
      <c r="S1411" s="2">
        <f>Table1[[#This Row],[units_sold]]*(Table1[[#This Row],[return_rate]]/100)</f>
        <v>269.74200000000002</v>
      </c>
      <c r="T1411" s="2">
        <f>Table1[[#This Row],[units_sold]]-Table1[[#This Row],[unit_return]]</f>
        <v>1941.258</v>
      </c>
      <c r="U1411">
        <f>Table1[[#This Row],[final_sold]]*Table1[[#This Row],[final_price]]</f>
        <v>17937562.960709702</v>
      </c>
      <c r="V1411">
        <v>4.38</v>
      </c>
      <c r="W1411">
        <v>12.55</v>
      </c>
    </row>
    <row r="1412" spans="1:23" x14ac:dyDescent="0.3">
      <c r="A1412">
        <v>2023</v>
      </c>
      <c r="B1412" t="s">
        <v>36</v>
      </c>
      <c r="C1412" t="s">
        <v>22</v>
      </c>
      <c r="D1412">
        <v>150010</v>
      </c>
      <c r="E1412">
        <v>3.04</v>
      </c>
      <c r="F1412" s="2">
        <f>Table1[[#This Row],[website_traffic]]*(Table1[[#This Row],[conversion_rate]]/100)</f>
        <v>4560.3040000000001</v>
      </c>
      <c r="G1412">
        <v>11770.44</v>
      </c>
      <c r="H1412" s="2">
        <f>Table1[[#This Row],[marketing_spend]]/Table1[[#This Row],[customer buying]]</f>
        <v>2.5810647711205217</v>
      </c>
      <c r="I1412">
        <v>1735.07</v>
      </c>
      <c r="J1412">
        <v>30.14</v>
      </c>
      <c r="K1412" s="1">
        <f t="shared" si="22"/>
        <v>1212.1199019999999</v>
      </c>
      <c r="L1412">
        <v>174.14</v>
      </c>
      <c r="M1412">
        <v>1.07</v>
      </c>
      <c r="N1412" s="1">
        <f>Table1[[#This Row],[final_price]]*Table1[[#This Row],[competitor_price_index]]</f>
        <v>1296.96829514</v>
      </c>
      <c r="O1412" t="s">
        <v>45</v>
      </c>
      <c r="P1412">
        <v>2149</v>
      </c>
      <c r="Q1412">
        <v>4049</v>
      </c>
      <c r="R1412">
        <v>6.78</v>
      </c>
      <c r="S1412" s="2">
        <f>Table1[[#This Row],[units_sold]]*(Table1[[#This Row],[return_rate]]/100)</f>
        <v>274.5222</v>
      </c>
      <c r="T1412" s="2">
        <f>Table1[[#This Row],[units_sold]]-Table1[[#This Row],[unit_return]]</f>
        <v>3774.4778000000001</v>
      </c>
      <c r="U1412">
        <f>Table1[[#This Row],[final_sold]]*Table1[[#This Row],[final_price]]</f>
        <v>4575119.661037175</v>
      </c>
      <c r="V1412">
        <v>4.4400000000000004</v>
      </c>
      <c r="W1412">
        <v>8.2100000000000009</v>
      </c>
    </row>
    <row r="1413" spans="1:23" x14ac:dyDescent="0.3">
      <c r="A1413">
        <v>2023</v>
      </c>
      <c r="B1413" t="s">
        <v>36</v>
      </c>
      <c r="C1413" t="s">
        <v>18</v>
      </c>
      <c r="D1413">
        <v>176926</v>
      </c>
      <c r="E1413">
        <v>7.7</v>
      </c>
      <c r="F1413" s="2">
        <f>Table1[[#This Row],[website_traffic]]*(Table1[[#This Row],[conversion_rate]]/100)</f>
        <v>13623.302</v>
      </c>
      <c r="G1413">
        <v>124563.69</v>
      </c>
      <c r="H1413" s="2">
        <f>Table1[[#This Row],[marketing_spend]]/Table1[[#This Row],[customer buying]]</f>
        <v>9.1434286636235473</v>
      </c>
      <c r="I1413">
        <v>42865.15</v>
      </c>
      <c r="J1413">
        <v>30.37</v>
      </c>
      <c r="K1413" s="1">
        <f t="shared" si="22"/>
        <v>29847.003944999997</v>
      </c>
      <c r="L1413">
        <v>388.92</v>
      </c>
      <c r="M1413">
        <v>1.04</v>
      </c>
      <c r="N1413" s="1">
        <f>Table1[[#This Row],[final_price]]*Table1[[#This Row],[competitor_price_index]]</f>
        <v>31040.884102799999</v>
      </c>
      <c r="O1413" t="s">
        <v>44</v>
      </c>
      <c r="P1413">
        <v>4393</v>
      </c>
      <c r="Q1413">
        <v>10455</v>
      </c>
      <c r="R1413">
        <v>22.71</v>
      </c>
      <c r="S1413" s="2">
        <f>Table1[[#This Row],[units_sold]]*(Table1[[#This Row],[return_rate]]/100)</f>
        <v>2374.3305</v>
      </c>
      <c r="T1413" s="2">
        <f>Table1[[#This Row],[units_sold]]-Table1[[#This Row],[unit_return]]</f>
        <v>8080.6695</v>
      </c>
      <c r="U1413">
        <f>Table1[[#This Row],[final_sold]]*Table1[[#This Row],[final_price]]</f>
        <v>241183774.44474116</v>
      </c>
      <c r="V1413">
        <v>3.07</v>
      </c>
      <c r="W1413">
        <v>16.84</v>
      </c>
    </row>
    <row r="1414" spans="1:23" x14ac:dyDescent="0.3">
      <c r="A1414">
        <v>2023</v>
      </c>
      <c r="B1414" t="s">
        <v>36</v>
      </c>
      <c r="C1414" t="s">
        <v>18</v>
      </c>
      <c r="D1414">
        <v>88367</v>
      </c>
      <c r="E1414">
        <v>7.18</v>
      </c>
      <c r="F1414" s="2">
        <f>Table1[[#This Row],[website_traffic]]*(Table1[[#This Row],[conversion_rate]]/100)</f>
        <v>6344.7506000000003</v>
      </c>
      <c r="G1414">
        <v>216009.05</v>
      </c>
      <c r="H1414" s="2">
        <f>Table1[[#This Row],[marketing_spend]]/Table1[[#This Row],[customer buying]]</f>
        <v>34.04531771508875</v>
      </c>
      <c r="I1414">
        <v>41072.639999999999</v>
      </c>
      <c r="J1414">
        <v>7.73</v>
      </c>
      <c r="K1414" s="1">
        <f t="shared" si="22"/>
        <v>37897.724927999996</v>
      </c>
      <c r="L1414">
        <v>64.569999999999993</v>
      </c>
      <c r="M1414">
        <v>0.81</v>
      </c>
      <c r="N1414" s="1">
        <f>Table1[[#This Row],[final_price]]*Table1[[#This Row],[competitor_price_index]]</f>
        <v>30697.157191679999</v>
      </c>
      <c r="O1414" t="s">
        <v>45</v>
      </c>
      <c r="P1414">
        <v>4152</v>
      </c>
      <c r="Q1414">
        <v>4187</v>
      </c>
      <c r="R1414">
        <v>23.78</v>
      </c>
      <c r="S1414" s="2">
        <f>Table1[[#This Row],[units_sold]]*(Table1[[#This Row],[return_rate]]/100)</f>
        <v>995.66860000000008</v>
      </c>
      <c r="T1414" s="2">
        <f>Table1[[#This Row],[units_sold]]-Table1[[#This Row],[unit_return]]</f>
        <v>3191.3314</v>
      </c>
      <c r="U1414">
        <f>Table1[[#This Row],[final_sold]]*Table1[[#This Row],[final_price]]</f>
        <v>120944199.55128913</v>
      </c>
      <c r="V1414">
        <v>3.3</v>
      </c>
      <c r="W1414">
        <v>4.49</v>
      </c>
    </row>
    <row r="1415" spans="1:23" x14ac:dyDescent="0.3">
      <c r="A1415">
        <v>2023</v>
      </c>
      <c r="B1415" t="s">
        <v>36</v>
      </c>
      <c r="C1415" t="s">
        <v>22</v>
      </c>
      <c r="D1415">
        <v>35647</v>
      </c>
      <c r="E1415">
        <v>1.29</v>
      </c>
      <c r="F1415" s="2">
        <f>Table1[[#This Row],[website_traffic]]*(Table1[[#This Row],[conversion_rate]]/100)</f>
        <v>459.84629999999999</v>
      </c>
      <c r="G1415">
        <v>383377.61</v>
      </c>
      <c r="H1415" s="2">
        <f>Table1[[#This Row],[marketing_spend]]/Table1[[#This Row],[customer buying]]</f>
        <v>833.70815422457463</v>
      </c>
      <c r="I1415">
        <v>7694.68</v>
      </c>
      <c r="J1415">
        <v>51.33</v>
      </c>
      <c r="K1415" s="1">
        <f t="shared" si="22"/>
        <v>3745.0007560000004</v>
      </c>
      <c r="L1415">
        <v>499.85</v>
      </c>
      <c r="M1415">
        <v>1.19</v>
      </c>
      <c r="N1415" s="1">
        <f>Table1[[#This Row],[final_price]]*Table1[[#This Row],[competitor_price_index]]</f>
        <v>4456.5508996400004</v>
      </c>
      <c r="O1415" t="s">
        <v>44</v>
      </c>
      <c r="P1415">
        <v>1476</v>
      </c>
      <c r="Q1415">
        <v>483</v>
      </c>
      <c r="R1415">
        <v>13.21</v>
      </c>
      <c r="S1415" s="2">
        <f>Table1[[#This Row],[units_sold]]*(Table1[[#This Row],[return_rate]]/100)</f>
        <v>63.804299999999998</v>
      </c>
      <c r="T1415" s="2">
        <f>Table1[[#This Row],[units_sold]]-Table1[[#This Row],[unit_return]]</f>
        <v>419.19569999999999</v>
      </c>
      <c r="U1415">
        <f>Table1[[#This Row],[final_sold]]*Table1[[#This Row],[final_price]]</f>
        <v>1569888.2134119493</v>
      </c>
      <c r="V1415">
        <v>4.21</v>
      </c>
      <c r="W1415">
        <v>21.99</v>
      </c>
    </row>
    <row r="1416" spans="1:23" x14ac:dyDescent="0.3">
      <c r="A1416">
        <v>2023</v>
      </c>
      <c r="B1416" t="s">
        <v>36</v>
      </c>
      <c r="C1416" t="s">
        <v>20</v>
      </c>
      <c r="D1416">
        <v>107566</v>
      </c>
      <c r="E1416">
        <v>3.56</v>
      </c>
      <c r="F1416" s="2">
        <f>Table1[[#This Row],[website_traffic]]*(Table1[[#This Row],[conversion_rate]]/100)</f>
        <v>3829.3496</v>
      </c>
      <c r="G1416">
        <v>349786.82</v>
      </c>
      <c r="H1416" s="2">
        <f>Table1[[#This Row],[marketing_spend]]/Table1[[#This Row],[customer buying]]</f>
        <v>91.343663164104939</v>
      </c>
      <c r="I1416">
        <v>42468.63</v>
      </c>
      <c r="J1416">
        <v>9.17</v>
      </c>
      <c r="K1416" s="1">
        <f t="shared" si="22"/>
        <v>38574.256628999996</v>
      </c>
      <c r="L1416">
        <v>325.43</v>
      </c>
      <c r="M1416">
        <v>0.88</v>
      </c>
      <c r="N1416" s="1">
        <f>Table1[[#This Row],[final_price]]*Table1[[#This Row],[competitor_price_index]]</f>
        <v>33945.345833519998</v>
      </c>
      <c r="O1416" t="s">
        <v>45</v>
      </c>
      <c r="P1416">
        <v>2506</v>
      </c>
      <c r="Q1416">
        <v>3002</v>
      </c>
      <c r="R1416">
        <v>24.17</v>
      </c>
      <c r="S1416" s="2">
        <f>Table1[[#This Row],[units_sold]]*(Table1[[#This Row],[return_rate]]/100)</f>
        <v>725.5834000000001</v>
      </c>
      <c r="T1416" s="2">
        <f>Table1[[#This Row],[units_sold]]-Table1[[#This Row],[unit_return]]</f>
        <v>2276.4166</v>
      </c>
      <c r="U1416">
        <f>Table1[[#This Row],[final_sold]]*Table1[[#This Row],[final_price]]</f>
        <v>87811078.122915626</v>
      </c>
      <c r="V1416">
        <v>3.92</v>
      </c>
      <c r="W1416">
        <v>8.4700000000000006</v>
      </c>
    </row>
    <row r="1417" spans="1:23" x14ac:dyDescent="0.3">
      <c r="A1417">
        <v>2023</v>
      </c>
      <c r="B1417" t="s">
        <v>36</v>
      </c>
      <c r="C1417" t="s">
        <v>21</v>
      </c>
      <c r="D1417">
        <v>113024</v>
      </c>
      <c r="E1417">
        <v>1.94</v>
      </c>
      <c r="F1417" s="2">
        <f>Table1[[#This Row],[website_traffic]]*(Table1[[#This Row],[conversion_rate]]/100)</f>
        <v>2192.6656000000003</v>
      </c>
      <c r="G1417">
        <v>169425.86</v>
      </c>
      <c r="H1417" s="2">
        <f>Table1[[#This Row],[marketing_spend]]/Table1[[#This Row],[customer buying]]</f>
        <v>77.269356531155481</v>
      </c>
      <c r="I1417">
        <v>37921.96</v>
      </c>
      <c r="J1417">
        <v>44.2</v>
      </c>
      <c r="K1417" s="1">
        <f t="shared" si="22"/>
        <v>21160.453680000002</v>
      </c>
      <c r="L1417">
        <v>33.520000000000003</v>
      </c>
      <c r="M1417">
        <v>1.1499999999999999</v>
      </c>
      <c r="N1417" s="1">
        <f>Table1[[#This Row],[final_price]]*Table1[[#This Row],[competitor_price_index]]</f>
        <v>24334.521732000001</v>
      </c>
      <c r="O1417" t="s">
        <v>45</v>
      </c>
      <c r="P1417">
        <v>2002</v>
      </c>
      <c r="Q1417">
        <v>1789</v>
      </c>
      <c r="R1417">
        <v>2.36</v>
      </c>
      <c r="S1417" s="2">
        <f>Table1[[#This Row],[units_sold]]*(Table1[[#This Row],[return_rate]]/100)</f>
        <v>42.220399999999998</v>
      </c>
      <c r="T1417" s="2">
        <f>Table1[[#This Row],[units_sold]]-Table1[[#This Row],[unit_return]]</f>
        <v>1746.7796000000001</v>
      </c>
      <c r="U1417">
        <f>Table1[[#This Row],[final_sold]]*Table1[[#This Row],[final_price]]</f>
        <v>36962648.814968936</v>
      </c>
      <c r="V1417">
        <v>4.08</v>
      </c>
      <c r="W1417">
        <v>9.31</v>
      </c>
    </row>
    <row r="1418" spans="1:23" x14ac:dyDescent="0.3">
      <c r="A1418">
        <v>2023</v>
      </c>
      <c r="B1418" t="s">
        <v>36</v>
      </c>
      <c r="C1418" t="s">
        <v>22</v>
      </c>
      <c r="D1418">
        <v>44327</v>
      </c>
      <c r="E1418">
        <v>3.86</v>
      </c>
      <c r="F1418" s="2">
        <f>Table1[[#This Row],[website_traffic]]*(Table1[[#This Row],[conversion_rate]]/100)</f>
        <v>1711.0221999999999</v>
      </c>
      <c r="G1418">
        <v>64765.48</v>
      </c>
      <c r="H1418" s="2">
        <f>Table1[[#This Row],[marketing_spend]]/Table1[[#This Row],[customer buying]]</f>
        <v>37.851922669384422</v>
      </c>
      <c r="I1418">
        <v>29342.7</v>
      </c>
      <c r="J1418">
        <v>16.43</v>
      </c>
      <c r="K1418" s="1">
        <f t="shared" si="22"/>
        <v>24521.694390000001</v>
      </c>
      <c r="L1418">
        <v>128.61000000000001</v>
      </c>
      <c r="M1418">
        <v>0.91</v>
      </c>
      <c r="N1418" s="1">
        <f>Table1[[#This Row],[final_price]]*Table1[[#This Row],[competitor_price_index]]</f>
        <v>22314.741894900002</v>
      </c>
      <c r="O1418" t="s">
        <v>45</v>
      </c>
      <c r="P1418">
        <v>4741</v>
      </c>
      <c r="Q1418">
        <v>1444</v>
      </c>
      <c r="R1418">
        <v>15.02</v>
      </c>
      <c r="S1418" s="2">
        <f>Table1[[#This Row],[units_sold]]*(Table1[[#This Row],[return_rate]]/100)</f>
        <v>216.8888</v>
      </c>
      <c r="T1418" s="2">
        <f>Table1[[#This Row],[units_sold]]-Table1[[#This Row],[unit_return]]</f>
        <v>1227.1112000000001</v>
      </c>
      <c r="U1418">
        <f>Table1[[#This Row],[final_sold]]*Table1[[#This Row],[final_price]]</f>
        <v>30090845.828946169</v>
      </c>
      <c r="V1418">
        <v>4.22</v>
      </c>
      <c r="W1418">
        <v>5.64</v>
      </c>
    </row>
    <row r="1419" spans="1:23" x14ac:dyDescent="0.3">
      <c r="A1419">
        <v>2023</v>
      </c>
      <c r="B1419" t="s">
        <v>36</v>
      </c>
      <c r="C1419" t="s">
        <v>19</v>
      </c>
      <c r="D1419">
        <v>142130</v>
      </c>
      <c r="E1419">
        <v>5.13</v>
      </c>
      <c r="F1419" s="2">
        <f>Table1[[#This Row],[website_traffic]]*(Table1[[#This Row],[conversion_rate]]/100)</f>
        <v>7291.2689999999993</v>
      </c>
      <c r="G1419">
        <v>82533.919999999998</v>
      </c>
      <c r="H1419" s="2">
        <f>Table1[[#This Row],[marketing_spend]]/Table1[[#This Row],[customer buying]]</f>
        <v>11.319554936184634</v>
      </c>
      <c r="I1419">
        <v>12762.19</v>
      </c>
      <c r="J1419">
        <v>51.26</v>
      </c>
      <c r="K1419" s="1">
        <f t="shared" si="22"/>
        <v>6220.2914060000012</v>
      </c>
      <c r="L1419">
        <v>107.52</v>
      </c>
      <c r="M1419">
        <v>0.86</v>
      </c>
      <c r="N1419" s="1">
        <f>Table1[[#This Row],[final_price]]*Table1[[#This Row],[competitor_price_index]]</f>
        <v>5349.4506091600006</v>
      </c>
      <c r="O1419" t="s">
        <v>45</v>
      </c>
      <c r="P1419">
        <v>2135</v>
      </c>
      <c r="Q1419">
        <v>4768</v>
      </c>
      <c r="R1419">
        <v>19.63</v>
      </c>
      <c r="S1419" s="2">
        <f>Table1[[#This Row],[units_sold]]*(Table1[[#This Row],[return_rate]]/100)</f>
        <v>935.95839999999998</v>
      </c>
      <c r="T1419" s="2">
        <f>Table1[[#This Row],[units_sold]]-Table1[[#This Row],[unit_return]]</f>
        <v>3832.0416</v>
      </c>
      <c r="U1419">
        <f>Table1[[#This Row],[final_sold]]*Table1[[#This Row],[final_price]]</f>
        <v>23836415.431914493</v>
      </c>
      <c r="V1419">
        <v>3.27</v>
      </c>
      <c r="W1419">
        <v>11.5</v>
      </c>
    </row>
    <row r="1420" spans="1:23" x14ac:dyDescent="0.3">
      <c r="A1420">
        <v>2023</v>
      </c>
      <c r="B1420" t="s">
        <v>36</v>
      </c>
      <c r="C1420" t="s">
        <v>18</v>
      </c>
      <c r="D1420">
        <v>96515</v>
      </c>
      <c r="E1420">
        <v>3.52</v>
      </c>
      <c r="F1420" s="2">
        <f>Table1[[#This Row],[website_traffic]]*(Table1[[#This Row],[conversion_rate]]/100)</f>
        <v>3397.3280000000004</v>
      </c>
      <c r="G1420">
        <v>100502.55</v>
      </c>
      <c r="H1420" s="2">
        <f>Table1[[#This Row],[marketing_spend]]/Table1[[#This Row],[customer buying]]</f>
        <v>29.582822147287512</v>
      </c>
      <c r="I1420">
        <v>26128.639999999999</v>
      </c>
      <c r="J1420">
        <v>8.33</v>
      </c>
      <c r="K1420" s="1">
        <f t="shared" si="22"/>
        <v>23952.124287999999</v>
      </c>
      <c r="L1420">
        <v>176.83</v>
      </c>
      <c r="M1420">
        <v>1.01</v>
      </c>
      <c r="N1420" s="1">
        <f>Table1[[#This Row],[final_price]]*Table1[[#This Row],[competitor_price_index]]</f>
        <v>24191.64553088</v>
      </c>
      <c r="O1420" t="s">
        <v>45</v>
      </c>
      <c r="P1420">
        <v>3626</v>
      </c>
      <c r="Q1420">
        <v>3139</v>
      </c>
      <c r="R1420">
        <v>4.28</v>
      </c>
      <c r="S1420" s="2">
        <f>Table1[[#This Row],[units_sold]]*(Table1[[#This Row],[return_rate]]/100)</f>
        <v>134.34920000000002</v>
      </c>
      <c r="T1420" s="2">
        <f>Table1[[#This Row],[units_sold]]-Table1[[#This Row],[unit_return]]</f>
        <v>3004.6507999999999</v>
      </c>
      <c r="U1420">
        <f>Table1[[#This Row],[final_sold]]*Table1[[#This Row],[final_price]]</f>
        <v>71967769.403638631</v>
      </c>
      <c r="V1420">
        <v>4.62</v>
      </c>
      <c r="W1420">
        <v>11.26</v>
      </c>
    </row>
    <row r="1421" spans="1:23" x14ac:dyDescent="0.3">
      <c r="A1421">
        <v>2023</v>
      </c>
      <c r="B1421" t="s">
        <v>36</v>
      </c>
      <c r="C1421" t="s">
        <v>20</v>
      </c>
      <c r="D1421">
        <v>149730</v>
      </c>
      <c r="E1421">
        <v>1.59</v>
      </c>
      <c r="F1421" s="2">
        <f>Table1[[#This Row],[website_traffic]]*(Table1[[#This Row],[conversion_rate]]/100)</f>
        <v>2380.7070000000003</v>
      </c>
      <c r="G1421">
        <v>247063.6</v>
      </c>
      <c r="H1421" s="2">
        <f>Table1[[#This Row],[marketing_spend]]/Table1[[#This Row],[customer buying]]</f>
        <v>103.77740729959629</v>
      </c>
      <c r="I1421">
        <v>21237.8</v>
      </c>
      <c r="J1421">
        <v>36.25</v>
      </c>
      <c r="K1421" s="1">
        <f t="shared" si="22"/>
        <v>13539.097499999998</v>
      </c>
      <c r="L1421">
        <v>115.4</v>
      </c>
      <c r="M1421">
        <v>1.03</v>
      </c>
      <c r="N1421" s="1">
        <f>Table1[[#This Row],[final_price]]*Table1[[#This Row],[competitor_price_index]]</f>
        <v>13945.270424999999</v>
      </c>
      <c r="O1421" t="s">
        <v>45</v>
      </c>
      <c r="P1421">
        <v>4987</v>
      </c>
      <c r="Q1421">
        <v>1209</v>
      </c>
      <c r="R1421">
        <v>17.25</v>
      </c>
      <c r="S1421" s="2">
        <f>Table1[[#This Row],[units_sold]]*(Table1[[#This Row],[return_rate]]/100)</f>
        <v>208.55249999999998</v>
      </c>
      <c r="T1421" s="2">
        <f>Table1[[#This Row],[units_sold]]-Table1[[#This Row],[unit_return]]</f>
        <v>1000.4475</v>
      </c>
      <c r="U1421">
        <f>Table1[[#This Row],[final_sold]]*Table1[[#This Row],[final_price]]</f>
        <v>13545156.246131249</v>
      </c>
      <c r="V1421">
        <v>2.54</v>
      </c>
      <c r="W1421">
        <v>8.75</v>
      </c>
    </row>
    <row r="1422" spans="1:23" x14ac:dyDescent="0.3">
      <c r="A1422">
        <v>2023</v>
      </c>
      <c r="B1422" t="s">
        <v>36</v>
      </c>
      <c r="C1422" t="s">
        <v>21</v>
      </c>
      <c r="D1422">
        <v>41584</v>
      </c>
      <c r="E1422">
        <v>3.56</v>
      </c>
      <c r="F1422" s="2">
        <f>Table1[[#This Row],[website_traffic]]*(Table1[[#This Row],[conversion_rate]]/100)</f>
        <v>1480.3904</v>
      </c>
      <c r="G1422">
        <v>37242.93</v>
      </c>
      <c r="H1422" s="2">
        <f>Table1[[#This Row],[marketing_spend]]/Table1[[#This Row],[customer buying]]</f>
        <v>25.157505749834637</v>
      </c>
      <c r="I1422">
        <v>9630.17</v>
      </c>
      <c r="J1422">
        <v>43.84</v>
      </c>
      <c r="K1422" s="1">
        <f t="shared" si="22"/>
        <v>5408.3034719999996</v>
      </c>
      <c r="L1422">
        <v>331.57</v>
      </c>
      <c r="M1422">
        <v>1</v>
      </c>
      <c r="N1422" s="1">
        <f>Table1[[#This Row],[final_price]]*Table1[[#This Row],[competitor_price_index]]</f>
        <v>5408.3034719999996</v>
      </c>
      <c r="O1422" t="s">
        <v>45</v>
      </c>
      <c r="P1422">
        <v>1040</v>
      </c>
      <c r="Q1422">
        <v>1042</v>
      </c>
      <c r="R1422">
        <v>24.91</v>
      </c>
      <c r="S1422" s="2">
        <f>Table1[[#This Row],[units_sold]]*(Table1[[#This Row],[return_rate]]/100)</f>
        <v>259.56219999999996</v>
      </c>
      <c r="T1422" s="2">
        <f>Table1[[#This Row],[units_sold]]-Table1[[#This Row],[unit_return]]</f>
        <v>782.43780000000004</v>
      </c>
      <c r="U1422">
        <f>Table1[[#This Row],[final_sold]]*Table1[[#This Row],[final_price]]</f>
        <v>4231661.0703640413</v>
      </c>
      <c r="V1422">
        <v>3.52</v>
      </c>
      <c r="W1422">
        <v>11.76</v>
      </c>
    </row>
    <row r="1423" spans="1:23" x14ac:dyDescent="0.3">
      <c r="A1423">
        <v>2023</v>
      </c>
      <c r="B1423" t="s">
        <v>36</v>
      </c>
      <c r="C1423" t="s">
        <v>20</v>
      </c>
      <c r="D1423">
        <v>156732</v>
      </c>
      <c r="E1423">
        <v>6.95</v>
      </c>
      <c r="F1423" s="2">
        <f>Table1[[#This Row],[website_traffic]]*(Table1[[#This Row],[conversion_rate]]/100)</f>
        <v>10892.874000000002</v>
      </c>
      <c r="G1423">
        <v>27230.2</v>
      </c>
      <c r="H1423" s="2">
        <f>Table1[[#This Row],[marketing_spend]]/Table1[[#This Row],[customer buying]]</f>
        <v>2.4998177707738103</v>
      </c>
      <c r="I1423">
        <v>37698.71</v>
      </c>
      <c r="J1423">
        <v>57.1</v>
      </c>
      <c r="K1423" s="1">
        <f t="shared" si="22"/>
        <v>16172.746589999997</v>
      </c>
      <c r="L1423">
        <v>442.56</v>
      </c>
      <c r="M1423">
        <v>1.1000000000000001</v>
      </c>
      <c r="N1423" s="1">
        <f>Table1[[#This Row],[final_price]]*Table1[[#This Row],[competitor_price_index]]</f>
        <v>17790.021248999998</v>
      </c>
      <c r="O1423" t="s">
        <v>45</v>
      </c>
      <c r="P1423">
        <v>2508</v>
      </c>
      <c r="Q1423">
        <v>6405</v>
      </c>
      <c r="R1423">
        <v>20.27</v>
      </c>
      <c r="S1423" s="2">
        <f>Table1[[#This Row],[units_sold]]*(Table1[[#This Row],[return_rate]]/100)</f>
        <v>1298.2935</v>
      </c>
      <c r="T1423" s="2">
        <f>Table1[[#This Row],[units_sold]]-Table1[[#This Row],[unit_return]]</f>
        <v>5106.7065000000002</v>
      </c>
      <c r="U1423">
        <f>Table1[[#This Row],[final_sold]]*Table1[[#This Row],[final_price]]</f>
        <v>82589470.13400583</v>
      </c>
      <c r="V1423">
        <v>2.94</v>
      </c>
      <c r="W1423">
        <v>9.7100000000000009</v>
      </c>
    </row>
    <row r="1424" spans="1:23" x14ac:dyDescent="0.3">
      <c r="A1424">
        <v>2023</v>
      </c>
      <c r="B1424" t="s">
        <v>36</v>
      </c>
      <c r="C1424" t="s">
        <v>22</v>
      </c>
      <c r="D1424">
        <v>183414</v>
      </c>
      <c r="E1424">
        <v>4.2</v>
      </c>
      <c r="F1424" s="2">
        <f>Table1[[#This Row],[website_traffic]]*(Table1[[#This Row],[conversion_rate]]/100)</f>
        <v>7703.3880000000008</v>
      </c>
      <c r="G1424">
        <v>329340.08</v>
      </c>
      <c r="H1424" s="2">
        <f>Table1[[#This Row],[marketing_spend]]/Table1[[#This Row],[customer buying]]</f>
        <v>42.752627804804845</v>
      </c>
      <c r="I1424">
        <v>32107.37</v>
      </c>
      <c r="J1424">
        <v>53.4</v>
      </c>
      <c r="K1424" s="1">
        <f t="shared" si="22"/>
        <v>14962.034419999998</v>
      </c>
      <c r="L1424">
        <v>329.39</v>
      </c>
      <c r="M1424">
        <v>1.17</v>
      </c>
      <c r="N1424" s="1">
        <f>Table1[[#This Row],[final_price]]*Table1[[#This Row],[competitor_price_index]]</f>
        <v>17505.580271399998</v>
      </c>
      <c r="O1424" t="s">
        <v>45</v>
      </c>
      <c r="P1424">
        <v>2942</v>
      </c>
      <c r="Q1424">
        <v>3928</v>
      </c>
      <c r="R1424">
        <v>12.96</v>
      </c>
      <c r="S1424" s="2">
        <f>Table1[[#This Row],[units_sold]]*(Table1[[#This Row],[return_rate]]/100)</f>
        <v>509.06880000000007</v>
      </c>
      <c r="T1424" s="2">
        <f>Table1[[#This Row],[units_sold]]-Table1[[#This Row],[unit_return]]</f>
        <v>3418.9312</v>
      </c>
      <c r="U1424">
        <f>Table1[[#This Row],[final_sold]]*Table1[[#This Row],[final_price]]</f>
        <v>51154166.294011898</v>
      </c>
      <c r="V1424">
        <v>2.5499999999999998</v>
      </c>
      <c r="W1424">
        <v>9.68</v>
      </c>
    </row>
    <row r="1425" spans="1:23" x14ac:dyDescent="0.3">
      <c r="A1425">
        <v>2023</v>
      </c>
      <c r="B1425" t="s">
        <v>36</v>
      </c>
      <c r="C1425" t="s">
        <v>18</v>
      </c>
      <c r="D1425">
        <v>67025</v>
      </c>
      <c r="E1425">
        <v>6.06</v>
      </c>
      <c r="F1425" s="2">
        <f>Table1[[#This Row],[website_traffic]]*(Table1[[#This Row],[conversion_rate]]/100)</f>
        <v>4061.7149999999997</v>
      </c>
      <c r="G1425">
        <v>166914.32999999999</v>
      </c>
      <c r="H1425" s="2">
        <f>Table1[[#This Row],[marketing_spend]]/Table1[[#This Row],[customer buying]]</f>
        <v>41.094545038241236</v>
      </c>
      <c r="I1425">
        <v>43930.14</v>
      </c>
      <c r="J1425">
        <v>42.49</v>
      </c>
      <c r="K1425" s="1">
        <f t="shared" si="22"/>
        <v>25264.223513999998</v>
      </c>
      <c r="L1425">
        <v>280.38</v>
      </c>
      <c r="M1425">
        <v>0.82</v>
      </c>
      <c r="N1425" s="1">
        <f>Table1[[#This Row],[final_price]]*Table1[[#This Row],[competitor_price_index]]</f>
        <v>20716.663281479996</v>
      </c>
      <c r="O1425" t="s">
        <v>45</v>
      </c>
      <c r="P1425">
        <v>1159</v>
      </c>
      <c r="Q1425">
        <v>2177</v>
      </c>
      <c r="R1425">
        <v>20.83</v>
      </c>
      <c r="S1425" s="2">
        <f>Table1[[#This Row],[units_sold]]*(Table1[[#This Row],[return_rate]]/100)</f>
        <v>453.46909999999997</v>
      </c>
      <c r="T1425" s="2">
        <f>Table1[[#This Row],[units_sold]]-Table1[[#This Row],[unit_return]]</f>
        <v>1723.5309</v>
      </c>
      <c r="U1425">
        <f>Table1[[#This Row],[final_sold]]*Table1[[#This Row],[final_price]]</f>
        <v>43543669.890885577</v>
      </c>
      <c r="V1425">
        <v>2.68</v>
      </c>
      <c r="W1425">
        <v>4.3600000000000003</v>
      </c>
    </row>
    <row r="1426" spans="1:23" x14ac:dyDescent="0.3">
      <c r="A1426">
        <v>2023</v>
      </c>
      <c r="B1426" t="s">
        <v>36</v>
      </c>
      <c r="C1426" t="s">
        <v>19</v>
      </c>
      <c r="D1426">
        <v>170823</v>
      </c>
      <c r="E1426">
        <v>2.11</v>
      </c>
      <c r="F1426" s="2">
        <f>Table1[[#This Row],[website_traffic]]*(Table1[[#This Row],[conversion_rate]]/100)</f>
        <v>3604.3652999999995</v>
      </c>
      <c r="G1426">
        <v>180050.74</v>
      </c>
      <c r="H1426" s="2">
        <f>Table1[[#This Row],[marketing_spend]]/Table1[[#This Row],[customer buying]]</f>
        <v>49.953521636666522</v>
      </c>
      <c r="I1426">
        <v>25778.94</v>
      </c>
      <c r="J1426">
        <v>25.43</v>
      </c>
      <c r="K1426" s="1">
        <f t="shared" si="22"/>
        <v>19223.355557999999</v>
      </c>
      <c r="L1426">
        <v>170.81</v>
      </c>
      <c r="M1426">
        <v>1.04</v>
      </c>
      <c r="N1426" s="1">
        <f>Table1[[#This Row],[final_price]]*Table1[[#This Row],[competitor_price_index]]</f>
        <v>19992.289780319999</v>
      </c>
      <c r="O1426" t="s">
        <v>45</v>
      </c>
      <c r="P1426">
        <v>1968</v>
      </c>
      <c r="Q1426">
        <v>2861</v>
      </c>
      <c r="R1426">
        <v>13.96</v>
      </c>
      <c r="S1426" s="2">
        <f>Table1[[#This Row],[units_sold]]*(Table1[[#This Row],[return_rate]]/100)</f>
        <v>399.3956</v>
      </c>
      <c r="T1426" s="2">
        <f>Table1[[#This Row],[units_sold]]-Table1[[#This Row],[unit_return]]</f>
        <v>2461.6044000000002</v>
      </c>
      <c r="U1426">
        <f>Table1[[#This Row],[final_sold]]*Table1[[#This Row],[final_price]]</f>
        <v>47320296.624337256</v>
      </c>
      <c r="V1426">
        <v>3.97</v>
      </c>
      <c r="W1426">
        <v>9.2899999999999991</v>
      </c>
    </row>
    <row r="1427" spans="1:23" x14ac:dyDescent="0.3">
      <c r="A1427">
        <v>2023</v>
      </c>
      <c r="B1427" t="s">
        <v>36</v>
      </c>
      <c r="C1427" t="s">
        <v>21</v>
      </c>
      <c r="D1427">
        <v>119406</v>
      </c>
      <c r="E1427">
        <v>2.06</v>
      </c>
      <c r="F1427" s="2">
        <f>Table1[[#This Row],[website_traffic]]*(Table1[[#This Row],[conversion_rate]]/100)</f>
        <v>2459.7636000000002</v>
      </c>
      <c r="G1427">
        <v>339984.67</v>
      </c>
      <c r="H1427" s="2">
        <f>Table1[[#This Row],[marketing_spend]]/Table1[[#This Row],[customer buying]]</f>
        <v>138.21843286078385</v>
      </c>
      <c r="I1427">
        <v>22817.54</v>
      </c>
      <c r="J1427">
        <v>28.51</v>
      </c>
      <c r="K1427" s="1">
        <f t="shared" si="22"/>
        <v>16312.259346000001</v>
      </c>
      <c r="L1427">
        <v>65.040000000000006</v>
      </c>
      <c r="M1427">
        <v>1.1100000000000001</v>
      </c>
      <c r="N1427" s="1">
        <f>Table1[[#This Row],[final_price]]*Table1[[#This Row],[competitor_price_index]]</f>
        <v>18106.607874060002</v>
      </c>
      <c r="O1427" t="s">
        <v>45</v>
      </c>
      <c r="P1427">
        <v>2783</v>
      </c>
      <c r="Q1427">
        <v>1707</v>
      </c>
      <c r="R1427">
        <v>3.74</v>
      </c>
      <c r="S1427" s="2">
        <f>Table1[[#This Row],[units_sold]]*(Table1[[#This Row],[return_rate]]/100)</f>
        <v>63.841800000000006</v>
      </c>
      <c r="T1427" s="2">
        <f>Table1[[#This Row],[units_sold]]-Table1[[#This Row],[unit_return]]</f>
        <v>1643.1582000000001</v>
      </c>
      <c r="U1427">
        <f>Table1[[#This Row],[final_sold]]*Table1[[#This Row],[final_price]]</f>
        <v>26803622.704906538</v>
      </c>
      <c r="V1427">
        <v>3.47</v>
      </c>
      <c r="W1427">
        <v>8.31</v>
      </c>
    </row>
    <row r="1428" spans="1:23" x14ac:dyDescent="0.3">
      <c r="A1428">
        <v>2023</v>
      </c>
      <c r="B1428" t="s">
        <v>36</v>
      </c>
      <c r="C1428" t="s">
        <v>22</v>
      </c>
      <c r="D1428">
        <v>29386</v>
      </c>
      <c r="E1428">
        <v>2.58</v>
      </c>
      <c r="F1428" s="2">
        <f>Table1[[#This Row],[website_traffic]]*(Table1[[#This Row],[conversion_rate]]/100)</f>
        <v>758.15880000000004</v>
      </c>
      <c r="G1428">
        <v>14140.62</v>
      </c>
      <c r="H1428" s="2">
        <f>Table1[[#This Row],[marketing_spend]]/Table1[[#This Row],[customer buying]]</f>
        <v>18.651264088737083</v>
      </c>
      <c r="I1428">
        <v>49107.45</v>
      </c>
      <c r="J1428">
        <v>42.51</v>
      </c>
      <c r="K1428" s="1">
        <f t="shared" si="22"/>
        <v>28231.873004999998</v>
      </c>
      <c r="L1428">
        <v>226.67</v>
      </c>
      <c r="M1428">
        <v>0.88</v>
      </c>
      <c r="N1428" s="1">
        <f>Table1[[#This Row],[final_price]]*Table1[[#This Row],[competitor_price_index]]</f>
        <v>24844.048244399997</v>
      </c>
      <c r="O1428" t="s">
        <v>45</v>
      </c>
      <c r="P1428">
        <v>4700</v>
      </c>
      <c r="Q1428">
        <v>598</v>
      </c>
      <c r="R1428">
        <v>20.72</v>
      </c>
      <c r="S1428" s="2">
        <f>Table1[[#This Row],[units_sold]]*(Table1[[#This Row],[return_rate]]/100)</f>
        <v>123.90559999999999</v>
      </c>
      <c r="T1428" s="2">
        <f>Table1[[#This Row],[units_sold]]-Table1[[#This Row],[unit_return]]</f>
        <v>474.09440000000001</v>
      </c>
      <c r="U1428">
        <f>Table1[[#This Row],[final_sold]]*Table1[[#This Row],[final_price]]</f>
        <v>13384572.89318167</v>
      </c>
      <c r="V1428">
        <v>3.95</v>
      </c>
      <c r="W1428">
        <v>8.94</v>
      </c>
    </row>
    <row r="1429" spans="1:23" x14ac:dyDescent="0.3">
      <c r="A1429">
        <v>2023</v>
      </c>
      <c r="B1429" t="s">
        <v>36</v>
      </c>
      <c r="C1429" t="s">
        <v>18</v>
      </c>
      <c r="D1429">
        <v>109991</v>
      </c>
      <c r="E1429">
        <v>4.5199999999999996</v>
      </c>
      <c r="F1429" s="2">
        <f>Table1[[#This Row],[website_traffic]]*(Table1[[#This Row],[conversion_rate]]/100)</f>
        <v>4971.5931999999993</v>
      </c>
      <c r="G1429">
        <v>260743.93</v>
      </c>
      <c r="H1429" s="2">
        <f>Table1[[#This Row],[marketing_spend]]/Table1[[#This Row],[customer buying]]</f>
        <v>52.446754895392495</v>
      </c>
      <c r="I1429">
        <v>11678.64</v>
      </c>
      <c r="J1429">
        <v>48.61</v>
      </c>
      <c r="K1429" s="1">
        <f t="shared" si="22"/>
        <v>6001.653096</v>
      </c>
      <c r="L1429">
        <v>317.95999999999998</v>
      </c>
      <c r="M1429">
        <v>0.83</v>
      </c>
      <c r="N1429" s="1">
        <f>Table1[[#This Row],[final_price]]*Table1[[#This Row],[competitor_price_index]]</f>
        <v>4981.3720696800001</v>
      </c>
      <c r="O1429" t="s">
        <v>45</v>
      </c>
      <c r="P1429">
        <v>2555</v>
      </c>
      <c r="Q1429">
        <v>4136</v>
      </c>
      <c r="R1429">
        <v>12.6</v>
      </c>
      <c r="S1429" s="2">
        <f>Table1[[#This Row],[units_sold]]*(Table1[[#This Row],[return_rate]]/100)</f>
        <v>521.13599999999997</v>
      </c>
      <c r="T1429" s="2">
        <f>Table1[[#This Row],[units_sold]]-Table1[[#This Row],[unit_return]]</f>
        <v>3614.864</v>
      </c>
      <c r="U1429">
        <f>Table1[[#This Row],[final_sold]]*Table1[[#This Row],[final_price]]</f>
        <v>21695159.717218943</v>
      </c>
      <c r="V1429">
        <v>4.16</v>
      </c>
      <c r="W1429">
        <v>11.98</v>
      </c>
    </row>
    <row r="1430" spans="1:23" x14ac:dyDescent="0.3">
      <c r="A1430">
        <v>2023</v>
      </c>
      <c r="B1430" t="s">
        <v>36</v>
      </c>
      <c r="C1430" t="s">
        <v>18</v>
      </c>
      <c r="D1430">
        <v>180056</v>
      </c>
      <c r="E1430">
        <v>5.72</v>
      </c>
      <c r="F1430" s="2">
        <f>Table1[[#This Row],[website_traffic]]*(Table1[[#This Row],[conversion_rate]]/100)</f>
        <v>10299.2032</v>
      </c>
      <c r="G1430">
        <v>17387.43</v>
      </c>
      <c r="H1430" s="2">
        <f>Table1[[#This Row],[marketing_spend]]/Table1[[#This Row],[customer buying]]</f>
        <v>1.688230600207985</v>
      </c>
      <c r="I1430">
        <v>24695.42</v>
      </c>
      <c r="J1430">
        <v>30.55</v>
      </c>
      <c r="K1430" s="1">
        <f t="shared" si="22"/>
        <v>17150.96919</v>
      </c>
      <c r="L1430">
        <v>61.76</v>
      </c>
      <c r="M1430">
        <v>1.02</v>
      </c>
      <c r="N1430" s="1">
        <f>Table1[[#This Row],[final_price]]*Table1[[#This Row],[competitor_price_index]]</f>
        <v>17493.988573800001</v>
      </c>
      <c r="O1430" t="s">
        <v>45</v>
      </c>
      <c r="P1430">
        <v>1643</v>
      </c>
      <c r="Q1430">
        <v>7312</v>
      </c>
      <c r="R1430">
        <v>21.37</v>
      </c>
      <c r="S1430" s="2">
        <f>Table1[[#This Row],[units_sold]]*(Table1[[#This Row],[return_rate]]/100)</f>
        <v>1562.5744</v>
      </c>
      <c r="T1430" s="2">
        <f>Table1[[#This Row],[units_sold]]-Table1[[#This Row],[unit_return]]</f>
        <v>5749.4256000000005</v>
      </c>
      <c r="U1430">
        <f>Table1[[#This Row],[final_sold]]*Table1[[#This Row],[final_price]]</f>
        <v>98608221.325797275</v>
      </c>
      <c r="V1430">
        <v>3.55</v>
      </c>
      <c r="W1430">
        <v>9.85</v>
      </c>
    </row>
    <row r="1431" spans="1:23" x14ac:dyDescent="0.3">
      <c r="A1431">
        <v>2023</v>
      </c>
      <c r="B1431" t="s">
        <v>36</v>
      </c>
      <c r="C1431" t="s">
        <v>21</v>
      </c>
      <c r="D1431">
        <v>56505</v>
      </c>
      <c r="E1431">
        <v>4.84</v>
      </c>
      <c r="F1431" s="2">
        <f>Table1[[#This Row],[website_traffic]]*(Table1[[#This Row],[conversion_rate]]/100)</f>
        <v>2734.8420000000001</v>
      </c>
      <c r="G1431">
        <v>366627.24</v>
      </c>
      <c r="H1431" s="2">
        <f>Table1[[#This Row],[marketing_spend]]/Table1[[#This Row],[customer buying]]</f>
        <v>134.05792363873306</v>
      </c>
      <c r="I1431">
        <v>23935.7</v>
      </c>
      <c r="J1431">
        <v>23.7</v>
      </c>
      <c r="K1431" s="1">
        <f t="shared" si="22"/>
        <v>18262.9391</v>
      </c>
      <c r="L1431">
        <v>127.41</v>
      </c>
      <c r="M1431">
        <v>1.1299999999999999</v>
      </c>
      <c r="N1431" s="1">
        <f>Table1[[#This Row],[final_price]]*Table1[[#This Row],[competitor_price_index]]</f>
        <v>20637.121182999999</v>
      </c>
      <c r="O1431" t="s">
        <v>45</v>
      </c>
      <c r="P1431">
        <v>4581</v>
      </c>
      <c r="Q1431">
        <v>1722</v>
      </c>
      <c r="R1431">
        <v>23.99</v>
      </c>
      <c r="S1431" s="2">
        <f>Table1[[#This Row],[units_sold]]*(Table1[[#This Row],[return_rate]]/100)</f>
        <v>413.10779999999994</v>
      </c>
      <c r="T1431" s="2">
        <f>Table1[[#This Row],[units_sold]]-Table1[[#This Row],[unit_return]]</f>
        <v>1308.8922</v>
      </c>
      <c r="U1431">
        <f>Table1[[#This Row],[final_sold]]*Table1[[#This Row],[final_price]]</f>
        <v>23904218.537065018</v>
      </c>
      <c r="V1431">
        <v>3.15</v>
      </c>
      <c r="W1431">
        <v>7.03</v>
      </c>
    </row>
    <row r="1432" spans="1:23" x14ac:dyDescent="0.3">
      <c r="A1432">
        <v>2023</v>
      </c>
      <c r="B1432" t="s">
        <v>36</v>
      </c>
      <c r="C1432" t="s">
        <v>21</v>
      </c>
      <c r="D1432">
        <v>159503</v>
      </c>
      <c r="E1432">
        <v>6.97</v>
      </c>
      <c r="F1432" s="2">
        <f>Table1[[#This Row],[website_traffic]]*(Table1[[#This Row],[conversion_rate]]/100)</f>
        <v>11117.3591</v>
      </c>
      <c r="G1432">
        <v>253114.04</v>
      </c>
      <c r="H1432" s="2">
        <f>Table1[[#This Row],[marketing_spend]]/Table1[[#This Row],[customer buying]]</f>
        <v>22.767461024084398</v>
      </c>
      <c r="I1432">
        <v>42318.09</v>
      </c>
      <c r="J1432">
        <v>11.64</v>
      </c>
      <c r="K1432" s="1">
        <f t="shared" si="22"/>
        <v>37392.264323999996</v>
      </c>
      <c r="L1432">
        <v>41.74</v>
      </c>
      <c r="M1432">
        <v>0.88</v>
      </c>
      <c r="N1432" s="1">
        <f>Table1[[#This Row],[final_price]]*Table1[[#This Row],[competitor_price_index]]</f>
        <v>32905.192605119999</v>
      </c>
      <c r="O1432" t="s">
        <v>44</v>
      </c>
      <c r="P1432">
        <v>121</v>
      </c>
      <c r="Q1432">
        <v>12451</v>
      </c>
      <c r="R1432">
        <v>3.49</v>
      </c>
      <c r="S1432" s="2">
        <f>Table1[[#This Row],[units_sold]]*(Table1[[#This Row],[return_rate]]/100)</f>
        <v>434.53989999999999</v>
      </c>
      <c r="T1432" s="2">
        <f>Table1[[#This Row],[units_sold]]-Table1[[#This Row],[unit_return]]</f>
        <v>12016.4601</v>
      </c>
      <c r="U1432">
        <f>Table1[[#This Row],[final_sold]]*Table1[[#This Row],[final_price]]</f>
        <v>449322652.29799944</v>
      </c>
      <c r="V1432">
        <v>4.4800000000000004</v>
      </c>
      <c r="W1432">
        <v>10.14</v>
      </c>
    </row>
    <row r="1433" spans="1:23" x14ac:dyDescent="0.3">
      <c r="A1433">
        <v>2023</v>
      </c>
      <c r="B1433" t="s">
        <v>36</v>
      </c>
      <c r="C1433" t="s">
        <v>20</v>
      </c>
      <c r="D1433">
        <v>121853</v>
      </c>
      <c r="E1433">
        <v>7.16</v>
      </c>
      <c r="F1433" s="2">
        <f>Table1[[#This Row],[website_traffic]]*(Table1[[#This Row],[conversion_rate]]/100)</f>
        <v>8724.6747999999989</v>
      </c>
      <c r="G1433">
        <v>102088.98</v>
      </c>
      <c r="H1433" s="2">
        <f>Table1[[#This Row],[marketing_spend]]/Table1[[#This Row],[customer buying]]</f>
        <v>11.7011788221608</v>
      </c>
      <c r="I1433">
        <v>34553.089999999997</v>
      </c>
      <c r="J1433">
        <v>45.46</v>
      </c>
      <c r="K1433" s="1">
        <f t="shared" si="22"/>
        <v>18845.255286</v>
      </c>
      <c r="L1433">
        <v>36.979999999999997</v>
      </c>
      <c r="M1433">
        <v>0.93</v>
      </c>
      <c r="N1433" s="1">
        <f>Table1[[#This Row],[final_price]]*Table1[[#This Row],[competitor_price_index]]</f>
        <v>17526.087415980001</v>
      </c>
      <c r="O1433" t="s">
        <v>44</v>
      </c>
      <c r="P1433">
        <v>2784</v>
      </c>
      <c r="Q1433">
        <v>5998</v>
      </c>
      <c r="R1433">
        <v>8.5500000000000007</v>
      </c>
      <c r="S1433" s="2">
        <f>Table1[[#This Row],[units_sold]]*(Table1[[#This Row],[return_rate]]/100)</f>
        <v>512.82900000000006</v>
      </c>
      <c r="T1433" s="2">
        <f>Table1[[#This Row],[units_sold]]-Table1[[#This Row],[unit_return]]</f>
        <v>5485.1710000000003</v>
      </c>
      <c r="U1433">
        <f>Table1[[#This Row],[final_sold]]*Table1[[#This Row],[final_price]]</f>
        <v>103369447.78236391</v>
      </c>
      <c r="V1433">
        <v>2.75</v>
      </c>
      <c r="W1433">
        <v>15.9</v>
      </c>
    </row>
    <row r="1434" spans="1:23" x14ac:dyDescent="0.3">
      <c r="A1434">
        <v>2023</v>
      </c>
      <c r="B1434" t="s">
        <v>36</v>
      </c>
      <c r="C1434" t="s">
        <v>21</v>
      </c>
      <c r="D1434">
        <v>20941</v>
      </c>
      <c r="E1434">
        <v>5.03</v>
      </c>
      <c r="F1434" s="2">
        <f>Table1[[#This Row],[website_traffic]]*(Table1[[#This Row],[conversion_rate]]/100)</f>
        <v>1053.3323</v>
      </c>
      <c r="G1434">
        <v>8826.48</v>
      </c>
      <c r="H1434" s="2">
        <f>Table1[[#This Row],[marketing_spend]]/Table1[[#This Row],[customer buying]]</f>
        <v>8.379577840725096</v>
      </c>
      <c r="I1434">
        <v>3939.66</v>
      </c>
      <c r="J1434">
        <v>41.51</v>
      </c>
      <c r="K1434" s="1">
        <f t="shared" si="22"/>
        <v>2304.3071339999997</v>
      </c>
      <c r="L1434">
        <v>397.29</v>
      </c>
      <c r="M1434">
        <v>0.98</v>
      </c>
      <c r="N1434" s="1">
        <f>Table1[[#This Row],[final_price]]*Table1[[#This Row],[competitor_price_index]]</f>
        <v>2258.2209913199995</v>
      </c>
      <c r="O1434" t="s">
        <v>45</v>
      </c>
      <c r="P1434">
        <v>783</v>
      </c>
      <c r="Q1434">
        <v>1051</v>
      </c>
      <c r="R1434">
        <v>22.45</v>
      </c>
      <c r="S1434" s="2">
        <f>Table1[[#This Row],[units_sold]]*(Table1[[#This Row],[return_rate]]/100)</f>
        <v>235.9495</v>
      </c>
      <c r="T1434" s="2">
        <f>Table1[[#This Row],[units_sold]]-Table1[[#This Row],[unit_return]]</f>
        <v>815.05050000000006</v>
      </c>
      <c r="U1434">
        <f>Table1[[#This Row],[final_sold]]*Table1[[#This Row],[final_price]]</f>
        <v>1878126.6817202668</v>
      </c>
      <c r="V1434">
        <v>4.99</v>
      </c>
      <c r="W1434">
        <v>9.69</v>
      </c>
    </row>
    <row r="1435" spans="1:23" x14ac:dyDescent="0.3">
      <c r="A1435">
        <v>2023</v>
      </c>
      <c r="B1435" t="s">
        <v>36</v>
      </c>
      <c r="C1435" t="s">
        <v>18</v>
      </c>
      <c r="D1435">
        <v>15450</v>
      </c>
      <c r="E1435">
        <v>1.3</v>
      </c>
      <c r="F1435" s="2">
        <f>Table1[[#This Row],[website_traffic]]*(Table1[[#This Row],[conversion_rate]]/100)</f>
        <v>200.85000000000002</v>
      </c>
      <c r="G1435">
        <v>63570.42</v>
      </c>
      <c r="H1435" s="2">
        <f>Table1[[#This Row],[marketing_spend]]/Table1[[#This Row],[customer buying]]</f>
        <v>316.5069454817027</v>
      </c>
      <c r="I1435">
        <v>24248.14</v>
      </c>
      <c r="J1435">
        <v>59.35</v>
      </c>
      <c r="K1435" s="1">
        <f t="shared" si="22"/>
        <v>9856.8689099999992</v>
      </c>
      <c r="L1435">
        <v>283.41000000000003</v>
      </c>
      <c r="M1435">
        <v>0.94</v>
      </c>
      <c r="N1435" s="1">
        <f>Table1[[#This Row],[final_price]]*Table1[[#This Row],[competitor_price_index]]</f>
        <v>9265.4567753999982</v>
      </c>
      <c r="O1435" t="s">
        <v>45</v>
      </c>
      <c r="P1435">
        <v>3995</v>
      </c>
      <c r="Q1435">
        <v>166</v>
      </c>
      <c r="R1435">
        <v>5.55</v>
      </c>
      <c r="S1435" s="2">
        <f>Table1[[#This Row],[units_sold]]*(Table1[[#This Row],[return_rate]]/100)</f>
        <v>9.213000000000001</v>
      </c>
      <c r="T1435" s="2">
        <f>Table1[[#This Row],[units_sold]]-Table1[[#This Row],[unit_return]]</f>
        <v>156.78700000000001</v>
      </c>
      <c r="U1435">
        <f>Table1[[#This Row],[final_sold]]*Table1[[#This Row],[final_price]]</f>
        <v>1545428.90579217</v>
      </c>
      <c r="V1435">
        <v>4.1500000000000004</v>
      </c>
      <c r="W1435">
        <v>14.94</v>
      </c>
    </row>
    <row r="1436" spans="1:23" x14ac:dyDescent="0.3">
      <c r="A1436">
        <v>2023</v>
      </c>
      <c r="B1436" t="s">
        <v>36</v>
      </c>
      <c r="C1436" t="s">
        <v>22</v>
      </c>
      <c r="D1436">
        <v>181702</v>
      </c>
      <c r="E1436">
        <v>3.04</v>
      </c>
      <c r="F1436" s="2">
        <f>Table1[[#This Row],[website_traffic]]*(Table1[[#This Row],[conversion_rate]]/100)</f>
        <v>5523.7407999999996</v>
      </c>
      <c r="G1436">
        <v>67891.360000000001</v>
      </c>
      <c r="H1436" s="2">
        <f>Table1[[#This Row],[marketing_spend]]/Table1[[#This Row],[customer buying]]</f>
        <v>12.290830156259325</v>
      </c>
      <c r="I1436">
        <v>19807.21</v>
      </c>
      <c r="J1436">
        <v>41.39</v>
      </c>
      <c r="K1436" s="1">
        <f t="shared" si="22"/>
        <v>11609.005781000002</v>
      </c>
      <c r="L1436">
        <v>150.47999999999999</v>
      </c>
      <c r="M1436">
        <v>1.04</v>
      </c>
      <c r="N1436" s="1">
        <f>Table1[[#This Row],[final_price]]*Table1[[#This Row],[competitor_price_index]]</f>
        <v>12073.366012240002</v>
      </c>
      <c r="O1436" t="s">
        <v>44</v>
      </c>
      <c r="P1436">
        <v>4596</v>
      </c>
      <c r="Q1436">
        <v>6821</v>
      </c>
      <c r="R1436">
        <v>4.43</v>
      </c>
      <c r="S1436" s="2">
        <f>Table1[[#This Row],[units_sold]]*(Table1[[#This Row],[return_rate]]/100)</f>
        <v>302.1703</v>
      </c>
      <c r="T1436" s="2">
        <f>Table1[[#This Row],[units_sold]]-Table1[[#This Row],[unit_return]]</f>
        <v>6518.8297000000002</v>
      </c>
      <c r="U1436">
        <f>Table1[[#This Row],[final_sold]]*Table1[[#This Row],[final_price]]</f>
        <v>75677131.67265451</v>
      </c>
      <c r="V1436">
        <v>4.9400000000000004</v>
      </c>
      <c r="W1436">
        <v>18.34</v>
      </c>
    </row>
    <row r="1437" spans="1:23" x14ac:dyDescent="0.3">
      <c r="A1437">
        <v>2023</v>
      </c>
      <c r="B1437" t="s">
        <v>36</v>
      </c>
      <c r="C1437" t="s">
        <v>19</v>
      </c>
      <c r="D1437">
        <v>121398</v>
      </c>
      <c r="E1437">
        <v>4.42</v>
      </c>
      <c r="F1437" s="2">
        <f>Table1[[#This Row],[website_traffic]]*(Table1[[#This Row],[conversion_rate]]/100)</f>
        <v>5365.7915999999996</v>
      </c>
      <c r="G1437">
        <v>25963.13</v>
      </c>
      <c r="H1437" s="2">
        <f>Table1[[#This Row],[marketing_spend]]/Table1[[#This Row],[customer buying]]</f>
        <v>4.8386392792444646</v>
      </c>
      <c r="I1437">
        <v>21594.22</v>
      </c>
      <c r="J1437">
        <v>9.49</v>
      </c>
      <c r="K1437" s="1">
        <f t="shared" si="22"/>
        <v>19544.928522000002</v>
      </c>
      <c r="L1437">
        <v>365.81</v>
      </c>
      <c r="M1437">
        <v>1.1299999999999999</v>
      </c>
      <c r="N1437" s="1">
        <f>Table1[[#This Row],[final_price]]*Table1[[#This Row],[competitor_price_index]]</f>
        <v>22085.769229860001</v>
      </c>
      <c r="O1437" t="s">
        <v>45</v>
      </c>
      <c r="P1437">
        <v>2947</v>
      </c>
      <c r="Q1437">
        <v>3541</v>
      </c>
      <c r="R1437">
        <v>21.76</v>
      </c>
      <c r="S1437" s="2">
        <f>Table1[[#This Row],[units_sold]]*(Table1[[#This Row],[return_rate]]/100)</f>
        <v>770.52160000000003</v>
      </c>
      <c r="T1437" s="2">
        <f>Table1[[#This Row],[units_sold]]-Table1[[#This Row],[unit_return]]</f>
        <v>2770.4784</v>
      </c>
      <c r="U1437">
        <f>Table1[[#This Row],[final_sold]]*Table1[[#This Row],[final_price]]</f>
        <v>54148802.299744926</v>
      </c>
      <c r="V1437">
        <v>3.3</v>
      </c>
      <c r="W1437">
        <v>10.11</v>
      </c>
    </row>
    <row r="1438" spans="1:23" x14ac:dyDescent="0.3">
      <c r="A1438">
        <v>2023</v>
      </c>
      <c r="B1438" t="s">
        <v>36</v>
      </c>
      <c r="C1438" t="s">
        <v>21</v>
      </c>
      <c r="D1438">
        <v>25346</v>
      </c>
      <c r="E1438">
        <v>7.21</v>
      </c>
      <c r="F1438" s="2">
        <f>Table1[[#This Row],[website_traffic]]*(Table1[[#This Row],[conversion_rate]]/100)</f>
        <v>1827.4466</v>
      </c>
      <c r="G1438">
        <v>46574.8</v>
      </c>
      <c r="H1438" s="2">
        <f>Table1[[#This Row],[marketing_spend]]/Table1[[#This Row],[customer buying]]</f>
        <v>25.486271390912329</v>
      </c>
      <c r="I1438">
        <v>2231.09</v>
      </c>
      <c r="J1438">
        <v>39.020000000000003</v>
      </c>
      <c r="K1438" s="1">
        <f t="shared" si="22"/>
        <v>1360.5186819999999</v>
      </c>
      <c r="L1438">
        <v>216.9</v>
      </c>
      <c r="M1438">
        <v>0.93</v>
      </c>
      <c r="N1438" s="1">
        <f>Table1[[#This Row],[final_price]]*Table1[[#This Row],[competitor_price_index]]</f>
        <v>1265.2823742599999</v>
      </c>
      <c r="O1438" t="s">
        <v>45</v>
      </c>
      <c r="P1438">
        <v>4171</v>
      </c>
      <c r="Q1438">
        <v>994</v>
      </c>
      <c r="R1438">
        <v>10.37</v>
      </c>
      <c r="S1438" s="2">
        <f>Table1[[#This Row],[units_sold]]*(Table1[[#This Row],[return_rate]]/100)</f>
        <v>103.07779999999998</v>
      </c>
      <c r="T1438" s="2">
        <f>Table1[[#This Row],[units_sold]]-Table1[[#This Row],[unit_return]]</f>
        <v>890.92219999999998</v>
      </c>
      <c r="U1438">
        <f>Table1[[#This Row],[final_sold]]*Table1[[#This Row],[final_price]]</f>
        <v>1212116.2973085402</v>
      </c>
      <c r="V1438">
        <v>2.72</v>
      </c>
      <c r="W1438">
        <v>12.96</v>
      </c>
    </row>
    <row r="1439" spans="1:23" x14ac:dyDescent="0.3">
      <c r="A1439">
        <v>2023</v>
      </c>
      <c r="B1439" t="s">
        <v>36</v>
      </c>
      <c r="C1439" t="s">
        <v>22</v>
      </c>
      <c r="D1439">
        <v>81169</v>
      </c>
      <c r="E1439">
        <v>3.7</v>
      </c>
      <c r="F1439" s="2">
        <f>Table1[[#This Row],[website_traffic]]*(Table1[[#This Row],[conversion_rate]]/100)</f>
        <v>3003.2530000000006</v>
      </c>
      <c r="G1439">
        <v>199507.5</v>
      </c>
      <c r="H1439" s="2">
        <f>Table1[[#This Row],[marketing_spend]]/Table1[[#This Row],[customer buying]]</f>
        <v>66.430467230033557</v>
      </c>
      <c r="I1439">
        <v>10384.32</v>
      </c>
      <c r="J1439">
        <v>45.85</v>
      </c>
      <c r="K1439" s="1">
        <f t="shared" si="22"/>
        <v>5623.1092799999997</v>
      </c>
      <c r="L1439">
        <v>254.16</v>
      </c>
      <c r="M1439">
        <v>1.1200000000000001</v>
      </c>
      <c r="N1439" s="1">
        <f>Table1[[#This Row],[final_price]]*Table1[[#This Row],[competitor_price_index]]</f>
        <v>6297.8823935999999</v>
      </c>
      <c r="O1439" t="s">
        <v>44</v>
      </c>
      <c r="P1439">
        <v>3784</v>
      </c>
      <c r="Q1439">
        <v>2147</v>
      </c>
      <c r="R1439">
        <v>13.46</v>
      </c>
      <c r="S1439" s="2">
        <f>Table1[[#This Row],[units_sold]]*(Table1[[#This Row],[return_rate]]/100)</f>
        <v>288.9862</v>
      </c>
      <c r="T1439" s="2">
        <f>Table1[[#This Row],[units_sold]]-Table1[[#This Row],[unit_return]]</f>
        <v>1858.0137999999999</v>
      </c>
      <c r="U1439">
        <f>Table1[[#This Row],[final_sold]]*Table1[[#This Row],[final_price]]</f>
        <v>10447814.641148062</v>
      </c>
      <c r="V1439">
        <v>2.86</v>
      </c>
      <c r="W1439">
        <v>12.58</v>
      </c>
    </row>
    <row r="1440" spans="1:23" x14ac:dyDescent="0.3">
      <c r="A1440">
        <v>2023</v>
      </c>
      <c r="B1440" t="s">
        <v>36</v>
      </c>
      <c r="C1440" t="s">
        <v>22</v>
      </c>
      <c r="D1440">
        <v>175052</v>
      </c>
      <c r="E1440">
        <v>6.73</v>
      </c>
      <c r="F1440" s="2">
        <f>Table1[[#This Row],[website_traffic]]*(Table1[[#This Row],[conversion_rate]]/100)</f>
        <v>11780.999599999999</v>
      </c>
      <c r="G1440">
        <v>140298.14000000001</v>
      </c>
      <c r="H1440" s="2">
        <f>Table1[[#This Row],[marketing_spend]]/Table1[[#This Row],[customer buying]]</f>
        <v>11.908848549659574</v>
      </c>
      <c r="I1440">
        <v>48095.77</v>
      </c>
      <c r="J1440">
        <v>55.39</v>
      </c>
      <c r="K1440" s="1">
        <f t="shared" si="22"/>
        <v>21455.522996999996</v>
      </c>
      <c r="L1440">
        <v>319.49</v>
      </c>
      <c r="M1440">
        <v>1.17</v>
      </c>
      <c r="N1440" s="1">
        <f>Table1[[#This Row],[final_price]]*Table1[[#This Row],[competitor_price_index]]</f>
        <v>25102.961906489993</v>
      </c>
      <c r="O1440" t="s">
        <v>45</v>
      </c>
      <c r="P1440">
        <v>815</v>
      </c>
      <c r="Q1440">
        <v>7162</v>
      </c>
      <c r="R1440">
        <v>16.25</v>
      </c>
      <c r="S1440" s="2">
        <f>Table1[[#This Row],[units_sold]]*(Table1[[#This Row],[return_rate]]/100)</f>
        <v>1163.825</v>
      </c>
      <c r="T1440" s="2">
        <f>Table1[[#This Row],[units_sold]]-Table1[[#This Row],[unit_return]]</f>
        <v>5998.1750000000002</v>
      </c>
      <c r="U1440">
        <f>Table1[[#This Row],[final_sold]]*Table1[[#This Row],[final_price]]</f>
        <v>128693981.65253046</v>
      </c>
      <c r="V1440">
        <v>3.04</v>
      </c>
      <c r="W1440">
        <v>14.37</v>
      </c>
    </row>
    <row r="1441" spans="1:23" x14ac:dyDescent="0.3">
      <c r="A1441">
        <v>2023</v>
      </c>
      <c r="B1441" t="s">
        <v>36</v>
      </c>
      <c r="C1441" t="s">
        <v>18</v>
      </c>
      <c r="D1441">
        <v>177869</v>
      </c>
      <c r="E1441">
        <v>1.29</v>
      </c>
      <c r="F1441" s="2">
        <f>Table1[[#This Row],[website_traffic]]*(Table1[[#This Row],[conversion_rate]]/100)</f>
        <v>2294.5101</v>
      </c>
      <c r="G1441">
        <v>270076.65000000002</v>
      </c>
      <c r="H1441" s="2">
        <f>Table1[[#This Row],[marketing_spend]]/Table1[[#This Row],[customer buying]]</f>
        <v>117.70558342715512</v>
      </c>
      <c r="I1441">
        <v>47111.17</v>
      </c>
      <c r="J1441">
        <v>30.54</v>
      </c>
      <c r="K1441" s="1">
        <f t="shared" si="22"/>
        <v>32723.418682</v>
      </c>
      <c r="L1441">
        <v>121.82</v>
      </c>
      <c r="M1441">
        <v>1.04</v>
      </c>
      <c r="N1441" s="1">
        <f>Table1[[#This Row],[final_price]]*Table1[[#This Row],[competitor_price_index]]</f>
        <v>34032.355429280004</v>
      </c>
      <c r="O1441" t="s">
        <v>45</v>
      </c>
      <c r="P1441">
        <v>1882</v>
      </c>
      <c r="Q1441">
        <v>1982</v>
      </c>
      <c r="R1441">
        <v>1.71</v>
      </c>
      <c r="S1441" s="2">
        <f>Table1[[#This Row],[units_sold]]*(Table1[[#This Row],[return_rate]]/100)</f>
        <v>33.892200000000003</v>
      </c>
      <c r="T1441" s="2">
        <f>Table1[[#This Row],[units_sold]]-Table1[[#This Row],[unit_return]]</f>
        <v>1948.1078</v>
      </c>
      <c r="U1441">
        <f>Table1[[#This Row],[final_sold]]*Table1[[#This Row],[final_price]]</f>
        <v>63748747.177069917</v>
      </c>
      <c r="V1441">
        <v>4.32</v>
      </c>
      <c r="W1441">
        <v>12.11</v>
      </c>
    </row>
    <row r="1442" spans="1:23" x14ac:dyDescent="0.3">
      <c r="A1442">
        <v>2023</v>
      </c>
      <c r="B1442" t="s">
        <v>36</v>
      </c>
      <c r="C1442" t="s">
        <v>21</v>
      </c>
      <c r="D1442">
        <v>26257</v>
      </c>
      <c r="E1442">
        <v>2.63</v>
      </c>
      <c r="F1442" s="2">
        <f>Table1[[#This Row],[website_traffic]]*(Table1[[#This Row],[conversion_rate]]/100)</f>
        <v>690.55910000000006</v>
      </c>
      <c r="G1442">
        <v>206236.47</v>
      </c>
      <c r="H1442" s="2">
        <f>Table1[[#This Row],[marketing_spend]]/Table1[[#This Row],[customer buying]]</f>
        <v>298.65144055012814</v>
      </c>
      <c r="I1442">
        <v>6549.49</v>
      </c>
      <c r="J1442">
        <v>19.7</v>
      </c>
      <c r="K1442" s="1">
        <f t="shared" si="22"/>
        <v>5259.2404699999997</v>
      </c>
      <c r="L1442">
        <v>279.7</v>
      </c>
      <c r="M1442">
        <v>0.98</v>
      </c>
      <c r="N1442" s="1">
        <f>Table1[[#This Row],[final_price]]*Table1[[#This Row],[competitor_price_index]]</f>
        <v>5154.0556606</v>
      </c>
      <c r="O1442" t="s">
        <v>45</v>
      </c>
      <c r="P1442">
        <v>4433</v>
      </c>
      <c r="Q1442">
        <v>598</v>
      </c>
      <c r="R1442">
        <v>21.31</v>
      </c>
      <c r="S1442" s="2">
        <f>Table1[[#This Row],[units_sold]]*(Table1[[#This Row],[return_rate]]/100)</f>
        <v>127.43379999999999</v>
      </c>
      <c r="T1442" s="2">
        <f>Table1[[#This Row],[units_sold]]-Table1[[#This Row],[unit_return]]</f>
        <v>470.56619999999998</v>
      </c>
      <c r="U1442">
        <f>Table1[[#This Row],[final_sold]]*Table1[[#This Row],[final_price]]</f>
        <v>2474820.8028541137</v>
      </c>
      <c r="V1442">
        <v>4.33</v>
      </c>
      <c r="W1442">
        <v>13.94</v>
      </c>
    </row>
    <row r="1443" spans="1:23" x14ac:dyDescent="0.3">
      <c r="A1443">
        <v>2023</v>
      </c>
      <c r="B1443" t="s">
        <v>36</v>
      </c>
      <c r="C1443" t="s">
        <v>19</v>
      </c>
      <c r="D1443">
        <v>150656</v>
      </c>
      <c r="E1443">
        <v>6.97</v>
      </c>
      <c r="F1443" s="2">
        <f>Table1[[#This Row],[website_traffic]]*(Table1[[#This Row],[conversion_rate]]/100)</f>
        <v>10500.7232</v>
      </c>
      <c r="G1443">
        <v>199106.74</v>
      </c>
      <c r="H1443" s="2">
        <f>Table1[[#This Row],[marketing_spend]]/Table1[[#This Row],[customer buying]]</f>
        <v>18.961240688641329</v>
      </c>
      <c r="I1443">
        <v>5105.03</v>
      </c>
      <c r="J1443">
        <v>22.97</v>
      </c>
      <c r="K1443" s="1">
        <f t="shared" si="22"/>
        <v>3932.4046089999997</v>
      </c>
      <c r="L1443">
        <v>312.88</v>
      </c>
      <c r="M1443">
        <v>1.1599999999999999</v>
      </c>
      <c r="N1443" s="1">
        <f>Table1[[#This Row],[final_price]]*Table1[[#This Row],[competitor_price_index]]</f>
        <v>4561.5893464399996</v>
      </c>
      <c r="O1443" t="s">
        <v>45</v>
      </c>
      <c r="P1443">
        <v>288</v>
      </c>
      <c r="Q1443">
        <v>8295</v>
      </c>
      <c r="R1443">
        <v>7.06</v>
      </c>
      <c r="S1443" s="2">
        <f>Table1[[#This Row],[units_sold]]*(Table1[[#This Row],[return_rate]]/100)</f>
        <v>585.62699999999995</v>
      </c>
      <c r="T1443" s="2">
        <f>Table1[[#This Row],[units_sold]]-Table1[[#This Row],[unit_return]]</f>
        <v>7709.3729999999996</v>
      </c>
      <c r="U1443">
        <f>Table1[[#This Row],[final_sold]]*Table1[[#This Row],[final_price]]</f>
        <v>30316373.917700153</v>
      </c>
      <c r="V1443">
        <v>3.95</v>
      </c>
      <c r="W1443">
        <v>12.24</v>
      </c>
    </row>
    <row r="1444" spans="1:23" x14ac:dyDescent="0.3">
      <c r="A1444">
        <v>2023</v>
      </c>
      <c r="B1444" t="s">
        <v>36</v>
      </c>
      <c r="C1444" t="s">
        <v>22</v>
      </c>
      <c r="D1444">
        <v>139024</v>
      </c>
      <c r="E1444">
        <v>2.81</v>
      </c>
      <c r="F1444" s="2">
        <f>Table1[[#This Row],[website_traffic]]*(Table1[[#This Row],[conversion_rate]]/100)</f>
        <v>3906.5744</v>
      </c>
      <c r="G1444">
        <v>149194.89000000001</v>
      </c>
      <c r="H1444" s="2">
        <f>Table1[[#This Row],[marketing_spend]]/Table1[[#This Row],[customer buying]]</f>
        <v>38.190720238170819</v>
      </c>
      <c r="I1444">
        <v>11923.28</v>
      </c>
      <c r="J1444">
        <v>39.81</v>
      </c>
      <c r="K1444" s="1">
        <f t="shared" si="22"/>
        <v>7176.6222320000006</v>
      </c>
      <c r="L1444">
        <v>82.51</v>
      </c>
      <c r="M1444">
        <v>1.19</v>
      </c>
      <c r="N1444" s="1">
        <f>Table1[[#This Row],[final_price]]*Table1[[#This Row],[competitor_price_index]]</f>
        <v>8540.180456080001</v>
      </c>
      <c r="O1444" t="s">
        <v>44</v>
      </c>
      <c r="P1444">
        <v>4338</v>
      </c>
      <c r="Q1444">
        <v>3867</v>
      </c>
      <c r="R1444">
        <v>13.21</v>
      </c>
      <c r="S1444" s="2">
        <f>Table1[[#This Row],[units_sold]]*(Table1[[#This Row],[return_rate]]/100)</f>
        <v>510.83069999999998</v>
      </c>
      <c r="T1444" s="2">
        <f>Table1[[#This Row],[units_sold]]-Table1[[#This Row],[unit_return]]</f>
        <v>3356.1693</v>
      </c>
      <c r="U1444">
        <f>Table1[[#This Row],[final_sold]]*Table1[[#This Row],[final_price]]</f>
        <v>24085959.21273588</v>
      </c>
      <c r="V1444">
        <v>3.96</v>
      </c>
      <c r="W1444">
        <v>11.62</v>
      </c>
    </row>
    <row r="1445" spans="1:23" x14ac:dyDescent="0.3">
      <c r="A1445">
        <v>2023</v>
      </c>
      <c r="B1445" t="s">
        <v>36</v>
      </c>
      <c r="C1445" t="s">
        <v>20</v>
      </c>
      <c r="D1445">
        <v>51106</v>
      </c>
      <c r="E1445">
        <v>2.1800000000000002</v>
      </c>
      <c r="F1445" s="2">
        <f>Table1[[#This Row],[website_traffic]]*(Table1[[#This Row],[conversion_rate]]/100)</f>
        <v>1114.1107999999999</v>
      </c>
      <c r="G1445">
        <v>467846.88</v>
      </c>
      <c r="H1445" s="2">
        <f>Table1[[#This Row],[marketing_spend]]/Table1[[#This Row],[customer buying]]</f>
        <v>419.92850262289892</v>
      </c>
      <c r="I1445">
        <v>47464.160000000003</v>
      </c>
      <c r="J1445">
        <v>40.74</v>
      </c>
      <c r="K1445" s="1">
        <f t="shared" si="22"/>
        <v>28127.261216000003</v>
      </c>
      <c r="L1445">
        <v>21.41</v>
      </c>
      <c r="M1445">
        <v>1.03</v>
      </c>
      <c r="N1445" s="1">
        <f>Table1[[#This Row],[final_price]]*Table1[[#This Row],[competitor_price_index]]</f>
        <v>28971.079052480003</v>
      </c>
      <c r="O1445" t="s">
        <v>45</v>
      </c>
      <c r="P1445">
        <v>2500</v>
      </c>
      <c r="Q1445">
        <v>639</v>
      </c>
      <c r="R1445">
        <v>24.42</v>
      </c>
      <c r="S1445" s="2">
        <f>Table1[[#This Row],[units_sold]]*(Table1[[#This Row],[return_rate]]/100)</f>
        <v>156.0438</v>
      </c>
      <c r="T1445" s="2">
        <f>Table1[[#This Row],[units_sold]]-Table1[[#This Row],[unit_return]]</f>
        <v>482.95619999999997</v>
      </c>
      <c r="U1445">
        <f>Table1[[#This Row],[final_sold]]*Table1[[#This Row],[final_price]]</f>
        <v>13584235.193286739</v>
      </c>
      <c r="V1445">
        <v>2.87</v>
      </c>
      <c r="W1445">
        <v>16.91</v>
      </c>
    </row>
    <row r="1446" spans="1:23" x14ac:dyDescent="0.3">
      <c r="A1446">
        <v>2023</v>
      </c>
      <c r="B1446" t="s">
        <v>36</v>
      </c>
      <c r="C1446" t="s">
        <v>19</v>
      </c>
      <c r="D1446">
        <v>164696</v>
      </c>
      <c r="E1446">
        <v>5.0599999999999996</v>
      </c>
      <c r="F1446" s="2">
        <f>Table1[[#This Row],[website_traffic]]*(Table1[[#This Row],[conversion_rate]]/100)</f>
        <v>8333.6175999999996</v>
      </c>
      <c r="G1446">
        <v>307659.95</v>
      </c>
      <c r="H1446" s="2">
        <f>Table1[[#This Row],[marketing_spend]]/Table1[[#This Row],[customer buying]]</f>
        <v>36.917934655413035</v>
      </c>
      <c r="I1446">
        <v>14413.18</v>
      </c>
      <c r="J1446">
        <v>27.53</v>
      </c>
      <c r="K1446" s="1">
        <f t="shared" si="22"/>
        <v>10445.231546000001</v>
      </c>
      <c r="L1446">
        <v>54.29</v>
      </c>
      <c r="M1446">
        <v>1.2</v>
      </c>
      <c r="N1446" s="1">
        <f>Table1[[#This Row],[final_price]]*Table1[[#This Row],[competitor_price_index]]</f>
        <v>12534.2778552</v>
      </c>
      <c r="O1446" t="s">
        <v>45</v>
      </c>
      <c r="P1446">
        <v>178</v>
      </c>
      <c r="Q1446">
        <v>7950</v>
      </c>
      <c r="R1446">
        <v>11</v>
      </c>
      <c r="S1446" s="2">
        <f>Table1[[#This Row],[units_sold]]*(Table1[[#This Row],[return_rate]]/100)</f>
        <v>874.5</v>
      </c>
      <c r="T1446" s="2">
        <f>Table1[[#This Row],[units_sold]]-Table1[[#This Row],[unit_return]]</f>
        <v>7075.5</v>
      </c>
      <c r="U1446">
        <f>Table1[[#This Row],[final_sold]]*Table1[[#This Row],[final_price]]</f>
        <v>73905235.803723007</v>
      </c>
      <c r="V1446">
        <v>4.7699999999999996</v>
      </c>
      <c r="W1446">
        <v>6.61</v>
      </c>
    </row>
    <row r="1447" spans="1:23" x14ac:dyDescent="0.3">
      <c r="A1447">
        <v>2023</v>
      </c>
      <c r="B1447" t="s">
        <v>36</v>
      </c>
      <c r="C1447" t="s">
        <v>21</v>
      </c>
      <c r="D1447">
        <v>58109</v>
      </c>
      <c r="E1447">
        <v>0.56000000000000005</v>
      </c>
      <c r="F1447" s="2">
        <f>Table1[[#This Row],[website_traffic]]*(Table1[[#This Row],[conversion_rate]]/100)</f>
        <v>325.41040000000004</v>
      </c>
      <c r="G1447">
        <v>300589.59999999998</v>
      </c>
      <c r="H1447" s="2">
        <f>Table1[[#This Row],[marketing_spend]]/Table1[[#This Row],[customer buying]]</f>
        <v>923.72462588780184</v>
      </c>
      <c r="I1447">
        <v>19119.05</v>
      </c>
      <c r="J1447">
        <v>13.92</v>
      </c>
      <c r="K1447" s="1">
        <f t="shared" si="22"/>
        <v>16457.678240000001</v>
      </c>
      <c r="L1447">
        <v>30.34</v>
      </c>
      <c r="M1447">
        <v>0.99</v>
      </c>
      <c r="N1447" s="1">
        <f>Table1[[#This Row],[final_price]]*Table1[[#This Row],[competitor_price_index]]</f>
        <v>16293.101457600002</v>
      </c>
      <c r="O1447" t="s">
        <v>45</v>
      </c>
      <c r="P1447">
        <v>4979</v>
      </c>
      <c r="Q1447">
        <v>195</v>
      </c>
      <c r="R1447">
        <v>7.89</v>
      </c>
      <c r="S1447" s="2">
        <f>Table1[[#This Row],[units_sold]]*(Table1[[#This Row],[return_rate]]/100)</f>
        <v>15.3855</v>
      </c>
      <c r="T1447" s="2">
        <f>Table1[[#This Row],[units_sold]]-Table1[[#This Row],[unit_return]]</f>
        <v>179.61449999999999</v>
      </c>
      <c r="U1447">
        <f>Table1[[#This Row],[final_sold]]*Table1[[#This Row],[final_price]]</f>
        <v>2956037.6482384801</v>
      </c>
      <c r="V1447">
        <v>3</v>
      </c>
      <c r="W1447">
        <v>8.2799999999999994</v>
      </c>
    </row>
    <row r="1448" spans="1:23" x14ac:dyDescent="0.3">
      <c r="A1448">
        <v>2023</v>
      </c>
      <c r="B1448" t="s">
        <v>36</v>
      </c>
      <c r="C1448" t="s">
        <v>18</v>
      </c>
      <c r="D1448">
        <v>109406</v>
      </c>
      <c r="E1448">
        <v>1.52</v>
      </c>
      <c r="F1448" s="2">
        <f>Table1[[#This Row],[website_traffic]]*(Table1[[#This Row],[conversion_rate]]/100)</f>
        <v>1662.9712</v>
      </c>
      <c r="G1448">
        <v>362711.6</v>
      </c>
      <c r="H1448" s="2">
        <f>Table1[[#This Row],[marketing_spend]]/Table1[[#This Row],[customer buying]]</f>
        <v>218.11057220954879</v>
      </c>
      <c r="I1448">
        <v>40255.15</v>
      </c>
      <c r="J1448">
        <v>3.89</v>
      </c>
      <c r="K1448" s="1">
        <f t="shared" si="22"/>
        <v>38689.224665000002</v>
      </c>
      <c r="L1448">
        <v>91.37</v>
      </c>
      <c r="M1448">
        <v>0.96</v>
      </c>
      <c r="N1448" s="1">
        <f>Table1[[#This Row],[final_price]]*Table1[[#This Row],[competitor_price_index]]</f>
        <v>37141.655678399999</v>
      </c>
      <c r="O1448" t="s">
        <v>45</v>
      </c>
      <c r="P1448">
        <v>2329</v>
      </c>
      <c r="Q1448">
        <v>1041</v>
      </c>
      <c r="R1448">
        <v>7.86</v>
      </c>
      <c r="S1448" s="2">
        <f>Table1[[#This Row],[units_sold]]*(Table1[[#This Row],[return_rate]]/100)</f>
        <v>81.822600000000008</v>
      </c>
      <c r="T1448" s="2">
        <f>Table1[[#This Row],[units_sold]]-Table1[[#This Row],[unit_return]]</f>
        <v>959.17740000000003</v>
      </c>
      <c r="U1448">
        <f>Table1[[#This Row],[final_sold]]*Table1[[#This Row],[final_price]]</f>
        <v>37109829.922190577</v>
      </c>
      <c r="V1448">
        <v>3.13</v>
      </c>
      <c r="W1448">
        <v>8.51</v>
      </c>
    </row>
    <row r="1449" spans="1:23" x14ac:dyDescent="0.3">
      <c r="A1449">
        <v>2023</v>
      </c>
      <c r="B1449" t="s">
        <v>36</v>
      </c>
      <c r="C1449" t="s">
        <v>18</v>
      </c>
      <c r="D1449">
        <v>157723</v>
      </c>
      <c r="E1449">
        <v>2.67</v>
      </c>
      <c r="F1449" s="2">
        <f>Table1[[#This Row],[website_traffic]]*(Table1[[#This Row],[conversion_rate]]/100)</f>
        <v>4211.2040999999999</v>
      </c>
      <c r="G1449">
        <v>363607.91</v>
      </c>
      <c r="H1449" s="2">
        <f>Table1[[#This Row],[marketing_spend]]/Table1[[#This Row],[customer buying]]</f>
        <v>86.34297967177605</v>
      </c>
      <c r="I1449">
        <v>34971.129999999997</v>
      </c>
      <c r="J1449">
        <v>30.98</v>
      </c>
      <c r="K1449" s="1">
        <f t="shared" si="22"/>
        <v>24137.073925999997</v>
      </c>
      <c r="L1449">
        <v>101.17</v>
      </c>
      <c r="M1449">
        <v>1.18</v>
      </c>
      <c r="N1449" s="1">
        <f>Table1[[#This Row],[final_price]]*Table1[[#This Row],[competitor_price_index]]</f>
        <v>28481.747232679994</v>
      </c>
      <c r="O1449" t="s">
        <v>45</v>
      </c>
      <c r="P1449">
        <v>4688</v>
      </c>
      <c r="Q1449">
        <v>3107</v>
      </c>
      <c r="R1449">
        <v>12.66</v>
      </c>
      <c r="S1449" s="2">
        <f>Table1[[#This Row],[units_sold]]*(Table1[[#This Row],[return_rate]]/100)</f>
        <v>393.34619999999995</v>
      </c>
      <c r="T1449" s="2">
        <f>Table1[[#This Row],[units_sold]]-Table1[[#This Row],[unit_return]]</f>
        <v>2713.6538</v>
      </c>
      <c r="U1449">
        <f>Table1[[#This Row],[final_sold]]*Table1[[#This Row],[final_price]]</f>
        <v>65499662.380170815</v>
      </c>
      <c r="V1449">
        <v>3.69</v>
      </c>
      <c r="W1449">
        <v>12.32</v>
      </c>
    </row>
    <row r="1450" spans="1:23" x14ac:dyDescent="0.3">
      <c r="A1450">
        <v>2023</v>
      </c>
      <c r="B1450" t="s">
        <v>36</v>
      </c>
      <c r="C1450" t="s">
        <v>20</v>
      </c>
      <c r="D1450">
        <v>89324</v>
      </c>
      <c r="E1450">
        <v>5.43</v>
      </c>
      <c r="F1450" s="2">
        <f>Table1[[#This Row],[website_traffic]]*(Table1[[#This Row],[conversion_rate]]/100)</f>
        <v>4850.2931999999992</v>
      </c>
      <c r="G1450">
        <v>69567.53</v>
      </c>
      <c r="H1450" s="2">
        <f>Table1[[#This Row],[marketing_spend]]/Table1[[#This Row],[customer buying]]</f>
        <v>14.342953535262572</v>
      </c>
      <c r="I1450">
        <v>23142.11</v>
      </c>
      <c r="J1450">
        <v>35.5</v>
      </c>
      <c r="K1450" s="1">
        <f t="shared" si="22"/>
        <v>14926.660950000001</v>
      </c>
      <c r="L1450">
        <v>26.95</v>
      </c>
      <c r="M1450">
        <v>1.04</v>
      </c>
      <c r="N1450" s="1">
        <f>Table1[[#This Row],[final_price]]*Table1[[#This Row],[competitor_price_index]]</f>
        <v>15523.727388000001</v>
      </c>
      <c r="O1450" t="s">
        <v>45</v>
      </c>
      <c r="P1450">
        <v>4474</v>
      </c>
      <c r="Q1450">
        <v>3317</v>
      </c>
      <c r="R1450">
        <v>1.51</v>
      </c>
      <c r="S1450" s="2">
        <f>Table1[[#This Row],[units_sold]]*(Table1[[#This Row],[return_rate]]/100)</f>
        <v>50.0867</v>
      </c>
      <c r="T1450" s="2">
        <f>Table1[[#This Row],[units_sold]]-Table1[[#This Row],[unit_return]]</f>
        <v>3266.9133000000002</v>
      </c>
      <c r="U1450">
        <f>Table1[[#This Row],[final_sold]]*Table1[[#This Row],[final_price]]</f>
        <v>48764107.18214564</v>
      </c>
      <c r="V1450">
        <v>3.42</v>
      </c>
      <c r="W1450">
        <v>9.7200000000000006</v>
      </c>
    </row>
    <row r="1451" spans="1:23" x14ac:dyDescent="0.3">
      <c r="A1451">
        <v>2023</v>
      </c>
      <c r="B1451" t="s">
        <v>36</v>
      </c>
      <c r="C1451" t="s">
        <v>20</v>
      </c>
      <c r="D1451">
        <v>50119</v>
      </c>
      <c r="E1451">
        <v>5.08</v>
      </c>
      <c r="F1451" s="2">
        <f>Table1[[#This Row],[website_traffic]]*(Table1[[#This Row],[conversion_rate]]/100)</f>
        <v>2546.0452</v>
      </c>
      <c r="G1451">
        <v>398340.26</v>
      </c>
      <c r="H1451" s="2">
        <f>Table1[[#This Row],[marketing_spend]]/Table1[[#This Row],[customer buying]]</f>
        <v>156.4545122765299</v>
      </c>
      <c r="I1451">
        <v>2732.53</v>
      </c>
      <c r="J1451">
        <v>23.27</v>
      </c>
      <c r="K1451" s="1">
        <f t="shared" si="22"/>
        <v>2096.6702690000002</v>
      </c>
      <c r="L1451">
        <v>452.71</v>
      </c>
      <c r="M1451">
        <v>0.98</v>
      </c>
      <c r="N1451" s="1">
        <f>Table1[[#This Row],[final_price]]*Table1[[#This Row],[competitor_price_index]]</f>
        <v>2054.7368636200003</v>
      </c>
      <c r="O1451" t="s">
        <v>45</v>
      </c>
      <c r="P1451">
        <v>411</v>
      </c>
      <c r="Q1451">
        <v>1710</v>
      </c>
      <c r="R1451">
        <v>24.31</v>
      </c>
      <c r="S1451" s="2">
        <f>Table1[[#This Row],[units_sold]]*(Table1[[#This Row],[return_rate]]/100)</f>
        <v>415.70099999999996</v>
      </c>
      <c r="T1451" s="2">
        <f>Table1[[#This Row],[units_sold]]-Table1[[#This Row],[unit_return]]</f>
        <v>1294.299</v>
      </c>
      <c r="U1451">
        <f>Table1[[#This Row],[final_sold]]*Table1[[#This Row],[final_price]]</f>
        <v>2713718.2324964311</v>
      </c>
      <c r="V1451">
        <v>3.36</v>
      </c>
      <c r="W1451">
        <v>13.42</v>
      </c>
    </row>
    <row r="1452" spans="1:23" x14ac:dyDescent="0.3">
      <c r="A1452">
        <v>2023</v>
      </c>
      <c r="B1452" t="s">
        <v>36</v>
      </c>
      <c r="C1452" t="s">
        <v>21</v>
      </c>
      <c r="D1452">
        <v>171386</v>
      </c>
      <c r="E1452">
        <v>1.71</v>
      </c>
      <c r="F1452" s="2">
        <f>Table1[[#This Row],[website_traffic]]*(Table1[[#This Row],[conversion_rate]]/100)</f>
        <v>2930.7006000000001</v>
      </c>
      <c r="G1452">
        <v>147981.31</v>
      </c>
      <c r="H1452" s="2">
        <f>Table1[[#This Row],[marketing_spend]]/Table1[[#This Row],[customer buying]]</f>
        <v>50.493492921112441</v>
      </c>
      <c r="I1452">
        <v>40249.300000000003</v>
      </c>
      <c r="J1452">
        <v>15.81</v>
      </c>
      <c r="K1452" s="1">
        <f t="shared" si="22"/>
        <v>33885.885670000003</v>
      </c>
      <c r="L1452">
        <v>496.19</v>
      </c>
      <c r="M1452">
        <v>1.1599999999999999</v>
      </c>
      <c r="N1452" s="1">
        <f>Table1[[#This Row],[final_price]]*Table1[[#This Row],[competitor_price_index]]</f>
        <v>39307.627377199999</v>
      </c>
      <c r="O1452" t="s">
        <v>45</v>
      </c>
      <c r="P1452">
        <v>324</v>
      </c>
      <c r="Q1452">
        <v>2309</v>
      </c>
      <c r="R1452">
        <v>21.56</v>
      </c>
      <c r="S1452" s="2">
        <f>Table1[[#This Row],[units_sold]]*(Table1[[#This Row],[return_rate]]/100)</f>
        <v>497.82039999999995</v>
      </c>
      <c r="T1452" s="2">
        <f>Table1[[#This Row],[units_sold]]-Table1[[#This Row],[unit_return]]</f>
        <v>1811.1795999999999</v>
      </c>
      <c r="U1452">
        <f>Table1[[#This Row],[final_sold]]*Table1[[#This Row],[final_price]]</f>
        <v>61373424.853436336</v>
      </c>
      <c r="V1452">
        <v>3.94</v>
      </c>
      <c r="W1452">
        <v>8.74</v>
      </c>
    </row>
    <row r="1453" spans="1:23" x14ac:dyDescent="0.3">
      <c r="A1453">
        <v>2023</v>
      </c>
      <c r="B1453" t="s">
        <v>36</v>
      </c>
      <c r="C1453" t="s">
        <v>20</v>
      </c>
      <c r="D1453">
        <v>23413</v>
      </c>
      <c r="E1453">
        <v>7.78</v>
      </c>
      <c r="F1453" s="2">
        <f>Table1[[#This Row],[website_traffic]]*(Table1[[#This Row],[conversion_rate]]/100)</f>
        <v>1821.5314000000001</v>
      </c>
      <c r="G1453">
        <v>179620.39</v>
      </c>
      <c r="H1453" s="2">
        <f>Table1[[#This Row],[marketing_spend]]/Table1[[#This Row],[customer buying]]</f>
        <v>98.60954908600533</v>
      </c>
      <c r="I1453">
        <v>5397.7</v>
      </c>
      <c r="J1453">
        <v>16.72</v>
      </c>
      <c r="K1453" s="1">
        <f t="shared" si="22"/>
        <v>4495.2045600000001</v>
      </c>
      <c r="L1453">
        <v>89.56</v>
      </c>
      <c r="M1453">
        <v>0.94</v>
      </c>
      <c r="N1453" s="1">
        <f>Table1[[#This Row],[final_price]]*Table1[[#This Row],[competitor_price_index]]</f>
        <v>4225.4922864</v>
      </c>
      <c r="O1453" t="s">
        <v>44</v>
      </c>
      <c r="P1453">
        <v>834</v>
      </c>
      <c r="Q1453">
        <v>1534</v>
      </c>
      <c r="R1453">
        <v>12.66</v>
      </c>
      <c r="S1453" s="2">
        <f>Table1[[#This Row],[units_sold]]*(Table1[[#This Row],[return_rate]]/100)</f>
        <v>194.20439999999999</v>
      </c>
      <c r="T1453" s="2">
        <f>Table1[[#This Row],[units_sold]]-Table1[[#This Row],[unit_return]]</f>
        <v>1339.7955999999999</v>
      </c>
      <c r="U1453">
        <f>Table1[[#This Row],[final_sold]]*Table1[[#This Row],[final_price]]</f>
        <v>6022655.2905879356</v>
      </c>
      <c r="V1453">
        <v>3.37</v>
      </c>
      <c r="W1453">
        <v>14.66</v>
      </c>
    </row>
    <row r="1454" spans="1:23" x14ac:dyDescent="0.3">
      <c r="A1454">
        <v>2023</v>
      </c>
      <c r="B1454" t="s">
        <v>36</v>
      </c>
      <c r="C1454" t="s">
        <v>22</v>
      </c>
      <c r="D1454">
        <v>124763</v>
      </c>
      <c r="E1454">
        <v>0.98</v>
      </c>
      <c r="F1454" s="2">
        <f>Table1[[#This Row],[website_traffic]]*(Table1[[#This Row],[conversion_rate]]/100)</f>
        <v>1222.6774</v>
      </c>
      <c r="G1454">
        <v>154038.15</v>
      </c>
      <c r="H1454" s="2">
        <f>Table1[[#This Row],[marketing_spend]]/Table1[[#This Row],[customer buying]]</f>
        <v>125.98429479435866</v>
      </c>
      <c r="I1454">
        <v>28100.02</v>
      </c>
      <c r="J1454">
        <v>15.97</v>
      </c>
      <c r="K1454" s="1">
        <f t="shared" si="22"/>
        <v>23612.446806</v>
      </c>
      <c r="L1454">
        <v>48.43</v>
      </c>
      <c r="M1454">
        <v>1.1299999999999999</v>
      </c>
      <c r="N1454" s="1">
        <f>Table1[[#This Row],[final_price]]*Table1[[#This Row],[competitor_price_index]]</f>
        <v>26682.064890779999</v>
      </c>
      <c r="O1454" t="s">
        <v>45</v>
      </c>
      <c r="P1454">
        <v>2949</v>
      </c>
      <c r="Q1454">
        <v>1075</v>
      </c>
      <c r="R1454">
        <v>8.77</v>
      </c>
      <c r="S1454" s="2">
        <f>Table1[[#This Row],[units_sold]]*(Table1[[#This Row],[return_rate]]/100)</f>
        <v>94.277500000000003</v>
      </c>
      <c r="T1454" s="2">
        <f>Table1[[#This Row],[units_sold]]-Table1[[#This Row],[unit_return]]</f>
        <v>980.72249999999997</v>
      </c>
      <c r="U1454">
        <f>Table1[[#This Row],[final_sold]]*Table1[[#This Row],[final_price]]</f>
        <v>23157257.862697333</v>
      </c>
      <c r="V1454">
        <v>4.4000000000000004</v>
      </c>
      <c r="W1454">
        <v>7.21</v>
      </c>
    </row>
    <row r="1455" spans="1:23" x14ac:dyDescent="0.3">
      <c r="A1455">
        <v>2023</v>
      </c>
      <c r="B1455" t="s">
        <v>36</v>
      </c>
      <c r="C1455" t="s">
        <v>22</v>
      </c>
      <c r="D1455">
        <v>76940</v>
      </c>
      <c r="E1455">
        <v>7.11</v>
      </c>
      <c r="F1455" s="2">
        <f>Table1[[#This Row],[website_traffic]]*(Table1[[#This Row],[conversion_rate]]/100)</f>
        <v>5470.4339999999993</v>
      </c>
      <c r="G1455">
        <v>5153.32</v>
      </c>
      <c r="H1455" s="2">
        <f>Table1[[#This Row],[marketing_spend]]/Table1[[#This Row],[customer buying]]</f>
        <v>0.9420312903875635</v>
      </c>
      <c r="I1455">
        <v>24139.56</v>
      </c>
      <c r="J1455">
        <v>7.33</v>
      </c>
      <c r="K1455" s="1">
        <f t="shared" si="22"/>
        <v>22370.130251999999</v>
      </c>
      <c r="L1455">
        <v>223.12</v>
      </c>
      <c r="M1455">
        <v>0.9</v>
      </c>
      <c r="N1455" s="1">
        <f>Table1[[#This Row],[final_price]]*Table1[[#This Row],[competitor_price_index]]</f>
        <v>20133.117226800001</v>
      </c>
      <c r="O1455" t="s">
        <v>45</v>
      </c>
      <c r="P1455">
        <v>1397</v>
      </c>
      <c r="Q1455">
        <v>5087</v>
      </c>
      <c r="R1455">
        <v>17.510000000000002</v>
      </c>
      <c r="S1455" s="2">
        <f>Table1[[#This Row],[units_sold]]*(Table1[[#This Row],[return_rate]]/100)</f>
        <v>890.7337</v>
      </c>
      <c r="T1455" s="2">
        <f>Table1[[#This Row],[units_sold]]-Table1[[#This Row],[unit_return]]</f>
        <v>4196.2663000000002</v>
      </c>
      <c r="U1455">
        <f>Table1[[#This Row],[final_sold]]*Table1[[#This Row],[final_price]]</f>
        <v>93871023.703078106</v>
      </c>
      <c r="V1455">
        <v>4.6500000000000004</v>
      </c>
      <c r="W1455">
        <v>7.18</v>
      </c>
    </row>
    <row r="1456" spans="1:23" x14ac:dyDescent="0.3">
      <c r="A1456">
        <v>2023</v>
      </c>
      <c r="B1456" t="s">
        <v>36</v>
      </c>
      <c r="C1456" t="s">
        <v>21</v>
      </c>
      <c r="D1456">
        <v>8404</v>
      </c>
      <c r="E1456">
        <v>3.33</v>
      </c>
      <c r="F1456" s="2">
        <f>Table1[[#This Row],[website_traffic]]*(Table1[[#This Row],[conversion_rate]]/100)</f>
        <v>279.85320000000002</v>
      </c>
      <c r="G1456">
        <v>489947.41</v>
      </c>
      <c r="H1456" s="2">
        <f>Table1[[#This Row],[marketing_spend]]/Table1[[#This Row],[customer buying]]</f>
        <v>1750.7300613321554</v>
      </c>
      <c r="I1456">
        <v>39733.03</v>
      </c>
      <c r="J1456">
        <v>28.07</v>
      </c>
      <c r="K1456" s="1">
        <f t="shared" si="22"/>
        <v>28579.968479000003</v>
      </c>
      <c r="L1456">
        <v>471.43</v>
      </c>
      <c r="M1456">
        <v>1.03</v>
      </c>
      <c r="N1456" s="1">
        <f>Table1[[#This Row],[final_price]]*Table1[[#This Row],[competitor_price_index]]</f>
        <v>29437.367533370005</v>
      </c>
      <c r="O1456" t="s">
        <v>45</v>
      </c>
      <c r="P1456">
        <v>2561</v>
      </c>
      <c r="Q1456">
        <v>172</v>
      </c>
      <c r="R1456">
        <v>5.84</v>
      </c>
      <c r="S1456" s="2">
        <f>Table1[[#This Row],[units_sold]]*(Table1[[#This Row],[return_rate]]/100)</f>
        <v>10.0448</v>
      </c>
      <c r="T1456" s="2">
        <f>Table1[[#This Row],[units_sold]]-Table1[[#This Row],[unit_return]]</f>
        <v>161.95519999999999</v>
      </c>
      <c r="U1456">
        <f>Table1[[#This Row],[final_sold]]*Table1[[#This Row],[final_price]]</f>
        <v>4628674.5110101411</v>
      </c>
      <c r="V1456">
        <v>3.09</v>
      </c>
      <c r="W1456">
        <v>13.93</v>
      </c>
    </row>
    <row r="1457" spans="1:23" x14ac:dyDescent="0.3">
      <c r="A1457">
        <v>2024</v>
      </c>
      <c r="B1457" t="s">
        <v>36</v>
      </c>
      <c r="C1457" t="s">
        <v>21</v>
      </c>
      <c r="D1457">
        <v>158153</v>
      </c>
      <c r="E1457">
        <v>6.62</v>
      </c>
      <c r="F1457" s="2">
        <f>Table1[[#This Row],[website_traffic]]*(Table1[[#This Row],[conversion_rate]]/100)</f>
        <v>10469.728599999999</v>
      </c>
      <c r="G1457">
        <v>128934.66</v>
      </c>
      <c r="H1457" s="2">
        <f>Table1[[#This Row],[marketing_spend]]/Table1[[#This Row],[customer buying]]</f>
        <v>12.314995443148357</v>
      </c>
      <c r="I1457">
        <v>15933.6</v>
      </c>
      <c r="J1457">
        <v>56.27</v>
      </c>
      <c r="K1457" s="1">
        <f t="shared" si="22"/>
        <v>6967.7632800000001</v>
      </c>
      <c r="L1457">
        <v>335.26</v>
      </c>
      <c r="M1457">
        <v>0.94</v>
      </c>
      <c r="N1457" s="1">
        <f>Table1[[#This Row],[final_price]]*Table1[[#This Row],[competitor_price_index]]</f>
        <v>6549.6974831999996</v>
      </c>
      <c r="O1457" t="s">
        <v>44</v>
      </c>
      <c r="P1457">
        <v>1539</v>
      </c>
      <c r="Q1457">
        <v>7433</v>
      </c>
      <c r="R1457">
        <v>5.46</v>
      </c>
      <c r="S1457" s="2">
        <f>Table1[[#This Row],[units_sold]]*(Table1[[#This Row],[return_rate]]/100)</f>
        <v>405.84180000000003</v>
      </c>
      <c r="T1457" s="2">
        <f>Table1[[#This Row],[units_sold]]-Table1[[#This Row],[unit_return]]</f>
        <v>7027.1581999999999</v>
      </c>
      <c r="U1457">
        <f>Table1[[#This Row],[final_sold]]*Table1[[#This Row],[final_price]]</f>
        <v>48963574.868710898</v>
      </c>
      <c r="V1457">
        <v>2.84</v>
      </c>
      <c r="W1457">
        <v>18.23</v>
      </c>
    </row>
    <row r="1458" spans="1:23" x14ac:dyDescent="0.3">
      <c r="A1458">
        <v>2024</v>
      </c>
      <c r="B1458" t="s">
        <v>36</v>
      </c>
      <c r="C1458" t="s">
        <v>18</v>
      </c>
      <c r="D1458">
        <v>89713</v>
      </c>
      <c r="E1458">
        <v>1.75</v>
      </c>
      <c r="F1458" s="2">
        <f>Table1[[#This Row],[website_traffic]]*(Table1[[#This Row],[conversion_rate]]/100)</f>
        <v>1569.9775000000002</v>
      </c>
      <c r="G1458">
        <v>220330.9</v>
      </c>
      <c r="H1458" s="2">
        <f>Table1[[#This Row],[marketing_spend]]/Table1[[#This Row],[customer buying]]</f>
        <v>140.34016411063214</v>
      </c>
      <c r="I1458">
        <v>21846.97</v>
      </c>
      <c r="J1458">
        <v>5.34</v>
      </c>
      <c r="K1458" s="1">
        <f t="shared" si="22"/>
        <v>20680.341802000003</v>
      </c>
      <c r="L1458">
        <v>304.39</v>
      </c>
      <c r="M1458">
        <v>1.0900000000000001</v>
      </c>
      <c r="N1458" s="1">
        <f>Table1[[#This Row],[final_price]]*Table1[[#This Row],[competitor_price_index]]</f>
        <v>22541.572564180005</v>
      </c>
      <c r="O1458" t="s">
        <v>45</v>
      </c>
      <c r="P1458">
        <v>329</v>
      </c>
      <c r="Q1458">
        <v>1136</v>
      </c>
      <c r="R1458">
        <v>4.04</v>
      </c>
      <c r="S1458" s="2">
        <f>Table1[[#This Row],[units_sold]]*(Table1[[#This Row],[return_rate]]/100)</f>
        <v>45.894399999999997</v>
      </c>
      <c r="T1458" s="2">
        <f>Table1[[#This Row],[units_sold]]-Table1[[#This Row],[unit_return]]</f>
        <v>1090.1056000000001</v>
      </c>
      <c r="U1458">
        <f>Table1[[#This Row],[final_sold]]*Table1[[#This Row],[final_price]]</f>
        <v>22543756.408274297</v>
      </c>
      <c r="V1458">
        <v>3.62</v>
      </c>
      <c r="W1458">
        <v>10.15</v>
      </c>
    </row>
    <row r="1459" spans="1:23" x14ac:dyDescent="0.3">
      <c r="A1459">
        <v>2024</v>
      </c>
      <c r="B1459" t="s">
        <v>36</v>
      </c>
      <c r="C1459" t="s">
        <v>18</v>
      </c>
      <c r="D1459">
        <v>140745</v>
      </c>
      <c r="E1459">
        <v>4.71</v>
      </c>
      <c r="F1459" s="2">
        <f>Table1[[#This Row],[website_traffic]]*(Table1[[#This Row],[conversion_rate]]/100)</f>
        <v>6629.0895</v>
      </c>
      <c r="G1459">
        <v>281234.24</v>
      </c>
      <c r="H1459" s="2">
        <f>Table1[[#This Row],[marketing_spend]]/Table1[[#This Row],[customer buying]]</f>
        <v>42.424263543281469</v>
      </c>
      <c r="I1459">
        <v>15999.51</v>
      </c>
      <c r="J1459">
        <v>28.37</v>
      </c>
      <c r="K1459" s="1">
        <f t="shared" si="22"/>
        <v>11460.449012999999</v>
      </c>
      <c r="L1459">
        <v>150.38</v>
      </c>
      <c r="M1459">
        <v>0.96</v>
      </c>
      <c r="N1459" s="1">
        <f>Table1[[#This Row],[final_price]]*Table1[[#This Row],[competitor_price_index]]</f>
        <v>11002.031052479999</v>
      </c>
      <c r="O1459" t="s">
        <v>45</v>
      </c>
      <c r="P1459">
        <v>441</v>
      </c>
      <c r="Q1459">
        <v>4096</v>
      </c>
      <c r="R1459">
        <v>19.97</v>
      </c>
      <c r="S1459" s="2">
        <f>Table1[[#This Row],[units_sold]]*(Table1[[#This Row],[return_rate]]/100)</f>
        <v>817.97119999999995</v>
      </c>
      <c r="T1459" s="2">
        <f>Table1[[#This Row],[units_sold]]-Table1[[#This Row],[unit_return]]</f>
        <v>3278.0288</v>
      </c>
      <c r="U1459">
        <f>Table1[[#This Row],[final_sold]]*Table1[[#This Row],[final_price]]</f>
        <v>37567681.925545573</v>
      </c>
      <c r="V1459">
        <v>3.09</v>
      </c>
      <c r="W1459">
        <v>8.6199999999999992</v>
      </c>
    </row>
    <row r="1460" spans="1:23" x14ac:dyDescent="0.3">
      <c r="A1460">
        <v>2024</v>
      </c>
      <c r="B1460" t="s">
        <v>36</v>
      </c>
      <c r="C1460" t="s">
        <v>20</v>
      </c>
      <c r="D1460">
        <v>25425</v>
      </c>
      <c r="E1460">
        <v>4.82</v>
      </c>
      <c r="F1460" s="2">
        <f>Table1[[#This Row],[website_traffic]]*(Table1[[#This Row],[conversion_rate]]/100)</f>
        <v>1225.4849999999999</v>
      </c>
      <c r="G1460">
        <v>447103.67</v>
      </c>
      <c r="H1460" s="2">
        <f>Table1[[#This Row],[marketing_spend]]/Table1[[#This Row],[customer buying]]</f>
        <v>364.83814163372057</v>
      </c>
      <c r="I1460">
        <v>33929.57</v>
      </c>
      <c r="J1460">
        <v>45.4</v>
      </c>
      <c r="K1460" s="1">
        <f t="shared" si="22"/>
        <v>18525.54522</v>
      </c>
      <c r="L1460">
        <v>402.82</v>
      </c>
      <c r="M1460">
        <v>0.82</v>
      </c>
      <c r="N1460" s="1">
        <f>Table1[[#This Row],[final_price]]*Table1[[#This Row],[competitor_price_index]]</f>
        <v>15190.947080399999</v>
      </c>
      <c r="O1460" t="s">
        <v>44</v>
      </c>
      <c r="P1460">
        <v>2306</v>
      </c>
      <c r="Q1460">
        <v>1274</v>
      </c>
      <c r="R1460">
        <v>20.84</v>
      </c>
      <c r="S1460" s="2">
        <f>Table1[[#This Row],[units_sold]]*(Table1[[#This Row],[return_rate]]/100)</f>
        <v>265.5016</v>
      </c>
      <c r="T1460" s="2">
        <f>Table1[[#This Row],[units_sold]]-Table1[[#This Row],[unit_return]]</f>
        <v>1008.4983999999999</v>
      </c>
      <c r="U1460">
        <f>Table1[[#This Row],[final_sold]]*Table1[[#This Row],[final_price]]</f>
        <v>18682982.713497646</v>
      </c>
      <c r="V1460">
        <v>4.16</v>
      </c>
      <c r="W1460">
        <v>19.329999999999998</v>
      </c>
    </row>
    <row r="1461" spans="1:23" x14ac:dyDescent="0.3">
      <c r="A1461">
        <v>2024</v>
      </c>
      <c r="B1461" t="s">
        <v>36</v>
      </c>
      <c r="C1461" t="s">
        <v>19</v>
      </c>
      <c r="D1461">
        <v>129928</v>
      </c>
      <c r="E1461">
        <v>6.29</v>
      </c>
      <c r="F1461" s="2">
        <f>Table1[[#This Row],[website_traffic]]*(Table1[[#This Row],[conversion_rate]]/100)</f>
        <v>8172.4712</v>
      </c>
      <c r="G1461">
        <v>322354.14</v>
      </c>
      <c r="H1461" s="2">
        <f>Table1[[#This Row],[marketing_spend]]/Table1[[#This Row],[customer buying]]</f>
        <v>39.4439003957579</v>
      </c>
      <c r="I1461">
        <v>19861.400000000001</v>
      </c>
      <c r="J1461">
        <v>8.4499999999999993</v>
      </c>
      <c r="K1461" s="1">
        <f t="shared" si="22"/>
        <v>18183.111700000001</v>
      </c>
      <c r="L1461">
        <v>65.08</v>
      </c>
      <c r="M1461">
        <v>0.85</v>
      </c>
      <c r="N1461" s="1">
        <f>Table1[[#This Row],[final_price]]*Table1[[#This Row],[competitor_price_index]]</f>
        <v>15455.644945</v>
      </c>
      <c r="O1461" t="s">
        <v>45</v>
      </c>
      <c r="P1461">
        <v>3900</v>
      </c>
      <c r="Q1461">
        <v>6488</v>
      </c>
      <c r="R1461">
        <v>19.559999999999999</v>
      </c>
      <c r="S1461" s="2">
        <f>Table1[[#This Row],[units_sold]]*(Table1[[#This Row],[return_rate]]/100)</f>
        <v>1269.0527999999999</v>
      </c>
      <c r="T1461" s="2">
        <f>Table1[[#This Row],[units_sold]]-Table1[[#This Row],[unit_return]]</f>
        <v>5218.9472000000005</v>
      </c>
      <c r="U1461">
        <f>Table1[[#This Row],[final_sold]]*Table1[[#This Row],[final_price]]</f>
        <v>94896699.894002259</v>
      </c>
      <c r="V1461">
        <v>3.97</v>
      </c>
      <c r="W1461">
        <v>8.9</v>
      </c>
    </row>
    <row r="1462" spans="1:23" x14ac:dyDescent="0.3">
      <c r="A1462">
        <v>2024</v>
      </c>
      <c r="B1462" t="s">
        <v>36</v>
      </c>
      <c r="C1462" t="s">
        <v>22</v>
      </c>
      <c r="D1462">
        <v>162356</v>
      </c>
      <c r="E1462">
        <v>7.02</v>
      </c>
      <c r="F1462" s="2">
        <f>Table1[[#This Row],[website_traffic]]*(Table1[[#This Row],[conversion_rate]]/100)</f>
        <v>11397.3912</v>
      </c>
      <c r="G1462">
        <v>484585.37</v>
      </c>
      <c r="H1462" s="2">
        <f>Table1[[#This Row],[marketing_spend]]/Table1[[#This Row],[customer buying]]</f>
        <v>42.51721832624294</v>
      </c>
      <c r="I1462">
        <v>31005.54</v>
      </c>
      <c r="J1462">
        <v>25</v>
      </c>
      <c r="K1462" s="1">
        <f t="shared" si="22"/>
        <v>23254.154999999999</v>
      </c>
      <c r="L1462">
        <v>341.59</v>
      </c>
      <c r="M1462">
        <v>0.82</v>
      </c>
      <c r="N1462" s="1">
        <f>Table1[[#This Row],[final_price]]*Table1[[#This Row],[competitor_price_index]]</f>
        <v>19068.407099999997</v>
      </c>
      <c r="O1462" t="s">
        <v>45</v>
      </c>
      <c r="P1462">
        <v>4893</v>
      </c>
      <c r="Q1462">
        <v>6109</v>
      </c>
      <c r="R1462">
        <v>21.07</v>
      </c>
      <c r="S1462" s="2">
        <f>Table1[[#This Row],[units_sold]]*(Table1[[#This Row],[return_rate]]/100)</f>
        <v>1287.1663000000001</v>
      </c>
      <c r="T1462" s="2">
        <f>Table1[[#This Row],[units_sold]]-Table1[[#This Row],[unit_return]]</f>
        <v>4821.8337000000001</v>
      </c>
      <c r="U1462">
        <f>Table1[[#This Row],[final_sold]]*Table1[[#This Row],[final_price]]</f>
        <v>112127668.2440235</v>
      </c>
      <c r="V1462">
        <v>2.68</v>
      </c>
      <c r="W1462">
        <v>14.05</v>
      </c>
    </row>
    <row r="1463" spans="1:23" x14ac:dyDescent="0.3">
      <c r="A1463">
        <v>2024</v>
      </c>
      <c r="B1463" t="s">
        <v>36</v>
      </c>
      <c r="C1463" t="s">
        <v>18</v>
      </c>
      <c r="D1463">
        <v>139599</v>
      </c>
      <c r="E1463">
        <v>3.33</v>
      </c>
      <c r="F1463" s="2">
        <f>Table1[[#This Row],[website_traffic]]*(Table1[[#This Row],[conversion_rate]]/100)</f>
        <v>4648.6467000000002</v>
      </c>
      <c r="G1463">
        <v>185093.4</v>
      </c>
      <c r="H1463" s="2">
        <f>Table1[[#This Row],[marketing_spend]]/Table1[[#This Row],[customer buying]]</f>
        <v>39.816620178943687</v>
      </c>
      <c r="I1463">
        <v>24422.97</v>
      </c>
      <c r="J1463">
        <v>18.07</v>
      </c>
      <c r="K1463" s="1">
        <f t="shared" si="22"/>
        <v>20009.739321000001</v>
      </c>
      <c r="L1463">
        <v>156.51</v>
      </c>
      <c r="M1463">
        <v>1.1399999999999999</v>
      </c>
      <c r="N1463" s="1">
        <f>Table1[[#This Row],[final_price]]*Table1[[#This Row],[competitor_price_index]]</f>
        <v>22811.102825940001</v>
      </c>
      <c r="O1463" t="s">
        <v>45</v>
      </c>
      <c r="P1463">
        <v>3537</v>
      </c>
      <c r="Q1463">
        <v>3960</v>
      </c>
      <c r="R1463">
        <v>15.84</v>
      </c>
      <c r="S1463" s="2">
        <f>Table1[[#This Row],[units_sold]]*(Table1[[#This Row],[return_rate]]/100)</f>
        <v>627.2639999999999</v>
      </c>
      <c r="T1463" s="2">
        <f>Table1[[#This Row],[units_sold]]-Table1[[#This Row],[unit_return]]</f>
        <v>3332.7359999999999</v>
      </c>
      <c r="U1463">
        <f>Table1[[#This Row],[final_sold]]*Table1[[#This Row],[final_price]]</f>
        <v>66687178.585712254</v>
      </c>
      <c r="V1463">
        <v>4.26</v>
      </c>
      <c r="W1463">
        <v>5.29</v>
      </c>
    </row>
    <row r="1464" spans="1:23" x14ac:dyDescent="0.3">
      <c r="A1464">
        <v>2024</v>
      </c>
      <c r="B1464" t="s">
        <v>36</v>
      </c>
      <c r="C1464" t="s">
        <v>18</v>
      </c>
      <c r="D1464">
        <v>100747</v>
      </c>
      <c r="E1464">
        <v>1.24</v>
      </c>
      <c r="F1464" s="2">
        <f>Table1[[#This Row],[website_traffic]]*(Table1[[#This Row],[conversion_rate]]/100)</f>
        <v>1249.2628</v>
      </c>
      <c r="G1464">
        <v>414585.64</v>
      </c>
      <c r="H1464" s="2">
        <f>Table1[[#This Row],[marketing_spend]]/Table1[[#This Row],[customer buying]]</f>
        <v>331.86423224961158</v>
      </c>
      <c r="I1464">
        <v>2494.2399999999998</v>
      </c>
      <c r="J1464">
        <v>51.63</v>
      </c>
      <c r="K1464" s="1">
        <f t="shared" si="22"/>
        <v>1206.463888</v>
      </c>
      <c r="L1464">
        <v>267.60000000000002</v>
      </c>
      <c r="M1464">
        <v>1.1399999999999999</v>
      </c>
      <c r="N1464" s="1">
        <f>Table1[[#This Row],[final_price]]*Table1[[#This Row],[competitor_price_index]]</f>
        <v>1375.3688323199999</v>
      </c>
      <c r="O1464" t="s">
        <v>45</v>
      </c>
      <c r="P1464">
        <v>483</v>
      </c>
      <c r="Q1464">
        <v>1189</v>
      </c>
      <c r="R1464">
        <v>7.29</v>
      </c>
      <c r="S1464" s="2">
        <f>Table1[[#This Row],[units_sold]]*(Table1[[#This Row],[return_rate]]/100)</f>
        <v>86.678100000000001</v>
      </c>
      <c r="T1464" s="2">
        <f>Table1[[#This Row],[units_sold]]-Table1[[#This Row],[unit_return]]</f>
        <v>1102.3218999999999</v>
      </c>
      <c r="U1464">
        <f>Table1[[#This Row],[final_sold]]*Table1[[#This Row],[final_price]]</f>
        <v>1329911.5653015471</v>
      </c>
      <c r="V1464">
        <v>4.76</v>
      </c>
      <c r="W1464">
        <v>15.47</v>
      </c>
    </row>
    <row r="1465" spans="1:23" x14ac:dyDescent="0.3">
      <c r="A1465">
        <v>2024</v>
      </c>
      <c r="B1465" t="s">
        <v>36</v>
      </c>
      <c r="C1465" t="s">
        <v>18</v>
      </c>
      <c r="D1465">
        <v>63909</v>
      </c>
      <c r="E1465">
        <v>2.75</v>
      </c>
      <c r="F1465" s="2">
        <f>Table1[[#This Row],[website_traffic]]*(Table1[[#This Row],[conversion_rate]]/100)</f>
        <v>1757.4974999999999</v>
      </c>
      <c r="G1465">
        <v>365772.9</v>
      </c>
      <c r="H1465" s="2">
        <f>Table1[[#This Row],[marketing_spend]]/Table1[[#This Row],[customer buying]]</f>
        <v>208.12143402764443</v>
      </c>
      <c r="I1465">
        <v>42699.11</v>
      </c>
      <c r="J1465">
        <v>41.94</v>
      </c>
      <c r="K1465" s="1">
        <f t="shared" si="22"/>
        <v>24791.103266000002</v>
      </c>
      <c r="L1465">
        <v>471.1</v>
      </c>
      <c r="M1465">
        <v>1.1100000000000001</v>
      </c>
      <c r="N1465" s="1">
        <f>Table1[[#This Row],[final_price]]*Table1[[#This Row],[competitor_price_index]]</f>
        <v>27518.124625260003</v>
      </c>
      <c r="O1465" t="s">
        <v>45</v>
      </c>
      <c r="P1465">
        <v>2021</v>
      </c>
      <c r="Q1465">
        <v>1483</v>
      </c>
      <c r="R1465">
        <v>17.04</v>
      </c>
      <c r="S1465" s="2">
        <f>Table1[[#This Row],[units_sold]]*(Table1[[#This Row],[return_rate]]/100)</f>
        <v>252.70319999999998</v>
      </c>
      <c r="T1465" s="2">
        <f>Table1[[#This Row],[units_sold]]-Table1[[#This Row],[unit_return]]</f>
        <v>1230.2968000000001</v>
      </c>
      <c r="U1465">
        <f>Table1[[#This Row],[final_sold]]*Table1[[#This Row],[final_price]]</f>
        <v>30500415.016629353</v>
      </c>
      <c r="V1465">
        <v>4.22</v>
      </c>
      <c r="W1465">
        <v>13.98</v>
      </c>
    </row>
    <row r="1466" spans="1:23" x14ac:dyDescent="0.3">
      <c r="A1466">
        <v>2024</v>
      </c>
      <c r="B1466" t="s">
        <v>36</v>
      </c>
      <c r="C1466" t="s">
        <v>22</v>
      </c>
      <c r="D1466">
        <v>181537</v>
      </c>
      <c r="E1466">
        <v>2.5099999999999998</v>
      </c>
      <c r="F1466" s="2">
        <f>Table1[[#This Row],[website_traffic]]*(Table1[[#This Row],[conversion_rate]]/100)</f>
        <v>4556.5786999999991</v>
      </c>
      <c r="G1466">
        <v>162546.89000000001</v>
      </c>
      <c r="H1466" s="2">
        <f>Table1[[#This Row],[marketing_spend]]/Table1[[#This Row],[customer buying]]</f>
        <v>35.673012736507779</v>
      </c>
      <c r="I1466">
        <v>24110.720000000001</v>
      </c>
      <c r="J1466">
        <v>0.13</v>
      </c>
      <c r="K1466" s="1">
        <f t="shared" si="22"/>
        <v>24079.376064000004</v>
      </c>
      <c r="L1466">
        <v>154.51</v>
      </c>
      <c r="M1466">
        <v>0.87</v>
      </c>
      <c r="N1466" s="1">
        <f>Table1[[#This Row],[final_price]]*Table1[[#This Row],[competitor_price_index]]</f>
        <v>20949.057175680002</v>
      </c>
      <c r="O1466" t="s">
        <v>45</v>
      </c>
      <c r="P1466">
        <v>1366</v>
      </c>
      <c r="Q1466">
        <v>2715</v>
      </c>
      <c r="R1466">
        <v>6.39</v>
      </c>
      <c r="S1466" s="2">
        <f>Table1[[#This Row],[units_sold]]*(Table1[[#This Row],[return_rate]]/100)</f>
        <v>173.48849999999999</v>
      </c>
      <c r="T1466" s="2">
        <f>Table1[[#This Row],[units_sold]]-Table1[[#This Row],[unit_return]]</f>
        <v>2541.5115000000001</v>
      </c>
      <c r="U1466">
        <f>Table1[[#This Row],[final_sold]]*Table1[[#This Row],[final_price]]</f>
        <v>61198011.179480746</v>
      </c>
      <c r="V1466">
        <v>2.98</v>
      </c>
      <c r="W1466">
        <v>5.63</v>
      </c>
    </row>
    <row r="1467" spans="1:23" x14ac:dyDescent="0.3">
      <c r="A1467">
        <v>2024</v>
      </c>
      <c r="B1467" t="s">
        <v>36</v>
      </c>
      <c r="C1467" t="s">
        <v>18</v>
      </c>
      <c r="D1467">
        <v>159978</v>
      </c>
      <c r="E1467">
        <v>4.92</v>
      </c>
      <c r="F1467" s="2">
        <f>Table1[[#This Row],[website_traffic]]*(Table1[[#This Row],[conversion_rate]]/100)</f>
        <v>7870.9175999999998</v>
      </c>
      <c r="G1467">
        <v>168527.06</v>
      </c>
      <c r="H1467" s="2">
        <f>Table1[[#This Row],[marketing_spend]]/Table1[[#This Row],[customer buying]]</f>
        <v>21.41136123696683</v>
      </c>
      <c r="I1467">
        <v>1429.93</v>
      </c>
      <c r="J1467">
        <v>32.5</v>
      </c>
      <c r="K1467" s="1">
        <f t="shared" si="22"/>
        <v>965.20275000000015</v>
      </c>
      <c r="L1467">
        <v>206.13</v>
      </c>
      <c r="M1467">
        <v>0.89</v>
      </c>
      <c r="N1467" s="1">
        <f>Table1[[#This Row],[final_price]]*Table1[[#This Row],[competitor_price_index]]</f>
        <v>859.03044750000015</v>
      </c>
      <c r="O1467" t="s">
        <v>45</v>
      </c>
      <c r="P1467">
        <v>1308</v>
      </c>
      <c r="Q1467">
        <v>6863</v>
      </c>
      <c r="R1467">
        <v>19.95</v>
      </c>
      <c r="S1467" s="2">
        <f>Table1[[#This Row],[units_sold]]*(Table1[[#This Row],[return_rate]]/100)</f>
        <v>1369.1685</v>
      </c>
      <c r="T1467" s="2">
        <f>Table1[[#This Row],[units_sold]]-Table1[[#This Row],[unit_return]]</f>
        <v>5493.8315000000002</v>
      </c>
      <c r="U1467">
        <f>Table1[[#This Row],[final_sold]]*Table1[[#This Row],[final_price]]</f>
        <v>5302661.2718366263</v>
      </c>
      <c r="V1467">
        <v>4.3600000000000003</v>
      </c>
      <c r="W1467">
        <v>10.26</v>
      </c>
    </row>
    <row r="1468" spans="1:23" x14ac:dyDescent="0.3">
      <c r="A1468">
        <v>2024</v>
      </c>
      <c r="B1468" t="s">
        <v>36</v>
      </c>
      <c r="C1468" t="s">
        <v>18</v>
      </c>
      <c r="D1468">
        <v>130026</v>
      </c>
      <c r="E1468">
        <v>3.69</v>
      </c>
      <c r="F1468" s="2">
        <f>Table1[[#This Row],[website_traffic]]*(Table1[[#This Row],[conversion_rate]]/100)</f>
        <v>4797.9594000000006</v>
      </c>
      <c r="G1468">
        <v>213237.71</v>
      </c>
      <c r="H1468" s="2">
        <f>Table1[[#This Row],[marketing_spend]]/Table1[[#This Row],[customer buying]]</f>
        <v>44.443416924286595</v>
      </c>
      <c r="I1468">
        <v>43592.41</v>
      </c>
      <c r="J1468">
        <v>48.87</v>
      </c>
      <c r="K1468" s="1">
        <f t="shared" si="22"/>
        <v>22288.799233000005</v>
      </c>
      <c r="L1468">
        <v>360.45</v>
      </c>
      <c r="M1468">
        <v>0.9</v>
      </c>
      <c r="N1468" s="1">
        <f>Table1[[#This Row],[final_price]]*Table1[[#This Row],[competitor_price_index]]</f>
        <v>20059.919309700006</v>
      </c>
      <c r="O1468" t="s">
        <v>45</v>
      </c>
      <c r="P1468">
        <v>3918</v>
      </c>
      <c r="Q1468">
        <v>3540</v>
      </c>
      <c r="R1468">
        <v>15.97</v>
      </c>
      <c r="S1468" s="2">
        <f>Table1[[#This Row],[units_sold]]*(Table1[[#This Row],[return_rate]]/100)</f>
        <v>565.33800000000008</v>
      </c>
      <c r="T1468" s="2">
        <f>Table1[[#This Row],[units_sold]]-Table1[[#This Row],[unit_return]]</f>
        <v>2974.6619999999998</v>
      </c>
      <c r="U1468">
        <f>Table1[[#This Row],[final_sold]]*Table1[[#This Row],[final_price]]</f>
        <v>66301644.10403426</v>
      </c>
      <c r="V1468">
        <v>3.69</v>
      </c>
      <c r="W1468">
        <v>10.199999999999999</v>
      </c>
    </row>
    <row r="1469" spans="1:23" x14ac:dyDescent="0.3">
      <c r="A1469">
        <v>2024</v>
      </c>
      <c r="B1469" t="s">
        <v>36</v>
      </c>
      <c r="C1469" t="s">
        <v>18</v>
      </c>
      <c r="D1469">
        <v>148657</v>
      </c>
      <c r="E1469">
        <v>5.45</v>
      </c>
      <c r="F1469" s="2">
        <f>Table1[[#This Row],[website_traffic]]*(Table1[[#This Row],[conversion_rate]]/100)</f>
        <v>8101.8064999999997</v>
      </c>
      <c r="G1469">
        <v>402481.05</v>
      </c>
      <c r="H1469" s="2">
        <f>Table1[[#This Row],[marketing_spend]]/Table1[[#This Row],[customer buying]]</f>
        <v>49.677939111480882</v>
      </c>
      <c r="I1469">
        <v>16357.02</v>
      </c>
      <c r="J1469">
        <v>12.14</v>
      </c>
      <c r="K1469" s="1">
        <f t="shared" si="22"/>
        <v>14371.277772000001</v>
      </c>
      <c r="L1469">
        <v>255.93</v>
      </c>
      <c r="M1469">
        <v>1.1599999999999999</v>
      </c>
      <c r="N1469" s="1">
        <f>Table1[[#This Row],[final_price]]*Table1[[#This Row],[competitor_price_index]]</f>
        <v>16670.682215519999</v>
      </c>
      <c r="O1469" t="s">
        <v>44</v>
      </c>
      <c r="P1469">
        <v>1759</v>
      </c>
      <c r="Q1469">
        <v>6906</v>
      </c>
      <c r="R1469">
        <v>3.02</v>
      </c>
      <c r="S1469" s="2">
        <f>Table1[[#This Row],[units_sold]]*(Table1[[#This Row],[return_rate]]/100)</f>
        <v>208.56120000000001</v>
      </c>
      <c r="T1469" s="2">
        <f>Table1[[#This Row],[units_sold]]-Table1[[#This Row],[unit_return]]</f>
        <v>6697.4387999999999</v>
      </c>
      <c r="U1469">
        <f>Table1[[#This Row],[final_sold]]*Table1[[#This Row],[final_price]]</f>
        <v>96250753.355770364</v>
      </c>
      <c r="V1469">
        <v>3.41</v>
      </c>
      <c r="W1469">
        <v>12.88</v>
      </c>
    </row>
    <row r="1470" spans="1:23" x14ac:dyDescent="0.3">
      <c r="A1470">
        <v>2024</v>
      </c>
      <c r="B1470" t="s">
        <v>36</v>
      </c>
      <c r="C1470" t="s">
        <v>18</v>
      </c>
      <c r="D1470">
        <v>10849</v>
      </c>
      <c r="E1470">
        <v>2.58</v>
      </c>
      <c r="F1470" s="2">
        <f>Table1[[#This Row],[website_traffic]]*(Table1[[#This Row],[conversion_rate]]/100)</f>
        <v>279.9042</v>
      </c>
      <c r="G1470">
        <v>350997.63</v>
      </c>
      <c r="H1470" s="2">
        <f>Table1[[#This Row],[marketing_spend]]/Table1[[#This Row],[customer buying]]</f>
        <v>1253.9920086944032</v>
      </c>
      <c r="I1470">
        <v>41641.69</v>
      </c>
      <c r="J1470">
        <v>35.24</v>
      </c>
      <c r="K1470" s="1">
        <f t="shared" si="22"/>
        <v>26967.158444000001</v>
      </c>
      <c r="L1470">
        <v>240.58</v>
      </c>
      <c r="M1470">
        <v>1.1499999999999999</v>
      </c>
      <c r="N1470" s="1">
        <f>Table1[[#This Row],[final_price]]*Table1[[#This Row],[competitor_price_index]]</f>
        <v>31012.232210599999</v>
      </c>
      <c r="O1470" t="s">
        <v>45</v>
      </c>
      <c r="P1470">
        <v>300</v>
      </c>
      <c r="Q1470">
        <v>190</v>
      </c>
      <c r="R1470">
        <v>23.99</v>
      </c>
      <c r="S1470" s="2">
        <f>Table1[[#This Row],[units_sold]]*(Table1[[#This Row],[return_rate]]/100)</f>
        <v>45.580999999999996</v>
      </c>
      <c r="T1470" s="2">
        <f>Table1[[#This Row],[units_sold]]-Table1[[#This Row],[unit_return]]</f>
        <v>144.41900000000001</v>
      </c>
      <c r="U1470">
        <f>Table1[[#This Row],[final_sold]]*Table1[[#This Row],[final_price]]</f>
        <v>3894570.0553240362</v>
      </c>
      <c r="V1470">
        <v>3.41</v>
      </c>
      <c r="W1470">
        <v>11.13</v>
      </c>
    </row>
    <row r="1471" spans="1:23" x14ac:dyDescent="0.3">
      <c r="A1471">
        <v>2024</v>
      </c>
      <c r="B1471" t="s">
        <v>36</v>
      </c>
      <c r="C1471" t="s">
        <v>19</v>
      </c>
      <c r="D1471">
        <v>188340</v>
      </c>
      <c r="E1471">
        <v>7.57</v>
      </c>
      <c r="F1471" s="2">
        <f>Table1[[#This Row],[website_traffic]]*(Table1[[#This Row],[conversion_rate]]/100)</f>
        <v>14257.338</v>
      </c>
      <c r="G1471">
        <v>203950.49</v>
      </c>
      <c r="H1471" s="2">
        <f>Table1[[#This Row],[marketing_spend]]/Table1[[#This Row],[customer buying]]</f>
        <v>14.304948791983469</v>
      </c>
      <c r="I1471">
        <v>41612.379999999997</v>
      </c>
      <c r="J1471">
        <v>42.14</v>
      </c>
      <c r="K1471" s="1">
        <f t="shared" si="22"/>
        <v>24076.923068</v>
      </c>
      <c r="L1471">
        <v>209.49</v>
      </c>
      <c r="M1471">
        <v>1.19</v>
      </c>
      <c r="N1471" s="1">
        <f>Table1[[#This Row],[final_price]]*Table1[[#This Row],[competitor_price_index]]</f>
        <v>28651.538450919998</v>
      </c>
      <c r="O1471" t="s">
        <v>45</v>
      </c>
      <c r="P1471">
        <v>1877</v>
      </c>
      <c r="Q1471">
        <v>9609</v>
      </c>
      <c r="R1471">
        <v>20.72</v>
      </c>
      <c r="S1471" s="2">
        <f>Table1[[#This Row],[units_sold]]*(Table1[[#This Row],[return_rate]]/100)</f>
        <v>1990.9848</v>
      </c>
      <c r="T1471" s="2">
        <f>Table1[[#This Row],[units_sold]]-Table1[[#This Row],[unit_return]]</f>
        <v>7618.0151999999998</v>
      </c>
      <c r="U1471">
        <f>Table1[[#This Row],[final_sold]]*Table1[[#This Row],[final_price]]</f>
        <v>183418365.90125462</v>
      </c>
      <c r="V1471">
        <v>3.37</v>
      </c>
      <c r="W1471">
        <v>9.67</v>
      </c>
    </row>
    <row r="1472" spans="1:23" x14ac:dyDescent="0.3">
      <c r="A1472">
        <v>2024</v>
      </c>
      <c r="B1472" t="s">
        <v>36</v>
      </c>
      <c r="C1472" t="s">
        <v>19</v>
      </c>
      <c r="D1472">
        <v>3598</v>
      </c>
      <c r="E1472">
        <v>3.18</v>
      </c>
      <c r="F1472" s="2">
        <f>Table1[[#This Row],[website_traffic]]*(Table1[[#This Row],[conversion_rate]]/100)</f>
        <v>114.41640000000001</v>
      </c>
      <c r="G1472">
        <v>64053.29</v>
      </c>
      <c r="H1472" s="2">
        <f>Table1[[#This Row],[marketing_spend]]/Table1[[#This Row],[customer buying]]</f>
        <v>559.82612632454789</v>
      </c>
      <c r="I1472">
        <v>39651.06</v>
      </c>
      <c r="J1472">
        <v>52.2</v>
      </c>
      <c r="K1472" s="1">
        <f t="shared" si="22"/>
        <v>18953.206679999999</v>
      </c>
      <c r="L1472">
        <v>122.73</v>
      </c>
      <c r="M1472">
        <v>1.1499999999999999</v>
      </c>
      <c r="N1472" s="1">
        <f>Table1[[#This Row],[final_price]]*Table1[[#This Row],[competitor_price_index]]</f>
        <v>21796.187681999996</v>
      </c>
      <c r="O1472" t="s">
        <v>44</v>
      </c>
      <c r="P1472">
        <v>1949</v>
      </c>
      <c r="Q1472">
        <v>117</v>
      </c>
      <c r="R1472">
        <v>17.27</v>
      </c>
      <c r="S1472" s="2">
        <f>Table1[[#This Row],[units_sold]]*(Table1[[#This Row],[return_rate]]/100)</f>
        <v>20.2059</v>
      </c>
      <c r="T1472" s="2">
        <f>Table1[[#This Row],[units_sold]]-Table1[[#This Row],[unit_return]]</f>
        <v>96.7941</v>
      </c>
      <c r="U1472">
        <f>Table1[[#This Row],[final_sold]]*Table1[[#This Row],[final_price]]</f>
        <v>1834558.5827045878</v>
      </c>
      <c r="V1472">
        <v>4.1100000000000003</v>
      </c>
      <c r="W1472">
        <v>10.199999999999999</v>
      </c>
    </row>
    <row r="1473" spans="1:23" x14ac:dyDescent="0.3">
      <c r="A1473">
        <v>2024</v>
      </c>
      <c r="B1473" t="s">
        <v>36</v>
      </c>
      <c r="C1473" t="s">
        <v>19</v>
      </c>
      <c r="D1473">
        <v>62711</v>
      </c>
      <c r="E1473">
        <v>6.87</v>
      </c>
      <c r="F1473" s="2">
        <f>Table1[[#This Row],[website_traffic]]*(Table1[[#This Row],[conversion_rate]]/100)</f>
        <v>4308.2456999999995</v>
      </c>
      <c r="G1473">
        <v>252844.83</v>
      </c>
      <c r="H1473" s="2">
        <f>Table1[[#This Row],[marketing_spend]]/Table1[[#This Row],[customer buying]]</f>
        <v>58.688581758463776</v>
      </c>
      <c r="I1473">
        <v>34736.79</v>
      </c>
      <c r="J1473">
        <v>40.56</v>
      </c>
      <c r="K1473" s="1">
        <f t="shared" si="22"/>
        <v>20647.547976000002</v>
      </c>
      <c r="L1473">
        <v>431.62</v>
      </c>
      <c r="M1473">
        <v>0.82</v>
      </c>
      <c r="N1473" s="1">
        <f>Table1[[#This Row],[final_price]]*Table1[[#This Row],[competitor_price_index]]</f>
        <v>16930.98934032</v>
      </c>
      <c r="O1473" t="s">
        <v>44</v>
      </c>
      <c r="P1473">
        <v>4260</v>
      </c>
      <c r="Q1473">
        <v>3328</v>
      </c>
      <c r="R1473">
        <v>23.31</v>
      </c>
      <c r="S1473" s="2">
        <f>Table1[[#This Row],[units_sold]]*(Table1[[#This Row],[return_rate]]/100)</f>
        <v>775.75679999999988</v>
      </c>
      <c r="T1473" s="2">
        <f>Table1[[#This Row],[units_sold]]-Table1[[#This Row],[unit_return]]</f>
        <v>2552.2431999999999</v>
      </c>
      <c r="U1473">
        <f>Table1[[#This Row],[final_sold]]*Table1[[#This Row],[final_price]]</f>
        <v>52697563.918419763</v>
      </c>
      <c r="V1473">
        <v>3.09</v>
      </c>
      <c r="W1473">
        <v>18.72</v>
      </c>
    </row>
    <row r="1474" spans="1:23" x14ac:dyDescent="0.3">
      <c r="A1474">
        <v>2024</v>
      </c>
      <c r="B1474" t="s">
        <v>36</v>
      </c>
      <c r="C1474" t="s">
        <v>18</v>
      </c>
      <c r="D1474">
        <v>137373</v>
      </c>
      <c r="E1474">
        <v>1.85</v>
      </c>
      <c r="F1474" s="2">
        <f>Table1[[#This Row],[website_traffic]]*(Table1[[#This Row],[conversion_rate]]/100)</f>
        <v>2541.4005000000002</v>
      </c>
      <c r="G1474">
        <v>248510.49</v>
      </c>
      <c r="H1474" s="2">
        <f>Table1[[#This Row],[marketing_spend]]/Table1[[#This Row],[customer buying]]</f>
        <v>97.784859175088684</v>
      </c>
      <c r="I1474">
        <v>16948.37</v>
      </c>
      <c r="J1474">
        <v>35.96</v>
      </c>
      <c r="K1474" s="1">
        <f t="shared" ref="K1474:K1537" si="23">I1474*(1-J1474/100)</f>
        <v>10853.736147999998</v>
      </c>
      <c r="L1474">
        <v>216.72</v>
      </c>
      <c r="M1474">
        <v>1.01</v>
      </c>
      <c r="N1474" s="1">
        <f>Table1[[#This Row],[final_price]]*Table1[[#This Row],[competitor_price_index]]</f>
        <v>10962.273509479999</v>
      </c>
      <c r="O1474" t="s">
        <v>44</v>
      </c>
      <c r="P1474">
        <v>2942</v>
      </c>
      <c r="Q1474">
        <v>2725</v>
      </c>
      <c r="R1474">
        <v>24.27</v>
      </c>
      <c r="S1474" s="2">
        <f>Table1[[#This Row],[units_sold]]*(Table1[[#This Row],[return_rate]]/100)</f>
        <v>661.35749999999996</v>
      </c>
      <c r="T1474" s="2">
        <f>Table1[[#This Row],[units_sold]]-Table1[[#This Row],[unit_return]]</f>
        <v>2063.6424999999999</v>
      </c>
      <c r="U1474">
        <f>Table1[[#This Row],[final_sold]]*Table1[[#This Row],[final_price]]</f>
        <v>22398231.198799085</v>
      </c>
      <c r="V1474">
        <v>4.29</v>
      </c>
      <c r="W1474">
        <v>18.45</v>
      </c>
    </row>
    <row r="1475" spans="1:23" x14ac:dyDescent="0.3">
      <c r="A1475">
        <v>2024</v>
      </c>
      <c r="B1475" t="s">
        <v>36</v>
      </c>
      <c r="C1475" t="s">
        <v>18</v>
      </c>
      <c r="D1475">
        <v>72366</v>
      </c>
      <c r="E1475">
        <v>7.21</v>
      </c>
      <c r="F1475" s="2">
        <f>Table1[[#This Row],[website_traffic]]*(Table1[[#This Row],[conversion_rate]]/100)</f>
        <v>5217.5886</v>
      </c>
      <c r="G1475">
        <v>368882.33</v>
      </c>
      <c r="H1475" s="2">
        <f>Table1[[#This Row],[marketing_spend]]/Table1[[#This Row],[customer buying]]</f>
        <v>70.69977307141464</v>
      </c>
      <c r="I1475">
        <v>49415.45</v>
      </c>
      <c r="J1475">
        <v>52.5</v>
      </c>
      <c r="K1475" s="1">
        <f t="shared" si="23"/>
        <v>23472.338749999999</v>
      </c>
      <c r="L1475">
        <v>449.67</v>
      </c>
      <c r="M1475">
        <v>0.99</v>
      </c>
      <c r="N1475" s="1">
        <f>Table1[[#This Row],[final_price]]*Table1[[#This Row],[competitor_price_index]]</f>
        <v>23237.615362499997</v>
      </c>
      <c r="O1475" t="s">
        <v>45</v>
      </c>
      <c r="P1475">
        <v>3845</v>
      </c>
      <c r="Q1475">
        <v>4988</v>
      </c>
      <c r="R1475">
        <v>9.66</v>
      </c>
      <c r="S1475" s="2">
        <f>Table1[[#This Row],[units_sold]]*(Table1[[#This Row],[return_rate]]/100)</f>
        <v>481.8408</v>
      </c>
      <c r="T1475" s="2">
        <f>Table1[[#This Row],[units_sold]]-Table1[[#This Row],[unit_return]]</f>
        <v>4506.1592000000001</v>
      </c>
      <c r="U1475">
        <f>Table1[[#This Row],[final_sold]]*Table1[[#This Row],[final_price]]</f>
        <v>105770095.20382899</v>
      </c>
      <c r="V1475">
        <v>4.78</v>
      </c>
      <c r="W1475">
        <v>13.48</v>
      </c>
    </row>
    <row r="1476" spans="1:23" x14ac:dyDescent="0.3">
      <c r="A1476">
        <v>2024</v>
      </c>
      <c r="B1476" t="s">
        <v>36</v>
      </c>
      <c r="C1476" t="s">
        <v>22</v>
      </c>
      <c r="D1476">
        <v>1826</v>
      </c>
      <c r="E1476">
        <v>3.95</v>
      </c>
      <c r="F1476" s="2">
        <f>Table1[[#This Row],[website_traffic]]*(Table1[[#This Row],[conversion_rate]]/100)</f>
        <v>72.126999999999995</v>
      </c>
      <c r="G1476">
        <v>493051.03</v>
      </c>
      <c r="H1476" s="2">
        <f>Table1[[#This Row],[marketing_spend]]/Table1[[#This Row],[customer buying]]</f>
        <v>6835.8732513483174</v>
      </c>
      <c r="I1476">
        <v>8751.16</v>
      </c>
      <c r="J1476">
        <v>45.23</v>
      </c>
      <c r="K1476" s="1">
        <f t="shared" si="23"/>
        <v>4793.0103320000007</v>
      </c>
      <c r="L1476">
        <v>69.319999999999993</v>
      </c>
      <c r="M1476">
        <v>1.05</v>
      </c>
      <c r="N1476" s="1">
        <f>Table1[[#This Row],[final_price]]*Table1[[#This Row],[competitor_price_index]]</f>
        <v>5032.6608486000014</v>
      </c>
      <c r="O1476" t="s">
        <v>45</v>
      </c>
      <c r="P1476">
        <v>3479</v>
      </c>
      <c r="Q1476">
        <v>39</v>
      </c>
      <c r="R1476">
        <v>14.8</v>
      </c>
      <c r="S1476" s="2">
        <f>Table1[[#This Row],[units_sold]]*(Table1[[#This Row],[return_rate]]/100)</f>
        <v>5.7720000000000011</v>
      </c>
      <c r="T1476" s="2">
        <f>Table1[[#This Row],[units_sold]]-Table1[[#This Row],[unit_return]]</f>
        <v>33.228000000000002</v>
      </c>
      <c r="U1476">
        <f>Table1[[#This Row],[final_sold]]*Table1[[#This Row],[final_price]]</f>
        <v>159262.14731169603</v>
      </c>
      <c r="V1476">
        <v>2.71</v>
      </c>
      <c r="W1476">
        <v>14.98</v>
      </c>
    </row>
    <row r="1477" spans="1:23" x14ac:dyDescent="0.3">
      <c r="A1477">
        <v>2024</v>
      </c>
      <c r="B1477" t="s">
        <v>36</v>
      </c>
      <c r="C1477" t="s">
        <v>18</v>
      </c>
      <c r="D1477">
        <v>125218</v>
      </c>
      <c r="E1477">
        <v>6.15</v>
      </c>
      <c r="F1477" s="2">
        <f>Table1[[#This Row],[website_traffic]]*(Table1[[#This Row],[conversion_rate]]/100)</f>
        <v>7700.9070000000011</v>
      </c>
      <c r="G1477">
        <v>469845.25</v>
      </c>
      <c r="H1477" s="2">
        <f>Table1[[#This Row],[marketing_spend]]/Table1[[#This Row],[customer buying]]</f>
        <v>61.011676936236206</v>
      </c>
      <c r="I1477">
        <v>35196.370000000003</v>
      </c>
      <c r="J1477">
        <v>31.75</v>
      </c>
      <c r="K1477" s="1">
        <f t="shared" si="23"/>
        <v>24021.522525</v>
      </c>
      <c r="L1477">
        <v>211.4</v>
      </c>
      <c r="M1477">
        <v>0.92</v>
      </c>
      <c r="N1477" s="1">
        <f>Table1[[#This Row],[final_price]]*Table1[[#This Row],[competitor_price_index]]</f>
        <v>22099.800723</v>
      </c>
      <c r="O1477" t="s">
        <v>45</v>
      </c>
      <c r="P1477">
        <v>4562</v>
      </c>
      <c r="Q1477">
        <v>4066</v>
      </c>
      <c r="R1477">
        <v>22.71</v>
      </c>
      <c r="S1477" s="2">
        <f>Table1[[#This Row],[units_sold]]*(Table1[[#This Row],[return_rate]]/100)</f>
        <v>923.3886</v>
      </c>
      <c r="T1477" s="2">
        <f>Table1[[#This Row],[units_sold]]-Table1[[#This Row],[unit_return]]</f>
        <v>3142.6113999999998</v>
      </c>
      <c r="U1477">
        <f>Table1[[#This Row],[final_sold]]*Table1[[#This Row],[final_price]]</f>
        <v>75490310.532421783</v>
      </c>
      <c r="V1477">
        <v>2.64</v>
      </c>
      <c r="W1477">
        <v>9.58</v>
      </c>
    </row>
    <row r="1478" spans="1:23" x14ac:dyDescent="0.3">
      <c r="A1478">
        <v>2024</v>
      </c>
      <c r="B1478" t="s">
        <v>36</v>
      </c>
      <c r="C1478" t="s">
        <v>21</v>
      </c>
      <c r="D1478">
        <v>29082</v>
      </c>
      <c r="E1478">
        <v>7.36</v>
      </c>
      <c r="F1478" s="2">
        <f>Table1[[#This Row],[website_traffic]]*(Table1[[#This Row],[conversion_rate]]/100)</f>
        <v>2140.4351999999999</v>
      </c>
      <c r="G1478">
        <v>242591.62</v>
      </c>
      <c r="H1478" s="2">
        <f>Table1[[#This Row],[marketing_spend]]/Table1[[#This Row],[customer buying]]</f>
        <v>113.33752126670315</v>
      </c>
      <c r="I1478">
        <v>731.37</v>
      </c>
      <c r="J1478">
        <v>53.82</v>
      </c>
      <c r="K1478" s="1">
        <f t="shared" si="23"/>
        <v>337.746666</v>
      </c>
      <c r="L1478">
        <v>391.07</v>
      </c>
      <c r="M1478">
        <v>0.85</v>
      </c>
      <c r="N1478" s="1">
        <f>Table1[[#This Row],[final_price]]*Table1[[#This Row],[competitor_price_index]]</f>
        <v>287.08466609999999</v>
      </c>
      <c r="O1478" t="s">
        <v>45</v>
      </c>
      <c r="P1478">
        <v>3285</v>
      </c>
      <c r="Q1478">
        <v>1917</v>
      </c>
      <c r="R1478">
        <v>3.23</v>
      </c>
      <c r="S1478" s="2">
        <f>Table1[[#This Row],[units_sold]]*(Table1[[#This Row],[return_rate]]/100)</f>
        <v>61.919100000000007</v>
      </c>
      <c r="T1478" s="2">
        <f>Table1[[#This Row],[units_sold]]-Table1[[#This Row],[unit_return]]</f>
        <v>1855.0808999999999</v>
      </c>
      <c r="U1478">
        <f>Table1[[#This Row],[final_sold]]*Table1[[#This Row],[final_price]]</f>
        <v>626547.38913527934</v>
      </c>
      <c r="V1478">
        <v>4.4800000000000004</v>
      </c>
      <c r="W1478">
        <v>14.18</v>
      </c>
    </row>
    <row r="1479" spans="1:23" x14ac:dyDescent="0.3">
      <c r="A1479">
        <v>2024</v>
      </c>
      <c r="B1479" t="s">
        <v>36</v>
      </c>
      <c r="C1479" t="s">
        <v>19</v>
      </c>
      <c r="D1479">
        <v>133963</v>
      </c>
      <c r="E1479">
        <v>6.8</v>
      </c>
      <c r="F1479" s="2">
        <f>Table1[[#This Row],[website_traffic]]*(Table1[[#This Row],[conversion_rate]]/100)</f>
        <v>9109.4840000000004</v>
      </c>
      <c r="G1479">
        <v>221825.73</v>
      </c>
      <c r="H1479" s="2">
        <f>Table1[[#This Row],[marketing_spend]]/Table1[[#This Row],[customer buying]]</f>
        <v>24.351075209089778</v>
      </c>
      <c r="I1479">
        <v>30334.06</v>
      </c>
      <c r="J1479">
        <v>57.09</v>
      </c>
      <c r="K1479" s="1">
        <f t="shared" si="23"/>
        <v>13016.345145999998</v>
      </c>
      <c r="L1479">
        <v>182.07</v>
      </c>
      <c r="M1479">
        <v>1.07</v>
      </c>
      <c r="N1479" s="1">
        <f>Table1[[#This Row],[final_price]]*Table1[[#This Row],[competitor_price_index]]</f>
        <v>13927.489306219999</v>
      </c>
      <c r="O1479" t="s">
        <v>45</v>
      </c>
      <c r="P1479">
        <v>3481</v>
      </c>
      <c r="Q1479">
        <v>8417</v>
      </c>
      <c r="R1479">
        <v>9.1199999999999992</v>
      </c>
      <c r="S1479" s="2">
        <f>Table1[[#This Row],[units_sold]]*(Table1[[#This Row],[return_rate]]/100)</f>
        <v>767.6303999999999</v>
      </c>
      <c r="T1479" s="2">
        <f>Table1[[#This Row],[units_sold]]-Table1[[#This Row],[unit_return]]</f>
        <v>7649.3696</v>
      </c>
      <c r="U1479">
        <f>Table1[[#This Row],[final_sold]]*Table1[[#This Row],[final_price]]</f>
        <v>99566834.862919942</v>
      </c>
      <c r="V1479">
        <v>4.62</v>
      </c>
      <c r="W1479">
        <v>14.78</v>
      </c>
    </row>
    <row r="1480" spans="1:23" x14ac:dyDescent="0.3">
      <c r="A1480">
        <v>2024</v>
      </c>
      <c r="B1480" t="s">
        <v>36</v>
      </c>
      <c r="C1480" t="s">
        <v>20</v>
      </c>
      <c r="D1480">
        <v>44452</v>
      </c>
      <c r="E1480">
        <v>3.03</v>
      </c>
      <c r="F1480" s="2">
        <f>Table1[[#This Row],[website_traffic]]*(Table1[[#This Row],[conversion_rate]]/100)</f>
        <v>1346.8955999999998</v>
      </c>
      <c r="G1480">
        <v>188934.99</v>
      </c>
      <c r="H1480" s="2">
        <f>Table1[[#This Row],[marketing_spend]]/Table1[[#This Row],[customer buying]]</f>
        <v>140.2744132507375</v>
      </c>
      <c r="I1480">
        <v>45174.26</v>
      </c>
      <c r="J1480">
        <v>6.88</v>
      </c>
      <c r="K1480" s="1">
        <f t="shared" si="23"/>
        <v>42066.270912</v>
      </c>
      <c r="L1480">
        <v>201.78</v>
      </c>
      <c r="M1480">
        <v>1.17</v>
      </c>
      <c r="N1480" s="1">
        <f>Table1[[#This Row],[final_price]]*Table1[[#This Row],[competitor_price_index]]</f>
        <v>49217.536967039996</v>
      </c>
      <c r="O1480" t="s">
        <v>45</v>
      </c>
      <c r="P1480">
        <v>1443</v>
      </c>
      <c r="Q1480">
        <v>1020</v>
      </c>
      <c r="R1480">
        <v>6.75</v>
      </c>
      <c r="S1480" s="2">
        <f>Table1[[#This Row],[units_sold]]*(Table1[[#This Row],[return_rate]]/100)</f>
        <v>68.850000000000009</v>
      </c>
      <c r="T1480" s="2">
        <f>Table1[[#This Row],[units_sold]]-Table1[[#This Row],[unit_return]]</f>
        <v>951.15</v>
      </c>
      <c r="U1480">
        <f>Table1[[#This Row],[final_sold]]*Table1[[#This Row],[final_price]]</f>
        <v>40011333.577948801</v>
      </c>
      <c r="V1480">
        <v>3.79</v>
      </c>
      <c r="W1480">
        <v>5.71</v>
      </c>
    </row>
    <row r="1481" spans="1:23" x14ac:dyDescent="0.3">
      <c r="A1481">
        <v>2024</v>
      </c>
      <c r="B1481" t="s">
        <v>36</v>
      </c>
      <c r="C1481" t="s">
        <v>19</v>
      </c>
      <c r="D1481">
        <v>13857</v>
      </c>
      <c r="E1481">
        <v>3.36</v>
      </c>
      <c r="F1481" s="2">
        <f>Table1[[#This Row],[website_traffic]]*(Table1[[#This Row],[conversion_rate]]/100)</f>
        <v>465.59519999999998</v>
      </c>
      <c r="G1481">
        <v>151941.76000000001</v>
      </c>
      <c r="H1481" s="2">
        <f>Table1[[#This Row],[marketing_spend]]/Table1[[#This Row],[customer buying]]</f>
        <v>326.33875950611178</v>
      </c>
      <c r="I1481">
        <v>43238.68</v>
      </c>
      <c r="J1481">
        <v>50.22</v>
      </c>
      <c r="K1481" s="1">
        <f t="shared" si="23"/>
        <v>21524.214904</v>
      </c>
      <c r="L1481">
        <v>379.89</v>
      </c>
      <c r="M1481">
        <v>1.03</v>
      </c>
      <c r="N1481" s="1">
        <f>Table1[[#This Row],[final_price]]*Table1[[#This Row],[competitor_price_index]]</f>
        <v>22169.94135112</v>
      </c>
      <c r="O1481" t="s">
        <v>45</v>
      </c>
      <c r="P1481">
        <v>3142</v>
      </c>
      <c r="Q1481">
        <v>461</v>
      </c>
      <c r="R1481">
        <v>23.68</v>
      </c>
      <c r="S1481" s="2">
        <f>Table1[[#This Row],[units_sold]]*(Table1[[#This Row],[return_rate]]/100)</f>
        <v>109.1648</v>
      </c>
      <c r="T1481" s="2">
        <f>Table1[[#This Row],[units_sold]]-Table1[[#This Row],[unit_return]]</f>
        <v>351.83519999999999</v>
      </c>
      <c r="U1481">
        <f>Table1[[#This Row],[final_sold]]*Table1[[#This Row],[final_price]]</f>
        <v>7572976.4555918202</v>
      </c>
      <c r="V1481">
        <v>4.96</v>
      </c>
      <c r="W1481">
        <v>14.13</v>
      </c>
    </row>
    <row r="1482" spans="1:23" x14ac:dyDescent="0.3">
      <c r="A1482">
        <v>2024</v>
      </c>
      <c r="B1482" t="s">
        <v>36</v>
      </c>
      <c r="C1482" t="s">
        <v>22</v>
      </c>
      <c r="D1482">
        <v>28987</v>
      </c>
      <c r="E1482">
        <v>2.96</v>
      </c>
      <c r="F1482" s="2">
        <f>Table1[[#This Row],[website_traffic]]*(Table1[[#This Row],[conversion_rate]]/100)</f>
        <v>858.01520000000005</v>
      </c>
      <c r="G1482">
        <v>447557.03</v>
      </c>
      <c r="H1482" s="2">
        <f>Table1[[#This Row],[marketing_spend]]/Table1[[#This Row],[customer buying]]</f>
        <v>521.61899929045546</v>
      </c>
      <c r="I1482">
        <v>28340.6</v>
      </c>
      <c r="J1482">
        <v>53.76</v>
      </c>
      <c r="K1482" s="1">
        <f t="shared" si="23"/>
        <v>13104.693440000001</v>
      </c>
      <c r="L1482">
        <v>224.51</v>
      </c>
      <c r="M1482">
        <v>0.99</v>
      </c>
      <c r="N1482" s="1">
        <f>Table1[[#This Row],[final_price]]*Table1[[#This Row],[competitor_price_index]]</f>
        <v>12973.646505600002</v>
      </c>
      <c r="O1482" t="s">
        <v>44</v>
      </c>
      <c r="P1482">
        <v>3341</v>
      </c>
      <c r="Q1482">
        <v>546</v>
      </c>
      <c r="R1482">
        <v>2.21</v>
      </c>
      <c r="S1482" s="2">
        <f>Table1[[#This Row],[units_sold]]*(Table1[[#This Row],[return_rate]]/100)</f>
        <v>12.066599999999999</v>
      </c>
      <c r="T1482" s="2">
        <f>Table1[[#This Row],[units_sold]]-Table1[[#This Row],[unit_return]]</f>
        <v>533.93340000000001</v>
      </c>
      <c r="U1482">
        <f>Table1[[#This Row],[final_sold]]*Table1[[#This Row],[final_price]]</f>
        <v>6997033.5243768962</v>
      </c>
      <c r="V1482">
        <v>2.5499999999999998</v>
      </c>
      <c r="W1482">
        <v>20.89</v>
      </c>
    </row>
    <row r="1483" spans="1:23" x14ac:dyDescent="0.3">
      <c r="A1483">
        <v>2024</v>
      </c>
      <c r="B1483" t="s">
        <v>36</v>
      </c>
      <c r="C1483" t="s">
        <v>19</v>
      </c>
      <c r="D1483">
        <v>5122</v>
      </c>
      <c r="E1483">
        <v>2.15</v>
      </c>
      <c r="F1483" s="2">
        <f>Table1[[#This Row],[website_traffic]]*(Table1[[#This Row],[conversion_rate]]/100)</f>
        <v>110.12299999999999</v>
      </c>
      <c r="G1483">
        <v>34689.74</v>
      </c>
      <c r="H1483" s="2">
        <f>Table1[[#This Row],[marketing_spend]]/Table1[[#This Row],[customer buying]]</f>
        <v>315.00903535137985</v>
      </c>
      <c r="I1483">
        <v>27940.97</v>
      </c>
      <c r="J1483">
        <v>54.07</v>
      </c>
      <c r="K1483" s="1">
        <f t="shared" si="23"/>
        <v>12833.287521000002</v>
      </c>
      <c r="L1483">
        <v>159.91999999999999</v>
      </c>
      <c r="M1483">
        <v>0.96</v>
      </c>
      <c r="N1483" s="1">
        <f>Table1[[#This Row],[final_price]]*Table1[[#This Row],[competitor_price_index]]</f>
        <v>12319.956020160002</v>
      </c>
      <c r="O1483" t="s">
        <v>44</v>
      </c>
      <c r="P1483">
        <v>4396</v>
      </c>
      <c r="Q1483">
        <v>84</v>
      </c>
      <c r="R1483">
        <v>12.14</v>
      </c>
      <c r="S1483" s="2">
        <f>Table1[[#This Row],[units_sold]]*(Table1[[#This Row],[return_rate]]/100)</f>
        <v>10.197600000000001</v>
      </c>
      <c r="T1483" s="2">
        <f>Table1[[#This Row],[units_sold]]-Table1[[#This Row],[unit_return]]</f>
        <v>73.802400000000006</v>
      </c>
      <c r="U1483">
        <f>Table1[[#This Row],[final_sold]]*Table1[[#This Row],[final_price]]</f>
        <v>947127.41893985064</v>
      </c>
      <c r="V1483">
        <v>3.06</v>
      </c>
      <c r="W1483">
        <v>14.54</v>
      </c>
    </row>
    <row r="1484" spans="1:23" x14ac:dyDescent="0.3">
      <c r="A1484">
        <v>2024</v>
      </c>
      <c r="B1484" t="s">
        <v>36</v>
      </c>
      <c r="C1484" t="s">
        <v>22</v>
      </c>
      <c r="D1484">
        <v>70396</v>
      </c>
      <c r="E1484">
        <v>4.99</v>
      </c>
      <c r="F1484" s="2">
        <f>Table1[[#This Row],[website_traffic]]*(Table1[[#This Row],[conversion_rate]]/100)</f>
        <v>3512.7604000000001</v>
      </c>
      <c r="G1484">
        <v>444924.22</v>
      </c>
      <c r="H1484" s="2">
        <f>Table1[[#This Row],[marketing_spend]]/Table1[[#This Row],[customer buying]]</f>
        <v>126.65942715591987</v>
      </c>
      <c r="I1484">
        <v>42451.199999999997</v>
      </c>
      <c r="J1484">
        <v>3</v>
      </c>
      <c r="K1484" s="1">
        <f t="shared" si="23"/>
        <v>41177.663999999997</v>
      </c>
      <c r="L1484">
        <v>35.270000000000003</v>
      </c>
      <c r="M1484">
        <v>1.1000000000000001</v>
      </c>
      <c r="N1484" s="1">
        <f>Table1[[#This Row],[final_price]]*Table1[[#This Row],[competitor_price_index]]</f>
        <v>45295.430399999997</v>
      </c>
      <c r="O1484" t="s">
        <v>45</v>
      </c>
      <c r="P1484">
        <v>3494</v>
      </c>
      <c r="Q1484">
        <v>2114</v>
      </c>
      <c r="R1484">
        <v>10.02</v>
      </c>
      <c r="S1484" s="2">
        <f>Table1[[#This Row],[units_sold]]*(Table1[[#This Row],[return_rate]]/100)</f>
        <v>211.8228</v>
      </c>
      <c r="T1484" s="2">
        <f>Table1[[#This Row],[units_sold]]-Table1[[#This Row],[unit_return]]</f>
        <v>1902.1772000000001</v>
      </c>
      <c r="U1484">
        <f>Table1[[#This Row],[final_sold]]*Table1[[#This Row],[final_price]]</f>
        <v>78327213.610060796</v>
      </c>
      <c r="V1484">
        <v>3.01</v>
      </c>
      <c r="W1484">
        <v>12.9</v>
      </c>
    </row>
    <row r="1485" spans="1:23" x14ac:dyDescent="0.3">
      <c r="A1485">
        <v>2024</v>
      </c>
      <c r="B1485" t="s">
        <v>36</v>
      </c>
      <c r="C1485" t="s">
        <v>20</v>
      </c>
      <c r="D1485">
        <v>5447</v>
      </c>
      <c r="E1485">
        <v>0.9</v>
      </c>
      <c r="F1485" s="2">
        <f>Table1[[#This Row],[website_traffic]]*(Table1[[#This Row],[conversion_rate]]/100)</f>
        <v>49.023000000000003</v>
      </c>
      <c r="G1485">
        <v>234863.31</v>
      </c>
      <c r="H1485" s="2">
        <f>Table1[[#This Row],[marketing_spend]]/Table1[[#This Row],[customer buying]]</f>
        <v>4790.8799951043384</v>
      </c>
      <c r="I1485">
        <v>1216</v>
      </c>
      <c r="J1485">
        <v>6.93</v>
      </c>
      <c r="K1485" s="1">
        <f t="shared" si="23"/>
        <v>1131.7311999999999</v>
      </c>
      <c r="L1485">
        <v>280.60000000000002</v>
      </c>
      <c r="M1485">
        <v>0.9</v>
      </c>
      <c r="N1485" s="1">
        <f>Table1[[#This Row],[final_price]]*Table1[[#This Row],[competitor_price_index]]</f>
        <v>1018.55808</v>
      </c>
      <c r="O1485" t="s">
        <v>45</v>
      </c>
      <c r="P1485">
        <v>808</v>
      </c>
      <c r="Q1485">
        <v>36</v>
      </c>
      <c r="R1485">
        <v>16.989999999999998</v>
      </c>
      <c r="S1485" s="2">
        <f>Table1[[#This Row],[units_sold]]*(Table1[[#This Row],[return_rate]]/100)</f>
        <v>6.1163999999999996</v>
      </c>
      <c r="T1485" s="2">
        <f>Table1[[#This Row],[units_sold]]-Table1[[#This Row],[unit_return]]</f>
        <v>29.883600000000001</v>
      </c>
      <c r="U1485">
        <f>Table1[[#This Row],[final_sold]]*Table1[[#This Row],[final_price]]</f>
        <v>33820.202488319999</v>
      </c>
      <c r="V1485">
        <v>3.76</v>
      </c>
      <c r="W1485">
        <v>7.06</v>
      </c>
    </row>
    <row r="1486" spans="1:23" x14ac:dyDescent="0.3">
      <c r="A1486">
        <v>2024</v>
      </c>
      <c r="B1486" t="s">
        <v>36</v>
      </c>
      <c r="C1486" t="s">
        <v>18</v>
      </c>
      <c r="D1486">
        <v>99123</v>
      </c>
      <c r="E1486">
        <v>2.52</v>
      </c>
      <c r="F1486" s="2">
        <f>Table1[[#This Row],[website_traffic]]*(Table1[[#This Row],[conversion_rate]]/100)</f>
        <v>2497.8996000000002</v>
      </c>
      <c r="G1486">
        <v>435091.04</v>
      </c>
      <c r="H1486" s="2">
        <f>Table1[[#This Row],[marketing_spend]]/Table1[[#This Row],[customer buying]]</f>
        <v>174.18275738544494</v>
      </c>
      <c r="I1486">
        <v>4673.32</v>
      </c>
      <c r="J1486">
        <v>42.84</v>
      </c>
      <c r="K1486" s="1">
        <f t="shared" si="23"/>
        <v>2671.2697119999993</v>
      </c>
      <c r="L1486">
        <v>247.42</v>
      </c>
      <c r="M1486">
        <v>1.03</v>
      </c>
      <c r="N1486" s="1">
        <f>Table1[[#This Row],[final_price]]*Table1[[#This Row],[competitor_price_index]]</f>
        <v>2751.4078033599994</v>
      </c>
      <c r="O1486" t="s">
        <v>44</v>
      </c>
      <c r="P1486">
        <v>643</v>
      </c>
      <c r="Q1486">
        <v>2666</v>
      </c>
      <c r="R1486">
        <v>7.93</v>
      </c>
      <c r="S1486" s="2">
        <f>Table1[[#This Row],[units_sold]]*(Table1[[#This Row],[return_rate]]/100)</f>
        <v>211.41379999999998</v>
      </c>
      <c r="T1486" s="2">
        <f>Table1[[#This Row],[units_sold]]-Table1[[#This Row],[unit_return]]</f>
        <v>2454.5862000000002</v>
      </c>
      <c r="U1486">
        <f>Table1[[#This Row],[final_sold]]*Table1[[#This Row],[final_price]]</f>
        <v>6556861.7715531737</v>
      </c>
      <c r="V1486">
        <v>4.2699999999999996</v>
      </c>
      <c r="W1486">
        <v>18.649999999999999</v>
      </c>
    </row>
    <row r="1487" spans="1:23" x14ac:dyDescent="0.3">
      <c r="A1487">
        <v>2024</v>
      </c>
      <c r="B1487" t="s">
        <v>36</v>
      </c>
      <c r="C1487" t="s">
        <v>18</v>
      </c>
      <c r="D1487">
        <v>54906</v>
      </c>
      <c r="E1487">
        <v>6.94</v>
      </c>
      <c r="F1487" s="2">
        <f>Table1[[#This Row],[website_traffic]]*(Table1[[#This Row],[conversion_rate]]/100)</f>
        <v>3810.4764</v>
      </c>
      <c r="G1487">
        <v>343309.11</v>
      </c>
      <c r="H1487" s="2">
        <f>Table1[[#This Row],[marketing_spend]]/Table1[[#This Row],[customer buying]]</f>
        <v>90.096112391615904</v>
      </c>
      <c r="I1487">
        <v>3411.64</v>
      </c>
      <c r="J1487">
        <v>21.41</v>
      </c>
      <c r="K1487" s="1">
        <f t="shared" si="23"/>
        <v>2681.2078759999999</v>
      </c>
      <c r="L1487">
        <v>417.15</v>
      </c>
      <c r="M1487">
        <v>0.83</v>
      </c>
      <c r="N1487" s="1">
        <f>Table1[[#This Row],[final_price]]*Table1[[#This Row],[competitor_price_index]]</f>
        <v>2225.40253708</v>
      </c>
      <c r="O1487" t="s">
        <v>45</v>
      </c>
      <c r="P1487">
        <v>3163</v>
      </c>
      <c r="Q1487">
        <v>3467</v>
      </c>
      <c r="R1487">
        <v>5.29</v>
      </c>
      <c r="S1487" s="2">
        <f>Table1[[#This Row],[units_sold]]*(Table1[[#This Row],[return_rate]]/100)</f>
        <v>183.40430000000001</v>
      </c>
      <c r="T1487" s="2">
        <f>Table1[[#This Row],[units_sold]]-Table1[[#This Row],[unit_return]]</f>
        <v>3283.5956999999999</v>
      </c>
      <c r="U1487">
        <f>Table1[[#This Row],[final_sold]]*Table1[[#This Row],[final_price]]</f>
        <v>8804002.6524397321</v>
      </c>
      <c r="V1487">
        <v>4.55</v>
      </c>
      <c r="W1487">
        <v>13.82</v>
      </c>
    </row>
    <row r="1488" spans="1:23" x14ac:dyDescent="0.3">
      <c r="A1488">
        <v>2024</v>
      </c>
      <c r="B1488" t="s">
        <v>36</v>
      </c>
      <c r="C1488" t="s">
        <v>21</v>
      </c>
      <c r="D1488">
        <v>46984</v>
      </c>
      <c r="E1488">
        <v>2.9</v>
      </c>
      <c r="F1488" s="2">
        <f>Table1[[#This Row],[website_traffic]]*(Table1[[#This Row],[conversion_rate]]/100)</f>
        <v>1362.5359999999998</v>
      </c>
      <c r="G1488">
        <v>404620.58</v>
      </c>
      <c r="H1488" s="2">
        <f>Table1[[#This Row],[marketing_spend]]/Table1[[#This Row],[customer buying]]</f>
        <v>296.96138670831454</v>
      </c>
      <c r="I1488">
        <v>36034.01</v>
      </c>
      <c r="J1488">
        <v>32.61</v>
      </c>
      <c r="K1488" s="1">
        <f t="shared" si="23"/>
        <v>24283.319338999998</v>
      </c>
      <c r="L1488">
        <v>174.84</v>
      </c>
      <c r="M1488">
        <v>1.04</v>
      </c>
      <c r="N1488" s="1">
        <f>Table1[[#This Row],[final_price]]*Table1[[#This Row],[competitor_price_index]]</f>
        <v>25254.652112559997</v>
      </c>
      <c r="O1488" t="s">
        <v>45</v>
      </c>
      <c r="P1488">
        <v>874</v>
      </c>
      <c r="Q1488">
        <v>765</v>
      </c>
      <c r="R1488">
        <v>8.24</v>
      </c>
      <c r="S1488" s="2">
        <f>Table1[[#This Row],[units_sold]]*(Table1[[#This Row],[return_rate]]/100)</f>
        <v>63.036000000000001</v>
      </c>
      <c r="T1488" s="2">
        <f>Table1[[#This Row],[units_sold]]-Table1[[#This Row],[unit_return]]</f>
        <v>701.96399999999994</v>
      </c>
      <c r="U1488">
        <f>Table1[[#This Row],[final_sold]]*Table1[[#This Row],[final_price]]</f>
        <v>17046015.976481792</v>
      </c>
      <c r="V1488">
        <v>2.81</v>
      </c>
      <c r="W1488">
        <v>10.62</v>
      </c>
    </row>
    <row r="1489" spans="1:23" x14ac:dyDescent="0.3">
      <c r="A1489">
        <v>2024</v>
      </c>
      <c r="B1489" t="s">
        <v>36</v>
      </c>
      <c r="C1489" t="s">
        <v>19</v>
      </c>
      <c r="D1489">
        <v>61843</v>
      </c>
      <c r="E1489">
        <v>6.3</v>
      </c>
      <c r="F1489" s="2">
        <f>Table1[[#This Row],[website_traffic]]*(Table1[[#This Row],[conversion_rate]]/100)</f>
        <v>3896.1089999999999</v>
      </c>
      <c r="G1489">
        <v>174537.5</v>
      </c>
      <c r="H1489" s="2">
        <f>Table1[[#This Row],[marketing_spend]]/Table1[[#This Row],[customer buying]]</f>
        <v>44.797899648084794</v>
      </c>
      <c r="I1489">
        <v>38211.599999999999</v>
      </c>
      <c r="J1489">
        <v>32.869999999999997</v>
      </c>
      <c r="K1489" s="1">
        <f t="shared" si="23"/>
        <v>25651.447079999998</v>
      </c>
      <c r="L1489">
        <v>115.06</v>
      </c>
      <c r="M1489">
        <v>1.18</v>
      </c>
      <c r="N1489" s="1">
        <f>Table1[[#This Row],[final_price]]*Table1[[#This Row],[competitor_price_index]]</f>
        <v>30268.707554399996</v>
      </c>
      <c r="O1489" t="s">
        <v>45</v>
      </c>
      <c r="P1489">
        <v>4312</v>
      </c>
      <c r="Q1489">
        <v>3179</v>
      </c>
      <c r="R1489">
        <v>5.1100000000000003</v>
      </c>
      <c r="S1489" s="2">
        <f>Table1[[#This Row],[units_sold]]*(Table1[[#This Row],[return_rate]]/100)</f>
        <v>162.44690000000003</v>
      </c>
      <c r="T1489" s="2">
        <f>Table1[[#This Row],[units_sold]]-Table1[[#This Row],[unit_return]]</f>
        <v>3016.5531000000001</v>
      </c>
      <c r="U1489">
        <f>Table1[[#This Row],[final_sold]]*Table1[[#This Row],[final_price]]</f>
        <v>77378952.208659947</v>
      </c>
      <c r="V1489">
        <v>4.08</v>
      </c>
      <c r="W1489">
        <v>12.9</v>
      </c>
    </row>
    <row r="1490" spans="1:23" x14ac:dyDescent="0.3">
      <c r="A1490">
        <v>2024</v>
      </c>
      <c r="B1490" t="s">
        <v>36</v>
      </c>
      <c r="C1490" t="s">
        <v>20</v>
      </c>
      <c r="D1490">
        <v>90352</v>
      </c>
      <c r="E1490">
        <v>7.79</v>
      </c>
      <c r="F1490" s="2">
        <f>Table1[[#This Row],[website_traffic]]*(Table1[[#This Row],[conversion_rate]]/100)</f>
        <v>7038.4207999999999</v>
      </c>
      <c r="G1490">
        <v>456865.05</v>
      </c>
      <c r="H1490" s="2">
        <f>Table1[[#This Row],[marketing_spend]]/Table1[[#This Row],[customer buying]]</f>
        <v>64.910164223201889</v>
      </c>
      <c r="I1490">
        <v>48003.85</v>
      </c>
      <c r="J1490">
        <v>9.6999999999999993</v>
      </c>
      <c r="K1490" s="1">
        <f t="shared" si="23"/>
        <v>43347.476549999999</v>
      </c>
      <c r="L1490">
        <v>84.62</v>
      </c>
      <c r="M1490">
        <v>0.82</v>
      </c>
      <c r="N1490" s="1">
        <f>Table1[[#This Row],[final_price]]*Table1[[#This Row],[competitor_price_index]]</f>
        <v>35544.930770999999</v>
      </c>
      <c r="O1490" t="s">
        <v>44</v>
      </c>
      <c r="P1490">
        <v>1183</v>
      </c>
      <c r="Q1490">
        <v>5190</v>
      </c>
      <c r="R1490">
        <v>5.01</v>
      </c>
      <c r="S1490" s="2">
        <f>Table1[[#This Row],[units_sold]]*(Table1[[#This Row],[return_rate]]/100)</f>
        <v>260.01900000000001</v>
      </c>
      <c r="T1490" s="2">
        <f>Table1[[#This Row],[units_sold]]-Table1[[#This Row],[unit_return]]</f>
        <v>4929.9809999999998</v>
      </c>
      <c r="U1490">
        <f>Table1[[#This Row],[final_sold]]*Table1[[#This Row],[final_price]]</f>
        <v>213702235.78944555</v>
      </c>
      <c r="V1490">
        <v>2.95</v>
      </c>
      <c r="W1490">
        <v>13.13</v>
      </c>
    </row>
    <row r="1491" spans="1:23" x14ac:dyDescent="0.3">
      <c r="A1491">
        <v>2024</v>
      </c>
      <c r="B1491" t="s">
        <v>36</v>
      </c>
      <c r="C1491" t="s">
        <v>19</v>
      </c>
      <c r="D1491">
        <v>27866</v>
      </c>
      <c r="E1491">
        <v>0.8</v>
      </c>
      <c r="F1491" s="2">
        <f>Table1[[#This Row],[website_traffic]]*(Table1[[#This Row],[conversion_rate]]/100)</f>
        <v>222.928</v>
      </c>
      <c r="G1491">
        <v>100027.88</v>
      </c>
      <c r="H1491" s="2">
        <f>Table1[[#This Row],[marketing_spend]]/Table1[[#This Row],[customer buying]]</f>
        <v>448.70038756908065</v>
      </c>
      <c r="I1491">
        <v>23921.65</v>
      </c>
      <c r="J1491">
        <v>45.76</v>
      </c>
      <c r="K1491" s="1">
        <f t="shared" si="23"/>
        <v>12975.10296</v>
      </c>
      <c r="L1491">
        <v>89.32</v>
      </c>
      <c r="M1491">
        <v>0.99</v>
      </c>
      <c r="N1491" s="1">
        <f>Table1[[#This Row],[final_price]]*Table1[[#This Row],[competitor_price_index]]</f>
        <v>12845.3519304</v>
      </c>
      <c r="O1491" t="s">
        <v>44</v>
      </c>
      <c r="P1491">
        <v>4755</v>
      </c>
      <c r="Q1491">
        <v>202</v>
      </c>
      <c r="R1491">
        <v>15.69</v>
      </c>
      <c r="S1491" s="2">
        <f>Table1[[#This Row],[units_sold]]*(Table1[[#This Row],[return_rate]]/100)</f>
        <v>31.693799999999996</v>
      </c>
      <c r="T1491" s="2">
        <f>Table1[[#This Row],[units_sold]]-Table1[[#This Row],[unit_return]]</f>
        <v>170.30619999999999</v>
      </c>
      <c r="U1491">
        <f>Table1[[#This Row],[final_sold]]*Table1[[#This Row],[final_price]]</f>
        <v>2209740.4797263518</v>
      </c>
      <c r="V1491">
        <v>3.64</v>
      </c>
      <c r="W1491">
        <v>16.260000000000002</v>
      </c>
    </row>
    <row r="1492" spans="1:23" x14ac:dyDescent="0.3">
      <c r="A1492">
        <v>2024</v>
      </c>
      <c r="B1492" t="s">
        <v>36</v>
      </c>
      <c r="C1492" t="s">
        <v>20</v>
      </c>
      <c r="D1492">
        <v>149177</v>
      </c>
      <c r="E1492">
        <v>2.39</v>
      </c>
      <c r="F1492" s="2">
        <f>Table1[[#This Row],[website_traffic]]*(Table1[[#This Row],[conversion_rate]]/100)</f>
        <v>3565.3303000000001</v>
      </c>
      <c r="G1492">
        <v>246326.15</v>
      </c>
      <c r="H1492" s="2">
        <f>Table1[[#This Row],[marketing_spend]]/Table1[[#This Row],[customer buying]]</f>
        <v>69.089293073351428</v>
      </c>
      <c r="I1492">
        <v>43706.96</v>
      </c>
      <c r="J1492">
        <v>17.09</v>
      </c>
      <c r="K1492" s="1">
        <f t="shared" si="23"/>
        <v>36237.440535999995</v>
      </c>
      <c r="L1492">
        <v>375.28</v>
      </c>
      <c r="M1492">
        <v>0.94</v>
      </c>
      <c r="N1492" s="1">
        <f>Table1[[#This Row],[final_price]]*Table1[[#This Row],[competitor_price_index]]</f>
        <v>34063.194103839996</v>
      </c>
      <c r="O1492" t="s">
        <v>45</v>
      </c>
      <c r="P1492">
        <v>1186</v>
      </c>
      <c r="Q1492">
        <v>3558</v>
      </c>
      <c r="R1492">
        <v>21.89</v>
      </c>
      <c r="S1492" s="2">
        <f>Table1[[#This Row],[units_sold]]*(Table1[[#This Row],[return_rate]]/100)</f>
        <v>778.84620000000007</v>
      </c>
      <c r="T1492" s="2">
        <f>Table1[[#This Row],[units_sold]]-Table1[[#This Row],[unit_return]]</f>
        <v>2779.1538</v>
      </c>
      <c r="U1492">
        <f>Table1[[#This Row],[final_sold]]*Table1[[#This Row],[final_price]]</f>
        <v>100709420.56789842</v>
      </c>
      <c r="V1492">
        <v>4.99</v>
      </c>
      <c r="W1492">
        <v>4.05</v>
      </c>
    </row>
    <row r="1493" spans="1:23" x14ac:dyDescent="0.3">
      <c r="A1493">
        <v>2024</v>
      </c>
      <c r="B1493" t="s">
        <v>36</v>
      </c>
      <c r="C1493" t="s">
        <v>20</v>
      </c>
      <c r="D1493">
        <v>40865</v>
      </c>
      <c r="E1493">
        <v>4.34</v>
      </c>
      <c r="F1493" s="2">
        <f>Table1[[#This Row],[website_traffic]]*(Table1[[#This Row],[conversion_rate]]/100)</f>
        <v>1773.5409999999999</v>
      </c>
      <c r="G1493">
        <v>164485.76000000001</v>
      </c>
      <c r="H1493" s="2">
        <f>Table1[[#This Row],[marketing_spend]]/Table1[[#This Row],[customer buying]]</f>
        <v>92.744266977758059</v>
      </c>
      <c r="I1493">
        <v>15172.65</v>
      </c>
      <c r="J1493">
        <v>34.450000000000003</v>
      </c>
      <c r="K1493" s="1">
        <f t="shared" si="23"/>
        <v>9945.6720749999986</v>
      </c>
      <c r="L1493">
        <v>225.09</v>
      </c>
      <c r="M1493">
        <v>0.89</v>
      </c>
      <c r="N1493" s="1">
        <f>Table1[[#This Row],[final_price]]*Table1[[#This Row],[competitor_price_index]]</f>
        <v>8851.648146749998</v>
      </c>
      <c r="O1493" t="s">
        <v>45</v>
      </c>
      <c r="P1493">
        <v>1738</v>
      </c>
      <c r="Q1493">
        <v>900</v>
      </c>
      <c r="R1493">
        <v>15</v>
      </c>
      <c r="S1493" s="2">
        <f>Table1[[#This Row],[units_sold]]*(Table1[[#This Row],[return_rate]]/100)</f>
        <v>135</v>
      </c>
      <c r="T1493" s="2">
        <f>Table1[[#This Row],[units_sold]]-Table1[[#This Row],[unit_return]]</f>
        <v>765</v>
      </c>
      <c r="U1493">
        <f>Table1[[#This Row],[final_sold]]*Table1[[#This Row],[final_price]]</f>
        <v>7608439.137374999</v>
      </c>
      <c r="V1493">
        <v>2.54</v>
      </c>
      <c r="W1493">
        <v>5.53</v>
      </c>
    </row>
    <row r="1494" spans="1:23" x14ac:dyDescent="0.3">
      <c r="A1494">
        <v>2024</v>
      </c>
      <c r="B1494" t="s">
        <v>36</v>
      </c>
      <c r="C1494" t="s">
        <v>18</v>
      </c>
      <c r="D1494">
        <v>79255</v>
      </c>
      <c r="E1494">
        <v>2.5099999999999998</v>
      </c>
      <c r="F1494" s="2">
        <f>Table1[[#This Row],[website_traffic]]*(Table1[[#This Row],[conversion_rate]]/100)</f>
        <v>1989.3004999999998</v>
      </c>
      <c r="G1494">
        <v>241148.04</v>
      </c>
      <c r="H1494" s="2">
        <f>Table1[[#This Row],[marketing_spend]]/Table1[[#This Row],[customer buying]]</f>
        <v>121.22253023110386</v>
      </c>
      <c r="I1494">
        <v>12961.5</v>
      </c>
      <c r="J1494">
        <v>8.98</v>
      </c>
      <c r="K1494" s="1">
        <f t="shared" si="23"/>
        <v>11797.5573</v>
      </c>
      <c r="L1494">
        <v>231.28</v>
      </c>
      <c r="M1494">
        <v>0.84</v>
      </c>
      <c r="N1494" s="1">
        <f>Table1[[#This Row],[final_price]]*Table1[[#This Row],[competitor_price_index]]</f>
        <v>9909.9481319999995</v>
      </c>
      <c r="O1494" t="s">
        <v>44</v>
      </c>
      <c r="P1494">
        <v>2396</v>
      </c>
      <c r="Q1494">
        <v>2272</v>
      </c>
      <c r="R1494">
        <v>1.87</v>
      </c>
      <c r="S1494" s="2">
        <f>Table1[[#This Row],[units_sold]]*(Table1[[#This Row],[return_rate]]/100)</f>
        <v>42.486400000000003</v>
      </c>
      <c r="T1494" s="2">
        <f>Table1[[#This Row],[units_sold]]-Table1[[#This Row],[unit_return]]</f>
        <v>2229.5136000000002</v>
      </c>
      <c r="U1494">
        <f>Table1[[#This Row],[final_sold]]*Table1[[#This Row],[final_price]]</f>
        <v>26302814.447129283</v>
      </c>
      <c r="V1494">
        <v>4.57</v>
      </c>
      <c r="W1494">
        <v>10.64</v>
      </c>
    </row>
    <row r="1495" spans="1:23" x14ac:dyDescent="0.3">
      <c r="A1495">
        <v>2024</v>
      </c>
      <c r="B1495" t="s">
        <v>36</v>
      </c>
      <c r="C1495" t="s">
        <v>18</v>
      </c>
      <c r="D1495">
        <v>68863</v>
      </c>
      <c r="E1495">
        <v>4.43</v>
      </c>
      <c r="F1495" s="2">
        <f>Table1[[#This Row],[website_traffic]]*(Table1[[#This Row],[conversion_rate]]/100)</f>
        <v>3050.6309000000001</v>
      </c>
      <c r="G1495">
        <v>256746.07</v>
      </c>
      <c r="H1495" s="2">
        <f>Table1[[#This Row],[marketing_spend]]/Table1[[#This Row],[customer buying]]</f>
        <v>84.161630304079068</v>
      </c>
      <c r="I1495">
        <v>45926.02</v>
      </c>
      <c r="J1495">
        <v>40.89</v>
      </c>
      <c r="K1495" s="1">
        <f t="shared" si="23"/>
        <v>27146.870421999996</v>
      </c>
      <c r="L1495">
        <v>348.14</v>
      </c>
      <c r="M1495">
        <v>0.99</v>
      </c>
      <c r="N1495" s="1">
        <f>Table1[[#This Row],[final_price]]*Table1[[#This Row],[competitor_price_index]]</f>
        <v>26875.401717779998</v>
      </c>
      <c r="O1495" t="s">
        <v>45</v>
      </c>
      <c r="P1495">
        <v>1869</v>
      </c>
      <c r="Q1495">
        <v>2751</v>
      </c>
      <c r="R1495">
        <v>19.29</v>
      </c>
      <c r="S1495" s="2">
        <f>Table1[[#This Row],[units_sold]]*(Table1[[#This Row],[return_rate]]/100)</f>
        <v>530.66789999999992</v>
      </c>
      <c r="T1495" s="2">
        <f>Table1[[#This Row],[units_sold]]-Table1[[#This Row],[unit_return]]</f>
        <v>2220.3321000000001</v>
      </c>
      <c r="U1495">
        <f>Table1[[#This Row],[final_sold]]*Table1[[#This Row],[final_price]]</f>
        <v>60275067.812507138</v>
      </c>
      <c r="V1495">
        <v>4.51</v>
      </c>
      <c r="W1495">
        <v>10.25</v>
      </c>
    </row>
    <row r="1496" spans="1:23" x14ac:dyDescent="0.3">
      <c r="A1496">
        <v>2024</v>
      </c>
      <c r="B1496" t="s">
        <v>36</v>
      </c>
      <c r="C1496" t="s">
        <v>19</v>
      </c>
      <c r="D1496">
        <v>59936</v>
      </c>
      <c r="E1496">
        <v>2.35</v>
      </c>
      <c r="F1496" s="2">
        <f>Table1[[#This Row],[website_traffic]]*(Table1[[#This Row],[conversion_rate]]/100)</f>
        <v>1408.4960000000001</v>
      </c>
      <c r="G1496">
        <v>374316.26</v>
      </c>
      <c r="H1496" s="2">
        <f>Table1[[#This Row],[marketing_spend]]/Table1[[#This Row],[customer buying]]</f>
        <v>265.75599788710792</v>
      </c>
      <c r="I1496">
        <v>16839.990000000002</v>
      </c>
      <c r="J1496">
        <v>15.4</v>
      </c>
      <c r="K1496" s="1">
        <f t="shared" si="23"/>
        <v>14246.63154</v>
      </c>
      <c r="L1496">
        <v>339.69</v>
      </c>
      <c r="M1496">
        <v>0.82</v>
      </c>
      <c r="N1496" s="1">
        <f>Table1[[#This Row],[final_price]]*Table1[[#This Row],[competitor_price_index]]</f>
        <v>11682.237862799999</v>
      </c>
      <c r="O1496" t="s">
        <v>44</v>
      </c>
      <c r="P1496">
        <v>2237</v>
      </c>
      <c r="Q1496">
        <v>883</v>
      </c>
      <c r="R1496">
        <v>16.38</v>
      </c>
      <c r="S1496" s="2">
        <f>Table1[[#This Row],[units_sold]]*(Table1[[#This Row],[return_rate]]/100)</f>
        <v>144.6354</v>
      </c>
      <c r="T1496" s="2">
        <f>Table1[[#This Row],[units_sold]]-Table1[[#This Row],[unit_return]]</f>
        <v>738.3646</v>
      </c>
      <c r="U1496">
        <f>Table1[[#This Row],[final_sold]]*Table1[[#This Row],[final_price]]</f>
        <v>10519208.398379484</v>
      </c>
      <c r="V1496">
        <v>2.5099999999999998</v>
      </c>
      <c r="W1496">
        <v>10.84</v>
      </c>
    </row>
    <row r="1497" spans="1:23" x14ac:dyDescent="0.3">
      <c r="A1497">
        <v>2024</v>
      </c>
      <c r="B1497" t="s">
        <v>36</v>
      </c>
      <c r="C1497" t="s">
        <v>20</v>
      </c>
      <c r="D1497">
        <v>71875</v>
      </c>
      <c r="E1497">
        <v>5.34</v>
      </c>
      <c r="F1497" s="2">
        <f>Table1[[#This Row],[website_traffic]]*(Table1[[#This Row],[conversion_rate]]/100)</f>
        <v>3838.1249999999995</v>
      </c>
      <c r="G1497">
        <v>409709.3</v>
      </c>
      <c r="H1497" s="2">
        <f>Table1[[#This Row],[marketing_spend]]/Table1[[#This Row],[customer buying]]</f>
        <v>106.74725289040873</v>
      </c>
      <c r="I1497">
        <v>37281.26</v>
      </c>
      <c r="J1497">
        <v>20.79</v>
      </c>
      <c r="K1497" s="1">
        <f t="shared" si="23"/>
        <v>29530.486046000002</v>
      </c>
      <c r="L1497">
        <v>327.08</v>
      </c>
      <c r="M1497">
        <v>0.99</v>
      </c>
      <c r="N1497" s="1">
        <f>Table1[[#This Row],[final_price]]*Table1[[#This Row],[competitor_price_index]]</f>
        <v>29235.181185540001</v>
      </c>
      <c r="O1497" t="s">
        <v>45</v>
      </c>
      <c r="P1497">
        <v>774</v>
      </c>
      <c r="Q1497">
        <v>2264</v>
      </c>
      <c r="R1497">
        <v>12.8</v>
      </c>
      <c r="S1497" s="2">
        <f>Table1[[#This Row],[units_sold]]*(Table1[[#This Row],[return_rate]]/100)</f>
        <v>289.79200000000003</v>
      </c>
      <c r="T1497" s="2">
        <f>Table1[[#This Row],[units_sold]]-Table1[[#This Row],[unit_return]]</f>
        <v>1974.2080000000001</v>
      </c>
      <c r="U1497">
        <f>Table1[[#This Row],[final_sold]]*Table1[[#This Row],[final_price]]</f>
        <v>58299321.795901574</v>
      </c>
      <c r="V1497">
        <v>2.95</v>
      </c>
      <c r="W1497">
        <v>8.5500000000000007</v>
      </c>
    </row>
    <row r="1498" spans="1:23" x14ac:dyDescent="0.3">
      <c r="A1498">
        <v>2024</v>
      </c>
      <c r="B1498" t="s">
        <v>36</v>
      </c>
      <c r="C1498" t="s">
        <v>21</v>
      </c>
      <c r="D1498">
        <v>70890</v>
      </c>
      <c r="E1498">
        <v>3.54</v>
      </c>
      <c r="F1498" s="2">
        <f>Table1[[#This Row],[website_traffic]]*(Table1[[#This Row],[conversion_rate]]/100)</f>
        <v>2509.5059999999999</v>
      </c>
      <c r="G1498">
        <v>267579.19</v>
      </c>
      <c r="H1498" s="2">
        <f>Table1[[#This Row],[marketing_spend]]/Table1[[#This Row],[customer buying]]</f>
        <v>106.62624038356553</v>
      </c>
      <c r="I1498">
        <v>19788.97</v>
      </c>
      <c r="J1498">
        <v>30.9</v>
      </c>
      <c r="K1498" s="1">
        <f t="shared" si="23"/>
        <v>13674.178270000002</v>
      </c>
      <c r="L1498">
        <v>424.79</v>
      </c>
      <c r="M1498">
        <v>1.1100000000000001</v>
      </c>
      <c r="N1498" s="1">
        <f>Table1[[#This Row],[final_price]]*Table1[[#This Row],[competitor_price_index]]</f>
        <v>15178.337879700004</v>
      </c>
      <c r="O1498" t="s">
        <v>45</v>
      </c>
      <c r="P1498">
        <v>3535</v>
      </c>
      <c r="Q1498">
        <v>2348</v>
      </c>
      <c r="R1498">
        <v>23.39</v>
      </c>
      <c r="S1498" s="2">
        <f>Table1[[#This Row],[units_sold]]*(Table1[[#This Row],[return_rate]]/100)</f>
        <v>549.19719999999995</v>
      </c>
      <c r="T1498" s="2">
        <f>Table1[[#This Row],[units_sold]]-Table1[[#This Row],[unit_return]]</f>
        <v>1798.8027999999999</v>
      </c>
      <c r="U1498">
        <f>Table1[[#This Row],[final_sold]]*Table1[[#This Row],[final_price]]</f>
        <v>24597150.15977516</v>
      </c>
      <c r="V1498">
        <v>4.68</v>
      </c>
      <c r="W1498">
        <v>12.09</v>
      </c>
    </row>
    <row r="1499" spans="1:23" x14ac:dyDescent="0.3">
      <c r="A1499">
        <v>2020</v>
      </c>
      <c r="B1499" t="s">
        <v>37</v>
      </c>
      <c r="C1499" t="s">
        <v>19</v>
      </c>
      <c r="D1499">
        <v>97666</v>
      </c>
      <c r="E1499">
        <v>7.94</v>
      </c>
      <c r="F1499" s="2">
        <f>Table1[[#This Row],[website_traffic]]*(Table1[[#This Row],[conversion_rate]]/100)</f>
        <v>7754.6804000000002</v>
      </c>
      <c r="G1499">
        <v>390599.31</v>
      </c>
      <c r="H1499" s="2">
        <f>Table1[[#This Row],[marketing_spend]]/Table1[[#This Row],[customer buying]]</f>
        <v>50.369491694332105</v>
      </c>
      <c r="I1499">
        <v>15307.54</v>
      </c>
      <c r="J1499">
        <v>0.3</v>
      </c>
      <c r="K1499" s="1">
        <f t="shared" si="23"/>
        <v>15261.617380000002</v>
      </c>
      <c r="L1499">
        <v>163.26</v>
      </c>
      <c r="M1499">
        <v>0.86</v>
      </c>
      <c r="N1499" s="1">
        <f>Table1[[#This Row],[final_price]]*Table1[[#This Row],[competitor_price_index]]</f>
        <v>13124.990946800001</v>
      </c>
      <c r="O1499" t="s">
        <v>45</v>
      </c>
      <c r="P1499">
        <v>1577</v>
      </c>
      <c r="Q1499">
        <v>6250</v>
      </c>
      <c r="R1499">
        <v>10.44</v>
      </c>
      <c r="S1499" s="2">
        <f>Table1[[#This Row],[units_sold]]*(Table1[[#This Row],[return_rate]]/100)</f>
        <v>652.5</v>
      </c>
      <c r="T1499" s="2">
        <f>Table1[[#This Row],[units_sold]]-Table1[[#This Row],[unit_return]]</f>
        <v>5597.5</v>
      </c>
      <c r="U1499">
        <f>Table1[[#This Row],[final_sold]]*Table1[[#This Row],[final_price]]</f>
        <v>85426903.284550011</v>
      </c>
      <c r="V1499">
        <v>4.03</v>
      </c>
      <c r="W1499">
        <v>8.11</v>
      </c>
    </row>
    <row r="1500" spans="1:23" x14ac:dyDescent="0.3">
      <c r="A1500">
        <v>2020</v>
      </c>
      <c r="B1500" t="s">
        <v>37</v>
      </c>
      <c r="C1500" t="s">
        <v>18</v>
      </c>
      <c r="D1500">
        <v>126212</v>
      </c>
      <c r="E1500">
        <v>1.75</v>
      </c>
      <c r="F1500" s="2">
        <f>Table1[[#This Row],[website_traffic]]*(Table1[[#This Row],[conversion_rate]]/100)</f>
        <v>2208.71</v>
      </c>
      <c r="G1500">
        <v>144899.67000000001</v>
      </c>
      <c r="H1500" s="2">
        <f>Table1[[#This Row],[marketing_spend]]/Table1[[#This Row],[customer buying]]</f>
        <v>65.603755133086736</v>
      </c>
      <c r="I1500">
        <v>40635.99</v>
      </c>
      <c r="J1500">
        <v>56.32</v>
      </c>
      <c r="K1500" s="1">
        <f t="shared" si="23"/>
        <v>17749.800431999996</v>
      </c>
      <c r="L1500">
        <v>204.98</v>
      </c>
      <c r="M1500">
        <v>0.9</v>
      </c>
      <c r="N1500" s="1">
        <f>Table1[[#This Row],[final_price]]*Table1[[#This Row],[competitor_price_index]]</f>
        <v>15974.820388799997</v>
      </c>
      <c r="O1500" t="s">
        <v>44</v>
      </c>
      <c r="P1500">
        <v>3302</v>
      </c>
      <c r="Q1500">
        <v>1938</v>
      </c>
      <c r="R1500">
        <v>7.6</v>
      </c>
      <c r="S1500" s="2">
        <f>Table1[[#This Row],[units_sold]]*(Table1[[#This Row],[return_rate]]/100)</f>
        <v>147.28799999999998</v>
      </c>
      <c r="T1500" s="2">
        <f>Table1[[#This Row],[units_sold]]-Table1[[#This Row],[unit_return]]</f>
        <v>1790.712</v>
      </c>
      <c r="U1500">
        <f>Table1[[#This Row],[final_sold]]*Table1[[#This Row],[final_price]]</f>
        <v>31784780.631187577</v>
      </c>
      <c r="V1500">
        <v>3.51</v>
      </c>
      <c r="W1500">
        <v>15.8</v>
      </c>
    </row>
    <row r="1501" spans="1:23" x14ac:dyDescent="0.3">
      <c r="A1501">
        <v>2020</v>
      </c>
      <c r="B1501" t="s">
        <v>37</v>
      </c>
      <c r="C1501" t="s">
        <v>21</v>
      </c>
      <c r="D1501">
        <v>19961</v>
      </c>
      <c r="E1501">
        <v>3.46</v>
      </c>
      <c r="F1501" s="2">
        <f>Table1[[#This Row],[website_traffic]]*(Table1[[#This Row],[conversion_rate]]/100)</f>
        <v>690.65059999999994</v>
      </c>
      <c r="G1501">
        <v>174504.24</v>
      </c>
      <c r="H1501" s="2">
        <f>Table1[[#This Row],[marketing_spend]]/Table1[[#This Row],[customer buying]]</f>
        <v>252.66645681622518</v>
      </c>
      <c r="I1501">
        <v>35190.949999999997</v>
      </c>
      <c r="J1501">
        <v>40.01</v>
      </c>
      <c r="K1501" s="1">
        <f t="shared" si="23"/>
        <v>21111.050905</v>
      </c>
      <c r="L1501">
        <v>129.76</v>
      </c>
      <c r="M1501">
        <v>0.81</v>
      </c>
      <c r="N1501" s="1">
        <f>Table1[[#This Row],[final_price]]*Table1[[#This Row],[competitor_price_index]]</f>
        <v>17099.95123305</v>
      </c>
      <c r="O1501" t="s">
        <v>45</v>
      </c>
      <c r="P1501">
        <v>1482</v>
      </c>
      <c r="Q1501">
        <v>599</v>
      </c>
      <c r="R1501">
        <v>22.78</v>
      </c>
      <c r="S1501" s="2">
        <f>Table1[[#This Row],[units_sold]]*(Table1[[#This Row],[return_rate]]/100)</f>
        <v>136.4522</v>
      </c>
      <c r="T1501" s="2">
        <f>Table1[[#This Row],[units_sold]]-Table1[[#This Row],[unit_return]]</f>
        <v>462.5478</v>
      </c>
      <c r="U1501">
        <f>Table1[[#This Row],[final_sold]]*Table1[[#This Row],[final_price]]</f>
        <v>9764870.1517957598</v>
      </c>
      <c r="V1501">
        <v>4.34</v>
      </c>
      <c r="W1501">
        <v>12.1</v>
      </c>
    </row>
    <row r="1502" spans="1:23" x14ac:dyDescent="0.3">
      <c r="A1502">
        <v>2020</v>
      </c>
      <c r="B1502" t="s">
        <v>37</v>
      </c>
      <c r="C1502" t="s">
        <v>21</v>
      </c>
      <c r="D1502">
        <v>132625</v>
      </c>
      <c r="E1502">
        <v>3.69</v>
      </c>
      <c r="F1502" s="2">
        <f>Table1[[#This Row],[website_traffic]]*(Table1[[#This Row],[conversion_rate]]/100)</f>
        <v>4893.8625000000002</v>
      </c>
      <c r="G1502">
        <v>431878.29</v>
      </c>
      <c r="H1502" s="2">
        <f>Table1[[#This Row],[marketing_spend]]/Table1[[#This Row],[customer buying]]</f>
        <v>88.24896285909135</v>
      </c>
      <c r="I1502">
        <v>21735.37</v>
      </c>
      <c r="J1502">
        <v>48.44</v>
      </c>
      <c r="K1502" s="1">
        <f t="shared" si="23"/>
        <v>11206.756772000001</v>
      </c>
      <c r="L1502">
        <v>220.14</v>
      </c>
      <c r="M1502">
        <v>0.83</v>
      </c>
      <c r="N1502" s="1">
        <f>Table1[[#This Row],[final_price]]*Table1[[#This Row],[competitor_price_index]]</f>
        <v>9301.60812076</v>
      </c>
      <c r="O1502" t="s">
        <v>45</v>
      </c>
      <c r="P1502">
        <v>3511</v>
      </c>
      <c r="Q1502">
        <v>3797</v>
      </c>
      <c r="R1502">
        <v>2.2799999999999998</v>
      </c>
      <c r="S1502" s="2">
        <f>Table1[[#This Row],[units_sold]]*(Table1[[#This Row],[return_rate]]/100)</f>
        <v>86.571599999999989</v>
      </c>
      <c r="T1502" s="2">
        <f>Table1[[#This Row],[units_sold]]-Table1[[#This Row],[unit_return]]</f>
        <v>3710.4283999999998</v>
      </c>
      <c r="U1502">
        <f>Table1[[#This Row],[final_sold]]*Table1[[#This Row],[final_price]]</f>
        <v>41581868.598721124</v>
      </c>
      <c r="V1502">
        <v>3.88</v>
      </c>
      <c r="W1502">
        <v>16.45</v>
      </c>
    </row>
    <row r="1503" spans="1:23" x14ac:dyDescent="0.3">
      <c r="A1503">
        <v>2020</v>
      </c>
      <c r="B1503" t="s">
        <v>37</v>
      </c>
      <c r="C1503" t="s">
        <v>22</v>
      </c>
      <c r="D1503">
        <v>143718</v>
      </c>
      <c r="E1503">
        <v>6.84</v>
      </c>
      <c r="F1503" s="2">
        <f>Table1[[#This Row],[website_traffic]]*(Table1[[#This Row],[conversion_rate]]/100)</f>
        <v>9830.3112000000001</v>
      </c>
      <c r="G1503">
        <v>203656.09</v>
      </c>
      <c r="H1503" s="2">
        <f>Table1[[#This Row],[marketing_spend]]/Table1[[#This Row],[customer buying]]</f>
        <v>20.717155932967817</v>
      </c>
      <c r="I1503">
        <v>4472.5600000000004</v>
      </c>
      <c r="J1503">
        <v>13.62</v>
      </c>
      <c r="K1503" s="1">
        <f t="shared" si="23"/>
        <v>3863.3973280000005</v>
      </c>
      <c r="L1503">
        <v>205.25</v>
      </c>
      <c r="M1503">
        <v>0.83</v>
      </c>
      <c r="N1503" s="1">
        <f>Table1[[#This Row],[final_price]]*Table1[[#This Row],[competitor_price_index]]</f>
        <v>3206.6197822400004</v>
      </c>
      <c r="O1503" t="s">
        <v>45</v>
      </c>
      <c r="P1503">
        <v>2110</v>
      </c>
      <c r="Q1503">
        <v>5013</v>
      </c>
      <c r="R1503">
        <v>8.7200000000000006</v>
      </c>
      <c r="S1503" s="2">
        <f>Table1[[#This Row],[units_sold]]*(Table1[[#This Row],[return_rate]]/100)</f>
        <v>437.1336</v>
      </c>
      <c r="T1503" s="2">
        <f>Table1[[#This Row],[units_sold]]-Table1[[#This Row],[unit_return]]</f>
        <v>4575.8663999999999</v>
      </c>
      <c r="U1503">
        <f>Table1[[#This Row],[final_sold]]*Table1[[#This Row],[final_price]]</f>
        <v>17678390.023044981</v>
      </c>
      <c r="V1503">
        <v>2.5499999999999998</v>
      </c>
      <c r="W1503">
        <v>6.2</v>
      </c>
    </row>
    <row r="1504" spans="1:23" x14ac:dyDescent="0.3">
      <c r="A1504">
        <v>2020</v>
      </c>
      <c r="B1504" t="s">
        <v>37</v>
      </c>
      <c r="C1504" t="s">
        <v>19</v>
      </c>
      <c r="D1504">
        <v>148998</v>
      </c>
      <c r="E1504">
        <v>7.63</v>
      </c>
      <c r="F1504" s="2">
        <f>Table1[[#This Row],[website_traffic]]*(Table1[[#This Row],[conversion_rate]]/100)</f>
        <v>11368.547399999999</v>
      </c>
      <c r="G1504">
        <v>265187.36</v>
      </c>
      <c r="H1504" s="2">
        <f>Table1[[#This Row],[marketing_spend]]/Table1[[#This Row],[customer buying]]</f>
        <v>23.326406678833919</v>
      </c>
      <c r="I1504">
        <v>45930.59</v>
      </c>
      <c r="J1504">
        <v>2.14</v>
      </c>
      <c r="K1504" s="1">
        <f t="shared" si="23"/>
        <v>44947.675373999999</v>
      </c>
      <c r="L1504">
        <v>169.35</v>
      </c>
      <c r="M1504">
        <v>1.17</v>
      </c>
      <c r="N1504" s="1">
        <f>Table1[[#This Row],[final_price]]*Table1[[#This Row],[competitor_price_index]]</f>
        <v>52588.780187579992</v>
      </c>
      <c r="O1504" t="s">
        <v>45</v>
      </c>
      <c r="P1504">
        <v>2918</v>
      </c>
      <c r="Q1504">
        <v>6002</v>
      </c>
      <c r="R1504">
        <v>2.15</v>
      </c>
      <c r="S1504" s="2">
        <f>Table1[[#This Row],[units_sold]]*(Table1[[#This Row],[return_rate]]/100)</f>
        <v>129.04299999999998</v>
      </c>
      <c r="T1504" s="2">
        <f>Table1[[#This Row],[units_sold]]-Table1[[#This Row],[unit_return]]</f>
        <v>5872.9570000000003</v>
      </c>
      <c r="U1504">
        <f>Table1[[#This Row],[final_sold]]*Table1[[#This Row],[final_price]]</f>
        <v>263975764.72146094</v>
      </c>
      <c r="V1504">
        <v>2.64</v>
      </c>
      <c r="W1504">
        <v>6.4</v>
      </c>
    </row>
    <row r="1505" spans="1:23" x14ac:dyDescent="0.3">
      <c r="A1505">
        <v>2020</v>
      </c>
      <c r="B1505" t="s">
        <v>37</v>
      </c>
      <c r="C1505" t="s">
        <v>21</v>
      </c>
      <c r="D1505">
        <v>103769</v>
      </c>
      <c r="E1505">
        <v>1.75</v>
      </c>
      <c r="F1505" s="2">
        <f>Table1[[#This Row],[website_traffic]]*(Table1[[#This Row],[conversion_rate]]/100)</f>
        <v>1815.9575000000002</v>
      </c>
      <c r="G1505">
        <v>98356.47</v>
      </c>
      <c r="H1505" s="2">
        <f>Table1[[#This Row],[marketing_spend]]/Table1[[#This Row],[customer buying]]</f>
        <v>54.162319327407161</v>
      </c>
      <c r="I1505">
        <v>23021.02</v>
      </c>
      <c r="J1505">
        <v>20.67</v>
      </c>
      <c r="K1505" s="1">
        <f t="shared" si="23"/>
        <v>18262.575165999999</v>
      </c>
      <c r="L1505">
        <v>298.24</v>
      </c>
      <c r="M1505">
        <v>1.04</v>
      </c>
      <c r="N1505" s="1">
        <f>Table1[[#This Row],[final_price]]*Table1[[#This Row],[competitor_price_index]]</f>
        <v>18993.078172639998</v>
      </c>
      <c r="O1505" t="s">
        <v>45</v>
      </c>
      <c r="P1505">
        <v>1405</v>
      </c>
      <c r="Q1505">
        <v>1525</v>
      </c>
      <c r="R1505">
        <v>5.64</v>
      </c>
      <c r="S1505" s="2">
        <f>Table1[[#This Row],[units_sold]]*(Table1[[#This Row],[return_rate]]/100)</f>
        <v>86.01</v>
      </c>
      <c r="T1505" s="2">
        <f>Table1[[#This Row],[units_sold]]-Table1[[#This Row],[unit_return]]</f>
        <v>1438.99</v>
      </c>
      <c r="U1505">
        <f>Table1[[#This Row],[final_sold]]*Table1[[#This Row],[final_price]]</f>
        <v>26279663.038122337</v>
      </c>
      <c r="V1505">
        <v>4.2</v>
      </c>
      <c r="W1505">
        <v>5.71</v>
      </c>
    </row>
    <row r="1506" spans="1:23" x14ac:dyDescent="0.3">
      <c r="A1506">
        <v>2020</v>
      </c>
      <c r="B1506" t="s">
        <v>37</v>
      </c>
      <c r="C1506" t="s">
        <v>20</v>
      </c>
      <c r="D1506">
        <v>171785</v>
      </c>
      <c r="E1506">
        <v>3.74</v>
      </c>
      <c r="F1506" s="2">
        <f>Table1[[#This Row],[website_traffic]]*(Table1[[#This Row],[conversion_rate]]/100)</f>
        <v>6424.759</v>
      </c>
      <c r="G1506">
        <v>347940.15</v>
      </c>
      <c r="H1506" s="2">
        <f>Table1[[#This Row],[marketing_spend]]/Table1[[#This Row],[customer buying]]</f>
        <v>54.156140331489482</v>
      </c>
      <c r="I1506">
        <v>12239.87</v>
      </c>
      <c r="J1506">
        <v>27.46</v>
      </c>
      <c r="K1506" s="1">
        <f t="shared" si="23"/>
        <v>8878.8016980000011</v>
      </c>
      <c r="L1506">
        <v>403.43</v>
      </c>
      <c r="M1506">
        <v>0.93</v>
      </c>
      <c r="N1506" s="1">
        <f>Table1[[#This Row],[final_price]]*Table1[[#This Row],[competitor_price_index]]</f>
        <v>8257.2855791400016</v>
      </c>
      <c r="O1506" t="s">
        <v>45</v>
      </c>
      <c r="P1506">
        <v>2743</v>
      </c>
      <c r="Q1506">
        <v>4934</v>
      </c>
      <c r="R1506">
        <v>20.059999999999999</v>
      </c>
      <c r="S1506" s="2">
        <f>Table1[[#This Row],[units_sold]]*(Table1[[#This Row],[return_rate]]/100)</f>
        <v>989.7604</v>
      </c>
      <c r="T1506" s="2">
        <f>Table1[[#This Row],[units_sold]]-Table1[[#This Row],[unit_return]]</f>
        <v>3944.2395999999999</v>
      </c>
      <c r="U1506">
        <f>Table1[[#This Row],[final_sold]]*Table1[[#This Row],[final_price]]</f>
        <v>35020121.257798843</v>
      </c>
      <c r="V1506">
        <v>3.84</v>
      </c>
      <c r="W1506">
        <v>12.65</v>
      </c>
    </row>
    <row r="1507" spans="1:23" x14ac:dyDescent="0.3">
      <c r="A1507">
        <v>2020</v>
      </c>
      <c r="B1507" t="s">
        <v>37</v>
      </c>
      <c r="C1507" t="s">
        <v>21</v>
      </c>
      <c r="D1507">
        <v>185307</v>
      </c>
      <c r="E1507">
        <v>3.1</v>
      </c>
      <c r="F1507" s="2">
        <f>Table1[[#This Row],[website_traffic]]*(Table1[[#This Row],[conversion_rate]]/100)</f>
        <v>5744.5169999999998</v>
      </c>
      <c r="G1507">
        <v>61552.98</v>
      </c>
      <c r="H1507" s="2">
        <f>Table1[[#This Row],[marketing_spend]]/Table1[[#This Row],[customer buying]]</f>
        <v>10.715083617996083</v>
      </c>
      <c r="I1507">
        <v>4084.09</v>
      </c>
      <c r="J1507">
        <v>0.43</v>
      </c>
      <c r="K1507" s="1">
        <f t="shared" si="23"/>
        <v>4066.5284130000005</v>
      </c>
      <c r="L1507">
        <v>214.84</v>
      </c>
      <c r="M1507">
        <v>0.87</v>
      </c>
      <c r="N1507" s="1">
        <f>Table1[[#This Row],[final_price]]*Table1[[#This Row],[competitor_price_index]]</f>
        <v>3537.8797193100004</v>
      </c>
      <c r="O1507" t="s">
        <v>44</v>
      </c>
      <c r="P1507">
        <v>2791</v>
      </c>
      <c r="Q1507">
        <v>5730</v>
      </c>
      <c r="R1507">
        <v>21.07</v>
      </c>
      <c r="S1507" s="2">
        <f>Table1[[#This Row],[units_sold]]*(Table1[[#This Row],[return_rate]]/100)</f>
        <v>1207.3109999999999</v>
      </c>
      <c r="T1507" s="2">
        <f>Table1[[#This Row],[units_sold]]-Table1[[#This Row],[unit_return]]</f>
        <v>4522.6890000000003</v>
      </c>
      <c r="U1507">
        <f>Table1[[#This Row],[final_sold]]*Table1[[#This Row],[final_price]]</f>
        <v>18391643.32166256</v>
      </c>
      <c r="V1507">
        <v>3.99</v>
      </c>
      <c r="W1507">
        <v>7.62</v>
      </c>
    </row>
    <row r="1508" spans="1:23" x14ac:dyDescent="0.3">
      <c r="A1508">
        <v>2020</v>
      </c>
      <c r="B1508" t="s">
        <v>37</v>
      </c>
      <c r="C1508" t="s">
        <v>21</v>
      </c>
      <c r="D1508">
        <v>141657</v>
      </c>
      <c r="E1508">
        <v>3.98</v>
      </c>
      <c r="F1508" s="2">
        <f>Table1[[#This Row],[website_traffic]]*(Table1[[#This Row],[conversion_rate]]/100)</f>
        <v>5637.9486000000006</v>
      </c>
      <c r="G1508">
        <v>36618.51</v>
      </c>
      <c r="H1508" s="2">
        <f>Table1[[#This Row],[marketing_spend]]/Table1[[#This Row],[customer buying]]</f>
        <v>6.4950060027152423</v>
      </c>
      <c r="I1508">
        <v>36828.93</v>
      </c>
      <c r="J1508">
        <v>7.07</v>
      </c>
      <c r="K1508" s="1">
        <f t="shared" si="23"/>
        <v>34225.124648999998</v>
      </c>
      <c r="L1508">
        <v>186.09</v>
      </c>
      <c r="M1508">
        <v>0.96</v>
      </c>
      <c r="N1508" s="1">
        <f>Table1[[#This Row],[final_price]]*Table1[[#This Row],[competitor_price_index]]</f>
        <v>32856.119663039994</v>
      </c>
      <c r="O1508" t="s">
        <v>45</v>
      </c>
      <c r="P1508">
        <v>2355</v>
      </c>
      <c r="Q1508">
        <v>4814</v>
      </c>
      <c r="R1508">
        <v>7.07</v>
      </c>
      <c r="S1508" s="2">
        <f>Table1[[#This Row],[units_sold]]*(Table1[[#This Row],[return_rate]]/100)</f>
        <v>340.34980000000002</v>
      </c>
      <c r="T1508" s="2">
        <f>Table1[[#This Row],[units_sold]]-Table1[[#This Row],[unit_return]]</f>
        <v>4473.6502</v>
      </c>
      <c r="U1508">
        <f>Table1[[#This Row],[final_sold]]*Table1[[#This Row],[final_price]]</f>
        <v>153111235.73102376</v>
      </c>
      <c r="V1508">
        <v>4.2699999999999996</v>
      </c>
      <c r="W1508">
        <v>10</v>
      </c>
    </row>
    <row r="1509" spans="1:23" x14ac:dyDescent="0.3">
      <c r="A1509">
        <v>2020</v>
      </c>
      <c r="B1509" t="s">
        <v>37</v>
      </c>
      <c r="C1509" t="s">
        <v>20</v>
      </c>
      <c r="D1509">
        <v>151851</v>
      </c>
      <c r="E1509">
        <v>5.94</v>
      </c>
      <c r="F1509" s="2">
        <f>Table1[[#This Row],[website_traffic]]*(Table1[[#This Row],[conversion_rate]]/100)</f>
        <v>9019.9493999999995</v>
      </c>
      <c r="G1509">
        <v>89008.14</v>
      </c>
      <c r="H1509" s="2">
        <f>Table1[[#This Row],[marketing_spend]]/Table1[[#This Row],[customer buying]]</f>
        <v>9.8679201016360469</v>
      </c>
      <c r="I1509">
        <v>36587.81</v>
      </c>
      <c r="J1509">
        <v>53.74</v>
      </c>
      <c r="K1509" s="1">
        <f t="shared" si="23"/>
        <v>16925.520905999998</v>
      </c>
      <c r="L1509">
        <v>236.31</v>
      </c>
      <c r="M1509">
        <v>0.98</v>
      </c>
      <c r="N1509" s="1">
        <f>Table1[[#This Row],[final_price]]*Table1[[#This Row],[competitor_price_index]]</f>
        <v>16587.010487879998</v>
      </c>
      <c r="O1509" t="s">
        <v>45</v>
      </c>
      <c r="P1509">
        <v>3042</v>
      </c>
      <c r="Q1509">
        <v>4744</v>
      </c>
      <c r="R1509">
        <v>2.42</v>
      </c>
      <c r="S1509" s="2">
        <f>Table1[[#This Row],[units_sold]]*(Table1[[#This Row],[return_rate]]/100)</f>
        <v>114.8048</v>
      </c>
      <c r="T1509" s="2">
        <f>Table1[[#This Row],[units_sold]]-Table1[[#This Row],[unit_return]]</f>
        <v>4629.1952000000001</v>
      </c>
      <c r="U1509">
        <f>Table1[[#This Row],[final_sold]]*Table1[[#This Row],[final_price]]</f>
        <v>78351540.13555485</v>
      </c>
      <c r="V1509">
        <v>2.63</v>
      </c>
      <c r="W1509">
        <v>6.82</v>
      </c>
    </row>
    <row r="1510" spans="1:23" x14ac:dyDescent="0.3">
      <c r="A1510">
        <v>2020</v>
      </c>
      <c r="B1510" t="s">
        <v>37</v>
      </c>
      <c r="C1510" t="s">
        <v>21</v>
      </c>
      <c r="D1510">
        <v>195099</v>
      </c>
      <c r="E1510">
        <v>3.53</v>
      </c>
      <c r="F1510" s="2">
        <f>Table1[[#This Row],[website_traffic]]*(Table1[[#This Row],[conversion_rate]]/100)</f>
        <v>6886.9946999999993</v>
      </c>
      <c r="G1510">
        <v>25017.22</v>
      </c>
      <c r="H1510" s="2">
        <f>Table1[[#This Row],[marketing_spend]]/Table1[[#This Row],[customer buying]]</f>
        <v>3.6325307466840369</v>
      </c>
      <c r="I1510">
        <v>22133.64</v>
      </c>
      <c r="J1510">
        <v>31.51</v>
      </c>
      <c r="K1510" s="1">
        <f t="shared" si="23"/>
        <v>15159.330036000001</v>
      </c>
      <c r="L1510">
        <v>378.97</v>
      </c>
      <c r="M1510">
        <v>1.05</v>
      </c>
      <c r="N1510" s="1">
        <f>Table1[[#This Row],[final_price]]*Table1[[#This Row],[competitor_price_index]]</f>
        <v>15917.296537800003</v>
      </c>
      <c r="O1510" t="s">
        <v>45</v>
      </c>
      <c r="P1510">
        <v>3065</v>
      </c>
      <c r="Q1510">
        <v>6404</v>
      </c>
      <c r="R1510">
        <v>20.58</v>
      </c>
      <c r="S1510" s="2">
        <f>Table1[[#This Row],[units_sold]]*(Table1[[#This Row],[return_rate]]/100)</f>
        <v>1317.9431999999999</v>
      </c>
      <c r="T1510" s="2">
        <f>Table1[[#This Row],[units_sold]]-Table1[[#This Row],[unit_return]]</f>
        <v>5086.0568000000003</v>
      </c>
      <c r="U1510">
        <f>Table1[[#This Row],[final_sold]]*Table1[[#This Row],[final_price]]</f>
        <v>77101213.613042057</v>
      </c>
      <c r="V1510">
        <v>4.6500000000000004</v>
      </c>
      <c r="W1510">
        <v>8.68</v>
      </c>
    </row>
    <row r="1511" spans="1:23" x14ac:dyDescent="0.3">
      <c r="A1511">
        <v>2020</v>
      </c>
      <c r="B1511" t="s">
        <v>37</v>
      </c>
      <c r="C1511" t="s">
        <v>18</v>
      </c>
      <c r="D1511">
        <v>143007</v>
      </c>
      <c r="E1511">
        <v>6.89</v>
      </c>
      <c r="F1511" s="2">
        <f>Table1[[#This Row],[website_traffic]]*(Table1[[#This Row],[conversion_rate]]/100)</f>
        <v>9853.1823000000004</v>
      </c>
      <c r="G1511">
        <v>492003.73</v>
      </c>
      <c r="H1511" s="2">
        <f>Table1[[#This Row],[marketing_spend]]/Table1[[#This Row],[customer buying]]</f>
        <v>49.933484941205236</v>
      </c>
      <c r="I1511">
        <v>15722.83</v>
      </c>
      <c r="J1511">
        <v>4.2699999999999996</v>
      </c>
      <c r="K1511" s="1">
        <f t="shared" si="23"/>
        <v>15051.465159000001</v>
      </c>
      <c r="L1511">
        <v>329.95</v>
      </c>
      <c r="M1511">
        <v>1.04</v>
      </c>
      <c r="N1511" s="1">
        <f>Table1[[#This Row],[final_price]]*Table1[[#This Row],[competitor_price_index]]</f>
        <v>15653.523765360002</v>
      </c>
      <c r="O1511" t="s">
        <v>45</v>
      </c>
      <c r="P1511">
        <v>2092</v>
      </c>
      <c r="Q1511">
        <v>7665</v>
      </c>
      <c r="R1511">
        <v>10.17</v>
      </c>
      <c r="S1511" s="2">
        <f>Table1[[#This Row],[units_sold]]*(Table1[[#This Row],[return_rate]]/100)</f>
        <v>779.53049999999996</v>
      </c>
      <c r="T1511" s="2">
        <f>Table1[[#This Row],[units_sold]]-Table1[[#This Row],[unit_return]]</f>
        <v>6885.4695000000002</v>
      </c>
      <c r="U1511">
        <f>Table1[[#This Row],[final_sold]]*Table1[[#This Row],[final_price]]</f>
        <v>103636404.28260717</v>
      </c>
      <c r="V1511">
        <v>3.89</v>
      </c>
      <c r="W1511">
        <v>9.0500000000000007</v>
      </c>
    </row>
    <row r="1512" spans="1:23" x14ac:dyDescent="0.3">
      <c r="A1512">
        <v>2020</v>
      </c>
      <c r="B1512" t="s">
        <v>37</v>
      </c>
      <c r="C1512" t="s">
        <v>20</v>
      </c>
      <c r="D1512">
        <v>129750</v>
      </c>
      <c r="E1512">
        <v>4.1900000000000004</v>
      </c>
      <c r="F1512" s="2">
        <f>Table1[[#This Row],[website_traffic]]*(Table1[[#This Row],[conversion_rate]]/100)</f>
        <v>5436.5250000000005</v>
      </c>
      <c r="G1512">
        <v>22197.360000000001</v>
      </c>
      <c r="H1512" s="2">
        <f>Table1[[#This Row],[marketing_spend]]/Table1[[#This Row],[customer buying]]</f>
        <v>4.083005228523735</v>
      </c>
      <c r="I1512">
        <v>28122.59</v>
      </c>
      <c r="J1512">
        <v>51.11</v>
      </c>
      <c r="K1512" s="1">
        <f t="shared" si="23"/>
        <v>13749.134250999999</v>
      </c>
      <c r="L1512">
        <v>219.9</v>
      </c>
      <c r="M1512">
        <v>1.1499999999999999</v>
      </c>
      <c r="N1512" s="1">
        <f>Table1[[#This Row],[final_price]]*Table1[[#This Row],[competitor_price_index]]</f>
        <v>15811.504388649999</v>
      </c>
      <c r="O1512" t="s">
        <v>44</v>
      </c>
      <c r="P1512">
        <v>989</v>
      </c>
      <c r="Q1512">
        <v>5463</v>
      </c>
      <c r="R1512">
        <v>24.9</v>
      </c>
      <c r="S1512" s="2">
        <f>Table1[[#This Row],[units_sold]]*(Table1[[#This Row],[return_rate]]/100)</f>
        <v>1360.287</v>
      </c>
      <c r="T1512" s="2">
        <f>Table1[[#This Row],[units_sold]]-Table1[[#This Row],[unit_return]]</f>
        <v>4102.7129999999997</v>
      </c>
      <c r="U1512">
        <f>Table1[[#This Row],[final_sold]]*Table1[[#This Row],[final_price]]</f>
        <v>56408751.830322959</v>
      </c>
      <c r="V1512">
        <v>4.0199999999999996</v>
      </c>
      <c r="W1512">
        <v>13.8</v>
      </c>
    </row>
    <row r="1513" spans="1:23" x14ac:dyDescent="0.3">
      <c r="A1513">
        <v>2020</v>
      </c>
      <c r="B1513" t="s">
        <v>37</v>
      </c>
      <c r="C1513" t="s">
        <v>19</v>
      </c>
      <c r="D1513">
        <v>197118</v>
      </c>
      <c r="E1513">
        <v>0.99</v>
      </c>
      <c r="F1513" s="2">
        <f>Table1[[#This Row],[website_traffic]]*(Table1[[#This Row],[conversion_rate]]/100)</f>
        <v>1951.4681999999998</v>
      </c>
      <c r="G1513">
        <v>472411.75</v>
      </c>
      <c r="H1513" s="2">
        <f>Table1[[#This Row],[marketing_spend]]/Table1[[#This Row],[customer buying]]</f>
        <v>242.08016815236857</v>
      </c>
      <c r="I1513">
        <v>23766.02</v>
      </c>
      <c r="J1513">
        <v>40.22</v>
      </c>
      <c r="K1513" s="1">
        <f t="shared" si="23"/>
        <v>14207.326756</v>
      </c>
      <c r="L1513">
        <v>333.99</v>
      </c>
      <c r="M1513">
        <v>1.04</v>
      </c>
      <c r="N1513" s="1">
        <f>Table1[[#This Row],[final_price]]*Table1[[#This Row],[competitor_price_index]]</f>
        <v>14775.619826240001</v>
      </c>
      <c r="O1513" t="s">
        <v>44</v>
      </c>
      <c r="P1513">
        <v>4326</v>
      </c>
      <c r="Q1513">
        <v>1800</v>
      </c>
      <c r="R1513">
        <v>19.309999999999999</v>
      </c>
      <c r="S1513" s="2">
        <f>Table1[[#This Row],[units_sold]]*(Table1[[#This Row],[return_rate]]/100)</f>
        <v>347.58</v>
      </c>
      <c r="T1513" s="2">
        <f>Table1[[#This Row],[units_sold]]-Table1[[#This Row],[unit_return]]</f>
        <v>1452.42</v>
      </c>
      <c r="U1513">
        <f>Table1[[#This Row],[final_sold]]*Table1[[#This Row],[final_price]]</f>
        <v>20635005.526949521</v>
      </c>
      <c r="V1513">
        <v>3.69</v>
      </c>
      <c r="W1513">
        <v>17.63</v>
      </c>
    </row>
    <row r="1514" spans="1:23" x14ac:dyDescent="0.3">
      <c r="A1514">
        <v>2020</v>
      </c>
      <c r="B1514" t="s">
        <v>37</v>
      </c>
      <c r="C1514" t="s">
        <v>18</v>
      </c>
      <c r="D1514">
        <v>22283</v>
      </c>
      <c r="E1514">
        <v>3.09</v>
      </c>
      <c r="F1514" s="2">
        <f>Table1[[#This Row],[website_traffic]]*(Table1[[#This Row],[conversion_rate]]/100)</f>
        <v>688.54469999999992</v>
      </c>
      <c r="G1514">
        <v>264367.23</v>
      </c>
      <c r="H1514" s="2">
        <f>Table1[[#This Row],[marketing_spend]]/Table1[[#This Row],[customer buying]]</f>
        <v>383.95071518232589</v>
      </c>
      <c r="I1514">
        <v>17454.169999999998</v>
      </c>
      <c r="J1514">
        <v>55.45</v>
      </c>
      <c r="K1514" s="1">
        <f t="shared" si="23"/>
        <v>7775.832734999999</v>
      </c>
      <c r="L1514">
        <v>454.16</v>
      </c>
      <c r="M1514">
        <v>0.92</v>
      </c>
      <c r="N1514" s="1">
        <f>Table1[[#This Row],[final_price]]*Table1[[#This Row],[competitor_price_index]]</f>
        <v>7153.7661161999995</v>
      </c>
      <c r="O1514" t="s">
        <v>44</v>
      </c>
      <c r="P1514">
        <v>4805</v>
      </c>
      <c r="Q1514">
        <v>557</v>
      </c>
      <c r="R1514">
        <v>21.83</v>
      </c>
      <c r="S1514" s="2">
        <f>Table1[[#This Row],[units_sold]]*(Table1[[#This Row],[return_rate]]/100)</f>
        <v>121.59309999999999</v>
      </c>
      <c r="T1514" s="2">
        <f>Table1[[#This Row],[units_sold]]-Table1[[#This Row],[unit_return]]</f>
        <v>435.40690000000001</v>
      </c>
      <c r="U1514">
        <f>Table1[[#This Row],[final_sold]]*Table1[[#This Row],[final_price]]</f>
        <v>3385651.2260648711</v>
      </c>
      <c r="V1514">
        <v>3.24</v>
      </c>
      <c r="W1514">
        <v>19.64</v>
      </c>
    </row>
    <row r="1515" spans="1:23" x14ac:dyDescent="0.3">
      <c r="A1515">
        <v>2020</v>
      </c>
      <c r="B1515" t="s">
        <v>37</v>
      </c>
      <c r="C1515" t="s">
        <v>20</v>
      </c>
      <c r="D1515">
        <v>68959</v>
      </c>
      <c r="E1515">
        <v>1.53</v>
      </c>
      <c r="F1515" s="2">
        <f>Table1[[#This Row],[website_traffic]]*(Table1[[#This Row],[conversion_rate]]/100)</f>
        <v>1055.0727000000002</v>
      </c>
      <c r="G1515">
        <v>492419.35</v>
      </c>
      <c r="H1515" s="2">
        <f>Table1[[#This Row],[marketing_spend]]/Table1[[#This Row],[customer buying]]</f>
        <v>466.71603767209587</v>
      </c>
      <c r="I1515">
        <v>27681.07</v>
      </c>
      <c r="J1515">
        <v>43.06</v>
      </c>
      <c r="K1515" s="1">
        <f t="shared" si="23"/>
        <v>15761.601257999997</v>
      </c>
      <c r="L1515">
        <v>24.91</v>
      </c>
      <c r="M1515">
        <v>0.86</v>
      </c>
      <c r="N1515" s="1">
        <f>Table1[[#This Row],[final_price]]*Table1[[#This Row],[competitor_price_index]]</f>
        <v>13554.977081879997</v>
      </c>
      <c r="O1515" t="s">
        <v>44</v>
      </c>
      <c r="P1515">
        <v>3387</v>
      </c>
      <c r="Q1515">
        <v>754</v>
      </c>
      <c r="R1515">
        <v>19.010000000000002</v>
      </c>
      <c r="S1515" s="2">
        <f>Table1[[#This Row],[units_sold]]*(Table1[[#This Row],[return_rate]]/100)</f>
        <v>143.33540000000002</v>
      </c>
      <c r="T1515" s="2">
        <f>Table1[[#This Row],[units_sold]]-Table1[[#This Row],[unit_return]]</f>
        <v>610.66459999999995</v>
      </c>
      <c r="U1515">
        <f>Table1[[#This Row],[final_sold]]*Table1[[#This Row],[final_price]]</f>
        <v>9625051.9275760651</v>
      </c>
      <c r="V1515">
        <v>2.86</v>
      </c>
      <c r="W1515">
        <v>23.48</v>
      </c>
    </row>
    <row r="1516" spans="1:23" x14ac:dyDescent="0.3">
      <c r="A1516">
        <v>2020</v>
      </c>
      <c r="B1516" t="s">
        <v>37</v>
      </c>
      <c r="C1516" t="s">
        <v>18</v>
      </c>
      <c r="D1516">
        <v>131794</v>
      </c>
      <c r="E1516">
        <v>3.35</v>
      </c>
      <c r="F1516" s="2">
        <f>Table1[[#This Row],[website_traffic]]*(Table1[[#This Row],[conversion_rate]]/100)</f>
        <v>4415.0990000000002</v>
      </c>
      <c r="G1516">
        <v>61411.18</v>
      </c>
      <c r="H1516" s="2">
        <f>Table1[[#This Row],[marketing_spend]]/Table1[[#This Row],[customer buying]]</f>
        <v>13.90935514696273</v>
      </c>
      <c r="I1516">
        <v>46694.05</v>
      </c>
      <c r="J1516">
        <v>23.95</v>
      </c>
      <c r="K1516" s="1">
        <f t="shared" si="23"/>
        <v>35510.825024999998</v>
      </c>
      <c r="L1516">
        <v>474.84</v>
      </c>
      <c r="M1516">
        <v>1.05</v>
      </c>
      <c r="N1516" s="1">
        <f>Table1[[#This Row],[final_price]]*Table1[[#This Row],[competitor_price_index]]</f>
        <v>37286.366276250003</v>
      </c>
      <c r="O1516" t="s">
        <v>45</v>
      </c>
      <c r="P1516">
        <v>4363</v>
      </c>
      <c r="Q1516">
        <v>3982</v>
      </c>
      <c r="R1516">
        <v>18.41</v>
      </c>
      <c r="S1516" s="2">
        <f>Table1[[#This Row],[units_sold]]*(Table1[[#This Row],[return_rate]]/100)</f>
        <v>733.08620000000008</v>
      </c>
      <c r="T1516" s="2">
        <f>Table1[[#This Row],[units_sold]]-Table1[[#This Row],[unit_return]]</f>
        <v>3248.9137999999998</v>
      </c>
      <c r="U1516">
        <f>Table1[[#This Row],[final_sold]]*Table1[[#This Row],[final_price]]</f>
        <v>115371609.47310783</v>
      </c>
      <c r="V1516">
        <v>4.51</v>
      </c>
      <c r="W1516">
        <v>6.07</v>
      </c>
    </row>
    <row r="1517" spans="1:23" x14ac:dyDescent="0.3">
      <c r="A1517">
        <v>2020</v>
      </c>
      <c r="B1517" t="s">
        <v>37</v>
      </c>
      <c r="C1517" t="s">
        <v>18</v>
      </c>
      <c r="D1517">
        <v>8546</v>
      </c>
      <c r="E1517">
        <v>4.67</v>
      </c>
      <c r="F1517" s="2">
        <f>Table1[[#This Row],[website_traffic]]*(Table1[[#This Row],[conversion_rate]]/100)</f>
        <v>399.09819999999996</v>
      </c>
      <c r="G1517">
        <v>219603.84</v>
      </c>
      <c r="H1517" s="2">
        <f>Table1[[#This Row],[marketing_spend]]/Table1[[#This Row],[customer buying]]</f>
        <v>550.25013893823632</v>
      </c>
      <c r="I1517">
        <v>48551.05</v>
      </c>
      <c r="J1517">
        <v>19.440000000000001</v>
      </c>
      <c r="K1517" s="1">
        <f t="shared" si="23"/>
        <v>39112.725879999998</v>
      </c>
      <c r="L1517">
        <v>347.4</v>
      </c>
      <c r="M1517">
        <v>1</v>
      </c>
      <c r="N1517" s="1">
        <f>Table1[[#This Row],[final_price]]*Table1[[#This Row],[competitor_price_index]]</f>
        <v>39112.725879999998</v>
      </c>
      <c r="O1517" t="s">
        <v>45</v>
      </c>
      <c r="P1517">
        <v>728</v>
      </c>
      <c r="Q1517">
        <v>391</v>
      </c>
      <c r="R1517">
        <v>13.22</v>
      </c>
      <c r="S1517" s="2">
        <f>Table1[[#This Row],[units_sold]]*(Table1[[#This Row],[return_rate]]/100)</f>
        <v>51.690200000000004</v>
      </c>
      <c r="T1517" s="2">
        <f>Table1[[#This Row],[units_sold]]-Table1[[#This Row],[unit_return]]</f>
        <v>339.3098</v>
      </c>
      <c r="U1517">
        <f>Table1[[#This Row],[final_sold]]*Table1[[#This Row],[final_price]]</f>
        <v>13271331.195797624</v>
      </c>
      <c r="V1517">
        <v>4.91</v>
      </c>
      <c r="W1517">
        <v>9.43</v>
      </c>
    </row>
    <row r="1518" spans="1:23" x14ac:dyDescent="0.3">
      <c r="A1518">
        <v>2020</v>
      </c>
      <c r="B1518" t="s">
        <v>37</v>
      </c>
      <c r="C1518" t="s">
        <v>21</v>
      </c>
      <c r="D1518">
        <v>58852</v>
      </c>
      <c r="E1518">
        <v>6.33</v>
      </c>
      <c r="F1518" s="2">
        <f>Table1[[#This Row],[website_traffic]]*(Table1[[#This Row],[conversion_rate]]/100)</f>
        <v>3725.3315999999995</v>
      </c>
      <c r="G1518">
        <v>284683.8</v>
      </c>
      <c r="H1518" s="2">
        <f>Table1[[#This Row],[marketing_spend]]/Table1[[#This Row],[customer buying]]</f>
        <v>76.418378433748032</v>
      </c>
      <c r="I1518">
        <v>3481.43</v>
      </c>
      <c r="J1518">
        <v>56.47</v>
      </c>
      <c r="K1518" s="1">
        <f t="shared" si="23"/>
        <v>1515.4664789999999</v>
      </c>
      <c r="L1518">
        <v>215.86</v>
      </c>
      <c r="M1518">
        <v>1.01</v>
      </c>
      <c r="N1518" s="1">
        <f>Table1[[#This Row],[final_price]]*Table1[[#This Row],[competitor_price_index]]</f>
        <v>1530.6211437899999</v>
      </c>
      <c r="O1518" t="s">
        <v>44</v>
      </c>
      <c r="P1518">
        <v>3582</v>
      </c>
      <c r="Q1518">
        <v>3194</v>
      </c>
      <c r="R1518">
        <v>10.59</v>
      </c>
      <c r="S1518" s="2">
        <f>Table1[[#This Row],[units_sold]]*(Table1[[#This Row],[return_rate]]/100)</f>
        <v>338.24459999999999</v>
      </c>
      <c r="T1518" s="2">
        <f>Table1[[#This Row],[units_sold]]-Table1[[#This Row],[unit_return]]</f>
        <v>2855.7554</v>
      </c>
      <c r="U1518">
        <f>Table1[[#This Row],[final_sold]]*Table1[[#This Row],[final_price]]</f>
        <v>4327801.580923236</v>
      </c>
      <c r="V1518">
        <v>3.43</v>
      </c>
      <c r="W1518">
        <v>18.37</v>
      </c>
    </row>
    <row r="1519" spans="1:23" x14ac:dyDescent="0.3">
      <c r="A1519">
        <v>2020</v>
      </c>
      <c r="B1519" t="s">
        <v>37</v>
      </c>
      <c r="C1519" t="s">
        <v>19</v>
      </c>
      <c r="D1519">
        <v>115883</v>
      </c>
      <c r="E1519">
        <v>0.78</v>
      </c>
      <c r="F1519" s="2">
        <f>Table1[[#This Row],[website_traffic]]*(Table1[[#This Row],[conversion_rate]]/100)</f>
        <v>903.88740000000007</v>
      </c>
      <c r="G1519">
        <v>214064.18</v>
      </c>
      <c r="H1519" s="2">
        <f>Table1[[#This Row],[marketing_spend]]/Table1[[#This Row],[customer buying]]</f>
        <v>236.82615777142149</v>
      </c>
      <c r="I1519">
        <v>5576.53</v>
      </c>
      <c r="J1519">
        <v>5.4</v>
      </c>
      <c r="K1519" s="1">
        <f t="shared" si="23"/>
        <v>5275.3973799999994</v>
      </c>
      <c r="L1519">
        <v>181.06</v>
      </c>
      <c r="M1519">
        <v>1.1200000000000001</v>
      </c>
      <c r="N1519" s="1">
        <f>Table1[[#This Row],[final_price]]*Table1[[#This Row],[competitor_price_index]]</f>
        <v>5908.4450655999999</v>
      </c>
      <c r="O1519" t="s">
        <v>45</v>
      </c>
      <c r="P1519">
        <v>3335</v>
      </c>
      <c r="Q1519">
        <v>625</v>
      </c>
      <c r="R1519">
        <v>5.09</v>
      </c>
      <c r="S1519" s="2">
        <f>Table1[[#This Row],[units_sold]]*(Table1[[#This Row],[return_rate]]/100)</f>
        <v>31.8125</v>
      </c>
      <c r="T1519" s="2">
        <f>Table1[[#This Row],[units_sold]]-Table1[[#This Row],[unit_return]]</f>
        <v>593.1875</v>
      </c>
      <c r="U1519">
        <f>Table1[[#This Row],[final_sold]]*Table1[[#This Row],[final_price]]</f>
        <v>3129299.7833487499</v>
      </c>
      <c r="V1519">
        <v>3.46</v>
      </c>
      <c r="W1519">
        <v>4.51</v>
      </c>
    </row>
    <row r="1520" spans="1:23" x14ac:dyDescent="0.3">
      <c r="A1520">
        <v>2020</v>
      </c>
      <c r="B1520" t="s">
        <v>37</v>
      </c>
      <c r="C1520" t="s">
        <v>18</v>
      </c>
      <c r="D1520">
        <v>59694</v>
      </c>
      <c r="E1520">
        <v>7.94</v>
      </c>
      <c r="F1520" s="2">
        <f>Table1[[#This Row],[website_traffic]]*(Table1[[#This Row],[conversion_rate]]/100)</f>
        <v>4739.7035999999998</v>
      </c>
      <c r="G1520">
        <v>346222.72</v>
      </c>
      <c r="H1520" s="2">
        <f>Table1[[#This Row],[marketing_spend]]/Table1[[#This Row],[customer buying]]</f>
        <v>73.047335702595404</v>
      </c>
      <c r="I1520">
        <v>42395.38</v>
      </c>
      <c r="J1520">
        <v>11.98</v>
      </c>
      <c r="K1520" s="1">
        <f t="shared" si="23"/>
        <v>37316.413475999994</v>
      </c>
      <c r="L1520">
        <v>136.26</v>
      </c>
      <c r="M1520">
        <v>0.98</v>
      </c>
      <c r="N1520" s="1">
        <f>Table1[[#This Row],[final_price]]*Table1[[#This Row],[competitor_price_index]]</f>
        <v>36570.085206479991</v>
      </c>
      <c r="O1520" t="s">
        <v>45</v>
      </c>
      <c r="P1520">
        <v>2206</v>
      </c>
      <c r="Q1520">
        <v>3659</v>
      </c>
      <c r="R1520">
        <v>8.56</v>
      </c>
      <c r="S1520" s="2">
        <f>Table1[[#This Row],[units_sold]]*(Table1[[#This Row],[return_rate]]/100)</f>
        <v>313.21040000000005</v>
      </c>
      <c r="T1520" s="2">
        <f>Table1[[#This Row],[units_sold]]-Table1[[#This Row],[unit_return]]</f>
        <v>3345.7896000000001</v>
      </c>
      <c r="U1520">
        <f>Table1[[#This Row],[final_sold]]*Table1[[#This Row],[final_price]]</f>
        <v>124852868.11730063</v>
      </c>
      <c r="V1520">
        <v>3.86</v>
      </c>
      <c r="W1520">
        <v>2.86</v>
      </c>
    </row>
    <row r="1521" spans="1:23" x14ac:dyDescent="0.3">
      <c r="A1521">
        <v>2020</v>
      </c>
      <c r="B1521" t="s">
        <v>37</v>
      </c>
      <c r="C1521" t="s">
        <v>21</v>
      </c>
      <c r="D1521">
        <v>24696</v>
      </c>
      <c r="E1521">
        <v>3.87</v>
      </c>
      <c r="F1521" s="2">
        <f>Table1[[#This Row],[website_traffic]]*(Table1[[#This Row],[conversion_rate]]/100)</f>
        <v>955.73519999999996</v>
      </c>
      <c r="G1521">
        <v>395626.26</v>
      </c>
      <c r="H1521" s="2">
        <f>Table1[[#This Row],[marketing_spend]]/Table1[[#This Row],[customer buying]]</f>
        <v>413.94965885948329</v>
      </c>
      <c r="I1521">
        <v>27011.53</v>
      </c>
      <c r="J1521">
        <v>25.27</v>
      </c>
      <c r="K1521" s="1">
        <f t="shared" si="23"/>
        <v>20185.716369000002</v>
      </c>
      <c r="L1521">
        <v>129.22999999999999</v>
      </c>
      <c r="M1521">
        <v>1.1399999999999999</v>
      </c>
      <c r="N1521" s="1">
        <f>Table1[[#This Row],[final_price]]*Table1[[#This Row],[competitor_price_index]]</f>
        <v>23011.71666066</v>
      </c>
      <c r="O1521" t="s">
        <v>44</v>
      </c>
      <c r="P1521">
        <v>1402</v>
      </c>
      <c r="Q1521">
        <v>604</v>
      </c>
      <c r="R1521">
        <v>23.83</v>
      </c>
      <c r="S1521" s="2">
        <f>Table1[[#This Row],[units_sold]]*(Table1[[#This Row],[return_rate]]/100)</f>
        <v>143.9332</v>
      </c>
      <c r="T1521" s="2">
        <f>Table1[[#This Row],[units_sold]]-Table1[[#This Row],[unit_return]]</f>
        <v>460.0668</v>
      </c>
      <c r="U1521">
        <f>Table1[[#This Row],[final_sold]]*Table1[[#This Row],[final_price]]</f>
        <v>9286777.9355934504</v>
      </c>
      <c r="V1521">
        <v>2.5299999999999998</v>
      </c>
      <c r="W1521">
        <v>16.96</v>
      </c>
    </row>
    <row r="1522" spans="1:23" x14ac:dyDescent="0.3">
      <c r="A1522">
        <v>2020</v>
      </c>
      <c r="B1522" t="s">
        <v>37</v>
      </c>
      <c r="C1522" t="s">
        <v>22</v>
      </c>
      <c r="D1522">
        <v>196068</v>
      </c>
      <c r="E1522">
        <v>0.68</v>
      </c>
      <c r="F1522" s="2">
        <f>Table1[[#This Row],[website_traffic]]*(Table1[[#This Row],[conversion_rate]]/100)</f>
        <v>1333.2624000000001</v>
      </c>
      <c r="G1522">
        <v>496713.62</v>
      </c>
      <c r="H1522" s="2">
        <f>Table1[[#This Row],[marketing_spend]]/Table1[[#This Row],[customer buying]]</f>
        <v>372.55503492785812</v>
      </c>
      <c r="I1522">
        <v>14240.46</v>
      </c>
      <c r="J1522">
        <v>12.93</v>
      </c>
      <c r="K1522" s="1">
        <f t="shared" si="23"/>
        <v>12399.168522</v>
      </c>
      <c r="L1522">
        <v>34.61</v>
      </c>
      <c r="M1522">
        <v>1.1599999999999999</v>
      </c>
      <c r="N1522" s="1">
        <f>Table1[[#This Row],[final_price]]*Table1[[#This Row],[competitor_price_index]]</f>
        <v>14383.035485519998</v>
      </c>
      <c r="O1522" t="s">
        <v>45</v>
      </c>
      <c r="P1522">
        <v>4633</v>
      </c>
      <c r="Q1522">
        <v>1290</v>
      </c>
      <c r="R1522">
        <v>13.84</v>
      </c>
      <c r="S1522" s="2">
        <f>Table1[[#This Row],[units_sold]]*(Table1[[#This Row],[return_rate]]/100)</f>
        <v>178.536</v>
      </c>
      <c r="T1522" s="2">
        <f>Table1[[#This Row],[units_sold]]-Table1[[#This Row],[unit_return]]</f>
        <v>1111.4639999999999</v>
      </c>
      <c r="U1522">
        <f>Table1[[#This Row],[final_sold]]*Table1[[#This Row],[final_price]]</f>
        <v>13781229.442136208</v>
      </c>
      <c r="V1522">
        <v>4.84</v>
      </c>
      <c r="W1522">
        <v>10.97</v>
      </c>
    </row>
    <row r="1523" spans="1:23" x14ac:dyDescent="0.3">
      <c r="A1523">
        <v>2020</v>
      </c>
      <c r="B1523" t="s">
        <v>37</v>
      </c>
      <c r="C1523" t="s">
        <v>20</v>
      </c>
      <c r="D1523">
        <v>18344</v>
      </c>
      <c r="E1523">
        <v>2.69</v>
      </c>
      <c r="F1523" s="2">
        <f>Table1[[#This Row],[website_traffic]]*(Table1[[#This Row],[conversion_rate]]/100)</f>
        <v>493.45359999999999</v>
      </c>
      <c r="G1523">
        <v>301105.96999999997</v>
      </c>
      <c r="H1523" s="2">
        <f>Table1[[#This Row],[marketing_spend]]/Table1[[#This Row],[customer buying]]</f>
        <v>610.201182036163</v>
      </c>
      <c r="I1523">
        <v>33774.769999999997</v>
      </c>
      <c r="J1523">
        <v>7.29</v>
      </c>
      <c r="K1523" s="1">
        <f t="shared" si="23"/>
        <v>31312.589266999999</v>
      </c>
      <c r="L1523">
        <v>60.77</v>
      </c>
      <c r="M1523">
        <v>1.1599999999999999</v>
      </c>
      <c r="N1523" s="1">
        <f>Table1[[#This Row],[final_price]]*Table1[[#This Row],[competitor_price_index]]</f>
        <v>36322.603549719999</v>
      </c>
      <c r="O1523" t="s">
        <v>45</v>
      </c>
      <c r="P1523">
        <v>2703</v>
      </c>
      <c r="Q1523">
        <v>423</v>
      </c>
      <c r="R1523">
        <v>14.91</v>
      </c>
      <c r="S1523" s="2">
        <f>Table1[[#This Row],[units_sold]]*(Table1[[#This Row],[return_rate]]/100)</f>
        <v>63.069300000000005</v>
      </c>
      <c r="T1523" s="2">
        <f>Table1[[#This Row],[units_sold]]-Table1[[#This Row],[unit_return]]</f>
        <v>359.9307</v>
      </c>
      <c r="U1523">
        <f>Table1[[#This Row],[final_sold]]*Table1[[#This Row],[final_price]]</f>
        <v>11270362.173683796</v>
      </c>
      <c r="V1523">
        <v>4.29</v>
      </c>
      <c r="W1523">
        <v>11.57</v>
      </c>
    </row>
    <row r="1524" spans="1:23" x14ac:dyDescent="0.3">
      <c r="A1524">
        <v>2020</v>
      </c>
      <c r="B1524" t="s">
        <v>37</v>
      </c>
      <c r="C1524" t="s">
        <v>18</v>
      </c>
      <c r="D1524">
        <v>44884</v>
      </c>
      <c r="E1524">
        <v>6.31</v>
      </c>
      <c r="F1524" s="2">
        <f>Table1[[#This Row],[website_traffic]]*(Table1[[#This Row],[conversion_rate]]/100)</f>
        <v>2832.1803999999997</v>
      </c>
      <c r="G1524">
        <v>297538.40999999997</v>
      </c>
      <c r="H1524" s="2">
        <f>Table1[[#This Row],[marketing_spend]]/Table1[[#This Row],[customer buying]]</f>
        <v>105.05630573532675</v>
      </c>
      <c r="I1524">
        <v>25751.25</v>
      </c>
      <c r="J1524">
        <v>47.07</v>
      </c>
      <c r="K1524" s="1">
        <f t="shared" si="23"/>
        <v>13630.136624999999</v>
      </c>
      <c r="L1524">
        <v>104.73</v>
      </c>
      <c r="M1524">
        <v>0.81</v>
      </c>
      <c r="N1524" s="1">
        <f>Table1[[#This Row],[final_price]]*Table1[[#This Row],[competitor_price_index]]</f>
        <v>11040.41066625</v>
      </c>
      <c r="O1524" t="s">
        <v>45</v>
      </c>
      <c r="P1524">
        <v>2720</v>
      </c>
      <c r="Q1524">
        <v>1812</v>
      </c>
      <c r="R1524">
        <v>24.37</v>
      </c>
      <c r="S1524" s="2">
        <f>Table1[[#This Row],[units_sold]]*(Table1[[#This Row],[return_rate]]/100)</f>
        <v>441.58440000000002</v>
      </c>
      <c r="T1524" s="2">
        <f>Table1[[#This Row],[units_sold]]-Table1[[#This Row],[unit_return]]</f>
        <v>1370.4156</v>
      </c>
      <c r="U1524">
        <f>Table1[[#This Row],[final_sold]]*Table1[[#This Row],[final_price]]</f>
        <v>18678951.86103135</v>
      </c>
      <c r="V1524">
        <v>3.2</v>
      </c>
      <c r="W1524">
        <v>10.16</v>
      </c>
    </row>
    <row r="1525" spans="1:23" x14ac:dyDescent="0.3">
      <c r="A1525">
        <v>2020</v>
      </c>
      <c r="B1525" t="s">
        <v>37</v>
      </c>
      <c r="C1525" t="s">
        <v>21</v>
      </c>
      <c r="D1525">
        <v>16120</v>
      </c>
      <c r="E1525">
        <v>1.6</v>
      </c>
      <c r="F1525" s="2">
        <f>Table1[[#This Row],[website_traffic]]*(Table1[[#This Row],[conversion_rate]]/100)</f>
        <v>257.92</v>
      </c>
      <c r="G1525">
        <v>270137.67</v>
      </c>
      <c r="H1525" s="2">
        <f>Table1[[#This Row],[marketing_spend]]/Table1[[#This Row],[customer buying]]</f>
        <v>1047.3699984491313</v>
      </c>
      <c r="I1525">
        <v>24999.22</v>
      </c>
      <c r="J1525">
        <v>47.71</v>
      </c>
      <c r="K1525" s="1">
        <f t="shared" si="23"/>
        <v>13072.092137999998</v>
      </c>
      <c r="L1525">
        <v>57.71</v>
      </c>
      <c r="M1525">
        <v>0.99</v>
      </c>
      <c r="N1525" s="1">
        <f>Table1[[#This Row],[final_price]]*Table1[[#This Row],[competitor_price_index]]</f>
        <v>12941.371216619998</v>
      </c>
      <c r="O1525" t="s">
        <v>45</v>
      </c>
      <c r="P1525">
        <v>1391</v>
      </c>
      <c r="Q1525">
        <v>185</v>
      </c>
      <c r="R1525">
        <v>17.07</v>
      </c>
      <c r="S1525" s="2">
        <f>Table1[[#This Row],[units_sold]]*(Table1[[#This Row],[return_rate]]/100)</f>
        <v>31.579499999999999</v>
      </c>
      <c r="T1525" s="2">
        <f>Table1[[#This Row],[units_sold]]-Table1[[#This Row],[unit_return]]</f>
        <v>153.4205</v>
      </c>
      <c r="U1525">
        <f>Table1[[#This Row],[final_sold]]*Table1[[#This Row],[final_price]]</f>
        <v>2005526.9118580287</v>
      </c>
      <c r="V1525">
        <v>3.59</v>
      </c>
      <c r="W1525">
        <v>12.89</v>
      </c>
    </row>
    <row r="1526" spans="1:23" x14ac:dyDescent="0.3">
      <c r="A1526">
        <v>2020</v>
      </c>
      <c r="B1526" t="s">
        <v>37</v>
      </c>
      <c r="C1526" t="s">
        <v>19</v>
      </c>
      <c r="D1526">
        <v>142615</v>
      </c>
      <c r="E1526">
        <v>5.83</v>
      </c>
      <c r="F1526" s="2">
        <f>Table1[[#This Row],[website_traffic]]*(Table1[[#This Row],[conversion_rate]]/100)</f>
        <v>8314.4544999999998</v>
      </c>
      <c r="G1526">
        <v>265767.44</v>
      </c>
      <c r="H1526" s="2">
        <f>Table1[[#This Row],[marketing_spend]]/Table1[[#This Row],[customer buying]]</f>
        <v>31.964507112282593</v>
      </c>
      <c r="I1526">
        <v>12721.22</v>
      </c>
      <c r="J1526">
        <v>44.21</v>
      </c>
      <c r="K1526" s="1">
        <f t="shared" si="23"/>
        <v>7097.1686380000001</v>
      </c>
      <c r="L1526">
        <v>112.2</v>
      </c>
      <c r="M1526">
        <v>1.05</v>
      </c>
      <c r="N1526" s="1">
        <f>Table1[[#This Row],[final_price]]*Table1[[#This Row],[competitor_price_index]]</f>
        <v>7452.0270699000002</v>
      </c>
      <c r="O1526" t="s">
        <v>45</v>
      </c>
      <c r="P1526">
        <v>1504</v>
      </c>
      <c r="Q1526">
        <v>4157</v>
      </c>
      <c r="R1526">
        <v>3.33</v>
      </c>
      <c r="S1526" s="2">
        <f>Table1[[#This Row],[units_sold]]*(Table1[[#This Row],[return_rate]]/100)</f>
        <v>138.4281</v>
      </c>
      <c r="T1526" s="2">
        <f>Table1[[#This Row],[units_sold]]-Table1[[#This Row],[unit_return]]</f>
        <v>4018.5718999999999</v>
      </c>
      <c r="U1526">
        <f>Table1[[#This Row],[final_sold]]*Table1[[#This Row],[final_price]]</f>
        <v>28520482.45822807</v>
      </c>
      <c r="V1526">
        <v>2.5</v>
      </c>
      <c r="W1526">
        <v>11.05</v>
      </c>
    </row>
    <row r="1527" spans="1:23" x14ac:dyDescent="0.3">
      <c r="A1527">
        <v>2020</v>
      </c>
      <c r="B1527" t="s">
        <v>37</v>
      </c>
      <c r="C1527" t="s">
        <v>21</v>
      </c>
      <c r="D1527">
        <v>48941</v>
      </c>
      <c r="E1527">
        <v>2.94</v>
      </c>
      <c r="F1527" s="2">
        <f>Table1[[#This Row],[website_traffic]]*(Table1[[#This Row],[conversion_rate]]/100)</f>
        <v>1438.8653999999999</v>
      </c>
      <c r="G1527">
        <v>182759.42</v>
      </c>
      <c r="H1527" s="2">
        <f>Table1[[#This Row],[marketing_spend]]/Table1[[#This Row],[customer buying]]</f>
        <v>127.01634218183301</v>
      </c>
      <c r="I1527">
        <v>42710.77</v>
      </c>
      <c r="J1527">
        <v>35.619999999999997</v>
      </c>
      <c r="K1527" s="1">
        <f t="shared" si="23"/>
        <v>27497.193726000001</v>
      </c>
      <c r="L1527">
        <v>463.51</v>
      </c>
      <c r="M1527">
        <v>1.1000000000000001</v>
      </c>
      <c r="N1527" s="1">
        <f>Table1[[#This Row],[final_price]]*Table1[[#This Row],[competitor_price_index]]</f>
        <v>30246.913098600005</v>
      </c>
      <c r="O1527" t="s">
        <v>45</v>
      </c>
      <c r="P1527">
        <v>2356</v>
      </c>
      <c r="Q1527">
        <v>1329</v>
      </c>
      <c r="R1527">
        <v>8.61</v>
      </c>
      <c r="S1527" s="2">
        <f>Table1[[#This Row],[units_sold]]*(Table1[[#This Row],[return_rate]]/100)</f>
        <v>114.42689999999999</v>
      </c>
      <c r="T1527" s="2">
        <f>Table1[[#This Row],[units_sold]]-Table1[[#This Row],[unit_return]]</f>
        <v>1214.5731000000001</v>
      </c>
      <c r="U1527">
        <f>Table1[[#This Row],[final_sold]]*Table1[[#This Row],[final_price]]</f>
        <v>33397351.825088374</v>
      </c>
      <c r="V1527">
        <v>4.62</v>
      </c>
      <c r="W1527">
        <v>12.44</v>
      </c>
    </row>
    <row r="1528" spans="1:23" x14ac:dyDescent="0.3">
      <c r="A1528">
        <v>2020</v>
      </c>
      <c r="B1528" t="s">
        <v>37</v>
      </c>
      <c r="C1528" t="s">
        <v>19</v>
      </c>
      <c r="D1528">
        <v>87665</v>
      </c>
      <c r="E1528">
        <v>6.82</v>
      </c>
      <c r="F1528" s="2">
        <f>Table1[[#This Row],[website_traffic]]*(Table1[[#This Row],[conversion_rate]]/100)</f>
        <v>5978.7529999999997</v>
      </c>
      <c r="G1528">
        <v>210701.97</v>
      </c>
      <c r="H1528" s="2">
        <f>Table1[[#This Row],[marketing_spend]]/Table1[[#This Row],[customer buying]]</f>
        <v>35.241792059314044</v>
      </c>
      <c r="I1528">
        <v>6871.95</v>
      </c>
      <c r="J1528">
        <v>23.88</v>
      </c>
      <c r="K1528" s="1">
        <f t="shared" si="23"/>
        <v>5230.9283399999995</v>
      </c>
      <c r="L1528">
        <v>231.57</v>
      </c>
      <c r="M1528">
        <v>0.96</v>
      </c>
      <c r="N1528" s="1">
        <f>Table1[[#This Row],[final_price]]*Table1[[#This Row],[competitor_price_index]]</f>
        <v>5021.6912063999989</v>
      </c>
      <c r="O1528" t="s">
        <v>45</v>
      </c>
      <c r="P1528">
        <v>723</v>
      </c>
      <c r="Q1528">
        <v>3694</v>
      </c>
      <c r="R1528">
        <v>23.07</v>
      </c>
      <c r="S1528" s="2">
        <f>Table1[[#This Row],[units_sold]]*(Table1[[#This Row],[return_rate]]/100)</f>
        <v>852.20580000000007</v>
      </c>
      <c r="T1528" s="2">
        <f>Table1[[#This Row],[units_sold]]-Table1[[#This Row],[unit_return]]</f>
        <v>2841.7941999999998</v>
      </c>
      <c r="U1528">
        <f>Table1[[#This Row],[final_sold]]*Table1[[#This Row],[final_price]]</f>
        <v>14865221.817227626</v>
      </c>
      <c r="V1528">
        <v>3.09</v>
      </c>
      <c r="W1528">
        <v>5.73</v>
      </c>
    </row>
    <row r="1529" spans="1:23" x14ac:dyDescent="0.3">
      <c r="A1529">
        <v>2020</v>
      </c>
      <c r="B1529" t="s">
        <v>37</v>
      </c>
      <c r="C1529" t="s">
        <v>19</v>
      </c>
      <c r="D1529">
        <v>171200</v>
      </c>
      <c r="E1529">
        <v>6.82</v>
      </c>
      <c r="F1529" s="2">
        <f>Table1[[#This Row],[website_traffic]]*(Table1[[#This Row],[conversion_rate]]/100)</f>
        <v>11675.84</v>
      </c>
      <c r="G1529">
        <v>219188.93</v>
      </c>
      <c r="H1529" s="2">
        <f>Table1[[#This Row],[marketing_spend]]/Table1[[#This Row],[customer buying]]</f>
        <v>18.772861738427384</v>
      </c>
      <c r="I1529">
        <v>49006.59</v>
      </c>
      <c r="J1529">
        <v>14.32</v>
      </c>
      <c r="K1529" s="1">
        <f t="shared" si="23"/>
        <v>41988.846311999994</v>
      </c>
      <c r="L1529">
        <v>241.56</v>
      </c>
      <c r="M1529">
        <v>1.1599999999999999</v>
      </c>
      <c r="N1529" s="1">
        <f>Table1[[#This Row],[final_price]]*Table1[[#This Row],[competitor_price_index]]</f>
        <v>48707.061721919992</v>
      </c>
      <c r="O1529" t="s">
        <v>45</v>
      </c>
      <c r="P1529">
        <v>852</v>
      </c>
      <c r="Q1529">
        <v>9364</v>
      </c>
      <c r="R1529">
        <v>5.34</v>
      </c>
      <c r="S1529" s="2">
        <f>Table1[[#This Row],[units_sold]]*(Table1[[#This Row],[return_rate]]/100)</f>
        <v>500.03759999999994</v>
      </c>
      <c r="T1529" s="2">
        <f>Table1[[#This Row],[units_sold]]-Table1[[#This Row],[unit_return]]</f>
        <v>8863.9624000000003</v>
      </c>
      <c r="U1529">
        <f>Table1[[#This Row],[final_sold]]*Table1[[#This Row],[final_price]]</f>
        <v>372187554.92894661</v>
      </c>
      <c r="V1529">
        <v>4.01</v>
      </c>
      <c r="W1529">
        <v>3.04</v>
      </c>
    </row>
    <row r="1530" spans="1:23" x14ac:dyDescent="0.3">
      <c r="A1530">
        <v>2020</v>
      </c>
      <c r="B1530" t="s">
        <v>37</v>
      </c>
      <c r="C1530" t="s">
        <v>22</v>
      </c>
      <c r="D1530">
        <v>188015</v>
      </c>
      <c r="E1530">
        <v>5.04</v>
      </c>
      <c r="F1530" s="2">
        <f>Table1[[#This Row],[website_traffic]]*(Table1[[#This Row],[conversion_rate]]/100)</f>
        <v>9475.9560000000001</v>
      </c>
      <c r="G1530">
        <v>169452.74</v>
      </c>
      <c r="H1530" s="2">
        <f>Table1[[#This Row],[marketing_spend]]/Table1[[#This Row],[customer buying]]</f>
        <v>17.882389914009732</v>
      </c>
      <c r="I1530">
        <v>36866.74</v>
      </c>
      <c r="J1530">
        <v>6</v>
      </c>
      <c r="K1530" s="1">
        <f t="shared" si="23"/>
        <v>34654.735599999993</v>
      </c>
      <c r="L1530">
        <v>383.11</v>
      </c>
      <c r="M1530">
        <v>0.94</v>
      </c>
      <c r="N1530" s="1">
        <f>Table1[[#This Row],[final_price]]*Table1[[#This Row],[competitor_price_index]]</f>
        <v>32575.451463999991</v>
      </c>
      <c r="O1530" t="s">
        <v>44</v>
      </c>
      <c r="P1530">
        <v>1088</v>
      </c>
      <c r="Q1530">
        <v>7983</v>
      </c>
      <c r="R1530">
        <v>20.49</v>
      </c>
      <c r="S1530" s="2">
        <f>Table1[[#This Row],[units_sold]]*(Table1[[#This Row],[return_rate]]/100)</f>
        <v>1635.7166999999997</v>
      </c>
      <c r="T1530" s="2">
        <f>Table1[[#This Row],[units_sold]]-Table1[[#This Row],[unit_return]]</f>
        <v>6347.2833000000001</v>
      </c>
      <c r="U1530">
        <f>Table1[[#This Row],[final_sold]]*Table1[[#This Row],[final_price]]</f>
        <v>219963424.53979543</v>
      </c>
      <c r="V1530">
        <v>3.37</v>
      </c>
      <c r="W1530">
        <v>13.56</v>
      </c>
    </row>
    <row r="1531" spans="1:23" x14ac:dyDescent="0.3">
      <c r="A1531">
        <v>2020</v>
      </c>
      <c r="B1531" t="s">
        <v>37</v>
      </c>
      <c r="C1531" t="s">
        <v>18</v>
      </c>
      <c r="D1531">
        <v>43517</v>
      </c>
      <c r="E1531">
        <v>6.06</v>
      </c>
      <c r="F1531" s="2">
        <f>Table1[[#This Row],[website_traffic]]*(Table1[[#This Row],[conversion_rate]]/100)</f>
        <v>2637.1301999999996</v>
      </c>
      <c r="G1531">
        <v>324493.71000000002</v>
      </c>
      <c r="H1531" s="2">
        <f>Table1[[#This Row],[marketing_spend]]/Table1[[#This Row],[customer buying]]</f>
        <v>123.0480429066415</v>
      </c>
      <c r="I1531">
        <v>17541.89</v>
      </c>
      <c r="J1531">
        <v>30.14</v>
      </c>
      <c r="K1531" s="1">
        <f t="shared" si="23"/>
        <v>12254.764353999999</v>
      </c>
      <c r="L1531">
        <v>297.43</v>
      </c>
      <c r="M1531">
        <v>1</v>
      </c>
      <c r="N1531" s="1">
        <f>Table1[[#This Row],[final_price]]*Table1[[#This Row],[competitor_price_index]]</f>
        <v>12254.764353999999</v>
      </c>
      <c r="O1531" t="s">
        <v>45</v>
      </c>
      <c r="P1531">
        <v>2251</v>
      </c>
      <c r="Q1531">
        <v>2352</v>
      </c>
      <c r="R1531">
        <v>21.49</v>
      </c>
      <c r="S1531" s="2">
        <f>Table1[[#This Row],[units_sold]]*(Table1[[#This Row],[return_rate]]/100)</f>
        <v>505.44479999999993</v>
      </c>
      <c r="T1531" s="2">
        <f>Table1[[#This Row],[units_sold]]-Table1[[#This Row],[unit_return]]</f>
        <v>1846.5552</v>
      </c>
      <c r="U1531">
        <f>Table1[[#This Row],[final_sold]]*Table1[[#This Row],[final_price]]</f>
        <v>22629098.842653338</v>
      </c>
      <c r="V1531">
        <v>4.46</v>
      </c>
      <c r="W1531">
        <v>10.87</v>
      </c>
    </row>
    <row r="1532" spans="1:23" x14ac:dyDescent="0.3">
      <c r="A1532">
        <v>2020</v>
      </c>
      <c r="B1532" t="s">
        <v>37</v>
      </c>
      <c r="C1532" t="s">
        <v>19</v>
      </c>
      <c r="D1532">
        <v>11555</v>
      </c>
      <c r="E1532">
        <v>3.61</v>
      </c>
      <c r="F1532" s="2">
        <f>Table1[[#This Row],[website_traffic]]*(Table1[[#This Row],[conversion_rate]]/100)</f>
        <v>417.13549999999998</v>
      </c>
      <c r="G1532">
        <v>321536.88</v>
      </c>
      <c r="H1532" s="2">
        <f>Table1[[#This Row],[marketing_spend]]/Table1[[#This Row],[customer buying]]</f>
        <v>770.82118400375907</v>
      </c>
      <c r="I1532">
        <v>3737.02</v>
      </c>
      <c r="J1532">
        <v>14.67</v>
      </c>
      <c r="K1532" s="1">
        <f t="shared" si="23"/>
        <v>3188.7991659999998</v>
      </c>
      <c r="L1532">
        <v>233.42</v>
      </c>
      <c r="M1532">
        <v>0.81</v>
      </c>
      <c r="N1532" s="1">
        <f>Table1[[#This Row],[final_price]]*Table1[[#This Row],[competitor_price_index]]</f>
        <v>2582.9273244599999</v>
      </c>
      <c r="O1532" t="s">
        <v>45</v>
      </c>
      <c r="P1532">
        <v>1076</v>
      </c>
      <c r="Q1532">
        <v>332</v>
      </c>
      <c r="R1532">
        <v>22.54</v>
      </c>
      <c r="S1532" s="2">
        <f>Table1[[#This Row],[units_sold]]*(Table1[[#This Row],[return_rate]]/100)</f>
        <v>74.832799999999992</v>
      </c>
      <c r="T1532" s="2">
        <f>Table1[[#This Row],[units_sold]]-Table1[[#This Row],[unit_return]]</f>
        <v>257.16719999999998</v>
      </c>
      <c r="U1532">
        <f>Table1[[#This Row],[final_sold]]*Table1[[#This Row],[final_price]]</f>
        <v>820054.55288255506</v>
      </c>
      <c r="V1532">
        <v>3.98</v>
      </c>
      <c r="W1532">
        <v>10.19</v>
      </c>
    </row>
    <row r="1533" spans="1:23" x14ac:dyDescent="0.3">
      <c r="A1533">
        <v>2020</v>
      </c>
      <c r="B1533" t="s">
        <v>37</v>
      </c>
      <c r="C1533" t="s">
        <v>21</v>
      </c>
      <c r="D1533">
        <v>12377</v>
      </c>
      <c r="E1533">
        <v>1.95</v>
      </c>
      <c r="F1533" s="2">
        <f>Table1[[#This Row],[website_traffic]]*(Table1[[#This Row],[conversion_rate]]/100)</f>
        <v>241.35149999999999</v>
      </c>
      <c r="G1533">
        <v>9200.58</v>
      </c>
      <c r="H1533" s="2">
        <f>Table1[[#This Row],[marketing_spend]]/Table1[[#This Row],[customer buying]]</f>
        <v>38.121080664507993</v>
      </c>
      <c r="I1533">
        <v>23159.47</v>
      </c>
      <c r="J1533">
        <v>49.2</v>
      </c>
      <c r="K1533" s="1">
        <f t="shared" si="23"/>
        <v>11765.010760000001</v>
      </c>
      <c r="L1533">
        <v>254.24</v>
      </c>
      <c r="M1533">
        <v>0.89</v>
      </c>
      <c r="N1533" s="1">
        <f>Table1[[#This Row],[final_price]]*Table1[[#This Row],[competitor_price_index]]</f>
        <v>10470.859576400002</v>
      </c>
      <c r="O1533" t="s">
        <v>45</v>
      </c>
      <c r="P1533">
        <v>413</v>
      </c>
      <c r="Q1533">
        <v>176</v>
      </c>
      <c r="R1533">
        <v>4.83</v>
      </c>
      <c r="S1533" s="2">
        <f>Table1[[#This Row],[units_sold]]*(Table1[[#This Row],[return_rate]]/100)</f>
        <v>8.5007999999999999</v>
      </c>
      <c r="T1533" s="2">
        <f>Table1[[#This Row],[units_sold]]-Table1[[#This Row],[unit_return]]</f>
        <v>167.4992</v>
      </c>
      <c r="U1533">
        <f>Table1[[#This Row],[final_sold]]*Table1[[#This Row],[final_price]]</f>
        <v>1970629.8902913921</v>
      </c>
      <c r="V1533">
        <v>3.65</v>
      </c>
      <c r="W1533">
        <v>5.54</v>
      </c>
    </row>
    <row r="1534" spans="1:23" x14ac:dyDescent="0.3">
      <c r="A1534">
        <v>2020</v>
      </c>
      <c r="B1534" t="s">
        <v>37</v>
      </c>
      <c r="C1534" t="s">
        <v>21</v>
      </c>
      <c r="D1534">
        <v>164122</v>
      </c>
      <c r="E1534">
        <v>4.24</v>
      </c>
      <c r="F1534" s="2">
        <f>Table1[[#This Row],[website_traffic]]*(Table1[[#This Row],[conversion_rate]]/100)</f>
        <v>6958.7727999999997</v>
      </c>
      <c r="G1534">
        <v>321971.94</v>
      </c>
      <c r="H1534" s="2">
        <f>Table1[[#This Row],[marketing_spend]]/Table1[[#This Row],[customer buying]]</f>
        <v>46.268494352912342</v>
      </c>
      <c r="I1534">
        <v>20906.150000000001</v>
      </c>
      <c r="J1534">
        <v>16.16</v>
      </c>
      <c r="K1534" s="1">
        <f t="shared" si="23"/>
        <v>17527.716160000004</v>
      </c>
      <c r="L1534">
        <v>112.32</v>
      </c>
      <c r="M1534">
        <v>0.96</v>
      </c>
      <c r="N1534" s="1">
        <f>Table1[[#This Row],[final_price]]*Table1[[#This Row],[competitor_price_index]]</f>
        <v>16826.607513600004</v>
      </c>
      <c r="O1534" t="s">
        <v>45</v>
      </c>
      <c r="P1534">
        <v>3266</v>
      </c>
      <c r="Q1534">
        <v>6485</v>
      </c>
      <c r="R1534">
        <v>16.649999999999999</v>
      </c>
      <c r="S1534" s="2">
        <f>Table1[[#This Row],[units_sold]]*(Table1[[#This Row],[return_rate]]/100)</f>
        <v>1079.7524999999998</v>
      </c>
      <c r="T1534" s="2">
        <f>Table1[[#This Row],[units_sold]]-Table1[[#This Row],[unit_return]]</f>
        <v>5405.2475000000004</v>
      </c>
      <c r="U1534">
        <f>Table1[[#This Row],[final_sold]]*Table1[[#This Row],[final_price]]</f>
        <v>94741643.954549626</v>
      </c>
      <c r="V1534">
        <v>4.66</v>
      </c>
      <c r="W1534">
        <v>9.64</v>
      </c>
    </row>
    <row r="1535" spans="1:23" x14ac:dyDescent="0.3">
      <c r="A1535">
        <v>2020</v>
      </c>
      <c r="B1535" t="s">
        <v>37</v>
      </c>
      <c r="C1535" t="s">
        <v>19</v>
      </c>
      <c r="D1535">
        <v>85448</v>
      </c>
      <c r="E1535">
        <v>7.44</v>
      </c>
      <c r="F1535" s="2">
        <f>Table1[[#This Row],[website_traffic]]*(Table1[[#This Row],[conversion_rate]]/100)</f>
        <v>6357.3312000000005</v>
      </c>
      <c r="G1535">
        <v>223551.75</v>
      </c>
      <c r="H1535" s="2">
        <f>Table1[[#This Row],[marketing_spend]]/Table1[[#This Row],[customer buying]]</f>
        <v>35.164402005671811</v>
      </c>
      <c r="I1535">
        <v>45467.25</v>
      </c>
      <c r="J1535">
        <v>22.61</v>
      </c>
      <c r="K1535" s="1">
        <f t="shared" si="23"/>
        <v>35187.104775</v>
      </c>
      <c r="L1535">
        <v>93.67</v>
      </c>
      <c r="M1535">
        <v>0.9</v>
      </c>
      <c r="N1535" s="1">
        <f>Table1[[#This Row],[final_price]]*Table1[[#This Row],[competitor_price_index]]</f>
        <v>31668.394297499999</v>
      </c>
      <c r="O1535" t="s">
        <v>44</v>
      </c>
      <c r="P1535">
        <v>3912</v>
      </c>
      <c r="Q1535">
        <v>4847</v>
      </c>
      <c r="R1535">
        <v>24.82</v>
      </c>
      <c r="S1535" s="2">
        <f>Table1[[#This Row],[units_sold]]*(Table1[[#This Row],[return_rate]]/100)</f>
        <v>1203.0254</v>
      </c>
      <c r="T1535" s="2">
        <f>Table1[[#This Row],[units_sold]]-Table1[[#This Row],[unit_return]]</f>
        <v>3643.9746</v>
      </c>
      <c r="U1535">
        <f>Table1[[#This Row],[final_sold]]*Table1[[#This Row],[final_price]]</f>
        <v>128220916.04763871</v>
      </c>
      <c r="V1535">
        <v>3.05</v>
      </c>
      <c r="W1535">
        <v>14.3</v>
      </c>
    </row>
    <row r="1536" spans="1:23" x14ac:dyDescent="0.3">
      <c r="A1536">
        <v>2020</v>
      </c>
      <c r="B1536" t="s">
        <v>37</v>
      </c>
      <c r="C1536" t="s">
        <v>19</v>
      </c>
      <c r="D1536">
        <v>190319</v>
      </c>
      <c r="E1536">
        <v>3.8</v>
      </c>
      <c r="F1536" s="2">
        <f>Table1[[#This Row],[website_traffic]]*(Table1[[#This Row],[conversion_rate]]/100)</f>
        <v>7232.1219999999994</v>
      </c>
      <c r="G1536">
        <v>120754.94</v>
      </c>
      <c r="H1536" s="2">
        <f>Table1[[#This Row],[marketing_spend]]/Table1[[#This Row],[customer buying]]</f>
        <v>16.697027511427493</v>
      </c>
      <c r="I1536">
        <v>7471.64</v>
      </c>
      <c r="J1536">
        <v>36.64</v>
      </c>
      <c r="K1536" s="1">
        <f t="shared" si="23"/>
        <v>4734.0311039999997</v>
      </c>
      <c r="L1536">
        <v>475.66</v>
      </c>
      <c r="M1536">
        <v>0.89</v>
      </c>
      <c r="N1536" s="1">
        <f>Table1[[#This Row],[final_price]]*Table1[[#This Row],[competitor_price_index]]</f>
        <v>4213.2876825599997</v>
      </c>
      <c r="O1536" t="s">
        <v>45</v>
      </c>
      <c r="P1536">
        <v>4510</v>
      </c>
      <c r="Q1536">
        <v>3876</v>
      </c>
      <c r="R1536">
        <v>1.26</v>
      </c>
      <c r="S1536" s="2">
        <f>Table1[[#This Row],[units_sold]]*(Table1[[#This Row],[return_rate]]/100)</f>
        <v>48.837600000000002</v>
      </c>
      <c r="T1536" s="2">
        <f>Table1[[#This Row],[units_sold]]-Table1[[#This Row],[unit_return]]</f>
        <v>3827.1624000000002</v>
      </c>
      <c r="U1536">
        <f>Table1[[#This Row],[final_sold]]*Table1[[#This Row],[final_price]]</f>
        <v>18117905.841659289</v>
      </c>
      <c r="V1536">
        <v>2.68</v>
      </c>
      <c r="W1536">
        <v>10.78</v>
      </c>
    </row>
    <row r="1537" spans="1:23" x14ac:dyDescent="0.3">
      <c r="A1537">
        <v>2020</v>
      </c>
      <c r="B1537" t="s">
        <v>37</v>
      </c>
      <c r="C1537" t="s">
        <v>21</v>
      </c>
      <c r="D1537">
        <v>67533</v>
      </c>
      <c r="E1537">
        <v>7.05</v>
      </c>
      <c r="F1537" s="2">
        <f>Table1[[#This Row],[website_traffic]]*(Table1[[#This Row],[conversion_rate]]/100)</f>
        <v>4761.0764999999992</v>
      </c>
      <c r="G1537">
        <v>202196.95</v>
      </c>
      <c r="H1537" s="2">
        <f>Table1[[#This Row],[marketing_spend]]/Table1[[#This Row],[customer buying]]</f>
        <v>42.468746301387938</v>
      </c>
      <c r="I1537">
        <v>42746.43</v>
      </c>
      <c r="J1537">
        <v>8.7200000000000006</v>
      </c>
      <c r="K1537" s="1">
        <f t="shared" si="23"/>
        <v>39018.941304</v>
      </c>
      <c r="L1537">
        <v>81.19</v>
      </c>
      <c r="M1537">
        <v>0.9</v>
      </c>
      <c r="N1537" s="1">
        <f>Table1[[#This Row],[final_price]]*Table1[[#This Row],[competitor_price_index]]</f>
        <v>35117.047173600004</v>
      </c>
      <c r="O1537" t="s">
        <v>45</v>
      </c>
      <c r="P1537">
        <v>1168</v>
      </c>
      <c r="Q1537">
        <v>4256</v>
      </c>
      <c r="R1537">
        <v>17.47</v>
      </c>
      <c r="S1537" s="2">
        <f>Table1[[#This Row],[units_sold]]*(Table1[[#This Row],[return_rate]]/100)</f>
        <v>743.52319999999997</v>
      </c>
      <c r="T1537" s="2">
        <f>Table1[[#This Row],[units_sold]]-Table1[[#This Row],[unit_return]]</f>
        <v>3512.4767999999999</v>
      </c>
      <c r="U1537">
        <f>Table1[[#This Row],[final_sold]]*Table1[[#This Row],[final_price]]</f>
        <v>137053126.09086174</v>
      </c>
      <c r="V1537">
        <v>4.47</v>
      </c>
      <c r="W1537">
        <v>8.2799999999999994</v>
      </c>
    </row>
    <row r="1538" spans="1:23" x14ac:dyDescent="0.3">
      <c r="A1538">
        <v>2020</v>
      </c>
      <c r="B1538" t="s">
        <v>37</v>
      </c>
      <c r="C1538" t="s">
        <v>19</v>
      </c>
      <c r="D1538">
        <v>33640</v>
      </c>
      <c r="E1538">
        <v>3.04</v>
      </c>
      <c r="F1538" s="2">
        <f>Table1[[#This Row],[website_traffic]]*(Table1[[#This Row],[conversion_rate]]/100)</f>
        <v>1022.6559999999999</v>
      </c>
      <c r="G1538">
        <v>480497.4</v>
      </c>
      <c r="H1538" s="2">
        <f>Table1[[#This Row],[marketing_spend]]/Table1[[#This Row],[customer buying]]</f>
        <v>469.85242349333504</v>
      </c>
      <c r="I1538">
        <v>25929.88</v>
      </c>
      <c r="J1538">
        <v>48.4</v>
      </c>
      <c r="K1538" s="1">
        <f t="shared" ref="K1538:K1601" si="24">I1538*(1-J1538/100)</f>
        <v>13379.818080000001</v>
      </c>
      <c r="L1538">
        <v>396.4</v>
      </c>
      <c r="M1538">
        <v>1.18</v>
      </c>
      <c r="N1538" s="1">
        <f>Table1[[#This Row],[final_price]]*Table1[[#This Row],[competitor_price_index]]</f>
        <v>15788.185334400001</v>
      </c>
      <c r="O1538" t="s">
        <v>45</v>
      </c>
      <c r="P1538">
        <v>922</v>
      </c>
      <c r="Q1538">
        <v>736</v>
      </c>
      <c r="R1538">
        <v>13.83</v>
      </c>
      <c r="S1538" s="2">
        <f>Table1[[#This Row],[units_sold]]*(Table1[[#This Row],[return_rate]]/100)</f>
        <v>101.78880000000001</v>
      </c>
      <c r="T1538" s="2">
        <f>Table1[[#This Row],[units_sold]]-Table1[[#This Row],[unit_return]]</f>
        <v>634.21119999999996</v>
      </c>
      <c r="U1538">
        <f>Table1[[#This Row],[final_sold]]*Table1[[#This Row],[final_price]]</f>
        <v>8485630.4802984968</v>
      </c>
      <c r="V1538">
        <v>3.6</v>
      </c>
      <c r="W1538">
        <v>9.2100000000000009</v>
      </c>
    </row>
    <row r="1539" spans="1:23" x14ac:dyDescent="0.3">
      <c r="A1539">
        <v>2020</v>
      </c>
      <c r="B1539" t="s">
        <v>37</v>
      </c>
      <c r="C1539" t="s">
        <v>21</v>
      </c>
      <c r="D1539">
        <v>105992</v>
      </c>
      <c r="E1539">
        <v>5.39</v>
      </c>
      <c r="F1539" s="2">
        <f>Table1[[#This Row],[website_traffic]]*(Table1[[#This Row],[conversion_rate]]/100)</f>
        <v>5712.9687999999996</v>
      </c>
      <c r="G1539">
        <v>356364.4</v>
      </c>
      <c r="H1539" s="2">
        <f>Table1[[#This Row],[marketing_spend]]/Table1[[#This Row],[customer buying]]</f>
        <v>62.378145667450532</v>
      </c>
      <c r="I1539">
        <v>4904.2299999999996</v>
      </c>
      <c r="J1539">
        <v>7.0000000000000007E-2</v>
      </c>
      <c r="K1539" s="1">
        <f t="shared" si="24"/>
        <v>4900.7970389999991</v>
      </c>
      <c r="L1539">
        <v>477.94</v>
      </c>
      <c r="M1539">
        <v>1.07</v>
      </c>
      <c r="N1539" s="1">
        <f>Table1[[#This Row],[final_price]]*Table1[[#This Row],[competitor_price_index]]</f>
        <v>5243.8528317299997</v>
      </c>
      <c r="O1539" t="s">
        <v>45</v>
      </c>
      <c r="P1539">
        <v>1954</v>
      </c>
      <c r="Q1539">
        <v>3462</v>
      </c>
      <c r="R1539">
        <v>9.7799999999999994</v>
      </c>
      <c r="S1539" s="2">
        <f>Table1[[#This Row],[units_sold]]*(Table1[[#This Row],[return_rate]]/100)</f>
        <v>338.58359999999999</v>
      </c>
      <c r="T1539" s="2">
        <f>Table1[[#This Row],[units_sold]]-Table1[[#This Row],[unit_return]]</f>
        <v>3123.4164000000001</v>
      </c>
      <c r="U1539">
        <f>Table1[[#This Row],[final_sold]]*Table1[[#This Row],[final_price]]</f>
        <v>15307229.844684036</v>
      </c>
      <c r="V1539">
        <v>3.03</v>
      </c>
      <c r="W1539">
        <v>12.89</v>
      </c>
    </row>
    <row r="1540" spans="1:23" x14ac:dyDescent="0.3">
      <c r="A1540">
        <v>2020</v>
      </c>
      <c r="B1540" t="s">
        <v>37</v>
      </c>
      <c r="C1540" t="s">
        <v>20</v>
      </c>
      <c r="D1540">
        <v>150295</v>
      </c>
      <c r="E1540">
        <v>6.32</v>
      </c>
      <c r="F1540" s="2">
        <f>Table1[[#This Row],[website_traffic]]*(Table1[[#This Row],[conversion_rate]]/100)</f>
        <v>9498.6440000000002</v>
      </c>
      <c r="G1540">
        <v>454324.04</v>
      </c>
      <c r="H1540" s="2">
        <f>Table1[[#This Row],[marketing_spend]]/Table1[[#This Row],[customer buying]]</f>
        <v>47.830410319620356</v>
      </c>
      <c r="I1540">
        <v>29423.66</v>
      </c>
      <c r="J1540">
        <v>35.159999999999997</v>
      </c>
      <c r="K1540" s="1">
        <f t="shared" si="24"/>
        <v>19078.301144000001</v>
      </c>
      <c r="L1540">
        <v>188.87</v>
      </c>
      <c r="M1540">
        <v>0.99</v>
      </c>
      <c r="N1540" s="1">
        <f>Table1[[#This Row],[final_price]]*Table1[[#This Row],[competitor_price_index]]</f>
        <v>18887.518132560002</v>
      </c>
      <c r="O1540" t="s">
        <v>45</v>
      </c>
      <c r="P1540">
        <v>4093</v>
      </c>
      <c r="Q1540">
        <v>6801</v>
      </c>
      <c r="R1540">
        <v>5.99</v>
      </c>
      <c r="S1540" s="2">
        <f>Table1[[#This Row],[units_sold]]*(Table1[[#This Row],[return_rate]]/100)</f>
        <v>407.37990000000002</v>
      </c>
      <c r="T1540" s="2">
        <f>Table1[[#This Row],[units_sold]]-Table1[[#This Row],[unit_return]]</f>
        <v>6393.6201000000001</v>
      </c>
      <c r="U1540">
        <f>Table1[[#This Row],[final_sold]]*Table1[[#This Row],[final_price]]</f>
        <v>121979409.6681314</v>
      </c>
      <c r="V1540">
        <v>3.58</v>
      </c>
      <c r="W1540">
        <v>14.8</v>
      </c>
    </row>
    <row r="1541" spans="1:23" x14ac:dyDescent="0.3">
      <c r="A1541">
        <v>2020</v>
      </c>
      <c r="B1541" t="s">
        <v>37</v>
      </c>
      <c r="C1541" t="s">
        <v>22</v>
      </c>
      <c r="D1541">
        <v>41875</v>
      </c>
      <c r="E1541">
        <v>0.6</v>
      </c>
      <c r="F1541" s="2">
        <f>Table1[[#This Row],[website_traffic]]*(Table1[[#This Row],[conversion_rate]]/100)</f>
        <v>251.25</v>
      </c>
      <c r="G1541">
        <v>107904.59</v>
      </c>
      <c r="H1541" s="2">
        <f>Table1[[#This Row],[marketing_spend]]/Table1[[#This Row],[customer buying]]</f>
        <v>429.47100497512434</v>
      </c>
      <c r="I1541">
        <v>9196.61</v>
      </c>
      <c r="J1541">
        <v>12.51</v>
      </c>
      <c r="K1541" s="1">
        <f t="shared" si="24"/>
        <v>8046.1140890000006</v>
      </c>
      <c r="L1541">
        <v>293.08999999999997</v>
      </c>
      <c r="M1541">
        <v>1.1100000000000001</v>
      </c>
      <c r="N1541" s="1">
        <f>Table1[[#This Row],[final_price]]*Table1[[#This Row],[competitor_price_index]]</f>
        <v>8931.1866387900009</v>
      </c>
      <c r="O1541" t="s">
        <v>45</v>
      </c>
      <c r="P1541">
        <v>955</v>
      </c>
      <c r="Q1541">
        <v>248</v>
      </c>
      <c r="R1541">
        <v>19.440000000000001</v>
      </c>
      <c r="S1541" s="2">
        <f>Table1[[#This Row],[units_sold]]*(Table1[[#This Row],[return_rate]]/100)</f>
        <v>48.211200000000005</v>
      </c>
      <c r="T1541" s="2">
        <f>Table1[[#This Row],[units_sold]]-Table1[[#This Row],[unit_return]]</f>
        <v>199.78879999999998</v>
      </c>
      <c r="U1541">
        <f>Table1[[#This Row],[final_sold]]*Table1[[#This Row],[final_price]]</f>
        <v>1607523.4785044033</v>
      </c>
      <c r="V1541">
        <v>4.95</v>
      </c>
      <c r="W1541">
        <v>5.48</v>
      </c>
    </row>
    <row r="1542" spans="1:23" x14ac:dyDescent="0.3">
      <c r="A1542">
        <v>2020</v>
      </c>
      <c r="B1542" t="s">
        <v>37</v>
      </c>
      <c r="C1542" t="s">
        <v>20</v>
      </c>
      <c r="D1542">
        <v>6202</v>
      </c>
      <c r="E1542">
        <v>3.89</v>
      </c>
      <c r="F1542" s="2">
        <f>Table1[[#This Row],[website_traffic]]*(Table1[[#This Row],[conversion_rate]]/100)</f>
        <v>241.25780000000003</v>
      </c>
      <c r="G1542">
        <v>374717.31</v>
      </c>
      <c r="H1542" s="2">
        <f>Table1[[#This Row],[marketing_spend]]/Table1[[#This Row],[customer buying]]</f>
        <v>1553.1821561831366</v>
      </c>
      <c r="I1542">
        <v>12246.91</v>
      </c>
      <c r="J1542">
        <v>33.130000000000003</v>
      </c>
      <c r="K1542" s="1">
        <f t="shared" si="24"/>
        <v>8189.5087169999997</v>
      </c>
      <c r="L1542">
        <v>87.77</v>
      </c>
      <c r="M1542">
        <v>1.1499999999999999</v>
      </c>
      <c r="N1542" s="1">
        <f>Table1[[#This Row],[final_price]]*Table1[[#This Row],[competitor_price_index]]</f>
        <v>9417.9350245499991</v>
      </c>
      <c r="O1542" t="s">
        <v>44</v>
      </c>
      <c r="P1542">
        <v>3659</v>
      </c>
      <c r="Q1542">
        <v>244</v>
      </c>
      <c r="R1542">
        <v>8.98</v>
      </c>
      <c r="S1542" s="2">
        <f>Table1[[#This Row],[units_sold]]*(Table1[[#This Row],[return_rate]]/100)</f>
        <v>21.911200000000001</v>
      </c>
      <c r="T1542" s="2">
        <f>Table1[[#This Row],[units_sold]]-Table1[[#This Row],[unit_return]]</f>
        <v>222.08879999999999</v>
      </c>
      <c r="U1542">
        <f>Table1[[#This Row],[final_sold]]*Table1[[#This Row],[final_price]]</f>
        <v>1818798.1635480695</v>
      </c>
      <c r="V1542">
        <v>4.05</v>
      </c>
      <c r="W1542">
        <v>10.75</v>
      </c>
    </row>
    <row r="1543" spans="1:23" x14ac:dyDescent="0.3">
      <c r="A1543">
        <v>2020</v>
      </c>
      <c r="B1543" t="s">
        <v>37</v>
      </c>
      <c r="C1543" t="s">
        <v>21</v>
      </c>
      <c r="D1543">
        <v>34033</v>
      </c>
      <c r="E1543">
        <v>5.67</v>
      </c>
      <c r="F1543" s="2">
        <f>Table1[[#This Row],[website_traffic]]*(Table1[[#This Row],[conversion_rate]]/100)</f>
        <v>1929.6711</v>
      </c>
      <c r="G1543">
        <v>352806.53</v>
      </c>
      <c r="H1543" s="2">
        <f>Table1[[#This Row],[marketing_spend]]/Table1[[#This Row],[customer buying]]</f>
        <v>182.83246818589967</v>
      </c>
      <c r="I1543">
        <v>46949.74</v>
      </c>
      <c r="J1543">
        <v>8.1199999999999992</v>
      </c>
      <c r="K1543" s="1">
        <f t="shared" si="24"/>
        <v>43137.421112000004</v>
      </c>
      <c r="L1543">
        <v>55.7</v>
      </c>
      <c r="M1543">
        <v>1.0900000000000001</v>
      </c>
      <c r="N1543" s="1">
        <f>Table1[[#This Row],[final_price]]*Table1[[#This Row],[competitor_price_index]]</f>
        <v>47019.789012080008</v>
      </c>
      <c r="O1543" t="s">
        <v>44</v>
      </c>
      <c r="P1543">
        <v>107</v>
      </c>
      <c r="Q1543">
        <v>2252</v>
      </c>
      <c r="R1543">
        <v>5.13</v>
      </c>
      <c r="S1543" s="2">
        <f>Table1[[#This Row],[units_sold]]*(Table1[[#This Row],[return_rate]]/100)</f>
        <v>115.52759999999999</v>
      </c>
      <c r="T1543" s="2">
        <f>Table1[[#This Row],[units_sold]]-Table1[[#This Row],[unit_return]]</f>
        <v>2136.4724000000001</v>
      </c>
      <c r="U1543">
        <f>Table1[[#This Row],[final_sold]]*Table1[[#This Row],[final_price]]</f>
        <v>92161909.612965316</v>
      </c>
      <c r="V1543">
        <v>4.67</v>
      </c>
      <c r="W1543">
        <v>13.72</v>
      </c>
    </row>
    <row r="1544" spans="1:23" x14ac:dyDescent="0.3">
      <c r="A1544">
        <v>2020</v>
      </c>
      <c r="B1544" t="s">
        <v>37</v>
      </c>
      <c r="C1544" t="s">
        <v>18</v>
      </c>
      <c r="D1544">
        <v>9689</v>
      </c>
      <c r="E1544">
        <v>3.01</v>
      </c>
      <c r="F1544" s="2">
        <f>Table1[[#This Row],[website_traffic]]*(Table1[[#This Row],[conversion_rate]]/100)</f>
        <v>291.63889999999998</v>
      </c>
      <c r="G1544">
        <v>365906.13</v>
      </c>
      <c r="H1544" s="2">
        <f>Table1[[#This Row],[marketing_spend]]/Table1[[#This Row],[customer buying]]</f>
        <v>1254.6547459889612</v>
      </c>
      <c r="I1544">
        <v>26068.55</v>
      </c>
      <c r="J1544">
        <v>17.440000000000001</v>
      </c>
      <c r="K1544" s="1">
        <f t="shared" si="24"/>
        <v>21522.194879999999</v>
      </c>
      <c r="L1544">
        <v>108.89</v>
      </c>
      <c r="M1544">
        <v>1</v>
      </c>
      <c r="N1544" s="1">
        <f>Table1[[#This Row],[final_price]]*Table1[[#This Row],[competitor_price_index]]</f>
        <v>21522.194879999999</v>
      </c>
      <c r="O1544" t="s">
        <v>44</v>
      </c>
      <c r="P1544">
        <v>606</v>
      </c>
      <c r="Q1544">
        <v>207</v>
      </c>
      <c r="R1544">
        <v>12.03</v>
      </c>
      <c r="S1544" s="2">
        <f>Table1[[#This Row],[units_sold]]*(Table1[[#This Row],[return_rate]]/100)</f>
        <v>24.902099999999997</v>
      </c>
      <c r="T1544" s="2">
        <f>Table1[[#This Row],[units_sold]]-Table1[[#This Row],[unit_return]]</f>
        <v>182.09790000000001</v>
      </c>
      <c r="U1544">
        <f>Table1[[#This Row],[final_sold]]*Table1[[#This Row],[final_price]]</f>
        <v>3919146.4910387523</v>
      </c>
      <c r="V1544">
        <v>2.85</v>
      </c>
      <c r="W1544">
        <v>14.46</v>
      </c>
    </row>
    <row r="1545" spans="1:23" x14ac:dyDescent="0.3">
      <c r="A1545">
        <v>2020</v>
      </c>
      <c r="B1545" t="s">
        <v>37</v>
      </c>
      <c r="C1545" t="s">
        <v>20</v>
      </c>
      <c r="D1545">
        <v>44239</v>
      </c>
      <c r="E1545">
        <v>3.33</v>
      </c>
      <c r="F1545" s="2">
        <f>Table1[[#This Row],[website_traffic]]*(Table1[[#This Row],[conversion_rate]]/100)</f>
        <v>1473.1587000000002</v>
      </c>
      <c r="G1545">
        <v>381057.27</v>
      </c>
      <c r="H1545" s="2">
        <f>Table1[[#This Row],[marketing_spend]]/Table1[[#This Row],[customer buying]]</f>
        <v>258.66681573410926</v>
      </c>
      <c r="I1545">
        <v>41029.43</v>
      </c>
      <c r="J1545">
        <v>12.63</v>
      </c>
      <c r="K1545" s="1">
        <f t="shared" si="24"/>
        <v>35847.412991000005</v>
      </c>
      <c r="L1545">
        <v>192.63</v>
      </c>
      <c r="M1545">
        <v>0.85</v>
      </c>
      <c r="N1545" s="1">
        <f>Table1[[#This Row],[final_price]]*Table1[[#This Row],[competitor_price_index]]</f>
        <v>30470.301042350002</v>
      </c>
      <c r="O1545" t="s">
        <v>45</v>
      </c>
      <c r="P1545">
        <v>4407</v>
      </c>
      <c r="Q1545">
        <v>1216</v>
      </c>
      <c r="R1545">
        <v>16.28</v>
      </c>
      <c r="S1545" s="2">
        <f>Table1[[#This Row],[units_sold]]*(Table1[[#This Row],[return_rate]]/100)</f>
        <v>197.9648</v>
      </c>
      <c r="T1545" s="2">
        <f>Table1[[#This Row],[units_sold]]-Table1[[#This Row],[unit_return]]</f>
        <v>1018.0352</v>
      </c>
      <c r="U1545">
        <f>Table1[[#This Row],[final_sold]]*Table1[[#This Row],[final_price]]</f>
        <v>36493928.253775291</v>
      </c>
      <c r="V1545">
        <v>4.13</v>
      </c>
      <c r="W1545">
        <v>10.36</v>
      </c>
    </row>
    <row r="1546" spans="1:23" x14ac:dyDescent="0.3">
      <c r="A1546">
        <v>2020</v>
      </c>
      <c r="B1546" t="s">
        <v>37</v>
      </c>
      <c r="C1546" t="s">
        <v>20</v>
      </c>
      <c r="D1546">
        <v>91868</v>
      </c>
      <c r="E1546">
        <v>1.63</v>
      </c>
      <c r="F1546" s="2">
        <f>Table1[[#This Row],[website_traffic]]*(Table1[[#This Row],[conversion_rate]]/100)</f>
        <v>1497.4483999999998</v>
      </c>
      <c r="G1546">
        <v>452343.84</v>
      </c>
      <c r="H1546" s="2">
        <f>Table1[[#This Row],[marketing_spend]]/Table1[[#This Row],[customer buying]]</f>
        <v>302.07641211543591</v>
      </c>
      <c r="I1546">
        <v>41811.42</v>
      </c>
      <c r="J1546">
        <v>25.63</v>
      </c>
      <c r="K1546" s="1">
        <f t="shared" si="24"/>
        <v>31095.153053999999</v>
      </c>
      <c r="L1546">
        <v>184.78</v>
      </c>
      <c r="M1546">
        <v>0.81</v>
      </c>
      <c r="N1546" s="1">
        <f>Table1[[#This Row],[final_price]]*Table1[[#This Row],[competitor_price_index]]</f>
        <v>25187.07397374</v>
      </c>
      <c r="O1546" t="s">
        <v>45</v>
      </c>
      <c r="P1546">
        <v>2287</v>
      </c>
      <c r="Q1546">
        <v>1069</v>
      </c>
      <c r="R1546">
        <v>20.85</v>
      </c>
      <c r="S1546" s="2">
        <f>Table1[[#This Row],[units_sold]]*(Table1[[#This Row],[return_rate]]/100)</f>
        <v>222.88650000000001</v>
      </c>
      <c r="T1546" s="2">
        <f>Table1[[#This Row],[units_sold]]-Table1[[#This Row],[unit_return]]</f>
        <v>846.11349999999993</v>
      </c>
      <c r="U1546">
        <f>Table1[[#This Row],[final_sold]]*Table1[[#This Row],[final_price]]</f>
        <v>26310028.783555627</v>
      </c>
      <c r="V1546">
        <v>3.57</v>
      </c>
      <c r="W1546">
        <v>11.14</v>
      </c>
    </row>
    <row r="1547" spans="1:23" x14ac:dyDescent="0.3">
      <c r="A1547">
        <v>2020</v>
      </c>
      <c r="B1547" t="s">
        <v>37</v>
      </c>
      <c r="C1547" t="s">
        <v>22</v>
      </c>
      <c r="D1547">
        <v>180712</v>
      </c>
      <c r="E1547">
        <v>3.51</v>
      </c>
      <c r="F1547" s="2">
        <f>Table1[[#This Row],[website_traffic]]*(Table1[[#This Row],[conversion_rate]]/100)</f>
        <v>6342.9911999999995</v>
      </c>
      <c r="G1547">
        <v>262584.25</v>
      </c>
      <c r="H1547" s="2">
        <f>Table1[[#This Row],[marketing_spend]]/Table1[[#This Row],[customer buying]]</f>
        <v>41.397542850130399</v>
      </c>
      <c r="I1547">
        <v>27690.5</v>
      </c>
      <c r="J1547">
        <v>36.9</v>
      </c>
      <c r="K1547" s="1">
        <f t="shared" si="24"/>
        <v>17472.7055</v>
      </c>
      <c r="L1547">
        <v>140.85</v>
      </c>
      <c r="M1547">
        <v>1.03</v>
      </c>
      <c r="N1547" s="1">
        <f>Table1[[#This Row],[final_price]]*Table1[[#This Row],[competitor_price_index]]</f>
        <v>17996.886665000002</v>
      </c>
      <c r="O1547" t="s">
        <v>45</v>
      </c>
      <c r="P1547">
        <v>1299</v>
      </c>
      <c r="Q1547">
        <v>6317</v>
      </c>
      <c r="R1547">
        <v>20.84</v>
      </c>
      <c r="S1547" s="2">
        <f>Table1[[#This Row],[units_sold]]*(Table1[[#This Row],[return_rate]]/100)</f>
        <v>1316.4628</v>
      </c>
      <c r="T1547" s="2">
        <f>Table1[[#This Row],[units_sold]]-Table1[[#This Row],[unit_return]]</f>
        <v>5000.5371999999998</v>
      </c>
      <c r="U1547">
        <f>Table1[[#This Row],[final_sold]]*Table1[[#This Row],[final_price]]</f>
        <v>87372913.837394595</v>
      </c>
      <c r="V1547">
        <v>4.9800000000000004</v>
      </c>
      <c r="W1547">
        <v>14.05</v>
      </c>
    </row>
    <row r="1548" spans="1:23" x14ac:dyDescent="0.3">
      <c r="A1548">
        <v>2020</v>
      </c>
      <c r="B1548" t="s">
        <v>37</v>
      </c>
      <c r="C1548" t="s">
        <v>19</v>
      </c>
      <c r="D1548">
        <v>85256</v>
      </c>
      <c r="E1548">
        <v>6.31</v>
      </c>
      <c r="F1548" s="2">
        <f>Table1[[#This Row],[website_traffic]]*(Table1[[#This Row],[conversion_rate]]/100)</f>
        <v>5379.6535999999987</v>
      </c>
      <c r="G1548">
        <v>203863.88</v>
      </c>
      <c r="H1548" s="2">
        <f>Table1[[#This Row],[marketing_spend]]/Table1[[#This Row],[customer buying]]</f>
        <v>37.895354451818243</v>
      </c>
      <c r="I1548">
        <v>38550.43</v>
      </c>
      <c r="J1548">
        <v>33.619999999999997</v>
      </c>
      <c r="K1548" s="1">
        <f t="shared" si="24"/>
        <v>25589.775433999999</v>
      </c>
      <c r="L1548">
        <v>264.70999999999998</v>
      </c>
      <c r="M1548">
        <v>0.92</v>
      </c>
      <c r="N1548" s="1">
        <f>Table1[[#This Row],[final_price]]*Table1[[#This Row],[competitor_price_index]]</f>
        <v>23542.593399280002</v>
      </c>
      <c r="O1548" t="s">
        <v>45</v>
      </c>
      <c r="P1548">
        <v>450</v>
      </c>
      <c r="Q1548">
        <v>3077</v>
      </c>
      <c r="R1548">
        <v>23.82</v>
      </c>
      <c r="S1548" s="2">
        <f>Table1[[#This Row],[units_sold]]*(Table1[[#This Row],[return_rate]]/100)</f>
        <v>732.94139999999993</v>
      </c>
      <c r="T1548" s="2">
        <f>Table1[[#This Row],[units_sold]]-Table1[[#This Row],[unit_return]]</f>
        <v>2344.0586000000003</v>
      </c>
      <c r="U1548">
        <f>Table1[[#This Row],[final_sold]]*Table1[[#This Row],[final_price]]</f>
        <v>59983933.178136438</v>
      </c>
      <c r="V1548">
        <v>2.86</v>
      </c>
      <c r="W1548">
        <v>8.1999999999999993</v>
      </c>
    </row>
    <row r="1549" spans="1:23" x14ac:dyDescent="0.3">
      <c r="A1549">
        <v>2020</v>
      </c>
      <c r="B1549" t="s">
        <v>37</v>
      </c>
      <c r="C1549" t="s">
        <v>19</v>
      </c>
      <c r="D1549">
        <v>117726</v>
      </c>
      <c r="E1549">
        <v>2.69</v>
      </c>
      <c r="F1549" s="2">
        <f>Table1[[#This Row],[website_traffic]]*(Table1[[#This Row],[conversion_rate]]/100)</f>
        <v>3166.8294000000001</v>
      </c>
      <c r="G1549">
        <v>317831.14</v>
      </c>
      <c r="H1549" s="2">
        <f>Table1[[#This Row],[marketing_spend]]/Table1[[#This Row],[customer buying]]</f>
        <v>100.3625708413595</v>
      </c>
      <c r="I1549">
        <v>31775.94</v>
      </c>
      <c r="J1549">
        <v>37.659999999999997</v>
      </c>
      <c r="K1549" s="1">
        <f t="shared" si="24"/>
        <v>19809.120995999998</v>
      </c>
      <c r="L1549">
        <v>462.21</v>
      </c>
      <c r="M1549">
        <v>0.94</v>
      </c>
      <c r="N1549" s="1">
        <f>Table1[[#This Row],[final_price]]*Table1[[#This Row],[competitor_price_index]]</f>
        <v>18620.573736239996</v>
      </c>
      <c r="O1549" t="s">
        <v>45</v>
      </c>
      <c r="P1549">
        <v>304</v>
      </c>
      <c r="Q1549">
        <v>3008</v>
      </c>
      <c r="R1549">
        <v>22.53</v>
      </c>
      <c r="S1549" s="2">
        <f>Table1[[#This Row],[units_sold]]*(Table1[[#This Row],[return_rate]]/100)</f>
        <v>677.70240000000001</v>
      </c>
      <c r="T1549" s="2">
        <f>Table1[[#This Row],[units_sold]]-Table1[[#This Row],[unit_return]]</f>
        <v>2330.2975999999999</v>
      </c>
      <c r="U1549">
        <f>Table1[[#This Row],[final_sold]]*Table1[[#This Row],[final_price]]</f>
        <v>46161147.115088403</v>
      </c>
      <c r="V1549">
        <v>4.75</v>
      </c>
      <c r="W1549">
        <v>7.33</v>
      </c>
    </row>
    <row r="1550" spans="1:23" x14ac:dyDescent="0.3">
      <c r="A1550">
        <v>2020</v>
      </c>
      <c r="B1550" t="s">
        <v>37</v>
      </c>
      <c r="C1550" t="s">
        <v>20</v>
      </c>
      <c r="D1550">
        <v>77730</v>
      </c>
      <c r="E1550">
        <v>6.82</v>
      </c>
      <c r="F1550" s="2">
        <f>Table1[[#This Row],[website_traffic]]*(Table1[[#This Row],[conversion_rate]]/100)</f>
        <v>5301.1859999999997</v>
      </c>
      <c r="G1550">
        <v>117098</v>
      </c>
      <c r="H1550" s="2">
        <f>Table1[[#This Row],[marketing_spend]]/Table1[[#This Row],[customer buying]]</f>
        <v>22.089019325109515</v>
      </c>
      <c r="I1550">
        <v>8946.2000000000007</v>
      </c>
      <c r="J1550">
        <v>10.71</v>
      </c>
      <c r="K1550" s="1">
        <f t="shared" si="24"/>
        <v>7988.0619800000013</v>
      </c>
      <c r="L1550">
        <v>146.88</v>
      </c>
      <c r="M1550">
        <v>1.1000000000000001</v>
      </c>
      <c r="N1550" s="1">
        <f>Table1[[#This Row],[final_price]]*Table1[[#This Row],[competitor_price_index]]</f>
        <v>8786.8681780000024</v>
      </c>
      <c r="O1550" t="s">
        <v>45</v>
      </c>
      <c r="P1550">
        <v>149</v>
      </c>
      <c r="Q1550">
        <v>3466</v>
      </c>
      <c r="R1550">
        <v>21.86</v>
      </c>
      <c r="S1550" s="2">
        <f>Table1[[#This Row],[units_sold]]*(Table1[[#This Row],[return_rate]]/100)</f>
        <v>757.66759999999999</v>
      </c>
      <c r="T1550" s="2">
        <f>Table1[[#This Row],[units_sold]]-Table1[[#This Row],[unit_return]]</f>
        <v>2708.3324000000002</v>
      </c>
      <c r="U1550">
        <f>Table1[[#This Row],[final_sold]]*Table1[[#This Row],[final_price]]</f>
        <v>21634327.073642157</v>
      </c>
      <c r="V1550">
        <v>3.27</v>
      </c>
      <c r="W1550">
        <v>8.68</v>
      </c>
    </row>
    <row r="1551" spans="1:23" x14ac:dyDescent="0.3">
      <c r="A1551">
        <v>2020</v>
      </c>
      <c r="B1551" t="s">
        <v>37</v>
      </c>
      <c r="C1551" t="s">
        <v>22</v>
      </c>
      <c r="D1551">
        <v>146891</v>
      </c>
      <c r="E1551">
        <v>4.9000000000000004</v>
      </c>
      <c r="F1551" s="2">
        <f>Table1[[#This Row],[website_traffic]]*(Table1[[#This Row],[conversion_rate]]/100)</f>
        <v>7197.6590000000006</v>
      </c>
      <c r="G1551">
        <v>449364.09</v>
      </c>
      <c r="H1551" s="2">
        <f>Table1[[#This Row],[marketing_spend]]/Table1[[#This Row],[customer buying]]</f>
        <v>62.431978230699727</v>
      </c>
      <c r="I1551">
        <v>21184.57</v>
      </c>
      <c r="J1551">
        <v>22.57</v>
      </c>
      <c r="K1551" s="1">
        <f t="shared" si="24"/>
        <v>16403.212551000001</v>
      </c>
      <c r="L1551">
        <v>44.69</v>
      </c>
      <c r="M1551">
        <v>0.95</v>
      </c>
      <c r="N1551" s="1">
        <f>Table1[[#This Row],[final_price]]*Table1[[#This Row],[competitor_price_index]]</f>
        <v>15583.051923449999</v>
      </c>
      <c r="O1551" t="s">
        <v>45</v>
      </c>
      <c r="P1551">
        <v>1797</v>
      </c>
      <c r="Q1551">
        <v>3814</v>
      </c>
      <c r="R1551">
        <v>17.43</v>
      </c>
      <c r="S1551" s="2">
        <f>Table1[[#This Row],[units_sold]]*(Table1[[#This Row],[return_rate]]/100)</f>
        <v>664.78020000000004</v>
      </c>
      <c r="T1551" s="2">
        <f>Table1[[#This Row],[units_sold]]-Table1[[#This Row],[unit_return]]</f>
        <v>3149.2197999999999</v>
      </c>
      <c r="U1551">
        <f>Table1[[#This Row],[final_sold]]*Table1[[#This Row],[final_price]]</f>
        <v>51657321.749217711</v>
      </c>
      <c r="V1551">
        <v>2.65</v>
      </c>
      <c r="W1551">
        <v>8.7799999999999994</v>
      </c>
    </row>
    <row r="1552" spans="1:23" x14ac:dyDescent="0.3">
      <c r="A1552">
        <v>2021</v>
      </c>
      <c r="B1552" t="s">
        <v>37</v>
      </c>
      <c r="C1552" t="s">
        <v>18</v>
      </c>
      <c r="D1552">
        <v>21519</v>
      </c>
      <c r="E1552">
        <v>1.92</v>
      </c>
      <c r="F1552" s="2">
        <f>Table1[[#This Row],[website_traffic]]*(Table1[[#This Row],[conversion_rate]]/100)</f>
        <v>413.16479999999996</v>
      </c>
      <c r="G1552">
        <v>444209.05</v>
      </c>
      <c r="H1552" s="2">
        <f>Table1[[#This Row],[marketing_spend]]/Table1[[#This Row],[customer buying]]</f>
        <v>1075.1376932400824</v>
      </c>
      <c r="I1552">
        <v>16138.97</v>
      </c>
      <c r="J1552">
        <v>49.86</v>
      </c>
      <c r="K1552" s="1">
        <f t="shared" si="24"/>
        <v>8092.0795580000004</v>
      </c>
      <c r="L1552">
        <v>324.68</v>
      </c>
      <c r="M1552">
        <v>0.86</v>
      </c>
      <c r="N1552" s="1">
        <f>Table1[[#This Row],[final_price]]*Table1[[#This Row],[competitor_price_index]]</f>
        <v>6959.1884198799999</v>
      </c>
      <c r="O1552" t="s">
        <v>45</v>
      </c>
      <c r="P1552">
        <v>4038</v>
      </c>
      <c r="Q1552">
        <v>389</v>
      </c>
      <c r="R1552">
        <v>4.4000000000000004</v>
      </c>
      <c r="S1552" s="2">
        <f>Table1[[#This Row],[units_sold]]*(Table1[[#This Row],[return_rate]]/100)</f>
        <v>17.116000000000003</v>
      </c>
      <c r="T1552" s="2">
        <f>Table1[[#This Row],[units_sold]]-Table1[[#This Row],[unit_return]]</f>
        <v>371.88400000000001</v>
      </c>
      <c r="U1552">
        <f>Table1[[#This Row],[final_sold]]*Table1[[#This Row],[final_price]]</f>
        <v>3009314.9143472724</v>
      </c>
      <c r="V1552">
        <v>4.71</v>
      </c>
      <c r="W1552">
        <v>18.95</v>
      </c>
    </row>
    <row r="1553" spans="1:23" x14ac:dyDescent="0.3">
      <c r="A1553">
        <v>2021</v>
      </c>
      <c r="B1553" t="s">
        <v>37</v>
      </c>
      <c r="C1553" t="s">
        <v>18</v>
      </c>
      <c r="D1553">
        <v>27469</v>
      </c>
      <c r="E1553">
        <v>6.48</v>
      </c>
      <c r="F1553" s="2">
        <f>Table1[[#This Row],[website_traffic]]*(Table1[[#This Row],[conversion_rate]]/100)</f>
        <v>1779.9912000000004</v>
      </c>
      <c r="G1553">
        <v>365288.65</v>
      </c>
      <c r="H1553" s="2">
        <f>Table1[[#This Row],[marketing_spend]]/Table1[[#This Row],[customer buying]]</f>
        <v>205.21935726423814</v>
      </c>
      <c r="I1553">
        <v>2132.88</v>
      </c>
      <c r="J1553">
        <v>38.06</v>
      </c>
      <c r="K1553" s="1">
        <f t="shared" si="24"/>
        <v>1321.1058719999999</v>
      </c>
      <c r="L1553">
        <v>122.76</v>
      </c>
      <c r="M1553">
        <v>1</v>
      </c>
      <c r="N1553" s="1">
        <f>Table1[[#This Row],[final_price]]*Table1[[#This Row],[competitor_price_index]]</f>
        <v>1321.1058719999999</v>
      </c>
      <c r="O1553" t="s">
        <v>44</v>
      </c>
      <c r="P1553">
        <v>899</v>
      </c>
      <c r="Q1553">
        <v>1486</v>
      </c>
      <c r="R1553">
        <v>2.21</v>
      </c>
      <c r="S1553" s="2">
        <f>Table1[[#This Row],[units_sold]]*(Table1[[#This Row],[return_rate]]/100)</f>
        <v>32.840599999999995</v>
      </c>
      <c r="T1553" s="2">
        <f>Table1[[#This Row],[units_sold]]-Table1[[#This Row],[unit_return]]</f>
        <v>1453.1594</v>
      </c>
      <c r="U1553">
        <f>Table1[[#This Row],[final_sold]]*Table1[[#This Row],[final_price]]</f>
        <v>1919777.4162919966</v>
      </c>
      <c r="V1553">
        <v>3.34</v>
      </c>
      <c r="W1553">
        <v>13.47</v>
      </c>
    </row>
    <row r="1554" spans="1:23" x14ac:dyDescent="0.3">
      <c r="A1554">
        <v>2021</v>
      </c>
      <c r="B1554" t="s">
        <v>37</v>
      </c>
      <c r="C1554" t="s">
        <v>22</v>
      </c>
      <c r="D1554">
        <v>92054</v>
      </c>
      <c r="E1554">
        <v>7.68</v>
      </c>
      <c r="F1554" s="2">
        <f>Table1[[#This Row],[website_traffic]]*(Table1[[#This Row],[conversion_rate]]/100)</f>
        <v>7069.7471999999998</v>
      </c>
      <c r="G1554">
        <v>224851.38</v>
      </c>
      <c r="H1554" s="2">
        <f>Table1[[#This Row],[marketing_spend]]/Table1[[#This Row],[customer buying]]</f>
        <v>31.804727048797446</v>
      </c>
      <c r="I1554">
        <v>22541.9</v>
      </c>
      <c r="J1554">
        <v>17.489999999999998</v>
      </c>
      <c r="K1554" s="1">
        <f t="shared" si="24"/>
        <v>18599.321690000001</v>
      </c>
      <c r="L1554">
        <v>180.31</v>
      </c>
      <c r="M1554">
        <v>1.05</v>
      </c>
      <c r="N1554" s="1">
        <f>Table1[[#This Row],[final_price]]*Table1[[#This Row],[competitor_price_index]]</f>
        <v>19529.287774500001</v>
      </c>
      <c r="O1554" t="s">
        <v>45</v>
      </c>
      <c r="P1554">
        <v>1274</v>
      </c>
      <c r="Q1554">
        <v>4326</v>
      </c>
      <c r="R1554">
        <v>17.27</v>
      </c>
      <c r="S1554" s="2">
        <f>Table1[[#This Row],[units_sold]]*(Table1[[#This Row],[return_rate]]/100)</f>
        <v>747.10019999999997</v>
      </c>
      <c r="T1554" s="2">
        <f>Table1[[#This Row],[units_sold]]-Table1[[#This Row],[unit_return]]</f>
        <v>3578.8998000000001</v>
      </c>
      <c r="U1554">
        <f>Table1[[#This Row],[final_sold]]*Table1[[#This Row],[final_price]]</f>
        <v>66565108.676476665</v>
      </c>
      <c r="V1554">
        <v>3.06</v>
      </c>
      <c r="W1554">
        <v>15.12</v>
      </c>
    </row>
    <row r="1555" spans="1:23" x14ac:dyDescent="0.3">
      <c r="A1555">
        <v>2021</v>
      </c>
      <c r="B1555" t="s">
        <v>37</v>
      </c>
      <c r="C1555" t="s">
        <v>19</v>
      </c>
      <c r="D1555">
        <v>31384</v>
      </c>
      <c r="E1555">
        <v>3.15</v>
      </c>
      <c r="F1555" s="2">
        <f>Table1[[#This Row],[website_traffic]]*(Table1[[#This Row],[conversion_rate]]/100)</f>
        <v>988.596</v>
      </c>
      <c r="G1555">
        <v>454975.27</v>
      </c>
      <c r="H1555" s="2">
        <f>Table1[[#This Row],[marketing_spend]]/Table1[[#This Row],[customer buying]]</f>
        <v>460.22366062577635</v>
      </c>
      <c r="I1555">
        <v>12388.3</v>
      </c>
      <c r="J1555">
        <v>30.71</v>
      </c>
      <c r="K1555" s="1">
        <f t="shared" si="24"/>
        <v>8583.853070000001</v>
      </c>
      <c r="L1555">
        <v>379.81</v>
      </c>
      <c r="M1555">
        <v>0.98</v>
      </c>
      <c r="N1555" s="1">
        <f>Table1[[#This Row],[final_price]]*Table1[[#This Row],[competitor_price_index]]</f>
        <v>8412.1760086000013</v>
      </c>
      <c r="O1555" t="s">
        <v>45</v>
      </c>
      <c r="P1555">
        <v>4064</v>
      </c>
      <c r="Q1555">
        <v>725</v>
      </c>
      <c r="R1555">
        <v>17.02</v>
      </c>
      <c r="S1555" s="2">
        <f>Table1[[#This Row],[units_sold]]*(Table1[[#This Row],[return_rate]]/100)</f>
        <v>123.395</v>
      </c>
      <c r="T1555" s="2">
        <f>Table1[[#This Row],[units_sold]]-Table1[[#This Row],[unit_return]]</f>
        <v>601.60500000000002</v>
      </c>
      <c r="U1555">
        <f>Table1[[#This Row],[final_sold]]*Table1[[#This Row],[final_price]]</f>
        <v>5164088.9261773508</v>
      </c>
      <c r="V1555">
        <v>3.67</v>
      </c>
      <c r="W1555">
        <v>8.75</v>
      </c>
    </row>
    <row r="1556" spans="1:23" x14ac:dyDescent="0.3">
      <c r="A1556">
        <v>2021</v>
      </c>
      <c r="B1556" t="s">
        <v>37</v>
      </c>
      <c r="C1556" t="s">
        <v>22</v>
      </c>
      <c r="D1556">
        <v>31448</v>
      </c>
      <c r="E1556">
        <v>6.17</v>
      </c>
      <c r="F1556" s="2">
        <f>Table1[[#This Row],[website_traffic]]*(Table1[[#This Row],[conversion_rate]]/100)</f>
        <v>1940.3416</v>
      </c>
      <c r="G1556">
        <v>257011.28</v>
      </c>
      <c r="H1556" s="2">
        <f>Table1[[#This Row],[marketing_spend]]/Table1[[#This Row],[customer buying]]</f>
        <v>132.45671793049223</v>
      </c>
      <c r="I1556">
        <v>6948.74</v>
      </c>
      <c r="J1556">
        <v>10.33</v>
      </c>
      <c r="K1556" s="1">
        <f t="shared" si="24"/>
        <v>6230.9351580000002</v>
      </c>
      <c r="L1556">
        <v>459.21</v>
      </c>
      <c r="M1556">
        <v>1.08</v>
      </c>
      <c r="N1556" s="1">
        <f>Table1[[#This Row],[final_price]]*Table1[[#This Row],[competitor_price_index]]</f>
        <v>6729.4099706400011</v>
      </c>
      <c r="O1556" t="s">
        <v>45</v>
      </c>
      <c r="P1556">
        <v>764</v>
      </c>
      <c r="Q1556">
        <v>981</v>
      </c>
      <c r="R1556">
        <v>9.5299999999999994</v>
      </c>
      <c r="S1556" s="2">
        <f>Table1[[#This Row],[units_sold]]*(Table1[[#This Row],[return_rate]]/100)</f>
        <v>93.4893</v>
      </c>
      <c r="T1556" s="2">
        <f>Table1[[#This Row],[units_sold]]-Table1[[#This Row],[unit_return]]</f>
        <v>887.51070000000004</v>
      </c>
      <c r="U1556">
        <f>Table1[[#This Row],[final_sold]]*Table1[[#This Row],[final_price]]</f>
        <v>5530021.6237311913</v>
      </c>
      <c r="V1556">
        <v>2.5299999999999998</v>
      </c>
      <c r="W1556">
        <v>11.09</v>
      </c>
    </row>
    <row r="1557" spans="1:23" x14ac:dyDescent="0.3">
      <c r="A1557">
        <v>2021</v>
      </c>
      <c r="B1557" t="s">
        <v>37</v>
      </c>
      <c r="C1557" t="s">
        <v>21</v>
      </c>
      <c r="D1557">
        <v>121639</v>
      </c>
      <c r="E1557">
        <v>2.48</v>
      </c>
      <c r="F1557" s="2">
        <f>Table1[[#This Row],[website_traffic]]*(Table1[[#This Row],[conversion_rate]]/100)</f>
        <v>3016.6471999999999</v>
      </c>
      <c r="G1557">
        <v>113867.49</v>
      </c>
      <c r="H1557" s="2">
        <f>Table1[[#This Row],[marketing_spend]]/Table1[[#This Row],[customer buying]]</f>
        <v>37.746372860571832</v>
      </c>
      <c r="I1557">
        <v>48917.62</v>
      </c>
      <c r="J1557">
        <v>58.7</v>
      </c>
      <c r="K1557" s="1">
        <f t="shared" si="24"/>
        <v>20202.977059999997</v>
      </c>
      <c r="L1557">
        <v>209.86</v>
      </c>
      <c r="M1557">
        <v>1.03</v>
      </c>
      <c r="N1557" s="1">
        <f>Table1[[#This Row],[final_price]]*Table1[[#This Row],[competitor_price_index]]</f>
        <v>20809.0663718</v>
      </c>
      <c r="O1557" t="s">
        <v>44</v>
      </c>
      <c r="P1557">
        <v>812</v>
      </c>
      <c r="Q1557">
        <v>3227</v>
      </c>
      <c r="R1557">
        <v>15.55</v>
      </c>
      <c r="S1557" s="2">
        <f>Table1[[#This Row],[units_sold]]*(Table1[[#This Row],[return_rate]]/100)</f>
        <v>501.79849999999999</v>
      </c>
      <c r="T1557" s="2">
        <f>Table1[[#This Row],[units_sold]]-Table1[[#This Row],[unit_return]]</f>
        <v>2725.2015000000001</v>
      </c>
      <c r="U1557">
        <f>Table1[[#This Row],[final_sold]]*Table1[[#This Row],[final_price]]</f>
        <v>55057183.388377585</v>
      </c>
      <c r="V1557">
        <v>4.28</v>
      </c>
      <c r="W1557">
        <v>22.66</v>
      </c>
    </row>
    <row r="1558" spans="1:23" x14ac:dyDescent="0.3">
      <c r="A1558">
        <v>2021</v>
      </c>
      <c r="B1558" t="s">
        <v>37</v>
      </c>
      <c r="C1558" t="s">
        <v>18</v>
      </c>
      <c r="D1558">
        <v>150385</v>
      </c>
      <c r="E1558">
        <v>7.68</v>
      </c>
      <c r="F1558" s="2">
        <f>Table1[[#This Row],[website_traffic]]*(Table1[[#This Row],[conversion_rate]]/100)</f>
        <v>11549.567999999999</v>
      </c>
      <c r="G1558">
        <v>232495.57</v>
      </c>
      <c r="H1558" s="2">
        <f>Table1[[#This Row],[marketing_spend]]/Table1[[#This Row],[customer buying]]</f>
        <v>20.130239503330344</v>
      </c>
      <c r="I1558">
        <v>26424.43</v>
      </c>
      <c r="J1558">
        <v>16.88</v>
      </c>
      <c r="K1558" s="1">
        <f t="shared" si="24"/>
        <v>21963.986216000001</v>
      </c>
      <c r="L1558">
        <v>355.98</v>
      </c>
      <c r="M1558">
        <v>0.99</v>
      </c>
      <c r="N1558" s="1">
        <f>Table1[[#This Row],[final_price]]*Table1[[#This Row],[competitor_price_index]]</f>
        <v>21744.346353839999</v>
      </c>
      <c r="O1558" t="s">
        <v>45</v>
      </c>
      <c r="P1558">
        <v>1940</v>
      </c>
      <c r="Q1558">
        <v>8177</v>
      </c>
      <c r="R1558">
        <v>20.65</v>
      </c>
      <c r="S1558" s="2">
        <f>Table1[[#This Row],[units_sold]]*(Table1[[#This Row],[return_rate]]/100)</f>
        <v>1688.5504999999998</v>
      </c>
      <c r="T1558" s="2">
        <f>Table1[[#This Row],[units_sold]]-Table1[[#This Row],[unit_return]]</f>
        <v>6488.4495000000006</v>
      </c>
      <c r="U1558">
        <f>Table1[[#This Row],[final_sold]]*Table1[[#This Row],[final_price]]</f>
        <v>142512215.38121212</v>
      </c>
      <c r="V1558">
        <v>3.54</v>
      </c>
      <c r="W1558">
        <v>8.74</v>
      </c>
    </row>
    <row r="1559" spans="1:23" x14ac:dyDescent="0.3">
      <c r="A1559">
        <v>2021</v>
      </c>
      <c r="B1559" t="s">
        <v>37</v>
      </c>
      <c r="C1559" t="s">
        <v>21</v>
      </c>
      <c r="D1559">
        <v>142316</v>
      </c>
      <c r="E1559">
        <v>4.99</v>
      </c>
      <c r="F1559" s="2">
        <f>Table1[[#This Row],[website_traffic]]*(Table1[[#This Row],[conversion_rate]]/100)</f>
        <v>7101.5684000000001</v>
      </c>
      <c r="G1559">
        <v>192195.05</v>
      </c>
      <c r="H1559" s="2">
        <f>Table1[[#This Row],[marketing_spend]]/Table1[[#This Row],[customer buying]]</f>
        <v>27.063746932297377</v>
      </c>
      <c r="I1559">
        <v>32035.29</v>
      </c>
      <c r="J1559">
        <v>41.62</v>
      </c>
      <c r="K1559" s="1">
        <f t="shared" si="24"/>
        <v>18702.202302000005</v>
      </c>
      <c r="L1559">
        <v>337.34</v>
      </c>
      <c r="M1559">
        <v>0.88</v>
      </c>
      <c r="N1559" s="1">
        <f>Table1[[#This Row],[final_price]]*Table1[[#This Row],[competitor_price_index]]</f>
        <v>16457.938025760006</v>
      </c>
      <c r="O1559" t="s">
        <v>45</v>
      </c>
      <c r="P1559">
        <v>745</v>
      </c>
      <c r="Q1559">
        <v>4616</v>
      </c>
      <c r="R1559">
        <v>24.11</v>
      </c>
      <c r="S1559" s="2">
        <f>Table1[[#This Row],[units_sold]]*(Table1[[#This Row],[return_rate]]/100)</f>
        <v>1112.9176</v>
      </c>
      <c r="T1559" s="2">
        <f>Table1[[#This Row],[units_sold]]-Table1[[#This Row],[unit_return]]</f>
        <v>3503.0824000000002</v>
      </c>
      <c r="U1559">
        <f>Table1[[#This Row],[final_sold]]*Table1[[#This Row],[final_price]]</f>
        <v>65515355.725375704</v>
      </c>
      <c r="V1559">
        <v>3.25</v>
      </c>
      <c r="W1559">
        <v>14.71</v>
      </c>
    </row>
    <row r="1560" spans="1:23" x14ac:dyDescent="0.3">
      <c r="A1560">
        <v>2021</v>
      </c>
      <c r="B1560" t="s">
        <v>37</v>
      </c>
      <c r="C1560" t="s">
        <v>18</v>
      </c>
      <c r="D1560">
        <v>132607</v>
      </c>
      <c r="E1560">
        <v>6.24</v>
      </c>
      <c r="F1560" s="2">
        <f>Table1[[#This Row],[website_traffic]]*(Table1[[#This Row],[conversion_rate]]/100)</f>
        <v>8274.6768000000011</v>
      </c>
      <c r="G1560">
        <v>290233.56</v>
      </c>
      <c r="H1560" s="2">
        <f>Table1[[#This Row],[marketing_spend]]/Table1[[#This Row],[customer buying]]</f>
        <v>35.074911928886451</v>
      </c>
      <c r="I1560">
        <v>12949.85</v>
      </c>
      <c r="J1560">
        <v>40.619999999999997</v>
      </c>
      <c r="K1560" s="1">
        <f t="shared" si="24"/>
        <v>7689.6209300000019</v>
      </c>
      <c r="L1560">
        <v>345.25</v>
      </c>
      <c r="M1560">
        <v>1.01</v>
      </c>
      <c r="N1560" s="1">
        <f>Table1[[#This Row],[final_price]]*Table1[[#This Row],[competitor_price_index]]</f>
        <v>7766.5171393000019</v>
      </c>
      <c r="O1560" t="s">
        <v>45</v>
      </c>
      <c r="P1560">
        <v>2793</v>
      </c>
      <c r="Q1560">
        <v>5626</v>
      </c>
      <c r="R1560">
        <v>1.69</v>
      </c>
      <c r="S1560" s="2">
        <f>Table1[[#This Row],[units_sold]]*(Table1[[#This Row],[return_rate]]/100)</f>
        <v>95.079399999999993</v>
      </c>
      <c r="T1560" s="2">
        <f>Table1[[#This Row],[units_sold]]-Table1[[#This Row],[unit_return]]</f>
        <v>5530.9206000000004</v>
      </c>
      <c r="U1560">
        <f>Table1[[#This Row],[final_sold]]*Table1[[#This Row],[final_price]]</f>
        <v>42530682.807928175</v>
      </c>
      <c r="V1560">
        <v>3.4</v>
      </c>
      <c r="W1560">
        <v>11.81</v>
      </c>
    </row>
    <row r="1561" spans="1:23" x14ac:dyDescent="0.3">
      <c r="A1561">
        <v>2021</v>
      </c>
      <c r="B1561" t="s">
        <v>37</v>
      </c>
      <c r="C1561" t="s">
        <v>20</v>
      </c>
      <c r="D1561">
        <v>183992</v>
      </c>
      <c r="E1561">
        <v>2.46</v>
      </c>
      <c r="F1561" s="2">
        <f>Table1[[#This Row],[website_traffic]]*(Table1[[#This Row],[conversion_rate]]/100)</f>
        <v>4526.2031999999999</v>
      </c>
      <c r="G1561">
        <v>87874.36</v>
      </c>
      <c r="H1561" s="2">
        <f>Table1[[#This Row],[marketing_spend]]/Table1[[#This Row],[customer buying]]</f>
        <v>19.414585717229841</v>
      </c>
      <c r="I1561">
        <v>19985.11</v>
      </c>
      <c r="J1561">
        <v>0.54</v>
      </c>
      <c r="K1561" s="1">
        <f t="shared" si="24"/>
        <v>19877.190406000002</v>
      </c>
      <c r="L1561">
        <v>112.77</v>
      </c>
      <c r="M1561">
        <v>1.1299999999999999</v>
      </c>
      <c r="N1561" s="1">
        <f>Table1[[#This Row],[final_price]]*Table1[[#This Row],[competitor_price_index]]</f>
        <v>22461.225158779998</v>
      </c>
      <c r="O1561" t="s">
        <v>45</v>
      </c>
      <c r="P1561">
        <v>1135</v>
      </c>
      <c r="Q1561">
        <v>2842</v>
      </c>
      <c r="R1561">
        <v>13.04</v>
      </c>
      <c r="S1561" s="2">
        <f>Table1[[#This Row],[units_sold]]*(Table1[[#This Row],[return_rate]]/100)</f>
        <v>370.59679999999997</v>
      </c>
      <c r="T1561" s="2">
        <f>Table1[[#This Row],[units_sold]]-Table1[[#This Row],[unit_return]]</f>
        <v>2471.4032000000002</v>
      </c>
      <c r="U1561">
        <f>Table1[[#This Row],[final_sold]]*Table1[[#This Row],[final_price]]</f>
        <v>49124551.976397708</v>
      </c>
      <c r="V1561">
        <v>3.14</v>
      </c>
      <c r="W1561">
        <v>13.77</v>
      </c>
    </row>
    <row r="1562" spans="1:23" x14ac:dyDescent="0.3">
      <c r="A1562">
        <v>2021</v>
      </c>
      <c r="B1562" t="s">
        <v>37</v>
      </c>
      <c r="C1562" t="s">
        <v>18</v>
      </c>
      <c r="D1562">
        <v>140374</v>
      </c>
      <c r="E1562">
        <v>2.16</v>
      </c>
      <c r="F1562" s="2">
        <f>Table1[[#This Row],[website_traffic]]*(Table1[[#This Row],[conversion_rate]]/100)</f>
        <v>3032.0784000000003</v>
      </c>
      <c r="G1562">
        <v>340876.93</v>
      </c>
      <c r="H1562" s="2">
        <f>Table1[[#This Row],[marketing_spend]]/Table1[[#This Row],[customer buying]]</f>
        <v>112.42352110684207</v>
      </c>
      <c r="I1562">
        <v>2524.9</v>
      </c>
      <c r="J1562">
        <v>24.57</v>
      </c>
      <c r="K1562" s="1">
        <f t="shared" si="24"/>
        <v>1904.53207</v>
      </c>
      <c r="L1562">
        <v>309.91000000000003</v>
      </c>
      <c r="M1562">
        <v>1.1399999999999999</v>
      </c>
      <c r="N1562" s="1">
        <f>Table1[[#This Row],[final_price]]*Table1[[#This Row],[competitor_price_index]]</f>
        <v>2171.1665598</v>
      </c>
      <c r="O1562" t="s">
        <v>45</v>
      </c>
      <c r="P1562">
        <v>3870</v>
      </c>
      <c r="Q1562">
        <v>1758</v>
      </c>
      <c r="R1562">
        <v>14.81</v>
      </c>
      <c r="S1562" s="2">
        <f>Table1[[#This Row],[units_sold]]*(Table1[[#This Row],[return_rate]]/100)</f>
        <v>260.35980000000001</v>
      </c>
      <c r="T1562" s="2">
        <f>Table1[[#This Row],[units_sold]]-Table1[[#This Row],[unit_return]]</f>
        <v>1497.6402</v>
      </c>
      <c r="U1562">
        <f>Table1[[#This Row],[final_sold]]*Table1[[#This Row],[final_price]]</f>
        <v>2852303.7902212138</v>
      </c>
      <c r="V1562">
        <v>2.9</v>
      </c>
      <c r="W1562">
        <v>9.0500000000000007</v>
      </c>
    </row>
    <row r="1563" spans="1:23" x14ac:dyDescent="0.3">
      <c r="A1563">
        <v>2021</v>
      </c>
      <c r="B1563" t="s">
        <v>37</v>
      </c>
      <c r="C1563" t="s">
        <v>19</v>
      </c>
      <c r="D1563">
        <v>176721</v>
      </c>
      <c r="E1563">
        <v>2.7</v>
      </c>
      <c r="F1563" s="2">
        <f>Table1[[#This Row],[website_traffic]]*(Table1[[#This Row],[conversion_rate]]/100)</f>
        <v>4771.4670000000006</v>
      </c>
      <c r="G1563">
        <v>406587.98</v>
      </c>
      <c r="H1563" s="2">
        <f>Table1[[#This Row],[marketing_spend]]/Table1[[#This Row],[customer buying]]</f>
        <v>85.212363409408454</v>
      </c>
      <c r="I1563">
        <v>33166.1</v>
      </c>
      <c r="J1563">
        <v>34.54</v>
      </c>
      <c r="K1563" s="1">
        <f t="shared" si="24"/>
        <v>21710.529060000001</v>
      </c>
      <c r="L1563">
        <v>202.27</v>
      </c>
      <c r="M1563">
        <v>0.87</v>
      </c>
      <c r="N1563" s="1">
        <f>Table1[[#This Row],[final_price]]*Table1[[#This Row],[competitor_price_index]]</f>
        <v>18888.160282200002</v>
      </c>
      <c r="O1563" t="s">
        <v>45</v>
      </c>
      <c r="P1563">
        <v>2331</v>
      </c>
      <c r="Q1563">
        <v>3492</v>
      </c>
      <c r="R1563">
        <v>16.32</v>
      </c>
      <c r="S1563" s="2">
        <f>Table1[[#This Row],[units_sold]]*(Table1[[#This Row],[return_rate]]/100)</f>
        <v>569.89440000000002</v>
      </c>
      <c r="T1563" s="2">
        <f>Table1[[#This Row],[units_sold]]-Table1[[#This Row],[unit_return]]</f>
        <v>2922.1055999999999</v>
      </c>
      <c r="U1563">
        <f>Table1[[#This Row],[final_sold]]*Table1[[#This Row],[final_price]]</f>
        <v>63440458.545188732</v>
      </c>
      <c r="V1563">
        <v>3.66</v>
      </c>
      <c r="W1563">
        <v>14.12</v>
      </c>
    </row>
    <row r="1564" spans="1:23" x14ac:dyDescent="0.3">
      <c r="A1564">
        <v>2021</v>
      </c>
      <c r="B1564" t="s">
        <v>37</v>
      </c>
      <c r="C1564" t="s">
        <v>19</v>
      </c>
      <c r="D1564">
        <v>100067</v>
      </c>
      <c r="E1564">
        <v>4.3</v>
      </c>
      <c r="F1564" s="2">
        <f>Table1[[#This Row],[website_traffic]]*(Table1[[#This Row],[conversion_rate]]/100)</f>
        <v>4302.8809999999994</v>
      </c>
      <c r="G1564">
        <v>384522.28</v>
      </c>
      <c r="H1564" s="2">
        <f>Table1[[#This Row],[marketing_spend]]/Table1[[#This Row],[customer buying]]</f>
        <v>89.363912225320675</v>
      </c>
      <c r="I1564">
        <v>6183.93</v>
      </c>
      <c r="J1564">
        <v>33.229999999999997</v>
      </c>
      <c r="K1564" s="1">
        <f t="shared" si="24"/>
        <v>4129.010061</v>
      </c>
      <c r="L1564">
        <v>440.82</v>
      </c>
      <c r="M1564">
        <v>0.89</v>
      </c>
      <c r="N1564" s="1">
        <f>Table1[[#This Row],[final_price]]*Table1[[#This Row],[competitor_price_index]]</f>
        <v>3674.81895429</v>
      </c>
      <c r="O1564" t="s">
        <v>45</v>
      </c>
      <c r="P1564">
        <v>1135</v>
      </c>
      <c r="Q1564">
        <v>4010</v>
      </c>
      <c r="R1564">
        <v>18.84</v>
      </c>
      <c r="S1564" s="2">
        <f>Table1[[#This Row],[units_sold]]*(Table1[[#This Row],[return_rate]]/100)</f>
        <v>755.48400000000004</v>
      </c>
      <c r="T1564" s="2">
        <f>Table1[[#This Row],[units_sold]]-Table1[[#This Row],[unit_return]]</f>
        <v>3254.5160000000001</v>
      </c>
      <c r="U1564">
        <f>Table1[[#This Row],[final_sold]]*Table1[[#This Row],[final_price]]</f>
        <v>13437929.307685476</v>
      </c>
      <c r="V1564">
        <v>4.66</v>
      </c>
      <c r="W1564">
        <v>16.97</v>
      </c>
    </row>
    <row r="1565" spans="1:23" x14ac:dyDescent="0.3">
      <c r="A1565">
        <v>2021</v>
      </c>
      <c r="B1565" t="s">
        <v>37</v>
      </c>
      <c r="C1565" t="s">
        <v>20</v>
      </c>
      <c r="D1565">
        <v>75426</v>
      </c>
      <c r="E1565">
        <v>5.51</v>
      </c>
      <c r="F1565" s="2">
        <f>Table1[[#This Row],[website_traffic]]*(Table1[[#This Row],[conversion_rate]]/100)</f>
        <v>4155.9726000000001</v>
      </c>
      <c r="G1565">
        <v>103208.36</v>
      </c>
      <c r="H1565" s="2">
        <f>Table1[[#This Row],[marketing_spend]]/Table1[[#This Row],[customer buying]]</f>
        <v>24.833744091575578</v>
      </c>
      <c r="I1565">
        <v>8998.7800000000007</v>
      </c>
      <c r="J1565">
        <v>12.5</v>
      </c>
      <c r="K1565" s="1">
        <f t="shared" si="24"/>
        <v>7873.9325000000008</v>
      </c>
      <c r="L1565">
        <v>375.64</v>
      </c>
      <c r="M1565">
        <v>0.82</v>
      </c>
      <c r="N1565" s="1">
        <f>Table1[[#This Row],[final_price]]*Table1[[#This Row],[competitor_price_index]]</f>
        <v>6456.6246500000007</v>
      </c>
      <c r="O1565" t="s">
        <v>44</v>
      </c>
      <c r="P1565">
        <v>2471</v>
      </c>
      <c r="Q1565">
        <v>4280</v>
      </c>
      <c r="R1565">
        <v>17.059999999999999</v>
      </c>
      <c r="S1565" s="2">
        <f>Table1[[#This Row],[units_sold]]*(Table1[[#This Row],[return_rate]]/100)</f>
        <v>730.16799999999989</v>
      </c>
      <c r="T1565" s="2">
        <f>Table1[[#This Row],[units_sold]]-Table1[[#This Row],[unit_return]]</f>
        <v>3549.8320000000003</v>
      </c>
      <c r="U1565">
        <f>Table1[[#This Row],[final_sold]]*Table1[[#This Row],[final_price]]</f>
        <v>27951137.554340005</v>
      </c>
      <c r="V1565">
        <v>4.12</v>
      </c>
      <c r="W1565">
        <v>12.18</v>
      </c>
    </row>
    <row r="1566" spans="1:23" x14ac:dyDescent="0.3">
      <c r="A1566">
        <v>2021</v>
      </c>
      <c r="B1566" t="s">
        <v>37</v>
      </c>
      <c r="C1566" t="s">
        <v>21</v>
      </c>
      <c r="D1566">
        <v>78303</v>
      </c>
      <c r="E1566">
        <v>1.27</v>
      </c>
      <c r="F1566" s="2">
        <f>Table1[[#This Row],[website_traffic]]*(Table1[[#This Row],[conversion_rate]]/100)</f>
        <v>994.44809999999995</v>
      </c>
      <c r="G1566">
        <v>59380.58</v>
      </c>
      <c r="H1566" s="2">
        <f>Table1[[#This Row],[marketing_spend]]/Table1[[#This Row],[customer buying]]</f>
        <v>59.712095583469868</v>
      </c>
      <c r="I1566">
        <v>16162.7</v>
      </c>
      <c r="J1566">
        <v>55.74</v>
      </c>
      <c r="K1566" s="1">
        <f t="shared" si="24"/>
        <v>7153.6110200000003</v>
      </c>
      <c r="L1566">
        <v>133.9</v>
      </c>
      <c r="M1566">
        <v>1.01</v>
      </c>
      <c r="N1566" s="1">
        <f>Table1[[#This Row],[final_price]]*Table1[[#This Row],[competitor_price_index]]</f>
        <v>7225.1471302</v>
      </c>
      <c r="O1566" t="s">
        <v>44</v>
      </c>
      <c r="P1566">
        <v>848</v>
      </c>
      <c r="Q1566">
        <v>1074</v>
      </c>
      <c r="R1566">
        <v>19.97</v>
      </c>
      <c r="S1566" s="2">
        <f>Table1[[#This Row],[units_sold]]*(Table1[[#This Row],[return_rate]]/100)</f>
        <v>214.4778</v>
      </c>
      <c r="T1566" s="2">
        <f>Table1[[#This Row],[units_sold]]-Table1[[#This Row],[unit_return]]</f>
        <v>859.5222</v>
      </c>
      <c r="U1566">
        <f>Table1[[#This Row],[final_sold]]*Table1[[#This Row],[final_price]]</f>
        <v>6148687.4818546446</v>
      </c>
      <c r="V1566">
        <v>4.32</v>
      </c>
      <c r="W1566">
        <v>18.579999999999998</v>
      </c>
    </row>
    <row r="1567" spans="1:23" x14ac:dyDescent="0.3">
      <c r="A1567">
        <v>2021</v>
      </c>
      <c r="B1567" t="s">
        <v>37</v>
      </c>
      <c r="C1567" t="s">
        <v>22</v>
      </c>
      <c r="D1567">
        <v>58907</v>
      </c>
      <c r="E1567">
        <v>2.4500000000000002</v>
      </c>
      <c r="F1567" s="2">
        <f>Table1[[#This Row],[website_traffic]]*(Table1[[#This Row],[conversion_rate]]/100)</f>
        <v>1443.2215000000001</v>
      </c>
      <c r="G1567">
        <v>438794.3</v>
      </c>
      <c r="H1567" s="2">
        <f>Table1[[#This Row],[marketing_spend]]/Table1[[#This Row],[customer buying]]</f>
        <v>304.03808424417178</v>
      </c>
      <c r="I1567">
        <v>14015.85</v>
      </c>
      <c r="J1567">
        <v>8.35</v>
      </c>
      <c r="K1567" s="1">
        <f t="shared" si="24"/>
        <v>12845.526524999999</v>
      </c>
      <c r="L1567">
        <v>54.51</v>
      </c>
      <c r="M1567">
        <v>0.87</v>
      </c>
      <c r="N1567" s="1">
        <f>Table1[[#This Row],[final_price]]*Table1[[#This Row],[competitor_price_index]]</f>
        <v>11175.608076749999</v>
      </c>
      <c r="O1567" t="s">
        <v>45</v>
      </c>
      <c r="P1567">
        <v>4332</v>
      </c>
      <c r="Q1567">
        <v>1206</v>
      </c>
      <c r="R1567">
        <v>14.75</v>
      </c>
      <c r="S1567" s="2">
        <f>Table1[[#This Row],[units_sold]]*(Table1[[#This Row],[return_rate]]/100)</f>
        <v>177.88499999999999</v>
      </c>
      <c r="T1567" s="2">
        <f>Table1[[#This Row],[units_sold]]-Table1[[#This Row],[unit_return]]</f>
        <v>1028.115</v>
      </c>
      <c r="U1567">
        <f>Table1[[#This Row],[final_sold]]*Table1[[#This Row],[final_price]]</f>
        <v>13206678.503250374</v>
      </c>
      <c r="V1567">
        <v>4.18</v>
      </c>
      <c r="W1567">
        <v>5.91</v>
      </c>
    </row>
    <row r="1568" spans="1:23" x14ac:dyDescent="0.3">
      <c r="A1568">
        <v>2021</v>
      </c>
      <c r="B1568" t="s">
        <v>37</v>
      </c>
      <c r="C1568" t="s">
        <v>20</v>
      </c>
      <c r="D1568">
        <v>36655</v>
      </c>
      <c r="E1568">
        <v>5.18</v>
      </c>
      <c r="F1568" s="2">
        <f>Table1[[#This Row],[website_traffic]]*(Table1[[#This Row],[conversion_rate]]/100)</f>
        <v>1898.729</v>
      </c>
      <c r="G1568">
        <v>431474.32</v>
      </c>
      <c r="H1568" s="2">
        <f>Table1[[#This Row],[marketing_spend]]/Table1[[#This Row],[customer buying]]</f>
        <v>227.24376148465632</v>
      </c>
      <c r="I1568">
        <v>17248.240000000002</v>
      </c>
      <c r="J1568">
        <v>5.95</v>
      </c>
      <c r="K1568" s="1">
        <f t="shared" si="24"/>
        <v>16221.969720000001</v>
      </c>
      <c r="L1568">
        <v>48.73</v>
      </c>
      <c r="M1568">
        <v>0.87</v>
      </c>
      <c r="N1568" s="1">
        <f>Table1[[#This Row],[final_price]]*Table1[[#This Row],[competitor_price_index]]</f>
        <v>14113.113656400001</v>
      </c>
      <c r="O1568" t="s">
        <v>44</v>
      </c>
      <c r="P1568">
        <v>2187</v>
      </c>
      <c r="Q1568">
        <v>1291</v>
      </c>
      <c r="R1568">
        <v>5.97</v>
      </c>
      <c r="S1568" s="2">
        <f>Table1[[#This Row],[units_sold]]*(Table1[[#This Row],[return_rate]]/100)</f>
        <v>77.072699999999998</v>
      </c>
      <c r="T1568" s="2">
        <f>Table1[[#This Row],[units_sold]]-Table1[[#This Row],[unit_return]]</f>
        <v>1213.9273000000001</v>
      </c>
      <c r="U1568">
        <f>Table1[[#This Row],[final_sold]]*Table1[[#This Row],[final_price]]</f>
        <v>19692291.902881358</v>
      </c>
      <c r="V1568">
        <v>2.72</v>
      </c>
      <c r="W1568">
        <v>17.149999999999999</v>
      </c>
    </row>
    <row r="1569" spans="1:23" x14ac:dyDescent="0.3">
      <c r="A1569">
        <v>2021</v>
      </c>
      <c r="B1569" t="s">
        <v>37</v>
      </c>
      <c r="C1569" t="s">
        <v>19</v>
      </c>
      <c r="D1569">
        <v>24997</v>
      </c>
      <c r="E1569">
        <v>6.19</v>
      </c>
      <c r="F1569" s="2">
        <f>Table1[[#This Row],[website_traffic]]*(Table1[[#This Row],[conversion_rate]]/100)</f>
        <v>1547.3143</v>
      </c>
      <c r="G1569">
        <v>17850.7</v>
      </c>
      <c r="H1569" s="2">
        <f>Table1[[#This Row],[marketing_spend]]/Table1[[#This Row],[customer buying]]</f>
        <v>11.536570171942444</v>
      </c>
      <c r="I1569">
        <v>28155.52</v>
      </c>
      <c r="J1569">
        <v>12.9</v>
      </c>
      <c r="K1569" s="1">
        <f t="shared" si="24"/>
        <v>24523.457920000001</v>
      </c>
      <c r="L1569">
        <v>113.58</v>
      </c>
      <c r="M1569">
        <v>0.97</v>
      </c>
      <c r="N1569" s="1">
        <f>Table1[[#This Row],[final_price]]*Table1[[#This Row],[competitor_price_index]]</f>
        <v>23787.7541824</v>
      </c>
      <c r="O1569" t="s">
        <v>45</v>
      </c>
      <c r="P1569">
        <v>3782</v>
      </c>
      <c r="Q1569">
        <v>779</v>
      </c>
      <c r="R1569">
        <v>5.87</v>
      </c>
      <c r="S1569" s="2">
        <f>Table1[[#This Row],[units_sold]]*(Table1[[#This Row],[return_rate]]/100)</f>
        <v>45.7273</v>
      </c>
      <c r="T1569" s="2">
        <f>Table1[[#This Row],[units_sold]]-Table1[[#This Row],[unit_return]]</f>
        <v>733.27269999999999</v>
      </c>
      <c r="U1569">
        <f>Table1[[#This Row],[final_sold]]*Table1[[#This Row],[final_price]]</f>
        <v>17982382.202334784</v>
      </c>
      <c r="V1569">
        <v>2.52</v>
      </c>
      <c r="W1569">
        <v>10.84</v>
      </c>
    </row>
    <row r="1570" spans="1:23" x14ac:dyDescent="0.3">
      <c r="A1570">
        <v>2021</v>
      </c>
      <c r="B1570" t="s">
        <v>37</v>
      </c>
      <c r="C1570" t="s">
        <v>22</v>
      </c>
      <c r="D1570">
        <v>191623</v>
      </c>
      <c r="E1570">
        <v>1.21</v>
      </c>
      <c r="F1570" s="2">
        <f>Table1[[#This Row],[website_traffic]]*(Table1[[#This Row],[conversion_rate]]/100)</f>
        <v>2318.6383000000001</v>
      </c>
      <c r="G1570">
        <v>45030.52</v>
      </c>
      <c r="H1570" s="2">
        <f>Table1[[#This Row],[marketing_spend]]/Table1[[#This Row],[customer buying]]</f>
        <v>19.42110591375981</v>
      </c>
      <c r="I1570">
        <v>8363.7999999999993</v>
      </c>
      <c r="J1570">
        <v>46.63</v>
      </c>
      <c r="K1570" s="1">
        <f t="shared" si="24"/>
        <v>4463.7600599999996</v>
      </c>
      <c r="L1570">
        <v>38.78</v>
      </c>
      <c r="M1570">
        <v>1.1399999999999999</v>
      </c>
      <c r="N1570" s="1">
        <f>Table1[[#This Row],[final_price]]*Table1[[#This Row],[competitor_price_index]]</f>
        <v>5088.6864683999993</v>
      </c>
      <c r="O1570" t="s">
        <v>45</v>
      </c>
      <c r="P1570">
        <v>3714</v>
      </c>
      <c r="Q1570">
        <v>2211</v>
      </c>
      <c r="R1570">
        <v>3.28</v>
      </c>
      <c r="S1570" s="2">
        <f>Table1[[#This Row],[units_sold]]*(Table1[[#This Row],[return_rate]]/100)</f>
        <v>72.520799999999994</v>
      </c>
      <c r="T1570" s="2">
        <f>Table1[[#This Row],[units_sold]]-Table1[[#This Row],[unit_return]]</f>
        <v>2138.4792000000002</v>
      </c>
      <c r="U1570">
        <f>Table1[[#This Row],[final_sold]]*Table1[[#This Row],[final_price]]</f>
        <v>9545658.0421007518</v>
      </c>
      <c r="V1570">
        <v>4.7699999999999996</v>
      </c>
      <c r="W1570">
        <v>12.12</v>
      </c>
    </row>
    <row r="1571" spans="1:23" x14ac:dyDescent="0.3">
      <c r="A1571">
        <v>2021</v>
      </c>
      <c r="B1571" t="s">
        <v>37</v>
      </c>
      <c r="C1571" t="s">
        <v>19</v>
      </c>
      <c r="D1571">
        <v>118278</v>
      </c>
      <c r="E1571">
        <v>6.86</v>
      </c>
      <c r="F1571" s="2">
        <f>Table1[[#This Row],[website_traffic]]*(Table1[[#This Row],[conversion_rate]]/100)</f>
        <v>8113.8708000000006</v>
      </c>
      <c r="G1571">
        <v>51991.34</v>
      </c>
      <c r="H1571" s="2">
        <f>Table1[[#This Row],[marketing_spend]]/Table1[[#This Row],[customer buying]]</f>
        <v>6.4077111013401877</v>
      </c>
      <c r="I1571">
        <v>23276.87</v>
      </c>
      <c r="J1571">
        <v>27.09</v>
      </c>
      <c r="K1571" s="1">
        <f t="shared" si="24"/>
        <v>16971.165917000002</v>
      </c>
      <c r="L1571">
        <v>113.52</v>
      </c>
      <c r="M1571">
        <v>1.01</v>
      </c>
      <c r="N1571" s="1">
        <f>Table1[[#This Row],[final_price]]*Table1[[#This Row],[competitor_price_index]]</f>
        <v>17140.877576170002</v>
      </c>
      <c r="O1571" t="s">
        <v>45</v>
      </c>
      <c r="P1571">
        <v>1849</v>
      </c>
      <c r="Q1571">
        <v>7464</v>
      </c>
      <c r="R1571">
        <v>6.39</v>
      </c>
      <c r="S1571" s="2">
        <f>Table1[[#This Row],[units_sold]]*(Table1[[#This Row],[return_rate]]/100)</f>
        <v>476.94959999999998</v>
      </c>
      <c r="T1571" s="2">
        <f>Table1[[#This Row],[units_sold]]-Table1[[#This Row],[unit_return]]</f>
        <v>6987.0504000000001</v>
      </c>
      <c r="U1571">
        <f>Table1[[#This Row],[final_sold]]*Table1[[#This Row],[final_price]]</f>
        <v>118578391.60884123</v>
      </c>
      <c r="V1571">
        <v>4.5999999999999996</v>
      </c>
      <c r="W1571">
        <v>7.98</v>
      </c>
    </row>
    <row r="1572" spans="1:23" x14ac:dyDescent="0.3">
      <c r="A1572">
        <v>2021</v>
      </c>
      <c r="B1572" t="s">
        <v>37</v>
      </c>
      <c r="C1572" t="s">
        <v>18</v>
      </c>
      <c r="D1572">
        <v>51502</v>
      </c>
      <c r="E1572">
        <v>4.3499999999999996</v>
      </c>
      <c r="F1572" s="2">
        <f>Table1[[#This Row],[website_traffic]]*(Table1[[#This Row],[conversion_rate]]/100)</f>
        <v>2240.337</v>
      </c>
      <c r="G1572">
        <v>126997.64</v>
      </c>
      <c r="H1572" s="2">
        <f>Table1[[#This Row],[marketing_spend]]/Table1[[#This Row],[customer buying]]</f>
        <v>56.68684666637207</v>
      </c>
      <c r="I1572">
        <v>9086.84</v>
      </c>
      <c r="J1572">
        <v>19.489999999999998</v>
      </c>
      <c r="K1572" s="1">
        <f t="shared" si="24"/>
        <v>7315.8148840000003</v>
      </c>
      <c r="L1572">
        <v>285.16000000000003</v>
      </c>
      <c r="M1572">
        <v>1</v>
      </c>
      <c r="N1572" s="1">
        <f>Table1[[#This Row],[final_price]]*Table1[[#This Row],[competitor_price_index]]</f>
        <v>7315.8148840000003</v>
      </c>
      <c r="O1572" t="s">
        <v>44</v>
      </c>
      <c r="P1572">
        <v>2721</v>
      </c>
      <c r="Q1572">
        <v>1881</v>
      </c>
      <c r="R1572">
        <v>3.43</v>
      </c>
      <c r="S1572" s="2">
        <f>Table1[[#This Row],[units_sold]]*(Table1[[#This Row],[return_rate]]/100)</f>
        <v>64.518300000000011</v>
      </c>
      <c r="T1572" s="2">
        <f>Table1[[#This Row],[units_sold]]-Table1[[#This Row],[unit_return]]</f>
        <v>1816.4817</v>
      </c>
      <c r="U1572">
        <f>Table1[[#This Row],[final_sold]]*Table1[[#This Row],[final_price]]</f>
        <v>13289043.857373623</v>
      </c>
      <c r="V1572">
        <v>3.36</v>
      </c>
      <c r="W1572">
        <v>12.97</v>
      </c>
    </row>
    <row r="1573" spans="1:23" x14ac:dyDescent="0.3">
      <c r="A1573">
        <v>2021</v>
      </c>
      <c r="B1573" t="s">
        <v>37</v>
      </c>
      <c r="C1573" t="s">
        <v>18</v>
      </c>
      <c r="D1573">
        <v>73964</v>
      </c>
      <c r="E1573">
        <v>0.85</v>
      </c>
      <c r="F1573" s="2">
        <f>Table1[[#This Row],[website_traffic]]*(Table1[[#This Row],[conversion_rate]]/100)</f>
        <v>628.69400000000007</v>
      </c>
      <c r="G1573">
        <v>382873.72</v>
      </c>
      <c r="H1573" s="2">
        <f>Table1[[#This Row],[marketing_spend]]/Table1[[#This Row],[customer buying]]</f>
        <v>608.99852710539619</v>
      </c>
      <c r="I1573">
        <v>29345.99</v>
      </c>
      <c r="J1573">
        <v>11.89</v>
      </c>
      <c r="K1573" s="1">
        <f t="shared" si="24"/>
        <v>25856.751789000002</v>
      </c>
      <c r="L1573">
        <v>216.45</v>
      </c>
      <c r="M1573">
        <v>1.2</v>
      </c>
      <c r="N1573" s="1">
        <f>Table1[[#This Row],[final_price]]*Table1[[#This Row],[competitor_price_index]]</f>
        <v>31028.1021468</v>
      </c>
      <c r="O1573" t="s">
        <v>45</v>
      </c>
      <c r="P1573">
        <v>4613</v>
      </c>
      <c r="Q1573">
        <v>338</v>
      </c>
      <c r="R1573">
        <v>19.48</v>
      </c>
      <c r="S1573" s="2">
        <f>Table1[[#This Row],[units_sold]]*(Table1[[#This Row],[return_rate]]/100)</f>
        <v>65.842399999999998</v>
      </c>
      <c r="T1573" s="2">
        <f>Table1[[#This Row],[units_sold]]-Table1[[#This Row],[unit_return]]</f>
        <v>272.1576</v>
      </c>
      <c r="U1573">
        <f>Table1[[#This Row],[final_sold]]*Table1[[#This Row],[final_price]]</f>
        <v>7037111.5106899468</v>
      </c>
      <c r="V1573">
        <v>2.69</v>
      </c>
      <c r="W1573">
        <v>6.08</v>
      </c>
    </row>
    <row r="1574" spans="1:23" x14ac:dyDescent="0.3">
      <c r="A1574">
        <v>2021</v>
      </c>
      <c r="B1574" t="s">
        <v>37</v>
      </c>
      <c r="C1574" t="s">
        <v>20</v>
      </c>
      <c r="D1574">
        <v>25419</v>
      </c>
      <c r="E1574">
        <v>3.57</v>
      </c>
      <c r="F1574" s="2">
        <f>Table1[[#This Row],[website_traffic]]*(Table1[[#This Row],[conversion_rate]]/100)</f>
        <v>907.45829999999989</v>
      </c>
      <c r="G1574">
        <v>259591.61</v>
      </c>
      <c r="H1574" s="2">
        <f>Table1[[#This Row],[marketing_spend]]/Table1[[#This Row],[customer buying]]</f>
        <v>286.06450566378646</v>
      </c>
      <c r="I1574">
        <v>47442.97</v>
      </c>
      <c r="J1574">
        <v>51.67</v>
      </c>
      <c r="K1574" s="1">
        <f t="shared" si="24"/>
        <v>22929.187400999999</v>
      </c>
      <c r="L1574">
        <v>100.15</v>
      </c>
      <c r="M1574">
        <v>0.93</v>
      </c>
      <c r="N1574" s="1">
        <f>Table1[[#This Row],[final_price]]*Table1[[#This Row],[competitor_price_index]]</f>
        <v>21324.144282929999</v>
      </c>
      <c r="O1574" t="s">
        <v>45</v>
      </c>
      <c r="P1574">
        <v>349</v>
      </c>
      <c r="Q1574">
        <v>858</v>
      </c>
      <c r="R1574">
        <v>13.66</v>
      </c>
      <c r="S1574" s="2">
        <f>Table1[[#This Row],[units_sold]]*(Table1[[#This Row],[return_rate]]/100)</f>
        <v>117.2028</v>
      </c>
      <c r="T1574" s="2">
        <f>Table1[[#This Row],[units_sold]]-Table1[[#This Row],[unit_return]]</f>
        <v>740.79719999999998</v>
      </c>
      <c r="U1574">
        <f>Table1[[#This Row],[final_sold]]*Table1[[#This Row],[final_price]]</f>
        <v>16985877.824936077</v>
      </c>
      <c r="V1574">
        <v>4.7300000000000004</v>
      </c>
      <c r="W1574">
        <v>12.74</v>
      </c>
    </row>
    <row r="1575" spans="1:23" x14ac:dyDescent="0.3">
      <c r="A1575">
        <v>2021</v>
      </c>
      <c r="B1575" t="s">
        <v>37</v>
      </c>
      <c r="C1575" t="s">
        <v>18</v>
      </c>
      <c r="D1575">
        <v>164843</v>
      </c>
      <c r="E1575">
        <v>1.38</v>
      </c>
      <c r="F1575" s="2">
        <f>Table1[[#This Row],[website_traffic]]*(Table1[[#This Row],[conversion_rate]]/100)</f>
        <v>2274.8334</v>
      </c>
      <c r="G1575">
        <v>176961.69</v>
      </c>
      <c r="H1575" s="2">
        <f>Table1[[#This Row],[marketing_spend]]/Table1[[#This Row],[customer buying]]</f>
        <v>77.791054940550808</v>
      </c>
      <c r="I1575">
        <v>36689.629999999997</v>
      </c>
      <c r="J1575">
        <v>22.1</v>
      </c>
      <c r="K1575" s="1">
        <f t="shared" si="24"/>
        <v>28581.22177</v>
      </c>
      <c r="L1575">
        <v>65.23</v>
      </c>
      <c r="M1575">
        <v>1.01</v>
      </c>
      <c r="N1575" s="1">
        <f>Table1[[#This Row],[final_price]]*Table1[[#This Row],[competitor_price_index]]</f>
        <v>28867.033987700001</v>
      </c>
      <c r="O1575" t="s">
        <v>44</v>
      </c>
      <c r="P1575">
        <v>4940</v>
      </c>
      <c r="Q1575">
        <v>2030</v>
      </c>
      <c r="R1575">
        <v>6.56</v>
      </c>
      <c r="S1575" s="2">
        <f>Table1[[#This Row],[units_sold]]*(Table1[[#This Row],[return_rate]]/100)</f>
        <v>133.16799999999998</v>
      </c>
      <c r="T1575" s="2">
        <f>Table1[[#This Row],[units_sold]]-Table1[[#This Row],[unit_return]]</f>
        <v>1896.8320000000001</v>
      </c>
      <c r="U1575">
        <f>Table1[[#This Row],[final_sold]]*Table1[[#This Row],[final_price]]</f>
        <v>54213776.052432641</v>
      </c>
      <c r="V1575">
        <v>3.57</v>
      </c>
      <c r="W1575">
        <v>15.26</v>
      </c>
    </row>
    <row r="1576" spans="1:23" x14ac:dyDescent="0.3">
      <c r="A1576">
        <v>2021</v>
      </c>
      <c r="B1576" t="s">
        <v>37</v>
      </c>
      <c r="C1576" t="s">
        <v>21</v>
      </c>
      <c r="D1576">
        <v>84521</v>
      </c>
      <c r="E1576">
        <v>7.43</v>
      </c>
      <c r="F1576" s="2">
        <f>Table1[[#This Row],[website_traffic]]*(Table1[[#This Row],[conversion_rate]]/100)</f>
        <v>6279.9102999999996</v>
      </c>
      <c r="G1576">
        <v>345988.91</v>
      </c>
      <c r="H1576" s="2">
        <f>Table1[[#This Row],[marketing_spend]]/Table1[[#This Row],[customer buying]]</f>
        <v>55.094562417555551</v>
      </c>
      <c r="I1576">
        <v>22149.599999999999</v>
      </c>
      <c r="J1576">
        <v>43.88</v>
      </c>
      <c r="K1576" s="1">
        <f t="shared" si="24"/>
        <v>12430.355519999997</v>
      </c>
      <c r="L1576">
        <v>120.99</v>
      </c>
      <c r="M1576">
        <v>1.03</v>
      </c>
      <c r="N1576" s="1">
        <f>Table1[[#This Row],[final_price]]*Table1[[#This Row],[competitor_price_index]]</f>
        <v>12803.266185599998</v>
      </c>
      <c r="O1576" t="s">
        <v>45</v>
      </c>
      <c r="P1576">
        <v>1359</v>
      </c>
      <c r="Q1576">
        <v>3906</v>
      </c>
      <c r="R1576">
        <v>5.34</v>
      </c>
      <c r="S1576" s="2">
        <f>Table1[[#This Row],[units_sold]]*(Table1[[#This Row],[return_rate]]/100)</f>
        <v>208.5804</v>
      </c>
      <c r="T1576" s="2">
        <f>Table1[[#This Row],[units_sold]]-Table1[[#This Row],[unit_return]]</f>
        <v>3697.4196000000002</v>
      </c>
      <c r="U1576">
        <f>Table1[[#This Row],[final_sold]]*Table1[[#This Row],[final_price]]</f>
        <v>45960240.134616181</v>
      </c>
      <c r="V1576">
        <v>3.11</v>
      </c>
      <c r="W1576">
        <v>15.14</v>
      </c>
    </row>
    <row r="1577" spans="1:23" x14ac:dyDescent="0.3">
      <c r="A1577">
        <v>2021</v>
      </c>
      <c r="B1577" t="s">
        <v>37</v>
      </c>
      <c r="C1577" t="s">
        <v>19</v>
      </c>
      <c r="D1577">
        <v>40566</v>
      </c>
      <c r="E1577">
        <v>5.19</v>
      </c>
      <c r="F1577" s="2">
        <f>Table1[[#This Row],[website_traffic]]*(Table1[[#This Row],[conversion_rate]]/100)</f>
        <v>2105.3753999999999</v>
      </c>
      <c r="G1577">
        <v>181342.89</v>
      </c>
      <c r="H1577" s="2">
        <f>Table1[[#This Row],[marketing_spend]]/Table1[[#This Row],[customer buying]]</f>
        <v>86.133280554147262</v>
      </c>
      <c r="I1577">
        <v>32816.07</v>
      </c>
      <c r="J1577">
        <v>38.049999999999997</v>
      </c>
      <c r="K1577" s="1">
        <f t="shared" si="24"/>
        <v>20329.555365</v>
      </c>
      <c r="L1577">
        <v>34.6</v>
      </c>
      <c r="M1577">
        <v>0.8</v>
      </c>
      <c r="N1577" s="1">
        <f>Table1[[#This Row],[final_price]]*Table1[[#This Row],[competitor_price_index]]</f>
        <v>16263.644292000001</v>
      </c>
      <c r="O1577" t="s">
        <v>44</v>
      </c>
      <c r="P1577">
        <v>2395</v>
      </c>
      <c r="Q1577">
        <v>1542</v>
      </c>
      <c r="R1577">
        <v>21.04</v>
      </c>
      <c r="S1577" s="2">
        <f>Table1[[#This Row],[units_sold]]*(Table1[[#This Row],[return_rate]]/100)</f>
        <v>324.43680000000001</v>
      </c>
      <c r="T1577" s="2">
        <f>Table1[[#This Row],[units_sold]]-Table1[[#This Row],[unit_return]]</f>
        <v>1217.5632000000001</v>
      </c>
      <c r="U1577">
        <f>Table1[[#This Row],[final_sold]]*Table1[[#This Row],[final_price]]</f>
        <v>24752518.48478657</v>
      </c>
      <c r="V1577">
        <v>2.93</v>
      </c>
      <c r="W1577">
        <v>13.92</v>
      </c>
    </row>
    <row r="1578" spans="1:23" x14ac:dyDescent="0.3">
      <c r="A1578">
        <v>2021</v>
      </c>
      <c r="B1578" t="s">
        <v>37</v>
      </c>
      <c r="C1578" t="s">
        <v>21</v>
      </c>
      <c r="D1578">
        <v>56041</v>
      </c>
      <c r="E1578">
        <v>7.63</v>
      </c>
      <c r="F1578" s="2">
        <f>Table1[[#This Row],[website_traffic]]*(Table1[[#This Row],[conversion_rate]]/100)</f>
        <v>4275.9282999999996</v>
      </c>
      <c r="G1578">
        <v>261501.55</v>
      </c>
      <c r="H1578" s="2">
        <f>Table1[[#This Row],[marketing_spend]]/Table1[[#This Row],[customer buying]]</f>
        <v>61.156673277239008</v>
      </c>
      <c r="I1578">
        <v>44910.23</v>
      </c>
      <c r="J1578">
        <v>54.91</v>
      </c>
      <c r="K1578" s="1">
        <f t="shared" si="24"/>
        <v>20250.022707000004</v>
      </c>
      <c r="L1578">
        <v>493.13</v>
      </c>
      <c r="M1578">
        <v>1.06</v>
      </c>
      <c r="N1578" s="1">
        <f>Table1[[#This Row],[final_price]]*Table1[[#This Row],[competitor_price_index]]</f>
        <v>21465.024069420004</v>
      </c>
      <c r="O1578" t="s">
        <v>45</v>
      </c>
      <c r="P1578">
        <v>3589</v>
      </c>
      <c r="Q1578">
        <v>3258</v>
      </c>
      <c r="R1578">
        <v>13.48</v>
      </c>
      <c r="S1578" s="2">
        <f>Table1[[#This Row],[units_sold]]*(Table1[[#This Row],[return_rate]]/100)</f>
        <v>439.17840000000001</v>
      </c>
      <c r="T1578" s="2">
        <f>Table1[[#This Row],[units_sold]]-Table1[[#This Row],[unit_return]]</f>
        <v>2818.8216000000002</v>
      </c>
      <c r="U1578">
        <f>Table1[[#This Row],[final_sold]]*Table1[[#This Row],[final_price]]</f>
        <v>57081201.406982087</v>
      </c>
      <c r="V1578">
        <v>3.81</v>
      </c>
      <c r="W1578">
        <v>13.84</v>
      </c>
    </row>
    <row r="1579" spans="1:23" x14ac:dyDescent="0.3">
      <c r="A1579">
        <v>2021</v>
      </c>
      <c r="B1579" t="s">
        <v>37</v>
      </c>
      <c r="C1579" t="s">
        <v>21</v>
      </c>
      <c r="D1579">
        <v>118957</v>
      </c>
      <c r="E1579">
        <v>1.73</v>
      </c>
      <c r="F1579" s="2">
        <f>Table1[[#This Row],[website_traffic]]*(Table1[[#This Row],[conversion_rate]]/100)</f>
        <v>2057.9560999999999</v>
      </c>
      <c r="G1579">
        <v>91850.21</v>
      </c>
      <c r="H1579" s="2">
        <f>Table1[[#This Row],[marketing_spend]]/Table1[[#This Row],[customer buying]]</f>
        <v>44.631763524984819</v>
      </c>
      <c r="I1579">
        <v>7802.38</v>
      </c>
      <c r="J1579">
        <v>16.77</v>
      </c>
      <c r="K1579" s="1">
        <f t="shared" si="24"/>
        <v>6493.9208740000004</v>
      </c>
      <c r="L1579">
        <v>310.18</v>
      </c>
      <c r="M1579">
        <v>1.19</v>
      </c>
      <c r="N1579" s="1">
        <f>Table1[[#This Row],[final_price]]*Table1[[#This Row],[competitor_price_index]]</f>
        <v>7727.7658400600003</v>
      </c>
      <c r="O1579" t="s">
        <v>45</v>
      </c>
      <c r="P1579">
        <v>270</v>
      </c>
      <c r="Q1579">
        <v>1819</v>
      </c>
      <c r="R1579">
        <v>4.4000000000000004</v>
      </c>
      <c r="S1579" s="2">
        <f>Table1[[#This Row],[units_sold]]*(Table1[[#This Row],[return_rate]]/100)</f>
        <v>80.036000000000001</v>
      </c>
      <c r="T1579" s="2">
        <f>Table1[[#This Row],[units_sold]]-Table1[[#This Row],[unit_return]]</f>
        <v>1738.9639999999999</v>
      </c>
      <c r="U1579">
        <f>Table1[[#This Row],[final_sold]]*Table1[[#This Row],[final_price]]</f>
        <v>11292694.618734537</v>
      </c>
      <c r="V1579">
        <v>4.42</v>
      </c>
      <c r="W1579">
        <v>6.79</v>
      </c>
    </row>
    <row r="1580" spans="1:23" x14ac:dyDescent="0.3">
      <c r="A1580">
        <v>2021</v>
      </c>
      <c r="B1580" t="s">
        <v>37</v>
      </c>
      <c r="C1580" t="s">
        <v>19</v>
      </c>
      <c r="D1580">
        <v>182393</v>
      </c>
      <c r="E1580">
        <v>3.47</v>
      </c>
      <c r="F1580" s="2">
        <f>Table1[[#This Row],[website_traffic]]*(Table1[[#This Row],[conversion_rate]]/100)</f>
        <v>6329.0371000000005</v>
      </c>
      <c r="G1580">
        <v>390017.01</v>
      </c>
      <c r="H1580" s="2">
        <f>Table1[[#This Row],[marketing_spend]]/Table1[[#This Row],[customer buying]]</f>
        <v>61.623435577585724</v>
      </c>
      <c r="I1580">
        <v>3910.62</v>
      </c>
      <c r="J1580">
        <v>26.42</v>
      </c>
      <c r="K1580" s="1">
        <f t="shared" si="24"/>
        <v>2877.4341960000002</v>
      </c>
      <c r="L1580">
        <v>327.12</v>
      </c>
      <c r="M1580">
        <v>0.99</v>
      </c>
      <c r="N1580" s="1">
        <f>Table1[[#This Row],[final_price]]*Table1[[#This Row],[competitor_price_index]]</f>
        <v>2848.65985404</v>
      </c>
      <c r="O1580" t="s">
        <v>45</v>
      </c>
      <c r="P1580">
        <v>4487</v>
      </c>
      <c r="Q1580">
        <v>6113</v>
      </c>
      <c r="R1580">
        <v>21.12</v>
      </c>
      <c r="S1580" s="2">
        <f>Table1[[#This Row],[units_sold]]*(Table1[[#This Row],[return_rate]]/100)</f>
        <v>1291.0655999999999</v>
      </c>
      <c r="T1580" s="2">
        <f>Table1[[#This Row],[units_sold]]-Table1[[#This Row],[unit_return]]</f>
        <v>4821.9344000000001</v>
      </c>
      <c r="U1580">
        <f>Table1[[#This Row],[final_sold]]*Table1[[#This Row],[final_price]]</f>
        <v>13874798.933428744</v>
      </c>
      <c r="V1580">
        <v>4.83</v>
      </c>
      <c r="W1580">
        <v>12.47</v>
      </c>
    </row>
    <row r="1581" spans="1:23" x14ac:dyDescent="0.3">
      <c r="A1581">
        <v>2021</v>
      </c>
      <c r="B1581" t="s">
        <v>37</v>
      </c>
      <c r="C1581" t="s">
        <v>19</v>
      </c>
      <c r="D1581">
        <v>117254</v>
      </c>
      <c r="E1581">
        <v>4.7</v>
      </c>
      <c r="F1581" s="2">
        <f>Table1[[#This Row],[website_traffic]]*(Table1[[#This Row],[conversion_rate]]/100)</f>
        <v>5510.9380000000001</v>
      </c>
      <c r="G1581">
        <v>11258.09</v>
      </c>
      <c r="H1581" s="2">
        <f>Table1[[#This Row],[marketing_spend]]/Table1[[#This Row],[customer buying]]</f>
        <v>2.0428627576648477</v>
      </c>
      <c r="I1581">
        <v>34721.839999999997</v>
      </c>
      <c r="J1581">
        <v>19.079999999999998</v>
      </c>
      <c r="K1581" s="1">
        <f t="shared" si="24"/>
        <v>28096.912927999998</v>
      </c>
      <c r="L1581">
        <v>266.44</v>
      </c>
      <c r="M1581">
        <v>1.1000000000000001</v>
      </c>
      <c r="N1581" s="1">
        <f>Table1[[#This Row],[final_price]]*Table1[[#This Row],[competitor_price_index]]</f>
        <v>30906.6042208</v>
      </c>
      <c r="O1581" t="s">
        <v>45</v>
      </c>
      <c r="P1581">
        <v>1177</v>
      </c>
      <c r="Q1581">
        <v>5499</v>
      </c>
      <c r="R1581">
        <v>21.22</v>
      </c>
      <c r="S1581" s="2">
        <f>Table1[[#This Row],[units_sold]]*(Table1[[#This Row],[return_rate]]/100)</f>
        <v>1166.8878</v>
      </c>
      <c r="T1581" s="2">
        <f>Table1[[#This Row],[units_sold]]-Table1[[#This Row],[unit_return]]</f>
        <v>4332.1121999999996</v>
      </c>
      <c r="U1581">
        <f>Table1[[#This Row],[final_sold]]*Table1[[#This Row],[final_price]]</f>
        <v>121718979.2777265</v>
      </c>
      <c r="V1581">
        <v>4.99</v>
      </c>
      <c r="W1581">
        <v>7.56</v>
      </c>
    </row>
    <row r="1582" spans="1:23" x14ac:dyDescent="0.3">
      <c r="A1582">
        <v>2021</v>
      </c>
      <c r="B1582" t="s">
        <v>37</v>
      </c>
      <c r="C1582" t="s">
        <v>21</v>
      </c>
      <c r="D1582">
        <v>142755</v>
      </c>
      <c r="E1582">
        <v>4.6399999999999997</v>
      </c>
      <c r="F1582" s="2">
        <f>Table1[[#This Row],[website_traffic]]*(Table1[[#This Row],[conversion_rate]]/100)</f>
        <v>6623.8319999999994</v>
      </c>
      <c r="G1582">
        <v>44516.38</v>
      </c>
      <c r="H1582" s="2">
        <f>Table1[[#This Row],[marketing_spend]]/Table1[[#This Row],[customer buying]]</f>
        <v>6.7206384461441653</v>
      </c>
      <c r="I1582">
        <v>24850.14</v>
      </c>
      <c r="J1582">
        <v>56.83</v>
      </c>
      <c r="K1582" s="1">
        <f t="shared" si="24"/>
        <v>10727.805437999999</v>
      </c>
      <c r="L1582">
        <v>447.54</v>
      </c>
      <c r="M1582">
        <v>0.86</v>
      </c>
      <c r="N1582" s="1">
        <f>Table1[[#This Row],[final_price]]*Table1[[#This Row],[competitor_price_index]]</f>
        <v>9225.91267668</v>
      </c>
      <c r="O1582" t="s">
        <v>45</v>
      </c>
      <c r="P1582">
        <v>4216</v>
      </c>
      <c r="Q1582">
        <v>4464</v>
      </c>
      <c r="R1582">
        <v>10.85</v>
      </c>
      <c r="S1582" s="2">
        <f>Table1[[#This Row],[units_sold]]*(Table1[[#This Row],[return_rate]]/100)</f>
        <v>484.34399999999999</v>
      </c>
      <c r="T1582" s="2">
        <f>Table1[[#This Row],[units_sold]]-Table1[[#This Row],[unit_return]]</f>
        <v>3979.6559999999999</v>
      </c>
      <c r="U1582">
        <f>Table1[[#This Row],[final_sold]]*Table1[[#This Row],[final_price]]</f>
        <v>42692975.278169326</v>
      </c>
      <c r="V1582">
        <v>3.37</v>
      </c>
      <c r="W1582">
        <v>10.42</v>
      </c>
    </row>
    <row r="1583" spans="1:23" x14ac:dyDescent="0.3">
      <c r="A1583">
        <v>2021</v>
      </c>
      <c r="B1583" t="s">
        <v>37</v>
      </c>
      <c r="C1583" t="s">
        <v>20</v>
      </c>
      <c r="D1583">
        <v>125098</v>
      </c>
      <c r="E1583">
        <v>6.89</v>
      </c>
      <c r="F1583" s="2">
        <f>Table1[[#This Row],[website_traffic]]*(Table1[[#This Row],[conversion_rate]]/100)</f>
        <v>8619.2522000000008</v>
      </c>
      <c r="G1583">
        <v>413394.26</v>
      </c>
      <c r="H1583" s="2">
        <f>Table1[[#This Row],[marketing_spend]]/Table1[[#This Row],[customer buying]]</f>
        <v>47.961731529331509</v>
      </c>
      <c r="I1583">
        <v>19529.03</v>
      </c>
      <c r="J1583">
        <v>27.01</v>
      </c>
      <c r="K1583" s="1">
        <f t="shared" si="24"/>
        <v>14254.238996999999</v>
      </c>
      <c r="L1583">
        <v>326.16000000000003</v>
      </c>
      <c r="M1583">
        <v>1.07</v>
      </c>
      <c r="N1583" s="1">
        <f>Table1[[#This Row],[final_price]]*Table1[[#This Row],[competitor_price_index]]</f>
        <v>15252.03572679</v>
      </c>
      <c r="O1583" t="s">
        <v>45</v>
      </c>
      <c r="P1583">
        <v>2742</v>
      </c>
      <c r="Q1583">
        <v>7671</v>
      </c>
      <c r="R1583">
        <v>13.83</v>
      </c>
      <c r="S1583" s="2">
        <f>Table1[[#This Row],[units_sold]]*(Table1[[#This Row],[return_rate]]/100)</f>
        <v>1060.8993</v>
      </c>
      <c r="T1583" s="2">
        <f>Table1[[#This Row],[units_sold]]-Table1[[#This Row],[unit_return]]</f>
        <v>6610.1007</v>
      </c>
      <c r="U1583">
        <f>Table1[[#This Row],[final_sold]]*Table1[[#This Row],[final_price]]</f>
        <v>94221955.172036991</v>
      </c>
      <c r="V1583">
        <v>4.45</v>
      </c>
      <c r="W1583">
        <v>8.27</v>
      </c>
    </row>
    <row r="1584" spans="1:23" x14ac:dyDescent="0.3">
      <c r="A1584">
        <v>2021</v>
      </c>
      <c r="B1584" t="s">
        <v>37</v>
      </c>
      <c r="C1584" t="s">
        <v>20</v>
      </c>
      <c r="D1584">
        <v>161135</v>
      </c>
      <c r="E1584">
        <v>3.38</v>
      </c>
      <c r="F1584" s="2">
        <f>Table1[[#This Row],[website_traffic]]*(Table1[[#This Row],[conversion_rate]]/100)</f>
        <v>5446.3629999999994</v>
      </c>
      <c r="G1584">
        <v>492791.51</v>
      </c>
      <c r="H1584" s="2">
        <f>Table1[[#This Row],[marketing_spend]]/Table1[[#This Row],[customer buying]]</f>
        <v>90.480841985743524</v>
      </c>
      <c r="I1584">
        <v>49781.09</v>
      </c>
      <c r="J1584">
        <v>40.33</v>
      </c>
      <c r="K1584" s="1">
        <f t="shared" si="24"/>
        <v>29704.376402999998</v>
      </c>
      <c r="L1584">
        <v>200.97</v>
      </c>
      <c r="M1584">
        <v>1.1000000000000001</v>
      </c>
      <c r="N1584" s="1">
        <f>Table1[[#This Row],[final_price]]*Table1[[#This Row],[competitor_price_index]]</f>
        <v>32674.814043300001</v>
      </c>
      <c r="O1584" t="s">
        <v>44</v>
      </c>
      <c r="P1584">
        <v>681</v>
      </c>
      <c r="Q1584">
        <v>4370</v>
      </c>
      <c r="R1584">
        <v>3.23</v>
      </c>
      <c r="S1584" s="2">
        <f>Table1[[#This Row],[units_sold]]*(Table1[[#This Row],[return_rate]]/100)</f>
        <v>141.15100000000001</v>
      </c>
      <c r="T1584" s="2">
        <f>Table1[[#This Row],[units_sold]]-Table1[[#This Row],[unit_return]]</f>
        <v>4228.8490000000002</v>
      </c>
      <c r="U1584">
        <f>Table1[[#This Row],[final_sold]]*Table1[[#This Row],[final_price]]</f>
        <v>125615322.44745015</v>
      </c>
      <c r="V1584">
        <v>3.21</v>
      </c>
      <c r="W1584">
        <v>17.13</v>
      </c>
    </row>
    <row r="1585" spans="1:23" x14ac:dyDescent="0.3">
      <c r="A1585">
        <v>2021</v>
      </c>
      <c r="B1585" t="s">
        <v>37</v>
      </c>
      <c r="C1585" t="s">
        <v>18</v>
      </c>
      <c r="D1585">
        <v>45390</v>
      </c>
      <c r="E1585">
        <v>7.97</v>
      </c>
      <c r="F1585" s="2">
        <f>Table1[[#This Row],[website_traffic]]*(Table1[[#This Row],[conversion_rate]]/100)</f>
        <v>3617.5829999999996</v>
      </c>
      <c r="G1585">
        <v>225420.91</v>
      </c>
      <c r="H1585" s="2">
        <f>Table1[[#This Row],[marketing_spend]]/Table1[[#This Row],[customer buying]]</f>
        <v>62.312574445423927</v>
      </c>
      <c r="I1585">
        <v>27869.73</v>
      </c>
      <c r="J1585">
        <v>23.92</v>
      </c>
      <c r="K1585" s="1">
        <f t="shared" si="24"/>
        <v>21203.290583999998</v>
      </c>
      <c r="L1585">
        <v>161.34</v>
      </c>
      <c r="M1585">
        <v>1.08</v>
      </c>
      <c r="N1585" s="1">
        <f>Table1[[#This Row],[final_price]]*Table1[[#This Row],[competitor_price_index]]</f>
        <v>22899.55383072</v>
      </c>
      <c r="O1585" t="s">
        <v>45</v>
      </c>
      <c r="P1585">
        <v>4538</v>
      </c>
      <c r="Q1585">
        <v>1873</v>
      </c>
      <c r="R1585">
        <v>18.39</v>
      </c>
      <c r="S1585" s="2">
        <f>Table1[[#This Row],[units_sold]]*(Table1[[#This Row],[return_rate]]/100)</f>
        <v>344.44470000000001</v>
      </c>
      <c r="T1585" s="2">
        <f>Table1[[#This Row],[units_sold]]-Table1[[#This Row],[unit_return]]</f>
        <v>1528.5553</v>
      </c>
      <c r="U1585">
        <f>Table1[[#This Row],[final_sold]]*Table1[[#This Row],[final_price]]</f>
        <v>32410402.199613292</v>
      </c>
      <c r="V1585">
        <v>2.59</v>
      </c>
      <c r="W1585">
        <v>11.31</v>
      </c>
    </row>
    <row r="1586" spans="1:23" x14ac:dyDescent="0.3">
      <c r="A1586">
        <v>2021</v>
      </c>
      <c r="B1586" t="s">
        <v>37</v>
      </c>
      <c r="C1586" t="s">
        <v>18</v>
      </c>
      <c r="D1586">
        <v>46640</v>
      </c>
      <c r="E1586">
        <v>2.52</v>
      </c>
      <c r="F1586" s="2">
        <f>Table1[[#This Row],[website_traffic]]*(Table1[[#This Row],[conversion_rate]]/100)</f>
        <v>1175.328</v>
      </c>
      <c r="G1586">
        <v>177131.19</v>
      </c>
      <c r="H1586" s="2">
        <f>Table1[[#This Row],[marketing_spend]]/Table1[[#This Row],[customer buying]]</f>
        <v>150.7078789920771</v>
      </c>
      <c r="I1586">
        <v>1320.72</v>
      </c>
      <c r="J1586">
        <v>45.39</v>
      </c>
      <c r="K1586" s="1">
        <f t="shared" si="24"/>
        <v>721.24519200000009</v>
      </c>
      <c r="L1586">
        <v>206.49</v>
      </c>
      <c r="M1586">
        <v>0.94</v>
      </c>
      <c r="N1586" s="1">
        <f>Table1[[#This Row],[final_price]]*Table1[[#This Row],[competitor_price_index]]</f>
        <v>677.97048047999999</v>
      </c>
      <c r="O1586" t="s">
        <v>45</v>
      </c>
      <c r="P1586">
        <v>3591</v>
      </c>
      <c r="Q1586">
        <v>801</v>
      </c>
      <c r="R1586">
        <v>13.84</v>
      </c>
      <c r="S1586" s="2">
        <f>Table1[[#This Row],[units_sold]]*(Table1[[#This Row],[return_rate]]/100)</f>
        <v>110.8584</v>
      </c>
      <c r="T1586" s="2">
        <f>Table1[[#This Row],[units_sold]]-Table1[[#This Row],[unit_return]]</f>
        <v>690.14160000000004</v>
      </c>
      <c r="U1586">
        <f>Table1[[#This Row],[final_sold]]*Table1[[#This Row],[final_price]]</f>
        <v>497761.31079918728</v>
      </c>
      <c r="V1586">
        <v>3.41</v>
      </c>
      <c r="W1586">
        <v>14.01</v>
      </c>
    </row>
    <row r="1587" spans="1:23" x14ac:dyDescent="0.3">
      <c r="A1587">
        <v>2021</v>
      </c>
      <c r="B1587" t="s">
        <v>37</v>
      </c>
      <c r="C1587" t="s">
        <v>18</v>
      </c>
      <c r="D1587">
        <v>187283</v>
      </c>
      <c r="E1587">
        <v>6.03</v>
      </c>
      <c r="F1587" s="2">
        <f>Table1[[#This Row],[website_traffic]]*(Table1[[#This Row],[conversion_rate]]/100)</f>
        <v>11293.1649</v>
      </c>
      <c r="G1587">
        <v>434365.04</v>
      </c>
      <c r="H1587" s="2">
        <f>Table1[[#This Row],[marketing_spend]]/Table1[[#This Row],[customer buying]]</f>
        <v>38.462649208283501</v>
      </c>
      <c r="I1587">
        <v>23643.97</v>
      </c>
      <c r="J1587">
        <v>35.65</v>
      </c>
      <c r="K1587" s="1">
        <f t="shared" si="24"/>
        <v>15214.894694999999</v>
      </c>
      <c r="L1587">
        <v>75.63</v>
      </c>
      <c r="M1587">
        <v>1.1399999999999999</v>
      </c>
      <c r="N1587" s="1">
        <f>Table1[[#This Row],[final_price]]*Table1[[#This Row],[competitor_price_index]]</f>
        <v>17344.979952299997</v>
      </c>
      <c r="O1587" t="s">
        <v>44</v>
      </c>
      <c r="P1587">
        <v>3241</v>
      </c>
      <c r="Q1587">
        <v>12337</v>
      </c>
      <c r="R1587">
        <v>16.68</v>
      </c>
      <c r="S1587" s="2">
        <f>Table1[[#This Row],[units_sold]]*(Table1[[#This Row],[return_rate]]/100)</f>
        <v>2057.8116</v>
      </c>
      <c r="T1587" s="2">
        <f>Table1[[#This Row],[units_sold]]-Table1[[#This Row],[unit_return]]</f>
        <v>10279.188399999999</v>
      </c>
      <c r="U1587">
        <f>Table1[[#This Row],[final_sold]]*Table1[[#This Row],[final_price]]</f>
        <v>156396769.0560655</v>
      </c>
      <c r="V1587">
        <v>4.37</v>
      </c>
      <c r="W1587">
        <v>16.09</v>
      </c>
    </row>
    <row r="1588" spans="1:23" x14ac:dyDescent="0.3">
      <c r="A1588">
        <v>2021</v>
      </c>
      <c r="B1588" t="s">
        <v>37</v>
      </c>
      <c r="C1588" t="s">
        <v>22</v>
      </c>
      <c r="D1588">
        <v>145126</v>
      </c>
      <c r="E1588">
        <v>2.19</v>
      </c>
      <c r="F1588" s="2">
        <f>Table1[[#This Row],[website_traffic]]*(Table1[[#This Row],[conversion_rate]]/100)</f>
        <v>3178.2593999999999</v>
      </c>
      <c r="G1588">
        <v>280073.25</v>
      </c>
      <c r="H1588" s="2">
        <f>Table1[[#This Row],[marketing_spend]]/Table1[[#This Row],[customer buying]]</f>
        <v>88.121583153344886</v>
      </c>
      <c r="I1588">
        <v>45380.71</v>
      </c>
      <c r="J1588">
        <v>17.66</v>
      </c>
      <c r="K1588" s="1">
        <f t="shared" si="24"/>
        <v>37366.476613999999</v>
      </c>
      <c r="L1588">
        <v>198.91</v>
      </c>
      <c r="M1588">
        <v>1.2</v>
      </c>
      <c r="N1588" s="1">
        <f>Table1[[#This Row],[final_price]]*Table1[[#This Row],[competitor_price_index]]</f>
        <v>44839.771936799996</v>
      </c>
      <c r="O1588" t="s">
        <v>45</v>
      </c>
      <c r="P1588">
        <v>368</v>
      </c>
      <c r="Q1588">
        <v>2409</v>
      </c>
      <c r="R1588">
        <v>20.309999999999999</v>
      </c>
      <c r="S1588" s="2">
        <f>Table1[[#This Row],[units_sold]]*(Table1[[#This Row],[return_rate]]/100)</f>
        <v>489.26789999999994</v>
      </c>
      <c r="T1588" s="2">
        <f>Table1[[#This Row],[units_sold]]-Table1[[#This Row],[unit_return]]</f>
        <v>1919.7321000000002</v>
      </c>
      <c r="U1588">
        <f>Table1[[#This Row],[final_sold]]*Table1[[#This Row],[final_price]]</f>
        <v>71733624.619795114</v>
      </c>
      <c r="V1588">
        <v>3.79</v>
      </c>
      <c r="W1588">
        <v>4.1900000000000004</v>
      </c>
    </row>
    <row r="1589" spans="1:23" x14ac:dyDescent="0.3">
      <c r="A1589">
        <v>2021</v>
      </c>
      <c r="B1589" t="s">
        <v>37</v>
      </c>
      <c r="C1589" t="s">
        <v>22</v>
      </c>
      <c r="D1589">
        <v>196151</v>
      </c>
      <c r="E1589">
        <v>0.66</v>
      </c>
      <c r="F1589" s="2">
        <f>Table1[[#This Row],[website_traffic]]*(Table1[[#This Row],[conversion_rate]]/100)</f>
        <v>1294.5966000000001</v>
      </c>
      <c r="G1589">
        <v>169718.04</v>
      </c>
      <c r="H1589" s="2">
        <f>Table1[[#This Row],[marketing_spend]]/Table1[[#This Row],[customer buying]]</f>
        <v>131.09723909362964</v>
      </c>
      <c r="I1589">
        <v>13995.87</v>
      </c>
      <c r="J1589">
        <v>45.63</v>
      </c>
      <c r="K1589" s="1">
        <f t="shared" si="24"/>
        <v>7609.5545190000003</v>
      </c>
      <c r="L1589">
        <v>152.54</v>
      </c>
      <c r="M1589">
        <v>0.99</v>
      </c>
      <c r="N1589" s="1">
        <f>Table1[[#This Row],[final_price]]*Table1[[#This Row],[competitor_price_index]]</f>
        <v>7533.4589738100003</v>
      </c>
      <c r="O1589" t="s">
        <v>45</v>
      </c>
      <c r="P1589">
        <v>4429</v>
      </c>
      <c r="Q1589">
        <v>1149</v>
      </c>
      <c r="R1589">
        <v>1.49</v>
      </c>
      <c r="S1589" s="2">
        <f>Table1[[#This Row],[units_sold]]*(Table1[[#This Row],[return_rate]]/100)</f>
        <v>17.120100000000001</v>
      </c>
      <c r="T1589" s="2">
        <f>Table1[[#This Row],[units_sold]]-Table1[[#This Row],[unit_return]]</f>
        <v>1131.8798999999999</v>
      </c>
      <c r="U1589">
        <f>Table1[[#This Row],[final_sold]]*Table1[[#This Row],[final_price]]</f>
        <v>8613101.8080102671</v>
      </c>
      <c r="V1589">
        <v>4.4400000000000004</v>
      </c>
      <c r="W1589">
        <v>16.670000000000002</v>
      </c>
    </row>
    <row r="1590" spans="1:23" x14ac:dyDescent="0.3">
      <c r="A1590">
        <v>2021</v>
      </c>
      <c r="B1590" t="s">
        <v>37</v>
      </c>
      <c r="C1590" t="s">
        <v>21</v>
      </c>
      <c r="D1590">
        <v>53784</v>
      </c>
      <c r="E1590">
        <v>5.55</v>
      </c>
      <c r="F1590" s="2">
        <f>Table1[[#This Row],[website_traffic]]*(Table1[[#This Row],[conversion_rate]]/100)</f>
        <v>2985.0120000000002</v>
      </c>
      <c r="G1590">
        <v>88210.76</v>
      </c>
      <c r="H1590" s="2">
        <f>Table1[[#This Row],[marketing_spend]]/Table1[[#This Row],[customer buying]]</f>
        <v>29.551224584691784</v>
      </c>
      <c r="I1590">
        <v>29357.200000000001</v>
      </c>
      <c r="J1590">
        <v>27.83</v>
      </c>
      <c r="K1590" s="1">
        <f t="shared" si="24"/>
        <v>21187.091240000002</v>
      </c>
      <c r="L1590">
        <v>124.59</v>
      </c>
      <c r="M1590">
        <v>0.81</v>
      </c>
      <c r="N1590" s="1">
        <f>Table1[[#This Row],[final_price]]*Table1[[#This Row],[competitor_price_index]]</f>
        <v>17161.543904400001</v>
      </c>
      <c r="O1590" t="s">
        <v>45</v>
      </c>
      <c r="P1590">
        <v>1973</v>
      </c>
      <c r="Q1590">
        <v>2656</v>
      </c>
      <c r="R1590">
        <v>21.69</v>
      </c>
      <c r="S1590" s="2">
        <f>Table1[[#This Row],[units_sold]]*(Table1[[#This Row],[return_rate]]/100)</f>
        <v>576.08640000000003</v>
      </c>
      <c r="T1590" s="2">
        <f>Table1[[#This Row],[units_sold]]-Table1[[#This Row],[unit_return]]</f>
        <v>2079.9135999999999</v>
      </c>
      <c r="U1590">
        <f>Table1[[#This Row],[final_sold]]*Table1[[#This Row],[final_price]]</f>
        <v>44067319.214516863</v>
      </c>
      <c r="V1590">
        <v>4.45</v>
      </c>
      <c r="W1590">
        <v>5.0599999999999996</v>
      </c>
    </row>
    <row r="1591" spans="1:23" x14ac:dyDescent="0.3">
      <c r="A1591">
        <v>2021</v>
      </c>
      <c r="B1591" t="s">
        <v>37</v>
      </c>
      <c r="C1591" t="s">
        <v>22</v>
      </c>
      <c r="D1591">
        <v>92123</v>
      </c>
      <c r="E1591">
        <v>0.68</v>
      </c>
      <c r="F1591" s="2">
        <f>Table1[[#This Row],[website_traffic]]*(Table1[[#This Row],[conversion_rate]]/100)</f>
        <v>626.43640000000005</v>
      </c>
      <c r="G1591">
        <v>484818.41</v>
      </c>
      <c r="H1591" s="2">
        <f>Table1[[#This Row],[marketing_spend]]/Table1[[#This Row],[customer buying]]</f>
        <v>773.93077733030827</v>
      </c>
      <c r="I1591">
        <v>8969.25</v>
      </c>
      <c r="J1591">
        <v>42.61</v>
      </c>
      <c r="K1591" s="1">
        <f t="shared" si="24"/>
        <v>5147.4525750000003</v>
      </c>
      <c r="L1591">
        <v>358.68</v>
      </c>
      <c r="M1591">
        <v>0.88</v>
      </c>
      <c r="N1591" s="1">
        <f>Table1[[#This Row],[final_price]]*Table1[[#This Row],[competitor_price_index]]</f>
        <v>4529.7582659999998</v>
      </c>
      <c r="O1591" t="s">
        <v>45</v>
      </c>
      <c r="P1591">
        <v>1024</v>
      </c>
      <c r="Q1591">
        <v>389</v>
      </c>
      <c r="R1591">
        <v>11.08</v>
      </c>
      <c r="S1591" s="2">
        <f>Table1[[#This Row],[units_sold]]*(Table1[[#This Row],[return_rate]]/100)</f>
        <v>43.101199999999999</v>
      </c>
      <c r="T1591" s="2">
        <f>Table1[[#This Row],[units_sold]]-Table1[[#This Row],[unit_return]]</f>
        <v>345.89879999999999</v>
      </c>
      <c r="U1591">
        <f>Table1[[#This Row],[final_sold]]*Table1[[#This Row],[final_price]]</f>
        <v>1780497.66874941</v>
      </c>
      <c r="V1591">
        <v>3.11</v>
      </c>
      <c r="W1591">
        <v>12.31</v>
      </c>
    </row>
    <row r="1592" spans="1:23" x14ac:dyDescent="0.3">
      <c r="A1592">
        <v>2021</v>
      </c>
      <c r="B1592" t="s">
        <v>37</v>
      </c>
      <c r="C1592" t="s">
        <v>22</v>
      </c>
      <c r="D1592">
        <v>24471</v>
      </c>
      <c r="E1592">
        <v>5.27</v>
      </c>
      <c r="F1592" s="2">
        <f>Table1[[#This Row],[website_traffic]]*(Table1[[#This Row],[conversion_rate]]/100)</f>
        <v>1289.6216999999999</v>
      </c>
      <c r="G1592">
        <v>205565.14</v>
      </c>
      <c r="H1592" s="2">
        <f>Table1[[#This Row],[marketing_spend]]/Table1[[#This Row],[customer buying]]</f>
        <v>159.39956655506032</v>
      </c>
      <c r="I1592">
        <v>44952.22</v>
      </c>
      <c r="J1592">
        <v>14.92</v>
      </c>
      <c r="K1592" s="1">
        <f t="shared" si="24"/>
        <v>38245.348775999999</v>
      </c>
      <c r="L1592">
        <v>76.2</v>
      </c>
      <c r="M1592">
        <v>0.87</v>
      </c>
      <c r="N1592" s="1">
        <f>Table1[[#This Row],[final_price]]*Table1[[#This Row],[competitor_price_index]]</f>
        <v>33273.453435119998</v>
      </c>
      <c r="O1592" t="s">
        <v>45</v>
      </c>
      <c r="P1592">
        <v>3314</v>
      </c>
      <c r="Q1592">
        <v>856</v>
      </c>
      <c r="R1592">
        <v>24.27</v>
      </c>
      <c r="S1592" s="2">
        <f>Table1[[#This Row],[units_sold]]*(Table1[[#This Row],[return_rate]]/100)</f>
        <v>207.75120000000001</v>
      </c>
      <c r="T1592" s="2">
        <f>Table1[[#This Row],[units_sold]]-Table1[[#This Row],[unit_return]]</f>
        <v>648.24879999999996</v>
      </c>
      <c r="U1592">
        <f>Table1[[#This Row],[final_sold]]*Table1[[#This Row],[final_price]]</f>
        <v>24792501.449623466</v>
      </c>
      <c r="V1592">
        <v>3.32</v>
      </c>
      <c r="W1592">
        <v>15.17</v>
      </c>
    </row>
    <row r="1593" spans="1:23" x14ac:dyDescent="0.3">
      <c r="A1593">
        <v>2021</v>
      </c>
      <c r="B1593" t="s">
        <v>37</v>
      </c>
      <c r="C1593" t="s">
        <v>21</v>
      </c>
      <c r="D1593">
        <v>160749</v>
      </c>
      <c r="E1593">
        <v>1.79</v>
      </c>
      <c r="F1593" s="2">
        <f>Table1[[#This Row],[website_traffic]]*(Table1[[#This Row],[conversion_rate]]/100)</f>
        <v>2877.4070999999999</v>
      </c>
      <c r="G1593">
        <v>460664.94</v>
      </c>
      <c r="H1593" s="2">
        <f>Table1[[#This Row],[marketing_spend]]/Table1[[#This Row],[customer buying]]</f>
        <v>160.09724171459786</v>
      </c>
      <c r="I1593">
        <v>5163.26</v>
      </c>
      <c r="J1593">
        <v>23.88</v>
      </c>
      <c r="K1593" s="1">
        <f t="shared" si="24"/>
        <v>3930.2735120000002</v>
      </c>
      <c r="L1593">
        <v>308.10000000000002</v>
      </c>
      <c r="M1593">
        <v>0.88</v>
      </c>
      <c r="N1593" s="1">
        <f>Table1[[#This Row],[final_price]]*Table1[[#This Row],[competitor_price_index]]</f>
        <v>3458.6406905600002</v>
      </c>
      <c r="O1593" t="s">
        <v>45</v>
      </c>
      <c r="P1593">
        <v>2048</v>
      </c>
      <c r="Q1593">
        <v>2376</v>
      </c>
      <c r="R1593">
        <v>22.87</v>
      </c>
      <c r="S1593" s="2">
        <f>Table1[[#This Row],[units_sold]]*(Table1[[#This Row],[return_rate]]/100)</f>
        <v>543.39120000000003</v>
      </c>
      <c r="T1593" s="2">
        <f>Table1[[#This Row],[units_sold]]-Table1[[#This Row],[unit_return]]</f>
        <v>1832.6088</v>
      </c>
      <c r="U1593">
        <f>Table1[[#This Row],[final_sold]]*Table1[[#This Row],[final_price]]</f>
        <v>7202653.8244981058</v>
      </c>
      <c r="V1593">
        <v>4.13</v>
      </c>
      <c r="W1593">
        <v>12.49</v>
      </c>
    </row>
    <row r="1594" spans="1:23" x14ac:dyDescent="0.3">
      <c r="A1594">
        <v>2021</v>
      </c>
      <c r="B1594" t="s">
        <v>37</v>
      </c>
      <c r="C1594" t="s">
        <v>22</v>
      </c>
      <c r="D1594">
        <v>42607</v>
      </c>
      <c r="E1594">
        <v>5.21</v>
      </c>
      <c r="F1594" s="2">
        <f>Table1[[#This Row],[website_traffic]]*(Table1[[#This Row],[conversion_rate]]/100)</f>
        <v>2219.8247000000001</v>
      </c>
      <c r="G1594">
        <v>274229.71999999997</v>
      </c>
      <c r="H1594" s="2">
        <f>Table1[[#This Row],[marketing_spend]]/Table1[[#This Row],[customer buying]]</f>
        <v>123.53665584494125</v>
      </c>
      <c r="I1594">
        <v>38891.93</v>
      </c>
      <c r="J1594">
        <v>36.200000000000003</v>
      </c>
      <c r="K1594" s="1">
        <f t="shared" si="24"/>
        <v>24813.051339999995</v>
      </c>
      <c r="L1594">
        <v>330.24</v>
      </c>
      <c r="M1594">
        <v>1.1499999999999999</v>
      </c>
      <c r="N1594" s="1">
        <f>Table1[[#This Row],[final_price]]*Table1[[#This Row],[competitor_price_index]]</f>
        <v>28535.00904099999</v>
      </c>
      <c r="O1594" t="s">
        <v>45</v>
      </c>
      <c r="P1594">
        <v>4409</v>
      </c>
      <c r="Q1594">
        <v>1438</v>
      </c>
      <c r="R1594">
        <v>4.3099999999999996</v>
      </c>
      <c r="S1594" s="2">
        <f>Table1[[#This Row],[units_sold]]*(Table1[[#This Row],[return_rate]]/100)</f>
        <v>61.977800000000002</v>
      </c>
      <c r="T1594" s="2">
        <f>Table1[[#This Row],[units_sold]]-Table1[[#This Row],[unit_return]]</f>
        <v>1376.0221999999999</v>
      </c>
      <c r="U1594">
        <f>Table1[[#This Row],[final_sold]]*Table1[[#This Row],[final_price]]</f>
        <v>34143309.493579738</v>
      </c>
      <c r="V1594">
        <v>3.24</v>
      </c>
      <c r="W1594">
        <v>12.64</v>
      </c>
    </row>
    <row r="1595" spans="1:23" x14ac:dyDescent="0.3">
      <c r="A1595">
        <v>2021</v>
      </c>
      <c r="B1595" t="s">
        <v>37</v>
      </c>
      <c r="C1595" t="s">
        <v>22</v>
      </c>
      <c r="D1595">
        <v>29370</v>
      </c>
      <c r="E1595">
        <v>3.69</v>
      </c>
      <c r="F1595" s="2">
        <f>Table1[[#This Row],[website_traffic]]*(Table1[[#This Row],[conversion_rate]]/100)</f>
        <v>1083.7530000000002</v>
      </c>
      <c r="G1595">
        <v>252336.77</v>
      </c>
      <c r="H1595" s="2">
        <f>Table1[[#This Row],[marketing_spend]]/Table1[[#This Row],[customer buying]]</f>
        <v>232.83605212626858</v>
      </c>
      <c r="I1595">
        <v>45696.18</v>
      </c>
      <c r="J1595">
        <v>39.26</v>
      </c>
      <c r="K1595" s="1">
        <f t="shared" si="24"/>
        <v>27755.859731999997</v>
      </c>
      <c r="L1595">
        <v>499.01</v>
      </c>
      <c r="M1595">
        <v>0.92</v>
      </c>
      <c r="N1595" s="1">
        <f>Table1[[#This Row],[final_price]]*Table1[[#This Row],[competitor_price_index]]</f>
        <v>25535.390953439997</v>
      </c>
      <c r="O1595" t="s">
        <v>45</v>
      </c>
      <c r="P1595">
        <v>329</v>
      </c>
      <c r="Q1595">
        <v>678</v>
      </c>
      <c r="R1595">
        <v>24.75</v>
      </c>
      <c r="S1595" s="2">
        <f>Table1[[#This Row],[units_sold]]*(Table1[[#This Row],[return_rate]]/100)</f>
        <v>167.80500000000001</v>
      </c>
      <c r="T1595" s="2">
        <f>Table1[[#This Row],[units_sold]]-Table1[[#This Row],[unit_return]]</f>
        <v>510.19499999999999</v>
      </c>
      <c r="U1595">
        <f>Table1[[#This Row],[final_sold]]*Table1[[#This Row],[final_price]]</f>
        <v>14160900.855967738</v>
      </c>
      <c r="V1595">
        <v>3.13</v>
      </c>
      <c r="W1595">
        <v>11.89</v>
      </c>
    </row>
    <row r="1596" spans="1:23" x14ac:dyDescent="0.3">
      <c r="A1596">
        <v>2021</v>
      </c>
      <c r="B1596" t="s">
        <v>37</v>
      </c>
      <c r="C1596" t="s">
        <v>18</v>
      </c>
      <c r="D1596">
        <v>145137</v>
      </c>
      <c r="E1596">
        <v>2.23</v>
      </c>
      <c r="F1596" s="2">
        <f>Table1[[#This Row],[website_traffic]]*(Table1[[#This Row],[conversion_rate]]/100)</f>
        <v>3236.5551</v>
      </c>
      <c r="G1596">
        <v>387703.64</v>
      </c>
      <c r="H1596" s="2">
        <f>Table1[[#This Row],[marketing_spend]]/Table1[[#This Row],[customer buying]]</f>
        <v>119.78898180970255</v>
      </c>
      <c r="I1596">
        <v>15417.71</v>
      </c>
      <c r="J1596">
        <v>58.45</v>
      </c>
      <c r="K1596" s="1">
        <f t="shared" si="24"/>
        <v>6406.0585049999991</v>
      </c>
      <c r="L1596">
        <v>33.4</v>
      </c>
      <c r="M1596">
        <v>0.83</v>
      </c>
      <c r="N1596" s="1">
        <f>Table1[[#This Row],[final_price]]*Table1[[#This Row],[competitor_price_index]]</f>
        <v>5317.0285591499987</v>
      </c>
      <c r="O1596" t="s">
        <v>45</v>
      </c>
      <c r="P1596">
        <v>3707</v>
      </c>
      <c r="Q1596">
        <v>3139</v>
      </c>
      <c r="R1596">
        <v>22.91</v>
      </c>
      <c r="S1596" s="2">
        <f>Table1[[#This Row],[units_sold]]*(Table1[[#This Row],[return_rate]]/100)</f>
        <v>719.14490000000001</v>
      </c>
      <c r="T1596" s="2">
        <f>Table1[[#This Row],[units_sold]]-Table1[[#This Row],[unit_return]]</f>
        <v>2419.8550999999998</v>
      </c>
      <c r="U1596">
        <f>Table1[[#This Row],[final_sold]]*Table1[[#This Row],[final_price]]</f>
        <v>15501733.344222622</v>
      </c>
      <c r="V1596">
        <v>4.8499999999999996</v>
      </c>
      <c r="W1596">
        <v>14.2</v>
      </c>
    </row>
    <row r="1597" spans="1:23" x14ac:dyDescent="0.3">
      <c r="A1597">
        <v>2021</v>
      </c>
      <c r="B1597" t="s">
        <v>37</v>
      </c>
      <c r="C1597" t="s">
        <v>18</v>
      </c>
      <c r="D1597">
        <v>66896</v>
      </c>
      <c r="E1597">
        <v>6.39</v>
      </c>
      <c r="F1597" s="2">
        <f>Table1[[#This Row],[website_traffic]]*(Table1[[#This Row],[conversion_rate]]/100)</f>
        <v>4274.6544000000004</v>
      </c>
      <c r="G1597">
        <v>359903.57</v>
      </c>
      <c r="H1597" s="2">
        <f>Table1[[#This Row],[marketing_spend]]/Table1[[#This Row],[customer buying]]</f>
        <v>84.194776073593218</v>
      </c>
      <c r="I1597">
        <v>22915.14</v>
      </c>
      <c r="J1597">
        <v>43.59</v>
      </c>
      <c r="K1597" s="1">
        <f t="shared" si="24"/>
        <v>12926.430474000001</v>
      </c>
      <c r="L1597">
        <v>368.82</v>
      </c>
      <c r="M1597">
        <v>1.04</v>
      </c>
      <c r="N1597" s="1">
        <f>Table1[[#This Row],[final_price]]*Table1[[#This Row],[competitor_price_index]]</f>
        <v>13443.487692960001</v>
      </c>
      <c r="O1597" t="s">
        <v>44</v>
      </c>
      <c r="P1597">
        <v>3871</v>
      </c>
      <c r="Q1597">
        <v>3270</v>
      </c>
      <c r="R1597">
        <v>10.95</v>
      </c>
      <c r="S1597" s="2">
        <f>Table1[[#This Row],[units_sold]]*(Table1[[#This Row],[return_rate]]/100)</f>
        <v>358.06499999999994</v>
      </c>
      <c r="T1597" s="2">
        <f>Table1[[#This Row],[units_sold]]-Table1[[#This Row],[unit_return]]</f>
        <v>2911.9349999999999</v>
      </c>
      <c r="U1597">
        <f>Table1[[#This Row],[final_sold]]*Table1[[#This Row],[final_price]]</f>
        <v>37640925.322307192</v>
      </c>
      <c r="V1597">
        <v>3.06</v>
      </c>
      <c r="W1597">
        <v>17.03</v>
      </c>
    </row>
    <row r="1598" spans="1:23" x14ac:dyDescent="0.3">
      <c r="A1598">
        <v>2021</v>
      </c>
      <c r="B1598" t="s">
        <v>37</v>
      </c>
      <c r="C1598" t="s">
        <v>18</v>
      </c>
      <c r="D1598">
        <v>115082</v>
      </c>
      <c r="E1598">
        <v>4.96</v>
      </c>
      <c r="F1598" s="2">
        <f>Table1[[#This Row],[website_traffic]]*(Table1[[#This Row],[conversion_rate]]/100)</f>
        <v>5708.0671999999995</v>
      </c>
      <c r="G1598">
        <v>63982.74</v>
      </c>
      <c r="H1598" s="2">
        <f>Table1[[#This Row],[marketing_spend]]/Table1[[#This Row],[customer buying]]</f>
        <v>11.209177775622544</v>
      </c>
      <c r="I1598">
        <v>37796.019999999997</v>
      </c>
      <c r="J1598">
        <v>12.66</v>
      </c>
      <c r="K1598" s="1">
        <f t="shared" si="24"/>
        <v>33011.043867999993</v>
      </c>
      <c r="L1598">
        <v>424.59</v>
      </c>
      <c r="M1598">
        <v>1.1499999999999999</v>
      </c>
      <c r="N1598" s="1">
        <f>Table1[[#This Row],[final_price]]*Table1[[#This Row],[competitor_price_index]]</f>
        <v>37962.70044819999</v>
      </c>
      <c r="O1598" t="s">
        <v>45</v>
      </c>
      <c r="P1598">
        <v>3513</v>
      </c>
      <c r="Q1598">
        <v>3265</v>
      </c>
      <c r="R1598">
        <v>16.920000000000002</v>
      </c>
      <c r="S1598" s="2">
        <f>Table1[[#This Row],[units_sold]]*(Table1[[#This Row],[return_rate]]/100)</f>
        <v>552.4380000000001</v>
      </c>
      <c r="T1598" s="2">
        <f>Table1[[#This Row],[units_sold]]-Table1[[#This Row],[unit_return]]</f>
        <v>2712.5619999999999</v>
      </c>
      <c r="U1598">
        <f>Table1[[#This Row],[final_sold]]*Table1[[#This Row],[final_price]]</f>
        <v>89544503.176669791</v>
      </c>
      <c r="V1598">
        <v>2.86</v>
      </c>
      <c r="W1598">
        <v>7.92</v>
      </c>
    </row>
    <row r="1599" spans="1:23" x14ac:dyDescent="0.3">
      <c r="A1599">
        <v>2021</v>
      </c>
      <c r="B1599" t="s">
        <v>37</v>
      </c>
      <c r="C1599" t="s">
        <v>21</v>
      </c>
      <c r="D1599">
        <v>39458</v>
      </c>
      <c r="E1599">
        <v>4.25</v>
      </c>
      <c r="F1599" s="2">
        <f>Table1[[#This Row],[website_traffic]]*(Table1[[#This Row],[conversion_rate]]/100)</f>
        <v>1676.9650000000001</v>
      </c>
      <c r="G1599">
        <v>282451.82</v>
      </c>
      <c r="H1599" s="2">
        <f>Table1[[#This Row],[marketing_spend]]/Table1[[#This Row],[customer buying]]</f>
        <v>168.43036080061299</v>
      </c>
      <c r="I1599">
        <v>35864.99</v>
      </c>
      <c r="J1599">
        <v>47.83</v>
      </c>
      <c r="K1599" s="1">
        <f t="shared" si="24"/>
        <v>18710.765283000001</v>
      </c>
      <c r="L1599">
        <v>243.03</v>
      </c>
      <c r="M1599">
        <v>0.85</v>
      </c>
      <c r="N1599" s="1">
        <f>Table1[[#This Row],[final_price]]*Table1[[#This Row],[competitor_price_index]]</f>
        <v>15904.150490550001</v>
      </c>
      <c r="O1599" t="s">
        <v>45</v>
      </c>
      <c r="P1599">
        <v>3513</v>
      </c>
      <c r="Q1599">
        <v>1267</v>
      </c>
      <c r="R1599">
        <v>11</v>
      </c>
      <c r="S1599" s="2">
        <f>Table1[[#This Row],[units_sold]]*(Table1[[#This Row],[return_rate]]/100)</f>
        <v>139.37</v>
      </c>
      <c r="T1599" s="2">
        <f>Table1[[#This Row],[units_sold]]-Table1[[#This Row],[unit_return]]</f>
        <v>1127.6300000000001</v>
      </c>
      <c r="U1599">
        <f>Table1[[#This Row],[final_sold]]*Table1[[#This Row],[final_price]]</f>
        <v>21098820.256069291</v>
      </c>
      <c r="V1599">
        <v>3.78</v>
      </c>
      <c r="W1599">
        <v>15.82</v>
      </c>
    </row>
    <row r="1600" spans="1:23" x14ac:dyDescent="0.3">
      <c r="A1600">
        <v>2021</v>
      </c>
      <c r="B1600" t="s">
        <v>37</v>
      </c>
      <c r="C1600" t="s">
        <v>20</v>
      </c>
      <c r="D1600">
        <v>134993</v>
      </c>
      <c r="E1600">
        <v>5.76</v>
      </c>
      <c r="F1600" s="2">
        <f>Table1[[#This Row],[website_traffic]]*(Table1[[#This Row],[conversion_rate]]/100)</f>
        <v>7775.5967999999993</v>
      </c>
      <c r="G1600">
        <v>236808.97</v>
      </c>
      <c r="H1600" s="2">
        <f>Table1[[#This Row],[marketing_spend]]/Table1[[#This Row],[customer buying]]</f>
        <v>30.455407615785841</v>
      </c>
      <c r="I1600">
        <v>30133.919999999998</v>
      </c>
      <c r="J1600">
        <v>59.34</v>
      </c>
      <c r="K1600" s="1">
        <f t="shared" si="24"/>
        <v>12252.451871999998</v>
      </c>
      <c r="L1600">
        <v>91.22</v>
      </c>
      <c r="M1600">
        <v>1.1000000000000001</v>
      </c>
      <c r="N1600" s="1">
        <f>Table1[[#This Row],[final_price]]*Table1[[#This Row],[competitor_price_index]]</f>
        <v>13477.697059199998</v>
      </c>
      <c r="O1600" t="s">
        <v>44</v>
      </c>
      <c r="P1600">
        <v>1390</v>
      </c>
      <c r="Q1600">
        <v>9019</v>
      </c>
      <c r="R1600">
        <v>5.21</v>
      </c>
      <c r="S1600" s="2">
        <f>Table1[[#This Row],[units_sold]]*(Table1[[#This Row],[return_rate]]/100)</f>
        <v>469.88990000000001</v>
      </c>
      <c r="T1600" s="2">
        <f>Table1[[#This Row],[units_sold]]-Table1[[#This Row],[unit_return]]</f>
        <v>8549.1100999999999</v>
      </c>
      <c r="U1600">
        <f>Table1[[#This Row],[final_sold]]*Table1[[#This Row],[final_price]]</f>
        <v>104747560.04867908</v>
      </c>
      <c r="V1600">
        <v>4.6399999999999997</v>
      </c>
      <c r="W1600">
        <v>16.82</v>
      </c>
    </row>
    <row r="1601" spans="1:23" x14ac:dyDescent="0.3">
      <c r="A1601">
        <v>2021</v>
      </c>
      <c r="B1601" t="s">
        <v>37</v>
      </c>
      <c r="C1601" t="s">
        <v>21</v>
      </c>
      <c r="D1601">
        <v>197111</v>
      </c>
      <c r="E1601">
        <v>6.55</v>
      </c>
      <c r="F1601" s="2">
        <f>Table1[[#This Row],[website_traffic]]*(Table1[[#This Row],[conversion_rate]]/100)</f>
        <v>12910.770500000001</v>
      </c>
      <c r="G1601">
        <v>92049.65</v>
      </c>
      <c r="H1601" s="2">
        <f>Table1[[#This Row],[marketing_spend]]/Table1[[#This Row],[customer buying]]</f>
        <v>7.1296790536242582</v>
      </c>
      <c r="I1601">
        <v>20512.669999999998</v>
      </c>
      <c r="J1601">
        <v>53.42</v>
      </c>
      <c r="K1601" s="1">
        <f t="shared" si="24"/>
        <v>9554.8016859999989</v>
      </c>
      <c r="L1601">
        <v>397.33</v>
      </c>
      <c r="M1601">
        <v>0.92</v>
      </c>
      <c r="N1601" s="1">
        <f>Table1[[#This Row],[final_price]]*Table1[[#This Row],[competitor_price_index]]</f>
        <v>8790.4175511199992</v>
      </c>
      <c r="O1601" t="s">
        <v>45</v>
      </c>
      <c r="P1601">
        <v>1967</v>
      </c>
      <c r="Q1601">
        <v>12239</v>
      </c>
      <c r="R1601">
        <v>19.21</v>
      </c>
      <c r="S1601" s="2">
        <f>Table1[[#This Row],[units_sold]]*(Table1[[#This Row],[return_rate]]/100)</f>
        <v>2351.1119000000003</v>
      </c>
      <c r="T1601" s="2">
        <f>Table1[[#This Row],[units_sold]]-Table1[[#This Row],[unit_return]]</f>
        <v>9887.8881000000001</v>
      </c>
      <c r="U1601">
        <f>Table1[[#This Row],[final_sold]]*Table1[[#This Row],[final_price]]</f>
        <v>94476809.888859332</v>
      </c>
      <c r="V1601">
        <v>4.74</v>
      </c>
      <c r="W1601">
        <v>13.7</v>
      </c>
    </row>
    <row r="1602" spans="1:23" x14ac:dyDescent="0.3">
      <c r="A1602">
        <v>2021</v>
      </c>
      <c r="B1602" t="s">
        <v>37</v>
      </c>
      <c r="C1602" t="s">
        <v>22</v>
      </c>
      <c r="D1602">
        <v>71288</v>
      </c>
      <c r="E1602">
        <v>5.32</v>
      </c>
      <c r="F1602" s="2">
        <f>Table1[[#This Row],[website_traffic]]*(Table1[[#This Row],[conversion_rate]]/100)</f>
        <v>3792.5216000000005</v>
      </c>
      <c r="G1602">
        <v>398803.86</v>
      </c>
      <c r="H1602" s="2">
        <f>Table1[[#This Row],[marketing_spend]]/Table1[[#This Row],[customer buying]]</f>
        <v>105.15532989976904</v>
      </c>
      <c r="I1602">
        <v>25155.759999999998</v>
      </c>
      <c r="J1602">
        <v>53.89</v>
      </c>
      <c r="K1602" s="1">
        <f t="shared" ref="K1602:K1665" si="25">I1602*(1-J1602/100)</f>
        <v>11599.320935999998</v>
      </c>
      <c r="L1602">
        <v>243.08</v>
      </c>
      <c r="M1602">
        <v>1.1599999999999999</v>
      </c>
      <c r="N1602" s="1">
        <f>Table1[[#This Row],[final_price]]*Table1[[#This Row],[competitor_price_index]]</f>
        <v>13455.212285759997</v>
      </c>
      <c r="O1602" t="s">
        <v>45</v>
      </c>
      <c r="P1602">
        <v>3915</v>
      </c>
      <c r="Q1602">
        <v>2412</v>
      </c>
      <c r="R1602">
        <v>11.88</v>
      </c>
      <c r="S1602" s="2">
        <f>Table1[[#This Row],[units_sold]]*(Table1[[#This Row],[return_rate]]/100)</f>
        <v>286.54559999999998</v>
      </c>
      <c r="T1602" s="2">
        <f>Table1[[#This Row],[units_sold]]-Table1[[#This Row],[unit_return]]</f>
        <v>2125.4544000000001</v>
      </c>
      <c r="U1602">
        <f>Table1[[#This Row],[final_sold]]*Table1[[#This Row],[final_price]]</f>
        <v>24653827.720433317</v>
      </c>
      <c r="V1602">
        <v>3.18</v>
      </c>
      <c r="W1602">
        <v>10.6</v>
      </c>
    </row>
    <row r="1603" spans="1:23" x14ac:dyDescent="0.3">
      <c r="A1603">
        <v>2021</v>
      </c>
      <c r="B1603" t="s">
        <v>37</v>
      </c>
      <c r="C1603" t="s">
        <v>19</v>
      </c>
      <c r="D1603">
        <v>151279</v>
      </c>
      <c r="E1603">
        <v>6.16</v>
      </c>
      <c r="F1603" s="2">
        <f>Table1[[#This Row],[website_traffic]]*(Table1[[#This Row],[conversion_rate]]/100)</f>
        <v>9318.7864000000009</v>
      </c>
      <c r="G1603">
        <v>97483.03</v>
      </c>
      <c r="H1603" s="2">
        <f>Table1[[#This Row],[marketing_spend]]/Table1[[#This Row],[customer buying]]</f>
        <v>10.460914738854836</v>
      </c>
      <c r="I1603">
        <v>23901.919999999998</v>
      </c>
      <c r="J1603">
        <v>36.9</v>
      </c>
      <c r="K1603" s="1">
        <f t="shared" si="25"/>
        <v>15082.111519999999</v>
      </c>
      <c r="L1603">
        <v>166.86</v>
      </c>
      <c r="M1603">
        <v>0.94</v>
      </c>
      <c r="N1603" s="1">
        <f>Table1[[#This Row],[final_price]]*Table1[[#This Row],[competitor_price_index]]</f>
        <v>14177.184828799998</v>
      </c>
      <c r="O1603" t="s">
        <v>45</v>
      </c>
      <c r="P1603">
        <v>2833</v>
      </c>
      <c r="Q1603">
        <v>7641</v>
      </c>
      <c r="R1603">
        <v>3.17</v>
      </c>
      <c r="S1603" s="2">
        <f>Table1[[#This Row],[units_sold]]*(Table1[[#This Row],[return_rate]]/100)</f>
        <v>242.21969999999999</v>
      </c>
      <c r="T1603" s="2">
        <f>Table1[[#This Row],[units_sold]]-Table1[[#This Row],[unit_return]]</f>
        <v>7398.7803000000004</v>
      </c>
      <c r="U1603">
        <f>Table1[[#This Row],[final_sold]]*Table1[[#This Row],[final_price]]</f>
        <v>111589229.59657905</v>
      </c>
      <c r="V1603">
        <v>4.0999999999999996</v>
      </c>
      <c r="W1603">
        <v>12.47</v>
      </c>
    </row>
    <row r="1604" spans="1:23" x14ac:dyDescent="0.3">
      <c r="A1604">
        <v>2021</v>
      </c>
      <c r="B1604" t="s">
        <v>37</v>
      </c>
      <c r="C1604" t="s">
        <v>19</v>
      </c>
      <c r="D1604">
        <v>127766</v>
      </c>
      <c r="E1604">
        <v>6.19</v>
      </c>
      <c r="F1604" s="2">
        <f>Table1[[#This Row],[website_traffic]]*(Table1[[#This Row],[conversion_rate]]/100)</f>
        <v>7908.7154</v>
      </c>
      <c r="G1604">
        <v>199863.39</v>
      </c>
      <c r="H1604" s="2">
        <f>Table1[[#This Row],[marketing_spend]]/Table1[[#This Row],[customer buying]]</f>
        <v>25.271283627174146</v>
      </c>
      <c r="I1604">
        <v>27167.01</v>
      </c>
      <c r="J1604">
        <v>19.41</v>
      </c>
      <c r="K1604" s="1">
        <f t="shared" si="25"/>
        <v>21893.893359000002</v>
      </c>
      <c r="L1604">
        <v>294.99</v>
      </c>
      <c r="M1604">
        <v>1.04</v>
      </c>
      <c r="N1604" s="1">
        <f>Table1[[#This Row],[final_price]]*Table1[[#This Row],[competitor_price_index]]</f>
        <v>22769.649093360003</v>
      </c>
      <c r="O1604" t="s">
        <v>44</v>
      </c>
      <c r="P1604">
        <v>2351</v>
      </c>
      <c r="Q1604">
        <v>8205</v>
      </c>
      <c r="R1604">
        <v>2.87</v>
      </c>
      <c r="S1604" s="2">
        <f>Table1[[#This Row],[units_sold]]*(Table1[[#This Row],[return_rate]]/100)</f>
        <v>235.48349999999999</v>
      </c>
      <c r="T1604" s="2">
        <f>Table1[[#This Row],[units_sold]]-Table1[[#This Row],[unit_return]]</f>
        <v>7969.5164999999997</v>
      </c>
      <c r="U1604">
        <f>Table1[[#This Row],[final_sold]]*Table1[[#This Row],[final_price]]</f>
        <v>174483744.37379092</v>
      </c>
      <c r="V1604">
        <v>4.1500000000000004</v>
      </c>
      <c r="W1604">
        <v>12.82</v>
      </c>
    </row>
    <row r="1605" spans="1:23" x14ac:dyDescent="0.3">
      <c r="A1605">
        <v>2021</v>
      </c>
      <c r="B1605" t="s">
        <v>37</v>
      </c>
      <c r="C1605" t="s">
        <v>19</v>
      </c>
      <c r="D1605">
        <v>109039</v>
      </c>
      <c r="E1605">
        <v>6.92</v>
      </c>
      <c r="F1605" s="2">
        <f>Table1[[#This Row],[website_traffic]]*(Table1[[#This Row],[conversion_rate]]/100)</f>
        <v>7545.4987999999994</v>
      </c>
      <c r="G1605">
        <v>413856.97</v>
      </c>
      <c r="H1605" s="2">
        <f>Table1[[#This Row],[marketing_spend]]/Table1[[#This Row],[customer buying]]</f>
        <v>54.848192408432958</v>
      </c>
      <c r="I1605">
        <v>49931.14</v>
      </c>
      <c r="J1605">
        <v>56.44</v>
      </c>
      <c r="K1605" s="1">
        <f t="shared" si="25"/>
        <v>21750.004583999998</v>
      </c>
      <c r="L1605">
        <v>329.47</v>
      </c>
      <c r="M1605">
        <v>1.1399999999999999</v>
      </c>
      <c r="N1605" s="1">
        <f>Table1[[#This Row],[final_price]]*Table1[[#This Row],[competitor_price_index]]</f>
        <v>24795.005225759996</v>
      </c>
      <c r="O1605" t="s">
        <v>45</v>
      </c>
      <c r="P1605">
        <v>4979</v>
      </c>
      <c r="Q1605">
        <v>6670</v>
      </c>
      <c r="R1605">
        <v>13.4</v>
      </c>
      <c r="S1605" s="2">
        <f>Table1[[#This Row],[units_sold]]*(Table1[[#This Row],[return_rate]]/100)</f>
        <v>893.78000000000009</v>
      </c>
      <c r="T1605" s="2">
        <f>Table1[[#This Row],[units_sold]]-Table1[[#This Row],[unit_return]]</f>
        <v>5776.22</v>
      </c>
      <c r="U1605">
        <f>Table1[[#This Row],[final_sold]]*Table1[[#This Row],[final_price]]</f>
        <v>125632811.47819248</v>
      </c>
      <c r="V1605">
        <v>4.42</v>
      </c>
      <c r="W1605">
        <v>18.7</v>
      </c>
    </row>
    <row r="1606" spans="1:23" x14ac:dyDescent="0.3">
      <c r="A1606">
        <v>2021</v>
      </c>
      <c r="B1606" t="s">
        <v>37</v>
      </c>
      <c r="C1606" t="s">
        <v>18</v>
      </c>
      <c r="D1606">
        <v>77844</v>
      </c>
      <c r="E1606">
        <v>0.63</v>
      </c>
      <c r="F1606" s="2">
        <f>Table1[[#This Row],[website_traffic]]*(Table1[[#This Row],[conversion_rate]]/100)</f>
        <v>490.41719999999998</v>
      </c>
      <c r="G1606">
        <v>55456.29</v>
      </c>
      <c r="H1606" s="2">
        <f>Table1[[#This Row],[marketing_spend]]/Table1[[#This Row],[customer buying]]</f>
        <v>113.07982264896093</v>
      </c>
      <c r="I1606">
        <v>36721.4</v>
      </c>
      <c r="J1606">
        <v>17.36</v>
      </c>
      <c r="K1606" s="1">
        <f t="shared" si="25"/>
        <v>30346.564960000003</v>
      </c>
      <c r="L1606">
        <v>357.31</v>
      </c>
      <c r="M1606">
        <v>0.89</v>
      </c>
      <c r="N1606" s="1">
        <f>Table1[[#This Row],[final_price]]*Table1[[#This Row],[competitor_price_index]]</f>
        <v>27008.442814400005</v>
      </c>
      <c r="O1606" t="s">
        <v>45</v>
      </c>
      <c r="P1606">
        <v>4623</v>
      </c>
      <c r="Q1606">
        <v>246</v>
      </c>
      <c r="R1606">
        <v>23.98</v>
      </c>
      <c r="S1606" s="2">
        <f>Table1[[#This Row],[units_sold]]*(Table1[[#This Row],[return_rate]]/100)</f>
        <v>58.9908</v>
      </c>
      <c r="T1606" s="2">
        <f>Table1[[#This Row],[units_sold]]-Table1[[#This Row],[unit_return]]</f>
        <v>187.00919999999999</v>
      </c>
      <c r="U1606">
        <f>Table1[[#This Row],[final_sold]]*Table1[[#This Row],[final_price]]</f>
        <v>5675086.8359176321</v>
      </c>
      <c r="V1606">
        <v>2.5099999999999998</v>
      </c>
      <c r="W1606">
        <v>9.24</v>
      </c>
    </row>
    <row r="1607" spans="1:23" x14ac:dyDescent="0.3">
      <c r="A1607">
        <v>2021</v>
      </c>
      <c r="B1607" t="s">
        <v>37</v>
      </c>
      <c r="C1607" t="s">
        <v>21</v>
      </c>
      <c r="D1607">
        <v>43368</v>
      </c>
      <c r="E1607">
        <v>7.25</v>
      </c>
      <c r="F1607" s="2">
        <f>Table1[[#This Row],[website_traffic]]*(Table1[[#This Row],[conversion_rate]]/100)</f>
        <v>3144.18</v>
      </c>
      <c r="G1607">
        <v>40270.080000000002</v>
      </c>
      <c r="H1607" s="2">
        <f>Table1[[#This Row],[marketing_spend]]/Table1[[#This Row],[customer buying]]</f>
        <v>12.807816346392384</v>
      </c>
      <c r="I1607">
        <v>36849.58</v>
      </c>
      <c r="J1607">
        <v>54.43</v>
      </c>
      <c r="K1607" s="1">
        <f t="shared" si="25"/>
        <v>16792.353606000001</v>
      </c>
      <c r="L1607">
        <v>90.54</v>
      </c>
      <c r="M1607">
        <v>1.07</v>
      </c>
      <c r="N1607" s="1">
        <f>Table1[[#This Row],[final_price]]*Table1[[#This Row],[competitor_price_index]]</f>
        <v>17967.818358420001</v>
      </c>
      <c r="O1607" t="s">
        <v>45</v>
      </c>
      <c r="P1607">
        <v>181</v>
      </c>
      <c r="Q1607">
        <v>1917</v>
      </c>
      <c r="R1607">
        <v>10.39</v>
      </c>
      <c r="S1607" s="2">
        <f>Table1[[#This Row],[units_sold]]*(Table1[[#This Row],[return_rate]]/100)</f>
        <v>199.17630000000003</v>
      </c>
      <c r="T1607" s="2">
        <f>Table1[[#This Row],[units_sold]]-Table1[[#This Row],[unit_return]]</f>
        <v>1717.8236999999999</v>
      </c>
      <c r="U1607">
        <f>Table1[[#This Row],[final_sold]]*Table1[[#This Row],[final_price]]</f>
        <v>28846303.00316726</v>
      </c>
      <c r="V1607">
        <v>3.05</v>
      </c>
      <c r="W1607">
        <v>8.85</v>
      </c>
    </row>
    <row r="1608" spans="1:23" x14ac:dyDescent="0.3">
      <c r="A1608">
        <v>2021</v>
      </c>
      <c r="B1608" t="s">
        <v>37</v>
      </c>
      <c r="C1608" t="s">
        <v>18</v>
      </c>
      <c r="D1608">
        <v>28488</v>
      </c>
      <c r="E1608">
        <v>7.89</v>
      </c>
      <c r="F1608" s="2">
        <f>Table1[[#This Row],[website_traffic]]*(Table1[[#This Row],[conversion_rate]]/100)</f>
        <v>2247.7031999999999</v>
      </c>
      <c r="G1608">
        <v>459308.83</v>
      </c>
      <c r="H1608" s="2">
        <f>Table1[[#This Row],[marketing_spend]]/Table1[[#This Row],[customer buying]]</f>
        <v>204.34585402556709</v>
      </c>
      <c r="I1608">
        <v>42624.02</v>
      </c>
      <c r="J1608">
        <v>29.28</v>
      </c>
      <c r="K1608" s="1">
        <f t="shared" si="25"/>
        <v>30143.706944000001</v>
      </c>
      <c r="L1608">
        <v>42.87</v>
      </c>
      <c r="M1608">
        <v>1.04</v>
      </c>
      <c r="N1608" s="1">
        <f>Table1[[#This Row],[final_price]]*Table1[[#This Row],[competitor_price_index]]</f>
        <v>31349.455221760003</v>
      </c>
      <c r="O1608" t="s">
        <v>45</v>
      </c>
      <c r="P1608">
        <v>4566</v>
      </c>
      <c r="Q1608">
        <v>1532</v>
      </c>
      <c r="R1608">
        <v>1.36</v>
      </c>
      <c r="S1608" s="2">
        <f>Table1[[#This Row],[units_sold]]*(Table1[[#This Row],[return_rate]]/100)</f>
        <v>20.8352</v>
      </c>
      <c r="T1608" s="2">
        <f>Table1[[#This Row],[units_sold]]-Table1[[#This Row],[unit_return]]</f>
        <v>1511.1648</v>
      </c>
      <c r="U1608">
        <f>Table1[[#This Row],[final_sold]]*Table1[[#This Row],[final_price]]</f>
        <v>45552108.875288375</v>
      </c>
      <c r="V1608">
        <v>3.41</v>
      </c>
      <c r="W1608">
        <v>13.07</v>
      </c>
    </row>
    <row r="1609" spans="1:23" x14ac:dyDescent="0.3">
      <c r="A1609">
        <v>2022</v>
      </c>
      <c r="B1609" t="s">
        <v>37</v>
      </c>
      <c r="C1609" t="s">
        <v>21</v>
      </c>
      <c r="D1609">
        <v>51546</v>
      </c>
      <c r="E1609">
        <v>7.24</v>
      </c>
      <c r="F1609" s="2">
        <f>Table1[[#This Row],[website_traffic]]*(Table1[[#This Row],[conversion_rate]]/100)</f>
        <v>3731.9304000000002</v>
      </c>
      <c r="G1609">
        <v>409457.05</v>
      </c>
      <c r="H1609" s="2">
        <f>Table1[[#This Row],[marketing_spend]]/Table1[[#This Row],[customer buying]]</f>
        <v>109.71722570174406</v>
      </c>
      <c r="I1609">
        <v>21775.9</v>
      </c>
      <c r="J1609">
        <v>33.590000000000003</v>
      </c>
      <c r="K1609" s="1">
        <f t="shared" si="25"/>
        <v>14461.375189999999</v>
      </c>
      <c r="L1609">
        <v>357.44</v>
      </c>
      <c r="M1609">
        <v>0.87</v>
      </c>
      <c r="N1609" s="1">
        <f>Table1[[#This Row],[final_price]]*Table1[[#This Row],[competitor_price_index]]</f>
        <v>12581.3964153</v>
      </c>
      <c r="O1609" t="s">
        <v>45</v>
      </c>
      <c r="P1609">
        <v>663</v>
      </c>
      <c r="Q1609">
        <v>1962</v>
      </c>
      <c r="R1609">
        <v>22.82</v>
      </c>
      <c r="S1609" s="2">
        <f>Table1[[#This Row],[units_sold]]*(Table1[[#This Row],[return_rate]]/100)</f>
        <v>447.72840000000002</v>
      </c>
      <c r="T1609" s="2">
        <f>Table1[[#This Row],[units_sold]]-Table1[[#This Row],[unit_return]]</f>
        <v>1514.2716</v>
      </c>
      <c r="U1609">
        <f>Table1[[#This Row],[final_sold]]*Table1[[#This Row],[final_price]]</f>
        <v>21898449.747161604</v>
      </c>
      <c r="V1609">
        <v>2.63</v>
      </c>
      <c r="W1609">
        <v>16.440000000000001</v>
      </c>
    </row>
    <row r="1610" spans="1:23" x14ac:dyDescent="0.3">
      <c r="A1610">
        <v>2022</v>
      </c>
      <c r="B1610" t="s">
        <v>37</v>
      </c>
      <c r="C1610" t="s">
        <v>22</v>
      </c>
      <c r="D1610">
        <v>81528</v>
      </c>
      <c r="E1610">
        <v>0.69</v>
      </c>
      <c r="F1610" s="2">
        <f>Table1[[#This Row],[website_traffic]]*(Table1[[#This Row],[conversion_rate]]/100)</f>
        <v>562.54319999999996</v>
      </c>
      <c r="G1610">
        <v>300348.14</v>
      </c>
      <c r="H1610" s="2">
        <f>Table1[[#This Row],[marketing_spend]]/Table1[[#This Row],[customer buying]]</f>
        <v>533.91124450531095</v>
      </c>
      <c r="I1610">
        <v>15960.15</v>
      </c>
      <c r="J1610">
        <v>32.020000000000003</v>
      </c>
      <c r="K1610" s="1">
        <f t="shared" si="25"/>
        <v>10849.70997</v>
      </c>
      <c r="L1610">
        <v>141.09</v>
      </c>
      <c r="M1610">
        <v>1.1299999999999999</v>
      </c>
      <c r="N1610" s="1">
        <f>Table1[[#This Row],[final_price]]*Table1[[#This Row],[competitor_price_index]]</f>
        <v>12260.172266099999</v>
      </c>
      <c r="O1610" t="s">
        <v>44</v>
      </c>
      <c r="P1610">
        <v>3347</v>
      </c>
      <c r="Q1610">
        <v>627</v>
      </c>
      <c r="R1610">
        <v>20.14</v>
      </c>
      <c r="S1610" s="2">
        <f>Table1[[#This Row],[units_sold]]*(Table1[[#This Row],[return_rate]]/100)</f>
        <v>126.2778</v>
      </c>
      <c r="T1610" s="2">
        <f>Table1[[#This Row],[units_sold]]-Table1[[#This Row],[unit_return]]</f>
        <v>500.72219999999999</v>
      </c>
      <c r="U1610">
        <f>Table1[[#This Row],[final_sold]]*Table1[[#This Row],[final_price]]</f>
        <v>5432690.6455403334</v>
      </c>
      <c r="V1610">
        <v>4.46</v>
      </c>
      <c r="W1610">
        <v>19.37</v>
      </c>
    </row>
    <row r="1611" spans="1:23" x14ac:dyDescent="0.3">
      <c r="A1611">
        <v>2022</v>
      </c>
      <c r="B1611" t="s">
        <v>37</v>
      </c>
      <c r="C1611" t="s">
        <v>19</v>
      </c>
      <c r="D1611">
        <v>189227</v>
      </c>
      <c r="E1611">
        <v>7.68</v>
      </c>
      <c r="F1611" s="2">
        <f>Table1[[#This Row],[website_traffic]]*(Table1[[#This Row],[conversion_rate]]/100)</f>
        <v>14532.633599999999</v>
      </c>
      <c r="G1611">
        <v>46556.07</v>
      </c>
      <c r="H1611" s="2">
        <f>Table1[[#This Row],[marketing_spend]]/Table1[[#This Row],[customer buying]]</f>
        <v>3.2035535527435304</v>
      </c>
      <c r="I1611">
        <v>46600.22</v>
      </c>
      <c r="J1611">
        <v>40.4</v>
      </c>
      <c r="K1611" s="1">
        <f t="shared" si="25"/>
        <v>27773.731120000004</v>
      </c>
      <c r="L1611">
        <v>115.04</v>
      </c>
      <c r="M1611">
        <v>1.1399999999999999</v>
      </c>
      <c r="N1611" s="1">
        <f>Table1[[#This Row],[final_price]]*Table1[[#This Row],[competitor_price_index]]</f>
        <v>31662.053476800003</v>
      </c>
      <c r="O1611" t="s">
        <v>44</v>
      </c>
      <c r="P1611">
        <v>158</v>
      </c>
      <c r="Q1611">
        <v>14205</v>
      </c>
      <c r="R1611">
        <v>4.16</v>
      </c>
      <c r="S1611" s="2">
        <f>Table1[[#This Row],[units_sold]]*(Table1[[#This Row],[return_rate]]/100)</f>
        <v>590.928</v>
      </c>
      <c r="T1611" s="2">
        <f>Table1[[#This Row],[units_sold]]-Table1[[#This Row],[unit_return]]</f>
        <v>13614.072</v>
      </c>
      <c r="U1611">
        <f>Table1[[#This Row],[final_sold]]*Table1[[#This Row],[final_price]]</f>
        <v>378113575.17632067</v>
      </c>
      <c r="V1611">
        <v>3.91</v>
      </c>
      <c r="W1611">
        <v>13.84</v>
      </c>
    </row>
    <row r="1612" spans="1:23" x14ac:dyDescent="0.3">
      <c r="A1612">
        <v>2022</v>
      </c>
      <c r="B1612" t="s">
        <v>37</v>
      </c>
      <c r="C1612" t="s">
        <v>21</v>
      </c>
      <c r="D1612">
        <v>128845</v>
      </c>
      <c r="E1612">
        <v>3.96</v>
      </c>
      <c r="F1612" s="2">
        <f>Table1[[#This Row],[website_traffic]]*(Table1[[#This Row],[conversion_rate]]/100)</f>
        <v>5102.2619999999997</v>
      </c>
      <c r="G1612">
        <v>194836.97</v>
      </c>
      <c r="H1612" s="2">
        <f>Table1[[#This Row],[marketing_spend]]/Table1[[#This Row],[customer buying]]</f>
        <v>38.186390663591958</v>
      </c>
      <c r="I1612">
        <v>46439.69</v>
      </c>
      <c r="J1612">
        <v>7.48</v>
      </c>
      <c r="K1612" s="1">
        <f t="shared" si="25"/>
        <v>42966.001188000002</v>
      </c>
      <c r="L1612">
        <v>30.47</v>
      </c>
      <c r="M1612">
        <v>0.83</v>
      </c>
      <c r="N1612" s="1">
        <f>Table1[[#This Row],[final_price]]*Table1[[#This Row],[competitor_price_index]]</f>
        <v>35661.780986040001</v>
      </c>
      <c r="O1612" t="s">
        <v>45</v>
      </c>
      <c r="P1612">
        <v>861</v>
      </c>
      <c r="Q1612">
        <v>4898</v>
      </c>
      <c r="R1612">
        <v>6.36</v>
      </c>
      <c r="S1612" s="2">
        <f>Table1[[#This Row],[units_sold]]*(Table1[[#This Row],[return_rate]]/100)</f>
        <v>311.51280000000003</v>
      </c>
      <c r="T1612" s="2">
        <f>Table1[[#This Row],[units_sold]]-Table1[[#This Row],[unit_return]]</f>
        <v>4586.4871999999996</v>
      </c>
      <c r="U1612">
        <f>Table1[[#This Row],[final_sold]]*Table1[[#This Row],[final_price]]</f>
        <v>197063014.48394677</v>
      </c>
      <c r="V1612">
        <v>4.8</v>
      </c>
      <c r="W1612">
        <v>6.92</v>
      </c>
    </row>
    <row r="1613" spans="1:23" x14ac:dyDescent="0.3">
      <c r="A1613">
        <v>2022</v>
      </c>
      <c r="B1613" t="s">
        <v>37</v>
      </c>
      <c r="C1613" t="s">
        <v>19</v>
      </c>
      <c r="D1613">
        <v>29897</v>
      </c>
      <c r="E1613">
        <v>2.54</v>
      </c>
      <c r="F1613" s="2">
        <f>Table1[[#This Row],[website_traffic]]*(Table1[[#This Row],[conversion_rate]]/100)</f>
        <v>759.38379999999995</v>
      </c>
      <c r="G1613">
        <v>488705.54</v>
      </c>
      <c r="H1613" s="2">
        <f>Table1[[#This Row],[marketing_spend]]/Table1[[#This Row],[customer buying]]</f>
        <v>643.55539320169851</v>
      </c>
      <c r="I1613">
        <v>37433.06</v>
      </c>
      <c r="J1613">
        <v>15.61</v>
      </c>
      <c r="K1613" s="1">
        <f t="shared" si="25"/>
        <v>31589.759333999998</v>
      </c>
      <c r="L1613">
        <v>83.5</v>
      </c>
      <c r="M1613">
        <v>0.97</v>
      </c>
      <c r="N1613" s="1">
        <f>Table1[[#This Row],[final_price]]*Table1[[#This Row],[competitor_price_index]]</f>
        <v>30642.066553979999</v>
      </c>
      <c r="O1613" t="s">
        <v>44</v>
      </c>
      <c r="P1613">
        <v>3601</v>
      </c>
      <c r="Q1613">
        <v>736</v>
      </c>
      <c r="R1613">
        <v>17.809999999999999</v>
      </c>
      <c r="S1613" s="2">
        <f>Table1[[#This Row],[units_sold]]*(Table1[[#This Row],[return_rate]]/100)</f>
        <v>131.08159999999998</v>
      </c>
      <c r="T1613" s="2">
        <f>Table1[[#This Row],[units_sold]]-Table1[[#This Row],[unit_return]]</f>
        <v>604.91840000000002</v>
      </c>
      <c r="U1613">
        <f>Table1[[#This Row],[final_sold]]*Table1[[#This Row],[final_price]]</f>
        <v>19109226.672708344</v>
      </c>
      <c r="V1613">
        <v>3.88</v>
      </c>
      <c r="W1613">
        <v>14.39</v>
      </c>
    </row>
    <row r="1614" spans="1:23" x14ac:dyDescent="0.3">
      <c r="A1614">
        <v>2022</v>
      </c>
      <c r="B1614" t="s">
        <v>37</v>
      </c>
      <c r="C1614" t="s">
        <v>22</v>
      </c>
      <c r="D1614">
        <v>155921</v>
      </c>
      <c r="E1614">
        <v>4.5999999999999996</v>
      </c>
      <c r="F1614" s="2">
        <f>Table1[[#This Row],[website_traffic]]*(Table1[[#This Row],[conversion_rate]]/100)</f>
        <v>7172.366</v>
      </c>
      <c r="G1614">
        <v>25923.15</v>
      </c>
      <c r="H1614" s="2">
        <f>Table1[[#This Row],[marketing_spend]]/Table1[[#This Row],[customer buying]]</f>
        <v>3.6143094203502724</v>
      </c>
      <c r="I1614">
        <v>24624.37</v>
      </c>
      <c r="J1614">
        <v>31.5</v>
      </c>
      <c r="K1614" s="1">
        <f t="shared" si="25"/>
        <v>16867.693449999999</v>
      </c>
      <c r="L1614">
        <v>158.55000000000001</v>
      </c>
      <c r="M1614">
        <v>0.97</v>
      </c>
      <c r="N1614" s="1">
        <f>Table1[[#This Row],[final_price]]*Table1[[#This Row],[competitor_price_index]]</f>
        <v>16361.662646499999</v>
      </c>
      <c r="O1614" t="s">
        <v>44</v>
      </c>
      <c r="P1614">
        <v>4554</v>
      </c>
      <c r="Q1614">
        <v>7656</v>
      </c>
      <c r="R1614">
        <v>12.16</v>
      </c>
      <c r="S1614" s="2">
        <f>Table1[[#This Row],[units_sold]]*(Table1[[#This Row],[return_rate]]/100)</f>
        <v>930.96960000000001</v>
      </c>
      <c r="T1614" s="2">
        <f>Table1[[#This Row],[units_sold]]-Table1[[#This Row],[unit_return]]</f>
        <v>6725.0303999999996</v>
      </c>
      <c r="U1614">
        <f>Table1[[#This Row],[final_sold]]*Table1[[#This Row],[final_price]]</f>
        <v>113435751.22913086</v>
      </c>
      <c r="V1614">
        <v>4.2699999999999996</v>
      </c>
      <c r="W1614">
        <v>13.31</v>
      </c>
    </row>
    <row r="1615" spans="1:23" x14ac:dyDescent="0.3">
      <c r="A1615">
        <v>2022</v>
      </c>
      <c r="B1615" t="s">
        <v>37</v>
      </c>
      <c r="C1615" t="s">
        <v>20</v>
      </c>
      <c r="D1615">
        <v>24237</v>
      </c>
      <c r="E1615">
        <v>5.51</v>
      </c>
      <c r="F1615" s="2">
        <f>Table1[[#This Row],[website_traffic]]*(Table1[[#This Row],[conversion_rate]]/100)</f>
        <v>1335.4586999999999</v>
      </c>
      <c r="G1615">
        <v>338848.33</v>
      </c>
      <c r="H1615" s="2">
        <f>Table1[[#This Row],[marketing_spend]]/Table1[[#This Row],[customer buying]]</f>
        <v>253.73179267917462</v>
      </c>
      <c r="I1615">
        <v>9309.56</v>
      </c>
      <c r="J1615">
        <v>53.64</v>
      </c>
      <c r="K1615" s="1">
        <f t="shared" si="25"/>
        <v>4315.9120160000002</v>
      </c>
      <c r="L1615">
        <v>50.48</v>
      </c>
      <c r="M1615">
        <v>1.18</v>
      </c>
      <c r="N1615" s="1">
        <f>Table1[[#This Row],[final_price]]*Table1[[#This Row],[competitor_price_index]]</f>
        <v>5092.7761788799999</v>
      </c>
      <c r="O1615" t="s">
        <v>44</v>
      </c>
      <c r="P1615">
        <v>4494</v>
      </c>
      <c r="Q1615">
        <v>1295</v>
      </c>
      <c r="R1615">
        <v>18.47</v>
      </c>
      <c r="S1615" s="2">
        <f>Table1[[#This Row],[units_sold]]*(Table1[[#This Row],[return_rate]]/100)</f>
        <v>239.18649999999997</v>
      </c>
      <c r="T1615" s="2">
        <f>Table1[[#This Row],[units_sold]]-Table1[[#This Row],[unit_return]]</f>
        <v>1055.8135</v>
      </c>
      <c r="U1615">
        <f>Table1[[#This Row],[final_sold]]*Table1[[#This Row],[final_price]]</f>
        <v>4556798.1713050157</v>
      </c>
      <c r="V1615">
        <v>3.88</v>
      </c>
      <c r="W1615">
        <v>20.39</v>
      </c>
    </row>
    <row r="1616" spans="1:23" x14ac:dyDescent="0.3">
      <c r="A1616">
        <v>2022</v>
      </c>
      <c r="B1616" t="s">
        <v>37</v>
      </c>
      <c r="C1616" t="s">
        <v>21</v>
      </c>
      <c r="D1616">
        <v>57435</v>
      </c>
      <c r="E1616">
        <v>7.02</v>
      </c>
      <c r="F1616" s="2">
        <f>Table1[[#This Row],[website_traffic]]*(Table1[[#This Row],[conversion_rate]]/100)</f>
        <v>4031.9369999999999</v>
      </c>
      <c r="G1616">
        <v>409399.38</v>
      </c>
      <c r="H1616" s="2">
        <f>Table1[[#This Row],[marketing_spend]]/Table1[[#This Row],[customer buying]]</f>
        <v>101.53913119178202</v>
      </c>
      <c r="I1616">
        <v>28783.96</v>
      </c>
      <c r="J1616">
        <v>12.16</v>
      </c>
      <c r="K1616" s="1">
        <f t="shared" si="25"/>
        <v>25283.830463999999</v>
      </c>
      <c r="L1616">
        <v>197.25</v>
      </c>
      <c r="M1616">
        <v>1.06</v>
      </c>
      <c r="N1616" s="1">
        <f>Table1[[#This Row],[final_price]]*Table1[[#This Row],[competitor_price_index]]</f>
        <v>26800.860291839999</v>
      </c>
      <c r="O1616" t="s">
        <v>45</v>
      </c>
      <c r="P1616">
        <v>1008</v>
      </c>
      <c r="Q1616">
        <v>2580</v>
      </c>
      <c r="R1616">
        <v>17.64</v>
      </c>
      <c r="S1616" s="2">
        <f>Table1[[#This Row],[units_sold]]*(Table1[[#This Row],[return_rate]]/100)</f>
        <v>455.11200000000002</v>
      </c>
      <c r="T1616" s="2">
        <f>Table1[[#This Row],[units_sold]]-Table1[[#This Row],[unit_return]]</f>
        <v>2124.8879999999999</v>
      </c>
      <c r="U1616">
        <f>Table1[[#This Row],[final_sold]]*Table1[[#This Row],[final_price]]</f>
        <v>53725307.946988024</v>
      </c>
      <c r="V1616">
        <v>3.2</v>
      </c>
      <c r="W1616">
        <v>11.03</v>
      </c>
    </row>
    <row r="1617" spans="1:23" x14ac:dyDescent="0.3">
      <c r="A1617">
        <v>2022</v>
      </c>
      <c r="B1617" t="s">
        <v>37</v>
      </c>
      <c r="C1617" t="s">
        <v>18</v>
      </c>
      <c r="D1617">
        <v>86694</v>
      </c>
      <c r="E1617">
        <v>5.0599999999999996</v>
      </c>
      <c r="F1617" s="2">
        <f>Table1[[#This Row],[website_traffic]]*(Table1[[#This Row],[conversion_rate]]/100)</f>
        <v>4386.7164000000002</v>
      </c>
      <c r="G1617">
        <v>100325.17</v>
      </c>
      <c r="H1617" s="2">
        <f>Table1[[#This Row],[marketing_spend]]/Table1[[#This Row],[customer buying]]</f>
        <v>22.870220194768002</v>
      </c>
      <c r="I1617">
        <v>4728.59</v>
      </c>
      <c r="J1617">
        <v>13.28</v>
      </c>
      <c r="K1617" s="1">
        <f t="shared" si="25"/>
        <v>4100.6332480000001</v>
      </c>
      <c r="L1617">
        <v>319.92</v>
      </c>
      <c r="M1617">
        <v>0.87</v>
      </c>
      <c r="N1617" s="1">
        <f>Table1[[#This Row],[final_price]]*Table1[[#This Row],[competitor_price_index]]</f>
        <v>3567.5509257600002</v>
      </c>
      <c r="O1617" t="s">
        <v>45</v>
      </c>
      <c r="P1617">
        <v>1173</v>
      </c>
      <c r="Q1617">
        <v>2728</v>
      </c>
      <c r="R1617">
        <v>14.47</v>
      </c>
      <c r="S1617" s="2">
        <f>Table1[[#This Row],[units_sold]]*(Table1[[#This Row],[return_rate]]/100)</f>
        <v>394.74160000000001</v>
      </c>
      <c r="T1617" s="2">
        <f>Table1[[#This Row],[units_sold]]-Table1[[#This Row],[unit_return]]</f>
        <v>2333.2584000000002</v>
      </c>
      <c r="U1617">
        <f>Table1[[#This Row],[final_sold]]*Table1[[#This Row],[final_price]]</f>
        <v>9567836.9712152835</v>
      </c>
      <c r="V1617">
        <v>3.11</v>
      </c>
      <c r="W1617">
        <v>5.07</v>
      </c>
    </row>
    <row r="1618" spans="1:23" x14ac:dyDescent="0.3">
      <c r="A1618">
        <v>2022</v>
      </c>
      <c r="B1618" t="s">
        <v>37</v>
      </c>
      <c r="C1618" t="s">
        <v>18</v>
      </c>
      <c r="D1618">
        <v>57690</v>
      </c>
      <c r="E1618">
        <v>7.93</v>
      </c>
      <c r="F1618" s="2">
        <f>Table1[[#This Row],[website_traffic]]*(Table1[[#This Row],[conversion_rate]]/100)</f>
        <v>4574.817</v>
      </c>
      <c r="G1618">
        <v>160170.26999999999</v>
      </c>
      <c r="H1618" s="2">
        <f>Table1[[#This Row],[marketing_spend]]/Table1[[#This Row],[customer buying]]</f>
        <v>35.011295533788562</v>
      </c>
      <c r="I1618">
        <v>28374.22</v>
      </c>
      <c r="J1618">
        <v>37.35</v>
      </c>
      <c r="K1618" s="1">
        <f t="shared" si="25"/>
        <v>17776.448830000001</v>
      </c>
      <c r="L1618">
        <v>358.45</v>
      </c>
      <c r="M1618">
        <v>1.19</v>
      </c>
      <c r="N1618" s="1">
        <f>Table1[[#This Row],[final_price]]*Table1[[#This Row],[competitor_price_index]]</f>
        <v>21153.9741077</v>
      </c>
      <c r="O1618" t="s">
        <v>45</v>
      </c>
      <c r="P1618">
        <v>1777</v>
      </c>
      <c r="Q1618">
        <v>4263</v>
      </c>
      <c r="R1618">
        <v>22.7</v>
      </c>
      <c r="S1618" s="2">
        <f>Table1[[#This Row],[units_sold]]*(Table1[[#This Row],[return_rate]]/100)</f>
        <v>967.70099999999991</v>
      </c>
      <c r="T1618" s="2">
        <f>Table1[[#This Row],[units_sold]]-Table1[[#This Row],[unit_return]]</f>
        <v>3295.299</v>
      </c>
      <c r="U1618">
        <f>Table1[[#This Row],[final_sold]]*Table1[[#This Row],[final_price]]</f>
        <v>58578714.053050175</v>
      </c>
      <c r="V1618">
        <v>4.66</v>
      </c>
      <c r="W1618">
        <v>11.53</v>
      </c>
    </row>
    <row r="1619" spans="1:23" x14ac:dyDescent="0.3">
      <c r="A1619">
        <v>2022</v>
      </c>
      <c r="B1619" t="s">
        <v>37</v>
      </c>
      <c r="C1619" t="s">
        <v>18</v>
      </c>
      <c r="D1619">
        <v>32489</v>
      </c>
      <c r="E1619">
        <v>5.91</v>
      </c>
      <c r="F1619" s="2">
        <f>Table1[[#This Row],[website_traffic]]*(Table1[[#This Row],[conversion_rate]]/100)</f>
        <v>1920.0998999999999</v>
      </c>
      <c r="G1619">
        <v>491049.3</v>
      </c>
      <c r="H1619" s="2">
        <f>Table1[[#This Row],[marketing_spend]]/Table1[[#This Row],[customer buying]]</f>
        <v>255.74153719814265</v>
      </c>
      <c r="I1619">
        <v>12386.84</v>
      </c>
      <c r="J1619">
        <v>43.51</v>
      </c>
      <c r="K1619" s="1">
        <f t="shared" si="25"/>
        <v>6997.3259159999998</v>
      </c>
      <c r="L1619">
        <v>73.290000000000006</v>
      </c>
      <c r="M1619">
        <v>1.02</v>
      </c>
      <c r="N1619" s="1">
        <f>Table1[[#This Row],[final_price]]*Table1[[#This Row],[competitor_price_index]]</f>
        <v>7137.2724343199998</v>
      </c>
      <c r="O1619" t="s">
        <v>44</v>
      </c>
      <c r="P1619">
        <v>4611</v>
      </c>
      <c r="Q1619">
        <v>2064</v>
      </c>
      <c r="R1619">
        <v>21.35</v>
      </c>
      <c r="S1619" s="2">
        <f>Table1[[#This Row],[units_sold]]*(Table1[[#This Row],[return_rate]]/100)</f>
        <v>440.66400000000004</v>
      </c>
      <c r="T1619" s="2">
        <f>Table1[[#This Row],[units_sold]]-Table1[[#This Row],[unit_return]]</f>
        <v>1623.336</v>
      </c>
      <c r="U1619">
        <f>Table1[[#This Row],[final_sold]]*Table1[[#This Row],[final_price]]</f>
        <v>11359011.063175775</v>
      </c>
      <c r="V1619">
        <v>4.3</v>
      </c>
      <c r="W1619">
        <v>24.34</v>
      </c>
    </row>
    <row r="1620" spans="1:23" x14ac:dyDescent="0.3">
      <c r="A1620">
        <v>2022</v>
      </c>
      <c r="B1620" t="s">
        <v>37</v>
      </c>
      <c r="C1620" t="s">
        <v>21</v>
      </c>
      <c r="D1620">
        <v>145749</v>
      </c>
      <c r="E1620">
        <v>2.76</v>
      </c>
      <c r="F1620" s="2">
        <f>Table1[[#This Row],[website_traffic]]*(Table1[[#This Row],[conversion_rate]]/100)</f>
        <v>4022.6723999999999</v>
      </c>
      <c r="G1620">
        <v>161951.51999999999</v>
      </c>
      <c r="H1620" s="2">
        <f>Table1[[#This Row],[marketing_spend]]/Table1[[#This Row],[customer buying]]</f>
        <v>40.259684084639851</v>
      </c>
      <c r="I1620">
        <v>43775.43</v>
      </c>
      <c r="J1620">
        <v>28.81</v>
      </c>
      <c r="K1620" s="1">
        <f t="shared" si="25"/>
        <v>31163.728617000001</v>
      </c>
      <c r="L1620">
        <v>77.150000000000006</v>
      </c>
      <c r="M1620">
        <v>0.93</v>
      </c>
      <c r="N1620" s="1">
        <f>Table1[[#This Row],[final_price]]*Table1[[#This Row],[competitor_price_index]]</f>
        <v>28982.267613810003</v>
      </c>
      <c r="O1620" t="s">
        <v>44</v>
      </c>
      <c r="P1620">
        <v>2962</v>
      </c>
      <c r="Q1620">
        <v>3449</v>
      </c>
      <c r="R1620">
        <v>11.71</v>
      </c>
      <c r="S1620" s="2">
        <f>Table1[[#This Row],[units_sold]]*(Table1[[#This Row],[return_rate]]/100)</f>
        <v>403.87790000000001</v>
      </c>
      <c r="T1620" s="2">
        <f>Table1[[#This Row],[units_sold]]-Table1[[#This Row],[unit_return]]</f>
        <v>3045.1221</v>
      </c>
      <c r="U1620">
        <f>Table1[[#This Row],[final_sold]]*Table1[[#This Row],[final_price]]</f>
        <v>94897358.730029136</v>
      </c>
      <c r="V1620">
        <v>3.43</v>
      </c>
      <c r="W1620">
        <v>14.69</v>
      </c>
    </row>
    <row r="1621" spans="1:23" x14ac:dyDescent="0.3">
      <c r="A1621">
        <v>2022</v>
      </c>
      <c r="B1621" t="s">
        <v>37</v>
      </c>
      <c r="C1621" t="s">
        <v>18</v>
      </c>
      <c r="D1621">
        <v>131229</v>
      </c>
      <c r="E1621">
        <v>4.26</v>
      </c>
      <c r="F1621" s="2">
        <f>Table1[[#This Row],[website_traffic]]*(Table1[[#This Row],[conversion_rate]]/100)</f>
        <v>5590.3553999999995</v>
      </c>
      <c r="G1621">
        <v>220963.23</v>
      </c>
      <c r="H1621" s="2">
        <f>Table1[[#This Row],[marketing_spend]]/Table1[[#This Row],[customer buying]]</f>
        <v>39.525792939747632</v>
      </c>
      <c r="I1621">
        <v>13535.16</v>
      </c>
      <c r="J1621">
        <v>26.08</v>
      </c>
      <c r="K1621" s="1">
        <f t="shared" si="25"/>
        <v>10005.190272000002</v>
      </c>
      <c r="L1621">
        <v>276.32</v>
      </c>
      <c r="M1621">
        <v>0.88</v>
      </c>
      <c r="N1621" s="1">
        <f>Table1[[#This Row],[final_price]]*Table1[[#This Row],[competitor_price_index]]</f>
        <v>8804.567439360002</v>
      </c>
      <c r="O1621" t="s">
        <v>45</v>
      </c>
      <c r="P1621">
        <v>1259</v>
      </c>
      <c r="Q1621">
        <v>3443</v>
      </c>
      <c r="R1621">
        <v>8.84</v>
      </c>
      <c r="S1621" s="2">
        <f>Table1[[#This Row],[units_sold]]*(Table1[[#This Row],[return_rate]]/100)</f>
        <v>304.3612</v>
      </c>
      <c r="T1621" s="2">
        <f>Table1[[#This Row],[units_sold]]-Table1[[#This Row],[unit_return]]</f>
        <v>3138.6388000000002</v>
      </c>
      <c r="U1621">
        <f>Table1[[#This Row],[final_sold]]*Table1[[#This Row],[final_price]]</f>
        <v>31402678.389081761</v>
      </c>
      <c r="V1621">
        <v>3.08</v>
      </c>
      <c r="W1621">
        <v>9.25</v>
      </c>
    </row>
    <row r="1622" spans="1:23" x14ac:dyDescent="0.3">
      <c r="A1622">
        <v>2022</v>
      </c>
      <c r="B1622" t="s">
        <v>37</v>
      </c>
      <c r="C1622" t="s">
        <v>19</v>
      </c>
      <c r="D1622">
        <v>61403</v>
      </c>
      <c r="E1622">
        <v>3.09</v>
      </c>
      <c r="F1622" s="2">
        <f>Table1[[#This Row],[website_traffic]]*(Table1[[#This Row],[conversion_rate]]/100)</f>
        <v>1897.3526999999999</v>
      </c>
      <c r="G1622">
        <v>419002.8</v>
      </c>
      <c r="H1622" s="2">
        <f>Table1[[#This Row],[marketing_spend]]/Table1[[#This Row],[customer buying]]</f>
        <v>220.83548303907861</v>
      </c>
      <c r="I1622">
        <v>19640.75</v>
      </c>
      <c r="J1622">
        <v>36.06</v>
      </c>
      <c r="K1622" s="1">
        <f t="shared" si="25"/>
        <v>12558.295549999999</v>
      </c>
      <c r="L1622">
        <v>34.97</v>
      </c>
      <c r="M1622">
        <v>0.96</v>
      </c>
      <c r="N1622" s="1">
        <f>Table1[[#This Row],[final_price]]*Table1[[#This Row],[competitor_price_index]]</f>
        <v>12055.963727999999</v>
      </c>
      <c r="O1622" t="s">
        <v>44</v>
      </c>
      <c r="P1622">
        <v>3099</v>
      </c>
      <c r="Q1622">
        <v>2291</v>
      </c>
      <c r="R1622">
        <v>15.41</v>
      </c>
      <c r="S1622" s="2">
        <f>Table1[[#This Row],[units_sold]]*(Table1[[#This Row],[return_rate]]/100)</f>
        <v>353.04310000000004</v>
      </c>
      <c r="T1622" s="2">
        <f>Table1[[#This Row],[units_sold]]-Table1[[#This Row],[unit_return]]</f>
        <v>1937.9568999999999</v>
      </c>
      <c r="U1622">
        <f>Table1[[#This Row],[final_sold]]*Table1[[#This Row],[final_price]]</f>
        <v>24337435.513361793</v>
      </c>
      <c r="V1622">
        <v>4.83</v>
      </c>
      <c r="W1622">
        <v>14.31</v>
      </c>
    </row>
    <row r="1623" spans="1:23" x14ac:dyDescent="0.3">
      <c r="A1623">
        <v>2022</v>
      </c>
      <c r="B1623" t="s">
        <v>37</v>
      </c>
      <c r="C1623" t="s">
        <v>20</v>
      </c>
      <c r="D1623">
        <v>185498</v>
      </c>
      <c r="E1623">
        <v>1.89</v>
      </c>
      <c r="F1623" s="2">
        <f>Table1[[#This Row],[website_traffic]]*(Table1[[#This Row],[conversion_rate]]/100)</f>
        <v>3505.9122000000002</v>
      </c>
      <c r="G1623">
        <v>116863.45</v>
      </c>
      <c r="H1623" s="2">
        <f>Table1[[#This Row],[marketing_spend]]/Table1[[#This Row],[customer buying]]</f>
        <v>33.333250615916732</v>
      </c>
      <c r="I1623">
        <v>27235.33</v>
      </c>
      <c r="J1623">
        <v>2.2400000000000002</v>
      </c>
      <c r="K1623" s="1">
        <f t="shared" si="25"/>
        <v>26625.258608000004</v>
      </c>
      <c r="L1623">
        <v>298.76</v>
      </c>
      <c r="M1623">
        <v>0.89</v>
      </c>
      <c r="N1623" s="1">
        <f>Table1[[#This Row],[final_price]]*Table1[[#This Row],[competitor_price_index]]</f>
        <v>23696.480161120002</v>
      </c>
      <c r="O1623" t="s">
        <v>44</v>
      </c>
      <c r="P1623">
        <v>1059</v>
      </c>
      <c r="Q1623">
        <v>3540</v>
      </c>
      <c r="R1623">
        <v>18.12</v>
      </c>
      <c r="S1623" s="2">
        <f>Table1[[#This Row],[units_sold]]*(Table1[[#This Row],[return_rate]]/100)</f>
        <v>641.44799999999998</v>
      </c>
      <c r="T1623" s="2">
        <f>Table1[[#This Row],[units_sold]]-Table1[[#This Row],[unit_return]]</f>
        <v>2898.5520000000001</v>
      </c>
      <c r="U1623">
        <f>Table1[[#This Row],[final_sold]]*Table1[[#This Row],[final_price]]</f>
        <v>77174696.588735625</v>
      </c>
      <c r="V1623">
        <v>4.04</v>
      </c>
      <c r="W1623">
        <v>12.69</v>
      </c>
    </row>
    <row r="1624" spans="1:23" x14ac:dyDescent="0.3">
      <c r="A1624">
        <v>2022</v>
      </c>
      <c r="B1624" t="s">
        <v>37</v>
      </c>
      <c r="C1624" t="s">
        <v>19</v>
      </c>
      <c r="D1624">
        <v>68484</v>
      </c>
      <c r="E1624">
        <v>4.63</v>
      </c>
      <c r="F1624" s="2">
        <f>Table1[[#This Row],[website_traffic]]*(Table1[[#This Row],[conversion_rate]]/100)</f>
        <v>3170.8092000000001</v>
      </c>
      <c r="G1624">
        <v>239990.25</v>
      </c>
      <c r="H1624" s="2">
        <f>Table1[[#This Row],[marketing_spend]]/Table1[[#This Row],[customer buying]]</f>
        <v>75.687382892669788</v>
      </c>
      <c r="I1624">
        <v>2648.21</v>
      </c>
      <c r="J1624">
        <v>5.77</v>
      </c>
      <c r="K1624" s="1">
        <f t="shared" si="25"/>
        <v>2495.4082830000002</v>
      </c>
      <c r="L1624">
        <v>367.43</v>
      </c>
      <c r="M1624">
        <v>0.91</v>
      </c>
      <c r="N1624" s="1">
        <f>Table1[[#This Row],[final_price]]*Table1[[#This Row],[competitor_price_index]]</f>
        <v>2270.8215375300001</v>
      </c>
      <c r="O1624" t="s">
        <v>44</v>
      </c>
      <c r="P1624">
        <v>2272</v>
      </c>
      <c r="Q1624">
        <v>3820</v>
      </c>
      <c r="R1624">
        <v>9.0500000000000007</v>
      </c>
      <c r="S1624" s="2">
        <f>Table1[[#This Row],[units_sold]]*(Table1[[#This Row],[return_rate]]/100)</f>
        <v>345.71000000000004</v>
      </c>
      <c r="T1624" s="2">
        <f>Table1[[#This Row],[units_sold]]-Table1[[#This Row],[unit_return]]</f>
        <v>3474.29</v>
      </c>
      <c r="U1624">
        <f>Table1[[#This Row],[final_sold]]*Table1[[#This Row],[final_price]]</f>
        <v>8669772.0435440708</v>
      </c>
      <c r="V1624">
        <v>4.82</v>
      </c>
      <c r="W1624">
        <v>11.64</v>
      </c>
    </row>
    <row r="1625" spans="1:23" x14ac:dyDescent="0.3">
      <c r="A1625">
        <v>2022</v>
      </c>
      <c r="B1625" t="s">
        <v>37</v>
      </c>
      <c r="C1625" t="s">
        <v>20</v>
      </c>
      <c r="D1625">
        <v>165231</v>
      </c>
      <c r="E1625">
        <v>6.21</v>
      </c>
      <c r="F1625" s="2">
        <f>Table1[[#This Row],[website_traffic]]*(Table1[[#This Row],[conversion_rate]]/100)</f>
        <v>10260.8451</v>
      </c>
      <c r="G1625">
        <v>449853.06</v>
      </c>
      <c r="H1625" s="2">
        <f>Table1[[#This Row],[marketing_spend]]/Table1[[#This Row],[customer buying]]</f>
        <v>43.841716312431224</v>
      </c>
      <c r="I1625">
        <v>14087.82</v>
      </c>
      <c r="J1625">
        <v>59.98</v>
      </c>
      <c r="K1625" s="1">
        <f t="shared" si="25"/>
        <v>5637.9455639999996</v>
      </c>
      <c r="L1625">
        <v>409.18</v>
      </c>
      <c r="M1625">
        <v>1.1299999999999999</v>
      </c>
      <c r="N1625" s="1">
        <f>Table1[[#This Row],[final_price]]*Table1[[#This Row],[competitor_price_index]]</f>
        <v>6370.8784873199993</v>
      </c>
      <c r="O1625" t="s">
        <v>45</v>
      </c>
      <c r="P1625">
        <v>1373</v>
      </c>
      <c r="Q1625">
        <v>6197</v>
      </c>
      <c r="R1625">
        <v>12.67</v>
      </c>
      <c r="S1625" s="2">
        <f>Table1[[#This Row],[units_sold]]*(Table1[[#This Row],[return_rate]]/100)</f>
        <v>785.15989999999999</v>
      </c>
      <c r="T1625" s="2">
        <f>Table1[[#This Row],[units_sold]]-Table1[[#This Row],[unit_return]]</f>
        <v>5411.8401000000003</v>
      </c>
      <c r="U1625">
        <f>Table1[[#This Row],[final_sold]]*Table1[[#This Row],[final_price]]</f>
        <v>30511659.884872317</v>
      </c>
      <c r="V1625">
        <v>3.02</v>
      </c>
      <c r="W1625">
        <v>14.56</v>
      </c>
    </row>
    <row r="1626" spans="1:23" x14ac:dyDescent="0.3">
      <c r="A1626">
        <v>2022</v>
      </c>
      <c r="B1626" t="s">
        <v>37</v>
      </c>
      <c r="C1626" t="s">
        <v>21</v>
      </c>
      <c r="D1626">
        <v>133321</v>
      </c>
      <c r="E1626">
        <v>6.99</v>
      </c>
      <c r="F1626" s="2">
        <f>Table1[[#This Row],[website_traffic]]*(Table1[[#This Row],[conversion_rate]]/100)</f>
        <v>9319.1378999999997</v>
      </c>
      <c r="G1626">
        <v>431698.77</v>
      </c>
      <c r="H1626" s="2">
        <f>Table1[[#This Row],[marketing_spend]]/Table1[[#This Row],[customer buying]]</f>
        <v>46.323895475352934</v>
      </c>
      <c r="I1626">
        <v>6016.84</v>
      </c>
      <c r="J1626">
        <v>52.22</v>
      </c>
      <c r="K1626" s="1">
        <f t="shared" si="25"/>
        <v>2874.8461520000001</v>
      </c>
      <c r="L1626">
        <v>321.26</v>
      </c>
      <c r="M1626">
        <v>1.03</v>
      </c>
      <c r="N1626" s="1">
        <f>Table1[[#This Row],[final_price]]*Table1[[#This Row],[competitor_price_index]]</f>
        <v>2961.0915365600003</v>
      </c>
      <c r="O1626" t="s">
        <v>44</v>
      </c>
      <c r="P1626">
        <v>775</v>
      </c>
      <c r="Q1626">
        <v>6942</v>
      </c>
      <c r="R1626">
        <v>18.52</v>
      </c>
      <c r="S1626" s="2">
        <f>Table1[[#This Row],[units_sold]]*(Table1[[#This Row],[return_rate]]/100)</f>
        <v>1285.6584</v>
      </c>
      <c r="T1626" s="2">
        <f>Table1[[#This Row],[units_sold]]-Table1[[#This Row],[unit_return]]</f>
        <v>5656.3415999999997</v>
      </c>
      <c r="U1626">
        <f>Table1[[#This Row],[final_sold]]*Table1[[#This Row],[final_price]]</f>
        <v>16261111.883157523</v>
      </c>
      <c r="V1626">
        <v>2.98</v>
      </c>
      <c r="W1626">
        <v>19.600000000000001</v>
      </c>
    </row>
    <row r="1627" spans="1:23" x14ac:dyDescent="0.3">
      <c r="A1627">
        <v>2022</v>
      </c>
      <c r="B1627" t="s">
        <v>37</v>
      </c>
      <c r="C1627" t="s">
        <v>19</v>
      </c>
      <c r="D1627">
        <v>53682</v>
      </c>
      <c r="E1627">
        <v>0.56999999999999995</v>
      </c>
      <c r="F1627" s="2">
        <f>Table1[[#This Row],[website_traffic]]*(Table1[[#This Row],[conversion_rate]]/100)</f>
        <v>305.98739999999998</v>
      </c>
      <c r="G1627">
        <v>212401.87</v>
      </c>
      <c r="H1627" s="2">
        <f>Table1[[#This Row],[marketing_spend]]/Table1[[#This Row],[customer buying]]</f>
        <v>694.15234091338402</v>
      </c>
      <c r="I1627">
        <v>17803.18</v>
      </c>
      <c r="J1627">
        <v>16.38</v>
      </c>
      <c r="K1627" s="1">
        <f t="shared" si="25"/>
        <v>14887.019116000001</v>
      </c>
      <c r="L1627">
        <v>238.48</v>
      </c>
      <c r="M1627">
        <v>1.1499999999999999</v>
      </c>
      <c r="N1627" s="1">
        <f>Table1[[#This Row],[final_price]]*Table1[[#This Row],[competitor_price_index]]</f>
        <v>17120.071983400001</v>
      </c>
      <c r="O1627" t="s">
        <v>44</v>
      </c>
      <c r="P1627">
        <v>1349</v>
      </c>
      <c r="Q1627">
        <v>343</v>
      </c>
      <c r="R1627">
        <v>4.16</v>
      </c>
      <c r="S1627" s="2">
        <f>Table1[[#This Row],[units_sold]]*(Table1[[#This Row],[return_rate]]/100)</f>
        <v>14.268799999999999</v>
      </c>
      <c r="T1627" s="2">
        <f>Table1[[#This Row],[units_sold]]-Table1[[#This Row],[unit_return]]</f>
        <v>328.7312</v>
      </c>
      <c r="U1627">
        <f>Table1[[#This Row],[final_sold]]*Table1[[#This Row],[final_price]]</f>
        <v>4893827.6584256198</v>
      </c>
      <c r="V1627">
        <v>4.49</v>
      </c>
      <c r="W1627">
        <v>11.41</v>
      </c>
    </row>
    <row r="1628" spans="1:23" x14ac:dyDescent="0.3">
      <c r="A1628">
        <v>2022</v>
      </c>
      <c r="B1628" t="s">
        <v>37</v>
      </c>
      <c r="C1628" t="s">
        <v>22</v>
      </c>
      <c r="D1628">
        <v>133907</v>
      </c>
      <c r="E1628">
        <v>7.51</v>
      </c>
      <c r="F1628" s="2">
        <f>Table1[[#This Row],[website_traffic]]*(Table1[[#This Row],[conversion_rate]]/100)</f>
        <v>10056.4157</v>
      </c>
      <c r="G1628">
        <v>207458.83</v>
      </c>
      <c r="H1628" s="2">
        <f>Table1[[#This Row],[marketing_spend]]/Table1[[#This Row],[customer buying]]</f>
        <v>20.629500230385265</v>
      </c>
      <c r="I1628">
        <v>42784.45</v>
      </c>
      <c r="J1628">
        <v>15.28</v>
      </c>
      <c r="K1628" s="1">
        <f t="shared" si="25"/>
        <v>36246.986039999996</v>
      </c>
      <c r="L1628">
        <v>250.65</v>
      </c>
      <c r="M1628">
        <v>0.98</v>
      </c>
      <c r="N1628" s="1">
        <f>Table1[[#This Row],[final_price]]*Table1[[#This Row],[competitor_price_index]]</f>
        <v>35522.046319199995</v>
      </c>
      <c r="O1628" t="s">
        <v>45</v>
      </c>
      <c r="P1628">
        <v>2919</v>
      </c>
      <c r="Q1628">
        <v>9070</v>
      </c>
      <c r="R1628">
        <v>22.91</v>
      </c>
      <c r="S1628" s="2">
        <f>Table1[[#This Row],[units_sold]]*(Table1[[#This Row],[return_rate]]/100)</f>
        <v>2077.9369999999999</v>
      </c>
      <c r="T1628" s="2">
        <f>Table1[[#This Row],[units_sold]]-Table1[[#This Row],[unit_return]]</f>
        <v>6992.0630000000001</v>
      </c>
      <c r="U1628">
        <f>Table1[[#This Row],[final_sold]]*Table1[[#This Row],[final_price]]</f>
        <v>253441209.9518005</v>
      </c>
      <c r="V1628">
        <v>4.51</v>
      </c>
      <c r="W1628">
        <v>13.53</v>
      </c>
    </row>
    <row r="1629" spans="1:23" x14ac:dyDescent="0.3">
      <c r="A1629">
        <v>2022</v>
      </c>
      <c r="B1629" t="s">
        <v>37</v>
      </c>
      <c r="C1629" t="s">
        <v>20</v>
      </c>
      <c r="D1629">
        <v>107649</v>
      </c>
      <c r="E1629">
        <v>4.66</v>
      </c>
      <c r="F1629" s="2">
        <f>Table1[[#This Row],[website_traffic]]*(Table1[[#This Row],[conversion_rate]]/100)</f>
        <v>5016.4434000000001</v>
      </c>
      <c r="G1629">
        <v>172237.67</v>
      </c>
      <c r="H1629" s="2">
        <f>Table1[[#This Row],[marketing_spend]]/Table1[[#This Row],[customer buying]]</f>
        <v>34.334618427071263</v>
      </c>
      <c r="I1629">
        <v>5217.49</v>
      </c>
      <c r="J1629">
        <v>42.78</v>
      </c>
      <c r="K1629" s="1">
        <f t="shared" si="25"/>
        <v>2985.4477780000002</v>
      </c>
      <c r="L1629">
        <v>391.52</v>
      </c>
      <c r="M1629">
        <v>1.08</v>
      </c>
      <c r="N1629" s="1">
        <f>Table1[[#This Row],[final_price]]*Table1[[#This Row],[competitor_price_index]]</f>
        <v>3224.2836002400004</v>
      </c>
      <c r="O1629" t="s">
        <v>45</v>
      </c>
      <c r="P1629">
        <v>2484</v>
      </c>
      <c r="Q1629">
        <v>3993</v>
      </c>
      <c r="R1629">
        <v>22.88</v>
      </c>
      <c r="S1629" s="2">
        <f>Table1[[#This Row],[units_sold]]*(Table1[[#This Row],[return_rate]]/100)</f>
        <v>913.59839999999997</v>
      </c>
      <c r="T1629" s="2">
        <f>Table1[[#This Row],[units_sold]]-Table1[[#This Row],[unit_return]]</f>
        <v>3079.4016000000001</v>
      </c>
      <c r="U1629">
        <f>Table1[[#This Row],[final_sold]]*Table1[[#This Row],[final_price]]</f>
        <v>9193392.6642896459</v>
      </c>
      <c r="V1629">
        <v>3.98</v>
      </c>
      <c r="W1629">
        <v>10.29</v>
      </c>
    </row>
    <row r="1630" spans="1:23" x14ac:dyDescent="0.3">
      <c r="A1630">
        <v>2022</v>
      </c>
      <c r="B1630" t="s">
        <v>37</v>
      </c>
      <c r="C1630" t="s">
        <v>20</v>
      </c>
      <c r="D1630">
        <v>70874</v>
      </c>
      <c r="E1630">
        <v>0.69</v>
      </c>
      <c r="F1630" s="2">
        <f>Table1[[#This Row],[website_traffic]]*(Table1[[#This Row],[conversion_rate]]/100)</f>
        <v>489.03059999999999</v>
      </c>
      <c r="G1630">
        <v>296402.40000000002</v>
      </c>
      <c r="H1630" s="2">
        <f>Table1[[#This Row],[marketing_spend]]/Table1[[#This Row],[customer buying]]</f>
        <v>606.10194944856221</v>
      </c>
      <c r="I1630">
        <v>34719.83</v>
      </c>
      <c r="J1630">
        <v>48.14</v>
      </c>
      <c r="K1630" s="1">
        <f t="shared" si="25"/>
        <v>18005.703837999998</v>
      </c>
      <c r="L1630">
        <v>473.31</v>
      </c>
      <c r="M1630">
        <v>1.1399999999999999</v>
      </c>
      <c r="N1630" s="1">
        <f>Table1[[#This Row],[final_price]]*Table1[[#This Row],[competitor_price_index]]</f>
        <v>20526.502375319997</v>
      </c>
      <c r="O1630" t="s">
        <v>45</v>
      </c>
      <c r="P1630">
        <v>1636</v>
      </c>
      <c r="Q1630">
        <v>387</v>
      </c>
      <c r="R1630">
        <v>16.21</v>
      </c>
      <c r="S1630" s="2">
        <f>Table1[[#This Row],[units_sold]]*(Table1[[#This Row],[return_rate]]/100)</f>
        <v>62.732700000000008</v>
      </c>
      <c r="T1630" s="2">
        <f>Table1[[#This Row],[units_sold]]-Table1[[#This Row],[unit_return]]</f>
        <v>324.26729999999998</v>
      </c>
      <c r="U1630">
        <f>Table1[[#This Row],[final_sold]]*Table1[[#This Row],[final_price]]</f>
        <v>5838660.9681478962</v>
      </c>
      <c r="V1630">
        <v>3.96</v>
      </c>
      <c r="W1630">
        <v>10.4</v>
      </c>
    </row>
    <row r="1631" spans="1:23" x14ac:dyDescent="0.3">
      <c r="A1631">
        <v>2022</v>
      </c>
      <c r="B1631" t="s">
        <v>37</v>
      </c>
      <c r="C1631" t="s">
        <v>19</v>
      </c>
      <c r="D1631">
        <v>168188</v>
      </c>
      <c r="E1631">
        <v>6.72</v>
      </c>
      <c r="F1631" s="2">
        <f>Table1[[#This Row],[website_traffic]]*(Table1[[#This Row],[conversion_rate]]/100)</f>
        <v>11302.2336</v>
      </c>
      <c r="G1631">
        <v>487431.56</v>
      </c>
      <c r="H1631" s="2">
        <f>Table1[[#This Row],[marketing_spend]]/Table1[[#This Row],[customer buying]]</f>
        <v>43.12701163777043</v>
      </c>
      <c r="I1631">
        <v>9714.3799999999992</v>
      </c>
      <c r="J1631">
        <v>49.58</v>
      </c>
      <c r="K1631" s="1">
        <f t="shared" si="25"/>
        <v>4897.9903959999992</v>
      </c>
      <c r="L1631">
        <v>333.56</v>
      </c>
      <c r="M1631">
        <v>1.1000000000000001</v>
      </c>
      <c r="N1631" s="1">
        <f>Table1[[#This Row],[final_price]]*Table1[[#This Row],[competitor_price_index]]</f>
        <v>5387.7894355999997</v>
      </c>
      <c r="O1631" t="s">
        <v>44</v>
      </c>
      <c r="P1631">
        <v>2646</v>
      </c>
      <c r="Q1631">
        <v>9352</v>
      </c>
      <c r="R1631">
        <v>14.14</v>
      </c>
      <c r="S1631" s="2">
        <f>Table1[[#This Row],[units_sold]]*(Table1[[#This Row],[return_rate]]/100)</f>
        <v>1322.3727999999999</v>
      </c>
      <c r="T1631" s="2">
        <f>Table1[[#This Row],[units_sold]]-Table1[[#This Row],[unit_return]]</f>
        <v>8029.6271999999999</v>
      </c>
      <c r="U1631">
        <f>Table1[[#This Row],[final_sold]]*Table1[[#This Row],[final_price]]</f>
        <v>39329036.909060366</v>
      </c>
      <c r="V1631">
        <v>3.31</v>
      </c>
      <c r="W1631">
        <v>17.579999999999998</v>
      </c>
    </row>
    <row r="1632" spans="1:23" x14ac:dyDescent="0.3">
      <c r="A1632">
        <v>2022</v>
      </c>
      <c r="B1632" t="s">
        <v>37</v>
      </c>
      <c r="C1632" t="s">
        <v>21</v>
      </c>
      <c r="D1632">
        <v>17406</v>
      </c>
      <c r="E1632">
        <v>0.75</v>
      </c>
      <c r="F1632" s="2">
        <f>Table1[[#This Row],[website_traffic]]*(Table1[[#This Row],[conversion_rate]]/100)</f>
        <v>130.54499999999999</v>
      </c>
      <c r="G1632">
        <v>157877.69</v>
      </c>
      <c r="H1632" s="2">
        <f>Table1[[#This Row],[marketing_spend]]/Table1[[#This Row],[customer buying]]</f>
        <v>1209.3737025546748</v>
      </c>
      <c r="I1632">
        <v>3364.08</v>
      </c>
      <c r="J1632">
        <v>9.73</v>
      </c>
      <c r="K1632" s="1">
        <f t="shared" si="25"/>
        <v>3036.7550160000001</v>
      </c>
      <c r="L1632">
        <v>425.62</v>
      </c>
      <c r="M1632">
        <v>1.1299999999999999</v>
      </c>
      <c r="N1632" s="1">
        <f>Table1[[#This Row],[final_price]]*Table1[[#This Row],[competitor_price_index]]</f>
        <v>3431.5331680799995</v>
      </c>
      <c r="O1632" t="s">
        <v>45</v>
      </c>
      <c r="P1632">
        <v>2057</v>
      </c>
      <c r="Q1632">
        <v>66</v>
      </c>
      <c r="R1632">
        <v>19.36</v>
      </c>
      <c r="S1632" s="2">
        <f>Table1[[#This Row],[units_sold]]*(Table1[[#This Row],[return_rate]]/100)</f>
        <v>12.7776</v>
      </c>
      <c r="T1632" s="2">
        <f>Table1[[#This Row],[units_sold]]-Table1[[#This Row],[unit_return]]</f>
        <v>53.2224</v>
      </c>
      <c r="U1632">
        <f>Table1[[#This Row],[final_sold]]*Table1[[#This Row],[final_price]]</f>
        <v>161623.39016355842</v>
      </c>
      <c r="V1632">
        <v>2.54</v>
      </c>
      <c r="W1632">
        <v>6.79</v>
      </c>
    </row>
    <row r="1633" spans="1:23" x14ac:dyDescent="0.3">
      <c r="A1633">
        <v>2022</v>
      </c>
      <c r="B1633" t="s">
        <v>37</v>
      </c>
      <c r="C1633" t="s">
        <v>21</v>
      </c>
      <c r="D1633">
        <v>50641</v>
      </c>
      <c r="E1633">
        <v>5.2</v>
      </c>
      <c r="F1633" s="2">
        <f>Table1[[#This Row],[website_traffic]]*(Table1[[#This Row],[conversion_rate]]/100)</f>
        <v>2633.3320000000003</v>
      </c>
      <c r="G1633">
        <v>106433.44</v>
      </c>
      <c r="H1633" s="2">
        <f>Table1[[#This Row],[marketing_spend]]/Table1[[#This Row],[customer buying]]</f>
        <v>40.41778249001645</v>
      </c>
      <c r="I1633">
        <v>39887.99</v>
      </c>
      <c r="J1633">
        <v>6.64</v>
      </c>
      <c r="K1633" s="1">
        <f t="shared" si="25"/>
        <v>37239.427464</v>
      </c>
      <c r="L1633">
        <v>87.57</v>
      </c>
      <c r="M1633">
        <v>0.93</v>
      </c>
      <c r="N1633" s="1">
        <f>Table1[[#This Row],[final_price]]*Table1[[#This Row],[competitor_price_index]]</f>
        <v>34632.667541520001</v>
      </c>
      <c r="O1633" t="s">
        <v>44</v>
      </c>
      <c r="P1633">
        <v>4077</v>
      </c>
      <c r="Q1633">
        <v>2843</v>
      </c>
      <c r="R1633">
        <v>7.19</v>
      </c>
      <c r="S1633" s="2">
        <f>Table1[[#This Row],[units_sold]]*(Table1[[#This Row],[return_rate]]/100)</f>
        <v>204.41170000000002</v>
      </c>
      <c r="T1633" s="2">
        <f>Table1[[#This Row],[units_sold]]-Table1[[#This Row],[unit_return]]</f>
        <v>2638.5882999999999</v>
      </c>
      <c r="U1633">
        <f>Table1[[#This Row],[final_sold]]*Table1[[#This Row],[final_price]]</f>
        <v>98259517.605209067</v>
      </c>
      <c r="V1633">
        <v>4.32</v>
      </c>
      <c r="W1633">
        <v>12.28</v>
      </c>
    </row>
    <row r="1634" spans="1:23" x14ac:dyDescent="0.3">
      <c r="A1634">
        <v>2022</v>
      </c>
      <c r="B1634" t="s">
        <v>37</v>
      </c>
      <c r="C1634" t="s">
        <v>21</v>
      </c>
      <c r="D1634">
        <v>176450</v>
      </c>
      <c r="E1634">
        <v>6.33</v>
      </c>
      <c r="F1634" s="2">
        <f>Table1[[#This Row],[website_traffic]]*(Table1[[#This Row],[conversion_rate]]/100)</f>
        <v>11169.285</v>
      </c>
      <c r="G1634">
        <v>484774.85</v>
      </c>
      <c r="H1634" s="2">
        <f>Table1[[#This Row],[marketing_spend]]/Table1[[#This Row],[customer buying]]</f>
        <v>43.402496220662286</v>
      </c>
      <c r="I1634">
        <v>38083.1</v>
      </c>
      <c r="J1634">
        <v>45.47</v>
      </c>
      <c r="K1634" s="1">
        <f t="shared" si="25"/>
        <v>20766.71443</v>
      </c>
      <c r="L1634">
        <v>223.75</v>
      </c>
      <c r="M1634">
        <v>1.08</v>
      </c>
      <c r="N1634" s="1">
        <f>Table1[[#This Row],[final_price]]*Table1[[#This Row],[competitor_price_index]]</f>
        <v>22428.0515844</v>
      </c>
      <c r="O1634" t="s">
        <v>45</v>
      </c>
      <c r="P1634">
        <v>3288</v>
      </c>
      <c r="Q1634">
        <v>7260</v>
      </c>
      <c r="R1634">
        <v>21.07</v>
      </c>
      <c r="S1634" s="2">
        <f>Table1[[#This Row],[units_sold]]*(Table1[[#This Row],[return_rate]]/100)</f>
        <v>1529.682</v>
      </c>
      <c r="T1634" s="2">
        <f>Table1[[#This Row],[units_sold]]-Table1[[#This Row],[unit_return]]</f>
        <v>5730.3180000000002</v>
      </c>
      <c r="U1634">
        <f>Table1[[#This Row],[final_sold]]*Table1[[#This Row],[final_price]]</f>
        <v>118999877.49908875</v>
      </c>
      <c r="V1634">
        <v>3.25</v>
      </c>
      <c r="W1634">
        <v>12.22</v>
      </c>
    </row>
    <row r="1635" spans="1:23" x14ac:dyDescent="0.3">
      <c r="A1635">
        <v>2022</v>
      </c>
      <c r="B1635" t="s">
        <v>37</v>
      </c>
      <c r="C1635" t="s">
        <v>21</v>
      </c>
      <c r="D1635">
        <v>58194</v>
      </c>
      <c r="E1635">
        <v>7.28</v>
      </c>
      <c r="F1635" s="2">
        <f>Table1[[#This Row],[website_traffic]]*(Table1[[#This Row],[conversion_rate]]/100)</f>
        <v>4236.5232000000005</v>
      </c>
      <c r="G1635">
        <v>449161.81</v>
      </c>
      <c r="H1635" s="2">
        <f>Table1[[#This Row],[marketing_spend]]/Table1[[#This Row],[customer buying]]</f>
        <v>106.02132663878719</v>
      </c>
      <c r="I1635">
        <v>29467.62</v>
      </c>
      <c r="J1635">
        <v>37.64</v>
      </c>
      <c r="K1635" s="1">
        <f t="shared" si="25"/>
        <v>18376.007831999996</v>
      </c>
      <c r="L1635">
        <v>92.01</v>
      </c>
      <c r="M1635">
        <v>1.17</v>
      </c>
      <c r="N1635" s="1">
        <f>Table1[[#This Row],[final_price]]*Table1[[#This Row],[competitor_price_index]]</f>
        <v>21499.929163439992</v>
      </c>
      <c r="O1635" t="s">
        <v>45</v>
      </c>
      <c r="P1635">
        <v>506</v>
      </c>
      <c r="Q1635">
        <v>3482</v>
      </c>
      <c r="R1635">
        <v>20.63</v>
      </c>
      <c r="S1635" s="2">
        <f>Table1[[#This Row],[units_sold]]*(Table1[[#This Row],[return_rate]]/100)</f>
        <v>718.33659999999998</v>
      </c>
      <c r="T1635" s="2">
        <f>Table1[[#This Row],[units_sold]]-Table1[[#This Row],[unit_return]]</f>
        <v>2763.6633999999999</v>
      </c>
      <c r="U1635">
        <f>Table1[[#This Row],[final_sold]]*Table1[[#This Row],[final_price]]</f>
        <v>50785100.283411734</v>
      </c>
      <c r="V1635">
        <v>4.1100000000000003</v>
      </c>
      <c r="W1635">
        <v>15.67</v>
      </c>
    </row>
    <row r="1636" spans="1:23" x14ac:dyDescent="0.3">
      <c r="A1636">
        <v>2022</v>
      </c>
      <c r="B1636" t="s">
        <v>37</v>
      </c>
      <c r="C1636" t="s">
        <v>19</v>
      </c>
      <c r="D1636">
        <v>80397</v>
      </c>
      <c r="E1636">
        <v>3.8</v>
      </c>
      <c r="F1636" s="2">
        <f>Table1[[#This Row],[website_traffic]]*(Table1[[#This Row],[conversion_rate]]/100)</f>
        <v>3055.0859999999998</v>
      </c>
      <c r="G1636">
        <v>159425.91</v>
      </c>
      <c r="H1636" s="2">
        <f>Table1[[#This Row],[marketing_spend]]/Table1[[#This Row],[customer buying]]</f>
        <v>52.183771586135386</v>
      </c>
      <c r="I1636">
        <v>21951.5</v>
      </c>
      <c r="J1636">
        <v>8</v>
      </c>
      <c r="K1636" s="1">
        <f t="shared" si="25"/>
        <v>20195.38</v>
      </c>
      <c r="L1636">
        <v>301.52</v>
      </c>
      <c r="M1636">
        <v>0.96</v>
      </c>
      <c r="N1636" s="1">
        <f>Table1[[#This Row],[final_price]]*Table1[[#This Row],[competitor_price_index]]</f>
        <v>19387.5648</v>
      </c>
      <c r="O1636" t="s">
        <v>45</v>
      </c>
      <c r="P1636">
        <v>4842</v>
      </c>
      <c r="Q1636">
        <v>2114</v>
      </c>
      <c r="R1636">
        <v>18.829999999999998</v>
      </c>
      <c r="S1636" s="2">
        <f>Table1[[#This Row],[units_sold]]*(Table1[[#This Row],[return_rate]]/100)</f>
        <v>398.06619999999998</v>
      </c>
      <c r="T1636" s="2">
        <f>Table1[[#This Row],[units_sold]]-Table1[[#This Row],[unit_return]]</f>
        <v>1715.9338</v>
      </c>
      <c r="U1636">
        <f>Table1[[#This Row],[final_sold]]*Table1[[#This Row],[final_price]]</f>
        <v>34653935.145844005</v>
      </c>
      <c r="V1636">
        <v>3.46</v>
      </c>
      <c r="W1636">
        <v>8.09</v>
      </c>
    </row>
    <row r="1637" spans="1:23" x14ac:dyDescent="0.3">
      <c r="A1637">
        <v>2022</v>
      </c>
      <c r="B1637" t="s">
        <v>37</v>
      </c>
      <c r="C1637" t="s">
        <v>22</v>
      </c>
      <c r="D1637">
        <v>75732</v>
      </c>
      <c r="E1637">
        <v>6.09</v>
      </c>
      <c r="F1637" s="2">
        <f>Table1[[#This Row],[website_traffic]]*(Table1[[#This Row],[conversion_rate]]/100)</f>
        <v>4612.0787999999993</v>
      </c>
      <c r="G1637">
        <v>268513.81</v>
      </c>
      <c r="H1637" s="2">
        <f>Table1[[#This Row],[marketing_spend]]/Table1[[#This Row],[customer buying]]</f>
        <v>58.219692603690994</v>
      </c>
      <c r="I1637">
        <v>14485.97</v>
      </c>
      <c r="J1637">
        <v>5.22</v>
      </c>
      <c r="K1637" s="1">
        <f t="shared" si="25"/>
        <v>13729.802366</v>
      </c>
      <c r="L1637">
        <v>309.06</v>
      </c>
      <c r="M1637">
        <v>1.1000000000000001</v>
      </c>
      <c r="N1637" s="1">
        <f>Table1[[#This Row],[final_price]]*Table1[[#This Row],[competitor_price_index]]</f>
        <v>15102.7826026</v>
      </c>
      <c r="O1637" t="s">
        <v>44</v>
      </c>
      <c r="P1637">
        <v>715</v>
      </c>
      <c r="Q1637">
        <v>4139</v>
      </c>
      <c r="R1637">
        <v>8.0299999999999994</v>
      </c>
      <c r="S1637" s="2">
        <f>Table1[[#This Row],[units_sold]]*(Table1[[#This Row],[return_rate]]/100)</f>
        <v>332.36169999999998</v>
      </c>
      <c r="T1637" s="2">
        <f>Table1[[#This Row],[units_sold]]-Table1[[#This Row],[unit_return]]</f>
        <v>3806.6383000000001</v>
      </c>
      <c r="U1637">
        <f>Table1[[#This Row],[final_sold]]*Table1[[#This Row],[final_price]]</f>
        <v>52264391.537846215</v>
      </c>
      <c r="V1637">
        <v>3.59</v>
      </c>
      <c r="W1637">
        <v>18.3</v>
      </c>
    </row>
    <row r="1638" spans="1:23" x14ac:dyDescent="0.3">
      <c r="A1638">
        <v>2022</v>
      </c>
      <c r="B1638" t="s">
        <v>37</v>
      </c>
      <c r="C1638" t="s">
        <v>19</v>
      </c>
      <c r="D1638">
        <v>163380</v>
      </c>
      <c r="E1638">
        <v>3.11</v>
      </c>
      <c r="F1638" s="2">
        <f>Table1[[#This Row],[website_traffic]]*(Table1[[#This Row],[conversion_rate]]/100)</f>
        <v>5081.1179999999995</v>
      </c>
      <c r="G1638">
        <v>410473.63</v>
      </c>
      <c r="H1638" s="2">
        <f>Table1[[#This Row],[marketing_spend]]/Table1[[#This Row],[customer buying]]</f>
        <v>80.784116802640682</v>
      </c>
      <c r="I1638">
        <v>20263.919999999998</v>
      </c>
      <c r="J1638">
        <v>20.170000000000002</v>
      </c>
      <c r="K1638" s="1">
        <f t="shared" si="25"/>
        <v>16176.687335999999</v>
      </c>
      <c r="L1638">
        <v>313.57</v>
      </c>
      <c r="M1638">
        <v>1.04</v>
      </c>
      <c r="N1638" s="1">
        <f>Table1[[#This Row],[final_price]]*Table1[[#This Row],[competitor_price_index]]</f>
        <v>16823.75482944</v>
      </c>
      <c r="O1638" t="s">
        <v>45</v>
      </c>
      <c r="P1638">
        <v>2378</v>
      </c>
      <c r="Q1638">
        <v>3739</v>
      </c>
      <c r="R1638">
        <v>13.72</v>
      </c>
      <c r="S1638" s="2">
        <f>Table1[[#This Row],[units_sold]]*(Table1[[#This Row],[return_rate]]/100)</f>
        <v>512.99080000000004</v>
      </c>
      <c r="T1638" s="2">
        <f>Table1[[#This Row],[units_sold]]-Table1[[#This Row],[unit_return]]</f>
        <v>3226.0092</v>
      </c>
      <c r="U1638">
        <f>Table1[[#This Row],[final_sold]]*Table1[[#This Row],[final_price]]</f>
        <v>52186142.171459489</v>
      </c>
      <c r="V1638">
        <v>3.68</v>
      </c>
      <c r="W1638">
        <v>10.029999999999999</v>
      </c>
    </row>
    <row r="1639" spans="1:23" x14ac:dyDescent="0.3">
      <c r="A1639">
        <v>2022</v>
      </c>
      <c r="B1639" t="s">
        <v>37</v>
      </c>
      <c r="C1639" t="s">
        <v>21</v>
      </c>
      <c r="D1639">
        <v>146051</v>
      </c>
      <c r="E1639">
        <v>4.05</v>
      </c>
      <c r="F1639" s="2">
        <f>Table1[[#This Row],[website_traffic]]*(Table1[[#This Row],[conversion_rate]]/100)</f>
        <v>5915.0655000000006</v>
      </c>
      <c r="G1639">
        <v>355808.62</v>
      </c>
      <c r="H1639" s="2">
        <f>Table1[[#This Row],[marketing_spend]]/Table1[[#This Row],[customer buying]]</f>
        <v>60.152946742517045</v>
      </c>
      <c r="I1639">
        <v>43898.96</v>
      </c>
      <c r="J1639">
        <v>23.14</v>
      </c>
      <c r="K1639" s="1">
        <f t="shared" si="25"/>
        <v>33740.740655999994</v>
      </c>
      <c r="L1639">
        <v>103.83</v>
      </c>
      <c r="M1639">
        <v>0.98</v>
      </c>
      <c r="N1639" s="1">
        <f>Table1[[#This Row],[final_price]]*Table1[[#This Row],[competitor_price_index]]</f>
        <v>33065.925842879995</v>
      </c>
      <c r="O1639" t="s">
        <v>44</v>
      </c>
      <c r="P1639">
        <v>3262</v>
      </c>
      <c r="Q1639">
        <v>3844</v>
      </c>
      <c r="R1639">
        <v>20.57</v>
      </c>
      <c r="S1639" s="2">
        <f>Table1[[#This Row],[units_sold]]*(Table1[[#This Row],[return_rate]]/100)</f>
        <v>790.71079999999995</v>
      </c>
      <c r="T1639" s="2">
        <f>Table1[[#This Row],[units_sold]]-Table1[[#This Row],[unit_return]]</f>
        <v>3053.2892000000002</v>
      </c>
      <c r="U1639">
        <f>Table1[[#This Row],[final_sold]]*Table1[[#This Row],[final_price]]</f>
        <v>103020239.0449657</v>
      </c>
      <c r="V1639">
        <v>2.6</v>
      </c>
      <c r="W1639">
        <v>18.22</v>
      </c>
    </row>
    <row r="1640" spans="1:23" x14ac:dyDescent="0.3">
      <c r="A1640">
        <v>2022</v>
      </c>
      <c r="B1640" t="s">
        <v>37</v>
      </c>
      <c r="C1640" t="s">
        <v>21</v>
      </c>
      <c r="D1640">
        <v>183730</v>
      </c>
      <c r="E1640">
        <v>3.62</v>
      </c>
      <c r="F1640" s="2">
        <f>Table1[[#This Row],[website_traffic]]*(Table1[[#This Row],[conversion_rate]]/100)</f>
        <v>6651.0260000000007</v>
      </c>
      <c r="G1640">
        <v>394560.09</v>
      </c>
      <c r="H1640" s="2">
        <f>Table1[[#This Row],[marketing_spend]]/Table1[[#This Row],[customer buying]]</f>
        <v>59.323191639906383</v>
      </c>
      <c r="I1640">
        <v>26902.38</v>
      </c>
      <c r="J1640">
        <v>16.170000000000002</v>
      </c>
      <c r="K1640" s="1">
        <f t="shared" si="25"/>
        <v>22552.265154000001</v>
      </c>
      <c r="L1640">
        <v>310.02999999999997</v>
      </c>
      <c r="M1640">
        <v>0.88</v>
      </c>
      <c r="N1640" s="1">
        <f>Table1[[#This Row],[final_price]]*Table1[[#This Row],[competitor_price_index]]</f>
        <v>19845.993335520001</v>
      </c>
      <c r="O1640" t="s">
        <v>45</v>
      </c>
      <c r="P1640">
        <v>2438</v>
      </c>
      <c r="Q1640">
        <v>6172</v>
      </c>
      <c r="R1640">
        <v>1.1100000000000001</v>
      </c>
      <c r="S1640" s="2">
        <f>Table1[[#This Row],[units_sold]]*(Table1[[#This Row],[return_rate]]/100)</f>
        <v>68.509200000000007</v>
      </c>
      <c r="T1640" s="2">
        <f>Table1[[#This Row],[units_sold]]-Table1[[#This Row],[unit_return]]</f>
        <v>6103.4907999999996</v>
      </c>
      <c r="U1640">
        <f>Table1[[#This Row],[final_sold]]*Table1[[#This Row],[final_price]]</f>
        <v>137647542.88659957</v>
      </c>
      <c r="V1640">
        <v>4.6399999999999997</v>
      </c>
      <c r="W1640">
        <v>10.039999999999999</v>
      </c>
    </row>
    <row r="1641" spans="1:23" x14ac:dyDescent="0.3">
      <c r="A1641">
        <v>2022</v>
      </c>
      <c r="B1641" t="s">
        <v>37</v>
      </c>
      <c r="C1641" t="s">
        <v>21</v>
      </c>
      <c r="D1641">
        <v>134984</v>
      </c>
      <c r="E1641">
        <v>5.64</v>
      </c>
      <c r="F1641" s="2">
        <f>Table1[[#This Row],[website_traffic]]*(Table1[[#This Row],[conversion_rate]]/100)</f>
        <v>7613.0976000000001</v>
      </c>
      <c r="G1641">
        <v>198147</v>
      </c>
      <c r="H1641" s="2">
        <f>Table1[[#This Row],[marketing_spend]]/Table1[[#This Row],[customer buying]]</f>
        <v>26.027119368599713</v>
      </c>
      <c r="I1641">
        <v>40574.379999999997</v>
      </c>
      <c r="J1641">
        <v>1.27</v>
      </c>
      <c r="K1641" s="1">
        <f t="shared" si="25"/>
        <v>40059.085373999995</v>
      </c>
      <c r="L1641">
        <v>397.13</v>
      </c>
      <c r="M1641">
        <v>1.1499999999999999</v>
      </c>
      <c r="N1641" s="1">
        <f>Table1[[#This Row],[final_price]]*Table1[[#This Row],[competitor_price_index]]</f>
        <v>46067.948180099993</v>
      </c>
      <c r="O1641" t="s">
        <v>44</v>
      </c>
      <c r="P1641">
        <v>3201</v>
      </c>
      <c r="Q1641">
        <v>5138</v>
      </c>
      <c r="R1641">
        <v>11.76</v>
      </c>
      <c r="S1641" s="2">
        <f>Table1[[#This Row],[units_sold]]*(Table1[[#This Row],[return_rate]]/100)</f>
        <v>604.22879999999998</v>
      </c>
      <c r="T1641" s="2">
        <f>Table1[[#This Row],[units_sold]]-Table1[[#This Row],[unit_return]]</f>
        <v>4533.7712000000001</v>
      </c>
      <c r="U1641">
        <f>Table1[[#This Row],[final_sold]]*Table1[[#This Row],[final_price]]</f>
        <v>181618727.56698242</v>
      </c>
      <c r="V1641">
        <v>2.7</v>
      </c>
      <c r="W1641">
        <v>4.82</v>
      </c>
    </row>
    <row r="1642" spans="1:23" x14ac:dyDescent="0.3">
      <c r="A1642">
        <v>2022</v>
      </c>
      <c r="B1642" t="s">
        <v>37</v>
      </c>
      <c r="C1642" t="s">
        <v>22</v>
      </c>
      <c r="D1642">
        <v>78795</v>
      </c>
      <c r="E1642">
        <v>7.8</v>
      </c>
      <c r="F1642" s="2">
        <f>Table1[[#This Row],[website_traffic]]*(Table1[[#This Row],[conversion_rate]]/100)</f>
        <v>6146.01</v>
      </c>
      <c r="G1642">
        <v>89523.5</v>
      </c>
      <c r="H1642" s="2">
        <f>Table1[[#This Row],[marketing_spend]]/Table1[[#This Row],[customer buying]]</f>
        <v>14.5661168790809</v>
      </c>
      <c r="I1642">
        <v>3191.64</v>
      </c>
      <c r="J1642">
        <v>2.21</v>
      </c>
      <c r="K1642" s="1">
        <f t="shared" si="25"/>
        <v>3121.1047559999997</v>
      </c>
      <c r="L1642">
        <v>443.72</v>
      </c>
      <c r="M1642">
        <v>0.93</v>
      </c>
      <c r="N1642" s="1">
        <f>Table1[[#This Row],[final_price]]*Table1[[#This Row],[competitor_price_index]]</f>
        <v>2902.62742308</v>
      </c>
      <c r="O1642" t="s">
        <v>45</v>
      </c>
      <c r="P1642">
        <v>4463</v>
      </c>
      <c r="Q1642">
        <v>6096</v>
      </c>
      <c r="R1642">
        <v>3.82</v>
      </c>
      <c r="S1642" s="2">
        <f>Table1[[#This Row],[units_sold]]*(Table1[[#This Row],[return_rate]]/100)</f>
        <v>232.8672</v>
      </c>
      <c r="T1642" s="2">
        <f>Table1[[#This Row],[units_sold]]-Table1[[#This Row],[unit_return]]</f>
        <v>5863.1328000000003</v>
      </c>
      <c r="U1642">
        <f>Table1[[#This Row],[final_sold]]*Table1[[#This Row],[final_price]]</f>
        <v>18299451.667139597</v>
      </c>
      <c r="V1642">
        <v>4.96</v>
      </c>
      <c r="W1642">
        <v>10.31</v>
      </c>
    </row>
    <row r="1643" spans="1:23" x14ac:dyDescent="0.3">
      <c r="A1643">
        <v>2022</v>
      </c>
      <c r="B1643" t="s">
        <v>37</v>
      </c>
      <c r="C1643" t="s">
        <v>20</v>
      </c>
      <c r="D1643">
        <v>75900</v>
      </c>
      <c r="E1643">
        <v>3.74</v>
      </c>
      <c r="F1643" s="2">
        <f>Table1[[#This Row],[website_traffic]]*(Table1[[#This Row],[conversion_rate]]/100)</f>
        <v>2838.6600000000003</v>
      </c>
      <c r="G1643">
        <v>258924.53</v>
      </c>
      <c r="H1643" s="2">
        <f>Table1[[#This Row],[marketing_spend]]/Table1[[#This Row],[customer buying]]</f>
        <v>91.213646579724227</v>
      </c>
      <c r="I1643">
        <v>28628.48</v>
      </c>
      <c r="J1643">
        <v>50.53</v>
      </c>
      <c r="K1643" s="1">
        <f t="shared" si="25"/>
        <v>14162.509056000001</v>
      </c>
      <c r="L1643">
        <v>329.75</v>
      </c>
      <c r="M1643">
        <v>0.85</v>
      </c>
      <c r="N1643" s="1">
        <f>Table1[[#This Row],[final_price]]*Table1[[#This Row],[competitor_price_index]]</f>
        <v>12038.1326976</v>
      </c>
      <c r="O1643" t="s">
        <v>45</v>
      </c>
      <c r="P1643">
        <v>1250</v>
      </c>
      <c r="Q1643">
        <v>2566</v>
      </c>
      <c r="R1643">
        <v>5.46</v>
      </c>
      <c r="S1643" s="2">
        <f>Table1[[#This Row],[units_sold]]*(Table1[[#This Row],[return_rate]]/100)</f>
        <v>140.1036</v>
      </c>
      <c r="T1643" s="2">
        <f>Table1[[#This Row],[units_sold]]-Table1[[#This Row],[unit_return]]</f>
        <v>2425.8964000000001</v>
      </c>
      <c r="U1643">
        <f>Table1[[#This Row],[final_sold]]*Table1[[#This Row],[final_price]]</f>
        <v>34356779.733917803</v>
      </c>
      <c r="V1643">
        <v>4.5199999999999996</v>
      </c>
      <c r="W1643">
        <v>14.72</v>
      </c>
    </row>
    <row r="1644" spans="1:23" x14ac:dyDescent="0.3">
      <c r="A1644">
        <v>2022</v>
      </c>
      <c r="B1644" t="s">
        <v>37</v>
      </c>
      <c r="C1644" t="s">
        <v>20</v>
      </c>
      <c r="D1644">
        <v>35162</v>
      </c>
      <c r="E1644">
        <v>1.1299999999999999</v>
      </c>
      <c r="F1644" s="2">
        <f>Table1[[#This Row],[website_traffic]]*(Table1[[#This Row],[conversion_rate]]/100)</f>
        <v>397.33059999999995</v>
      </c>
      <c r="G1644">
        <v>336401.8</v>
      </c>
      <c r="H1644" s="2">
        <f>Table1[[#This Row],[marketing_spend]]/Table1[[#This Row],[customer buying]]</f>
        <v>846.65464980547688</v>
      </c>
      <c r="I1644">
        <v>46840.97</v>
      </c>
      <c r="J1644">
        <v>44.56</v>
      </c>
      <c r="K1644" s="1">
        <f t="shared" si="25"/>
        <v>25968.633768</v>
      </c>
      <c r="L1644">
        <v>88.28</v>
      </c>
      <c r="M1644">
        <v>1.0900000000000001</v>
      </c>
      <c r="N1644" s="1">
        <f>Table1[[#This Row],[final_price]]*Table1[[#This Row],[competitor_price_index]]</f>
        <v>28305.81080712</v>
      </c>
      <c r="O1644" t="s">
        <v>45</v>
      </c>
      <c r="P1644">
        <v>1002</v>
      </c>
      <c r="Q1644">
        <v>313</v>
      </c>
      <c r="R1644">
        <v>10.88</v>
      </c>
      <c r="S1644" s="2">
        <f>Table1[[#This Row],[units_sold]]*(Table1[[#This Row],[return_rate]]/100)</f>
        <v>34.054400000000001</v>
      </c>
      <c r="T1644" s="2">
        <f>Table1[[#This Row],[units_sold]]-Table1[[#This Row],[unit_return]]</f>
        <v>278.94560000000001</v>
      </c>
      <c r="U1644">
        <f>Table1[[#This Row],[final_sold]]*Table1[[#This Row],[final_price]]</f>
        <v>7243836.1275950214</v>
      </c>
      <c r="V1644">
        <v>3.94</v>
      </c>
      <c r="W1644">
        <v>6.9</v>
      </c>
    </row>
    <row r="1645" spans="1:23" x14ac:dyDescent="0.3">
      <c r="A1645">
        <v>2022</v>
      </c>
      <c r="B1645" t="s">
        <v>37</v>
      </c>
      <c r="C1645" t="s">
        <v>18</v>
      </c>
      <c r="D1645">
        <v>10605</v>
      </c>
      <c r="E1645">
        <v>6.31</v>
      </c>
      <c r="F1645" s="2">
        <f>Table1[[#This Row],[website_traffic]]*(Table1[[#This Row],[conversion_rate]]/100)</f>
        <v>669.17549999999994</v>
      </c>
      <c r="G1645">
        <v>477417.41</v>
      </c>
      <c r="H1645" s="2">
        <f>Table1[[#This Row],[marketing_spend]]/Table1[[#This Row],[customer buying]]</f>
        <v>713.44125718888392</v>
      </c>
      <c r="I1645">
        <v>6912.33</v>
      </c>
      <c r="J1645">
        <v>8.2799999999999994</v>
      </c>
      <c r="K1645" s="1">
        <f t="shared" si="25"/>
        <v>6339.9890759999998</v>
      </c>
      <c r="L1645">
        <v>206.2</v>
      </c>
      <c r="M1645">
        <v>1.0900000000000001</v>
      </c>
      <c r="N1645" s="1">
        <f>Table1[[#This Row],[final_price]]*Table1[[#This Row],[competitor_price_index]]</f>
        <v>6910.5880928400002</v>
      </c>
      <c r="O1645" t="s">
        <v>45</v>
      </c>
      <c r="P1645">
        <v>699</v>
      </c>
      <c r="Q1645">
        <v>467</v>
      </c>
      <c r="R1645">
        <v>24.19</v>
      </c>
      <c r="S1645" s="2">
        <f>Table1[[#This Row],[units_sold]]*(Table1[[#This Row],[return_rate]]/100)</f>
        <v>112.96730000000001</v>
      </c>
      <c r="T1645" s="2">
        <f>Table1[[#This Row],[units_sold]]-Table1[[#This Row],[unit_return]]</f>
        <v>354.03269999999998</v>
      </c>
      <c r="U1645">
        <f>Table1[[#This Row],[final_sold]]*Table1[[#This Row],[final_price]]</f>
        <v>2244563.4505467848</v>
      </c>
      <c r="V1645">
        <v>3.49</v>
      </c>
      <c r="W1645">
        <v>9.07</v>
      </c>
    </row>
    <row r="1646" spans="1:23" x14ac:dyDescent="0.3">
      <c r="A1646">
        <v>2022</v>
      </c>
      <c r="B1646" t="s">
        <v>37</v>
      </c>
      <c r="C1646" t="s">
        <v>20</v>
      </c>
      <c r="D1646">
        <v>133737</v>
      </c>
      <c r="E1646">
        <v>1.89</v>
      </c>
      <c r="F1646" s="2">
        <f>Table1[[#This Row],[website_traffic]]*(Table1[[#This Row],[conversion_rate]]/100)</f>
        <v>2527.6293000000001</v>
      </c>
      <c r="G1646">
        <v>125283.81</v>
      </c>
      <c r="H1646" s="2">
        <f>Table1[[#This Row],[marketing_spend]]/Table1[[#This Row],[customer buying]]</f>
        <v>49.565737349222843</v>
      </c>
      <c r="I1646">
        <v>40527.47</v>
      </c>
      <c r="J1646">
        <v>35.33</v>
      </c>
      <c r="K1646" s="1">
        <f t="shared" si="25"/>
        <v>26209.114849000001</v>
      </c>
      <c r="L1646">
        <v>110.76</v>
      </c>
      <c r="M1646">
        <v>1.1000000000000001</v>
      </c>
      <c r="N1646" s="1">
        <f>Table1[[#This Row],[final_price]]*Table1[[#This Row],[competitor_price_index]]</f>
        <v>28830.026333900005</v>
      </c>
      <c r="O1646" t="s">
        <v>44</v>
      </c>
      <c r="P1646">
        <v>677</v>
      </c>
      <c r="Q1646">
        <v>2312</v>
      </c>
      <c r="R1646">
        <v>18.3</v>
      </c>
      <c r="S1646" s="2">
        <f>Table1[[#This Row],[units_sold]]*(Table1[[#This Row],[return_rate]]/100)</f>
        <v>423.096</v>
      </c>
      <c r="T1646" s="2">
        <f>Table1[[#This Row],[units_sold]]-Table1[[#This Row],[unit_return]]</f>
        <v>1888.904</v>
      </c>
      <c r="U1646">
        <f>Table1[[#This Row],[final_sold]]*Table1[[#This Row],[final_price]]</f>
        <v>49506501.874735497</v>
      </c>
      <c r="V1646">
        <v>3.66</v>
      </c>
      <c r="W1646">
        <v>12.93</v>
      </c>
    </row>
    <row r="1647" spans="1:23" x14ac:dyDescent="0.3">
      <c r="A1647">
        <v>2022</v>
      </c>
      <c r="B1647" t="s">
        <v>37</v>
      </c>
      <c r="C1647" t="s">
        <v>21</v>
      </c>
      <c r="D1647">
        <v>58782</v>
      </c>
      <c r="E1647">
        <v>1.03</v>
      </c>
      <c r="F1647" s="2">
        <f>Table1[[#This Row],[website_traffic]]*(Table1[[#This Row],[conversion_rate]]/100)</f>
        <v>605.45460000000003</v>
      </c>
      <c r="G1647">
        <v>274052.42</v>
      </c>
      <c r="H1647" s="2">
        <f>Table1[[#This Row],[marketing_spend]]/Table1[[#This Row],[customer buying]]</f>
        <v>452.63909135383557</v>
      </c>
      <c r="I1647">
        <v>34835.33</v>
      </c>
      <c r="J1647">
        <v>3.18</v>
      </c>
      <c r="K1647" s="1">
        <f t="shared" si="25"/>
        <v>33727.566506000003</v>
      </c>
      <c r="L1647">
        <v>379.54</v>
      </c>
      <c r="M1647">
        <v>1.07</v>
      </c>
      <c r="N1647" s="1">
        <f>Table1[[#This Row],[final_price]]*Table1[[#This Row],[competitor_price_index]]</f>
        <v>36088.496161420007</v>
      </c>
      <c r="O1647" t="s">
        <v>45</v>
      </c>
      <c r="P1647">
        <v>2626</v>
      </c>
      <c r="Q1647">
        <v>316</v>
      </c>
      <c r="R1647">
        <v>6.57</v>
      </c>
      <c r="S1647" s="2">
        <f>Table1[[#This Row],[units_sold]]*(Table1[[#This Row],[return_rate]]/100)</f>
        <v>20.761200000000002</v>
      </c>
      <c r="T1647" s="2">
        <f>Table1[[#This Row],[units_sold]]-Table1[[#This Row],[unit_return]]</f>
        <v>295.23879999999997</v>
      </c>
      <c r="U1647">
        <f>Table1[[#This Row],[final_sold]]*Table1[[#This Row],[final_price]]</f>
        <v>9957686.2621516325</v>
      </c>
      <c r="V1647">
        <v>2.61</v>
      </c>
      <c r="W1647">
        <v>13.41</v>
      </c>
    </row>
    <row r="1648" spans="1:23" x14ac:dyDescent="0.3">
      <c r="A1648">
        <v>2022</v>
      </c>
      <c r="B1648" t="s">
        <v>37</v>
      </c>
      <c r="C1648" t="s">
        <v>20</v>
      </c>
      <c r="D1648">
        <v>68035</v>
      </c>
      <c r="E1648">
        <v>3.36</v>
      </c>
      <c r="F1648" s="2">
        <f>Table1[[#This Row],[website_traffic]]*(Table1[[#This Row],[conversion_rate]]/100)</f>
        <v>2285.9759999999997</v>
      </c>
      <c r="G1648">
        <v>152488.93</v>
      </c>
      <c r="H1648" s="2">
        <f>Table1[[#This Row],[marketing_spend]]/Table1[[#This Row],[customer buying]]</f>
        <v>66.706269007198685</v>
      </c>
      <c r="I1648">
        <v>2428.62</v>
      </c>
      <c r="J1648">
        <v>22.29</v>
      </c>
      <c r="K1648" s="1">
        <f t="shared" si="25"/>
        <v>1887.280602</v>
      </c>
      <c r="L1648">
        <v>455.66</v>
      </c>
      <c r="M1648">
        <v>1.07</v>
      </c>
      <c r="N1648" s="1">
        <f>Table1[[#This Row],[final_price]]*Table1[[#This Row],[competitor_price_index]]</f>
        <v>2019.3902441400003</v>
      </c>
      <c r="O1648" t="s">
        <v>45</v>
      </c>
      <c r="P1648">
        <v>3518</v>
      </c>
      <c r="Q1648">
        <v>1252</v>
      </c>
      <c r="R1648">
        <v>15.71</v>
      </c>
      <c r="S1648" s="2">
        <f>Table1[[#This Row],[units_sold]]*(Table1[[#This Row],[return_rate]]/100)</f>
        <v>196.68920000000003</v>
      </c>
      <c r="T1648" s="2">
        <f>Table1[[#This Row],[units_sold]]-Table1[[#This Row],[unit_return]]</f>
        <v>1055.3108</v>
      </c>
      <c r="U1648">
        <f>Table1[[#This Row],[final_sold]]*Table1[[#This Row],[final_price]]</f>
        <v>1991667.6019211016</v>
      </c>
      <c r="V1648">
        <v>2.74</v>
      </c>
      <c r="W1648">
        <v>14.98</v>
      </c>
    </row>
    <row r="1649" spans="1:23" x14ac:dyDescent="0.3">
      <c r="A1649">
        <v>2022</v>
      </c>
      <c r="B1649" t="s">
        <v>37</v>
      </c>
      <c r="C1649" t="s">
        <v>18</v>
      </c>
      <c r="D1649">
        <v>172277</v>
      </c>
      <c r="E1649">
        <v>2.54</v>
      </c>
      <c r="F1649" s="2">
        <f>Table1[[#This Row],[website_traffic]]*(Table1[[#This Row],[conversion_rate]]/100)</f>
        <v>4375.8357999999998</v>
      </c>
      <c r="G1649">
        <v>368271.08</v>
      </c>
      <c r="H1649" s="2">
        <f>Table1[[#This Row],[marketing_spend]]/Table1[[#This Row],[customer buying]]</f>
        <v>84.160168898476499</v>
      </c>
      <c r="I1649">
        <v>11767.21</v>
      </c>
      <c r="J1649">
        <v>2.61</v>
      </c>
      <c r="K1649" s="1">
        <f t="shared" si="25"/>
        <v>11460.085819</v>
      </c>
      <c r="L1649">
        <v>171.72</v>
      </c>
      <c r="M1649">
        <v>0.97</v>
      </c>
      <c r="N1649" s="1">
        <f>Table1[[#This Row],[final_price]]*Table1[[#This Row],[competitor_price_index]]</f>
        <v>11116.28324443</v>
      </c>
      <c r="O1649" t="s">
        <v>44</v>
      </c>
      <c r="P1649">
        <v>715</v>
      </c>
      <c r="Q1649">
        <v>4725</v>
      </c>
      <c r="R1649">
        <v>20.73</v>
      </c>
      <c r="S1649" s="2">
        <f>Table1[[#This Row],[units_sold]]*(Table1[[#This Row],[return_rate]]/100)</f>
        <v>979.49250000000006</v>
      </c>
      <c r="T1649" s="2">
        <f>Table1[[#This Row],[units_sold]]-Table1[[#This Row],[unit_return]]</f>
        <v>3745.5074999999997</v>
      </c>
      <c r="U1649">
        <f>Table1[[#This Row],[final_sold]]*Table1[[#This Row],[final_price]]</f>
        <v>42923837.385708138</v>
      </c>
      <c r="V1649">
        <v>4.32</v>
      </c>
      <c r="W1649">
        <v>13.54</v>
      </c>
    </row>
    <row r="1650" spans="1:23" x14ac:dyDescent="0.3">
      <c r="A1650">
        <v>2022</v>
      </c>
      <c r="B1650" t="s">
        <v>37</v>
      </c>
      <c r="C1650" t="s">
        <v>21</v>
      </c>
      <c r="D1650">
        <v>196425</v>
      </c>
      <c r="E1650">
        <v>5.82</v>
      </c>
      <c r="F1650" s="2">
        <f>Table1[[#This Row],[website_traffic]]*(Table1[[#This Row],[conversion_rate]]/100)</f>
        <v>11431.934999999999</v>
      </c>
      <c r="G1650">
        <v>203291.73</v>
      </c>
      <c r="H1650" s="2">
        <f>Table1[[#This Row],[marketing_spend]]/Table1[[#This Row],[customer buying]]</f>
        <v>17.782792676830301</v>
      </c>
      <c r="I1650">
        <v>13367.33</v>
      </c>
      <c r="J1650">
        <v>34.39</v>
      </c>
      <c r="K1650" s="1">
        <f t="shared" si="25"/>
        <v>8770.3052129999996</v>
      </c>
      <c r="L1650">
        <v>489.88</v>
      </c>
      <c r="M1650">
        <v>0.97</v>
      </c>
      <c r="N1650" s="1">
        <f>Table1[[#This Row],[final_price]]*Table1[[#This Row],[competitor_price_index]]</f>
        <v>8507.1960566099988</v>
      </c>
      <c r="O1650" t="s">
        <v>45</v>
      </c>
      <c r="P1650">
        <v>4588</v>
      </c>
      <c r="Q1650">
        <v>10403</v>
      </c>
      <c r="R1650">
        <v>3.71</v>
      </c>
      <c r="S1650" s="2">
        <f>Table1[[#This Row],[units_sold]]*(Table1[[#This Row],[return_rate]]/100)</f>
        <v>385.9513</v>
      </c>
      <c r="T1650" s="2">
        <f>Table1[[#This Row],[units_sold]]-Table1[[#This Row],[unit_return]]</f>
        <v>10017.048699999999</v>
      </c>
      <c r="U1650">
        <f>Table1[[#This Row],[final_sold]]*Table1[[#This Row],[final_price]]</f>
        <v>87852574.432484865</v>
      </c>
      <c r="V1650">
        <v>4.55</v>
      </c>
      <c r="W1650">
        <v>13.44</v>
      </c>
    </row>
    <row r="1651" spans="1:23" x14ac:dyDescent="0.3">
      <c r="A1651">
        <v>2022</v>
      </c>
      <c r="B1651" t="s">
        <v>37</v>
      </c>
      <c r="C1651" t="s">
        <v>21</v>
      </c>
      <c r="D1651">
        <v>2083</v>
      </c>
      <c r="E1651">
        <v>4.5199999999999996</v>
      </c>
      <c r="F1651" s="2">
        <f>Table1[[#This Row],[website_traffic]]*(Table1[[#This Row],[conversion_rate]]/100)</f>
        <v>94.151599999999988</v>
      </c>
      <c r="G1651">
        <v>16346.18</v>
      </c>
      <c r="H1651" s="2">
        <f>Table1[[#This Row],[marketing_spend]]/Table1[[#This Row],[customer buying]]</f>
        <v>173.61553069730098</v>
      </c>
      <c r="I1651">
        <v>35818.800000000003</v>
      </c>
      <c r="J1651">
        <v>14.67</v>
      </c>
      <c r="K1651" s="1">
        <f t="shared" si="25"/>
        <v>30564.18204</v>
      </c>
      <c r="L1651">
        <v>439.6</v>
      </c>
      <c r="M1651">
        <v>0.98</v>
      </c>
      <c r="N1651" s="1">
        <f>Table1[[#This Row],[final_price]]*Table1[[#This Row],[competitor_price_index]]</f>
        <v>29952.898399199999</v>
      </c>
      <c r="O1651" t="s">
        <v>45</v>
      </c>
      <c r="P1651">
        <v>3835</v>
      </c>
      <c r="Q1651">
        <v>89</v>
      </c>
      <c r="R1651">
        <v>21.95</v>
      </c>
      <c r="S1651" s="2">
        <f>Table1[[#This Row],[units_sold]]*(Table1[[#This Row],[return_rate]]/100)</f>
        <v>19.535499999999999</v>
      </c>
      <c r="T1651" s="2">
        <f>Table1[[#This Row],[units_sold]]-Table1[[#This Row],[unit_return]]</f>
        <v>69.464500000000001</v>
      </c>
      <c r="U1651">
        <f>Table1[[#This Row],[final_sold]]*Table1[[#This Row],[final_price]]</f>
        <v>2123125.6233175802</v>
      </c>
      <c r="V1651">
        <v>4.7300000000000004</v>
      </c>
      <c r="W1651">
        <v>6.89</v>
      </c>
    </row>
    <row r="1652" spans="1:23" x14ac:dyDescent="0.3">
      <c r="A1652">
        <v>2022</v>
      </c>
      <c r="B1652" t="s">
        <v>37</v>
      </c>
      <c r="C1652" t="s">
        <v>18</v>
      </c>
      <c r="D1652">
        <v>166065</v>
      </c>
      <c r="E1652">
        <v>3.08</v>
      </c>
      <c r="F1652" s="2">
        <f>Table1[[#This Row],[website_traffic]]*(Table1[[#This Row],[conversion_rate]]/100)</f>
        <v>5114.8020000000006</v>
      </c>
      <c r="G1652">
        <v>206680.65</v>
      </c>
      <c r="H1652" s="2">
        <f>Table1[[#This Row],[marketing_spend]]/Table1[[#This Row],[customer buying]]</f>
        <v>40.408338387292403</v>
      </c>
      <c r="I1652">
        <v>9123.15</v>
      </c>
      <c r="J1652">
        <v>8.0500000000000007</v>
      </c>
      <c r="K1652" s="1">
        <f t="shared" si="25"/>
        <v>8388.7364249999991</v>
      </c>
      <c r="L1652">
        <v>365.69</v>
      </c>
      <c r="M1652">
        <v>1.0900000000000001</v>
      </c>
      <c r="N1652" s="1">
        <f>Table1[[#This Row],[final_price]]*Table1[[#This Row],[competitor_price_index]]</f>
        <v>9143.7227032499995</v>
      </c>
      <c r="O1652" t="s">
        <v>45</v>
      </c>
      <c r="P1652">
        <v>3173</v>
      </c>
      <c r="Q1652">
        <v>4562</v>
      </c>
      <c r="R1652">
        <v>13.4</v>
      </c>
      <c r="S1652" s="2">
        <f>Table1[[#This Row],[units_sold]]*(Table1[[#This Row],[return_rate]]/100)</f>
        <v>611.30799999999999</v>
      </c>
      <c r="T1652" s="2">
        <f>Table1[[#This Row],[units_sold]]-Table1[[#This Row],[unit_return]]</f>
        <v>3950.692</v>
      </c>
      <c r="U1652">
        <f>Table1[[#This Row],[final_sold]]*Table1[[#This Row],[final_price]]</f>
        <v>33141313.884356096</v>
      </c>
      <c r="V1652">
        <v>4.46</v>
      </c>
      <c r="W1652">
        <v>6.89</v>
      </c>
    </row>
    <row r="1653" spans="1:23" x14ac:dyDescent="0.3">
      <c r="A1653">
        <v>2022</v>
      </c>
      <c r="B1653" t="s">
        <v>37</v>
      </c>
      <c r="C1653" t="s">
        <v>18</v>
      </c>
      <c r="D1653">
        <v>5909</v>
      </c>
      <c r="E1653">
        <v>5.07</v>
      </c>
      <c r="F1653" s="2">
        <f>Table1[[#This Row],[website_traffic]]*(Table1[[#This Row],[conversion_rate]]/100)</f>
        <v>299.58629999999999</v>
      </c>
      <c r="G1653">
        <v>20761.66</v>
      </c>
      <c r="H1653" s="2">
        <f>Table1[[#This Row],[marketing_spend]]/Table1[[#This Row],[customer buying]]</f>
        <v>69.301099549612246</v>
      </c>
      <c r="I1653">
        <v>39592</v>
      </c>
      <c r="J1653">
        <v>43.01</v>
      </c>
      <c r="K1653" s="1">
        <f t="shared" si="25"/>
        <v>22563.480800000001</v>
      </c>
      <c r="L1653">
        <v>337.92</v>
      </c>
      <c r="M1653">
        <v>0.87</v>
      </c>
      <c r="N1653" s="1">
        <f>Table1[[#This Row],[final_price]]*Table1[[#This Row],[competitor_price_index]]</f>
        <v>19630.228296000001</v>
      </c>
      <c r="O1653" t="s">
        <v>45</v>
      </c>
      <c r="P1653">
        <v>4804</v>
      </c>
      <c r="Q1653">
        <v>287</v>
      </c>
      <c r="R1653">
        <v>1.1499999999999999</v>
      </c>
      <c r="S1653" s="2">
        <f>Table1[[#This Row],[units_sold]]*(Table1[[#This Row],[return_rate]]/100)</f>
        <v>3.3005</v>
      </c>
      <c r="T1653" s="2">
        <f>Table1[[#This Row],[units_sold]]-Table1[[#This Row],[unit_return]]</f>
        <v>283.6995</v>
      </c>
      <c r="U1653">
        <f>Table1[[#This Row],[final_sold]]*Table1[[#This Row],[final_price]]</f>
        <v>6401248.2212196002</v>
      </c>
      <c r="V1653">
        <v>4.79</v>
      </c>
      <c r="W1653">
        <v>5.25</v>
      </c>
    </row>
    <row r="1654" spans="1:23" x14ac:dyDescent="0.3">
      <c r="A1654">
        <v>2022</v>
      </c>
      <c r="B1654" t="s">
        <v>37</v>
      </c>
      <c r="C1654" t="s">
        <v>19</v>
      </c>
      <c r="D1654">
        <v>148763</v>
      </c>
      <c r="E1654">
        <v>1.95</v>
      </c>
      <c r="F1654" s="2">
        <f>Table1[[#This Row],[website_traffic]]*(Table1[[#This Row],[conversion_rate]]/100)</f>
        <v>2900.8784999999998</v>
      </c>
      <c r="G1654">
        <v>126181.81</v>
      </c>
      <c r="H1654" s="2">
        <f>Table1[[#This Row],[marketing_spend]]/Table1[[#This Row],[customer buying]]</f>
        <v>43.497792134348266</v>
      </c>
      <c r="I1654">
        <v>32155.45</v>
      </c>
      <c r="J1654">
        <v>32.35</v>
      </c>
      <c r="K1654" s="1">
        <f t="shared" si="25"/>
        <v>21753.161925</v>
      </c>
      <c r="L1654">
        <v>139.63</v>
      </c>
      <c r="M1654">
        <v>0.84</v>
      </c>
      <c r="N1654" s="1">
        <f>Table1[[#This Row],[final_price]]*Table1[[#This Row],[competitor_price_index]]</f>
        <v>18272.656017000001</v>
      </c>
      <c r="O1654" t="s">
        <v>45</v>
      </c>
      <c r="P1654">
        <v>4165</v>
      </c>
      <c r="Q1654">
        <v>2883</v>
      </c>
      <c r="R1654">
        <v>13.52</v>
      </c>
      <c r="S1654" s="2">
        <f>Table1[[#This Row],[units_sold]]*(Table1[[#This Row],[return_rate]]/100)</f>
        <v>389.78159999999997</v>
      </c>
      <c r="T1654" s="2">
        <f>Table1[[#This Row],[units_sold]]-Table1[[#This Row],[unit_return]]</f>
        <v>2493.2184000000002</v>
      </c>
      <c r="U1654">
        <f>Table1[[#This Row],[final_sold]]*Table1[[#This Row],[final_price]]</f>
        <v>54235383.569589429</v>
      </c>
      <c r="V1654">
        <v>4.97</v>
      </c>
      <c r="W1654">
        <v>15.12</v>
      </c>
    </row>
    <row r="1655" spans="1:23" x14ac:dyDescent="0.3">
      <c r="A1655">
        <v>2022</v>
      </c>
      <c r="B1655" t="s">
        <v>37</v>
      </c>
      <c r="C1655" t="s">
        <v>18</v>
      </c>
      <c r="D1655">
        <v>22169</v>
      </c>
      <c r="E1655">
        <v>7.63</v>
      </c>
      <c r="F1655" s="2">
        <f>Table1[[#This Row],[website_traffic]]*(Table1[[#This Row],[conversion_rate]]/100)</f>
        <v>1691.4946999999997</v>
      </c>
      <c r="G1655">
        <v>238433.39</v>
      </c>
      <c r="H1655" s="2">
        <f>Table1[[#This Row],[marketing_spend]]/Table1[[#This Row],[customer buying]]</f>
        <v>140.96017563637653</v>
      </c>
      <c r="I1655">
        <v>13415.41</v>
      </c>
      <c r="J1655">
        <v>53.68</v>
      </c>
      <c r="K1655" s="1">
        <f t="shared" si="25"/>
        <v>6214.0179120000003</v>
      </c>
      <c r="L1655">
        <v>497.32</v>
      </c>
      <c r="M1655">
        <v>1.03</v>
      </c>
      <c r="N1655" s="1">
        <f>Table1[[#This Row],[final_price]]*Table1[[#This Row],[competitor_price_index]]</f>
        <v>6400.43844936</v>
      </c>
      <c r="O1655" t="s">
        <v>45</v>
      </c>
      <c r="P1655">
        <v>3858</v>
      </c>
      <c r="Q1655">
        <v>1603</v>
      </c>
      <c r="R1655">
        <v>6.68</v>
      </c>
      <c r="S1655" s="2">
        <f>Table1[[#This Row],[units_sold]]*(Table1[[#This Row],[return_rate]]/100)</f>
        <v>107.0804</v>
      </c>
      <c r="T1655" s="2">
        <f>Table1[[#This Row],[units_sold]]-Table1[[#This Row],[unit_return]]</f>
        <v>1495.9195999999999</v>
      </c>
      <c r="U1655">
        <f>Table1[[#This Row],[final_sold]]*Table1[[#This Row],[final_price]]</f>
        <v>9295671.189311875</v>
      </c>
      <c r="V1655">
        <v>4.74</v>
      </c>
      <c r="W1655">
        <v>12.02</v>
      </c>
    </row>
    <row r="1656" spans="1:23" x14ac:dyDescent="0.3">
      <c r="A1656">
        <v>2023</v>
      </c>
      <c r="B1656" t="s">
        <v>37</v>
      </c>
      <c r="C1656" t="s">
        <v>18</v>
      </c>
      <c r="D1656">
        <v>148536</v>
      </c>
      <c r="E1656">
        <v>6.07</v>
      </c>
      <c r="F1656" s="2">
        <f>Table1[[#This Row],[website_traffic]]*(Table1[[#This Row],[conversion_rate]]/100)</f>
        <v>9016.1352000000006</v>
      </c>
      <c r="G1656">
        <v>477930.01</v>
      </c>
      <c r="H1656" s="2">
        <f>Table1[[#This Row],[marketing_spend]]/Table1[[#This Row],[customer buying]]</f>
        <v>53.008301162120993</v>
      </c>
      <c r="I1656">
        <v>15982.27</v>
      </c>
      <c r="J1656">
        <v>15.87</v>
      </c>
      <c r="K1656" s="1">
        <f t="shared" si="25"/>
        <v>13445.883751000001</v>
      </c>
      <c r="L1656">
        <v>223.01</v>
      </c>
      <c r="M1656">
        <v>1.02</v>
      </c>
      <c r="N1656" s="1">
        <f>Table1[[#This Row],[final_price]]*Table1[[#This Row],[competitor_price_index]]</f>
        <v>13714.801426020002</v>
      </c>
      <c r="O1656" t="s">
        <v>44</v>
      </c>
      <c r="P1656">
        <v>3009</v>
      </c>
      <c r="Q1656">
        <v>10909</v>
      </c>
      <c r="R1656">
        <v>6.28</v>
      </c>
      <c r="S1656" s="2">
        <f>Table1[[#This Row],[units_sold]]*(Table1[[#This Row],[return_rate]]/100)</f>
        <v>685.0852000000001</v>
      </c>
      <c r="T1656" s="2">
        <f>Table1[[#This Row],[units_sold]]-Table1[[#This Row],[unit_return]]</f>
        <v>10223.9148</v>
      </c>
      <c r="U1656">
        <f>Table1[[#This Row],[final_sold]]*Table1[[#This Row],[final_price]]</f>
        <v>137469569.88092843</v>
      </c>
      <c r="V1656">
        <v>4.84</v>
      </c>
      <c r="W1656">
        <v>22.76</v>
      </c>
    </row>
    <row r="1657" spans="1:23" x14ac:dyDescent="0.3">
      <c r="A1657">
        <v>2023</v>
      </c>
      <c r="B1657" t="s">
        <v>37</v>
      </c>
      <c r="C1657" t="s">
        <v>21</v>
      </c>
      <c r="D1657">
        <v>105000</v>
      </c>
      <c r="E1657">
        <v>5.45</v>
      </c>
      <c r="F1657" s="2">
        <f>Table1[[#This Row],[website_traffic]]*(Table1[[#This Row],[conversion_rate]]/100)</f>
        <v>5722.5</v>
      </c>
      <c r="G1657">
        <v>40978.54</v>
      </c>
      <c r="H1657" s="2">
        <f>Table1[[#This Row],[marketing_spend]]/Table1[[#This Row],[customer buying]]</f>
        <v>7.1609506334643953</v>
      </c>
      <c r="I1657">
        <v>25345.65</v>
      </c>
      <c r="J1657">
        <v>1.1100000000000001</v>
      </c>
      <c r="K1657" s="1">
        <f t="shared" si="25"/>
        <v>25064.313285</v>
      </c>
      <c r="L1657">
        <v>58.96</v>
      </c>
      <c r="M1657">
        <v>1.1499999999999999</v>
      </c>
      <c r="N1657" s="1">
        <f>Table1[[#This Row],[final_price]]*Table1[[#This Row],[competitor_price_index]]</f>
        <v>28823.960277749997</v>
      </c>
      <c r="O1657" t="s">
        <v>44</v>
      </c>
      <c r="P1657">
        <v>474</v>
      </c>
      <c r="Q1657">
        <v>5050</v>
      </c>
      <c r="R1657">
        <v>14.5</v>
      </c>
      <c r="S1657" s="2">
        <f>Table1[[#This Row],[units_sold]]*(Table1[[#This Row],[return_rate]]/100)</f>
        <v>732.25</v>
      </c>
      <c r="T1657" s="2">
        <f>Table1[[#This Row],[units_sold]]-Table1[[#This Row],[unit_return]]</f>
        <v>4317.75</v>
      </c>
      <c r="U1657">
        <f>Table1[[#This Row],[final_sold]]*Table1[[#This Row],[final_price]]</f>
        <v>108221438.68630876</v>
      </c>
      <c r="V1657">
        <v>3.53</v>
      </c>
      <c r="W1657">
        <v>6.9</v>
      </c>
    </row>
    <row r="1658" spans="1:23" x14ac:dyDescent="0.3">
      <c r="A1658">
        <v>2023</v>
      </c>
      <c r="B1658" t="s">
        <v>37</v>
      </c>
      <c r="C1658" t="s">
        <v>19</v>
      </c>
      <c r="D1658">
        <v>34000</v>
      </c>
      <c r="E1658">
        <v>7.41</v>
      </c>
      <c r="F1658" s="2">
        <f>Table1[[#This Row],[website_traffic]]*(Table1[[#This Row],[conversion_rate]]/100)</f>
        <v>2519.4</v>
      </c>
      <c r="G1658">
        <v>309817.31</v>
      </c>
      <c r="H1658" s="2">
        <f>Table1[[#This Row],[marketing_spend]]/Table1[[#This Row],[customer buying]]</f>
        <v>122.97265618798126</v>
      </c>
      <c r="I1658">
        <v>2221.17</v>
      </c>
      <c r="J1658">
        <v>15.52</v>
      </c>
      <c r="K1658" s="1">
        <f t="shared" si="25"/>
        <v>1876.444416</v>
      </c>
      <c r="L1658">
        <v>285.87</v>
      </c>
      <c r="M1658">
        <v>1.1200000000000001</v>
      </c>
      <c r="N1658" s="1">
        <f>Table1[[#This Row],[final_price]]*Table1[[#This Row],[competitor_price_index]]</f>
        <v>2101.6177459200003</v>
      </c>
      <c r="O1658" t="s">
        <v>44</v>
      </c>
      <c r="P1658">
        <v>1070</v>
      </c>
      <c r="Q1658">
        <v>3079</v>
      </c>
      <c r="R1658">
        <v>9.99</v>
      </c>
      <c r="S1658" s="2">
        <f>Table1[[#This Row],[units_sold]]*(Table1[[#This Row],[return_rate]]/100)</f>
        <v>307.59210000000002</v>
      </c>
      <c r="T1658" s="2">
        <f>Table1[[#This Row],[units_sold]]-Table1[[#This Row],[unit_return]]</f>
        <v>2771.4079000000002</v>
      </c>
      <c r="U1658">
        <f>Table1[[#This Row],[final_sold]]*Table1[[#This Row],[final_price]]</f>
        <v>5200392.878413287</v>
      </c>
      <c r="V1658">
        <v>4.8899999999999997</v>
      </c>
      <c r="W1658">
        <v>12.21</v>
      </c>
    </row>
    <row r="1659" spans="1:23" x14ac:dyDescent="0.3">
      <c r="A1659">
        <v>2023</v>
      </c>
      <c r="B1659" t="s">
        <v>37</v>
      </c>
      <c r="C1659" t="s">
        <v>20</v>
      </c>
      <c r="D1659">
        <v>86265</v>
      </c>
      <c r="E1659">
        <v>5.46</v>
      </c>
      <c r="F1659" s="2">
        <f>Table1[[#This Row],[website_traffic]]*(Table1[[#This Row],[conversion_rate]]/100)</f>
        <v>4710.0690000000004</v>
      </c>
      <c r="G1659">
        <v>299991.09000000003</v>
      </c>
      <c r="H1659" s="2">
        <f>Table1[[#This Row],[marketing_spend]]/Table1[[#This Row],[customer buying]]</f>
        <v>63.691442736826147</v>
      </c>
      <c r="I1659">
        <v>2110.52</v>
      </c>
      <c r="J1659">
        <v>51.18</v>
      </c>
      <c r="K1659" s="1">
        <f t="shared" si="25"/>
        <v>1030.3558639999999</v>
      </c>
      <c r="L1659">
        <v>266.10000000000002</v>
      </c>
      <c r="M1659">
        <v>0.96</v>
      </c>
      <c r="N1659" s="1">
        <f>Table1[[#This Row],[final_price]]*Table1[[#This Row],[competitor_price_index]]</f>
        <v>989.14162943999986</v>
      </c>
      <c r="O1659" t="s">
        <v>44</v>
      </c>
      <c r="P1659">
        <v>4994</v>
      </c>
      <c r="Q1659">
        <v>4816</v>
      </c>
      <c r="R1659">
        <v>13.47</v>
      </c>
      <c r="S1659" s="2">
        <f>Table1[[#This Row],[units_sold]]*(Table1[[#This Row],[return_rate]]/100)</f>
        <v>648.7152000000001</v>
      </c>
      <c r="T1659" s="2">
        <f>Table1[[#This Row],[units_sold]]-Table1[[#This Row],[unit_return]]</f>
        <v>4167.2847999999994</v>
      </c>
      <c r="U1659">
        <f>Table1[[#This Row],[final_sold]]*Table1[[#This Row],[final_price]]</f>
        <v>4293786.3306380659</v>
      </c>
      <c r="V1659">
        <v>4.09</v>
      </c>
      <c r="W1659">
        <v>18.27</v>
      </c>
    </row>
    <row r="1660" spans="1:23" x14ac:dyDescent="0.3">
      <c r="A1660">
        <v>2023</v>
      </c>
      <c r="B1660" t="s">
        <v>37</v>
      </c>
      <c r="C1660" t="s">
        <v>19</v>
      </c>
      <c r="D1660">
        <v>190241</v>
      </c>
      <c r="E1660">
        <v>0.83</v>
      </c>
      <c r="F1660" s="2">
        <f>Table1[[#This Row],[website_traffic]]*(Table1[[#This Row],[conversion_rate]]/100)</f>
        <v>1579.0002999999999</v>
      </c>
      <c r="G1660">
        <v>113496.25</v>
      </c>
      <c r="H1660" s="2">
        <f>Table1[[#This Row],[marketing_spend]]/Table1[[#This Row],[customer buying]]</f>
        <v>71.87854872478492</v>
      </c>
      <c r="I1660">
        <v>8508.1200000000008</v>
      </c>
      <c r="J1660">
        <v>54.32</v>
      </c>
      <c r="K1660" s="1">
        <f t="shared" si="25"/>
        <v>3886.5092160000004</v>
      </c>
      <c r="L1660">
        <v>122.08</v>
      </c>
      <c r="M1660">
        <v>0.98</v>
      </c>
      <c r="N1660" s="1">
        <f>Table1[[#This Row],[final_price]]*Table1[[#This Row],[competitor_price_index]]</f>
        <v>3808.7790316800001</v>
      </c>
      <c r="O1660" t="s">
        <v>44</v>
      </c>
      <c r="P1660">
        <v>4829</v>
      </c>
      <c r="Q1660">
        <v>1377</v>
      </c>
      <c r="R1660">
        <v>19.510000000000002</v>
      </c>
      <c r="S1660" s="2">
        <f>Table1[[#This Row],[units_sold]]*(Table1[[#This Row],[return_rate]]/100)</f>
        <v>268.65270000000004</v>
      </c>
      <c r="T1660" s="2">
        <f>Table1[[#This Row],[units_sold]]-Table1[[#This Row],[unit_return]]</f>
        <v>1108.3472999999999</v>
      </c>
      <c r="U1660">
        <f>Table1[[#This Row],[final_sold]]*Table1[[#This Row],[final_price]]</f>
        <v>4307601.9959787168</v>
      </c>
      <c r="V1660">
        <v>3.49</v>
      </c>
      <c r="W1660">
        <v>16.34</v>
      </c>
    </row>
    <row r="1661" spans="1:23" x14ac:dyDescent="0.3">
      <c r="A1661">
        <v>2023</v>
      </c>
      <c r="B1661" t="s">
        <v>37</v>
      </c>
      <c r="C1661" t="s">
        <v>21</v>
      </c>
      <c r="D1661">
        <v>197257</v>
      </c>
      <c r="E1661">
        <v>5.89</v>
      </c>
      <c r="F1661" s="2">
        <f>Table1[[#This Row],[website_traffic]]*(Table1[[#This Row],[conversion_rate]]/100)</f>
        <v>11618.4373</v>
      </c>
      <c r="G1661">
        <v>97416</v>
      </c>
      <c r="H1661" s="2">
        <f>Table1[[#This Row],[marketing_spend]]/Table1[[#This Row],[customer buying]]</f>
        <v>8.3846043563879284</v>
      </c>
      <c r="I1661">
        <v>33467.370000000003</v>
      </c>
      <c r="J1661">
        <v>11.62</v>
      </c>
      <c r="K1661" s="1">
        <f t="shared" si="25"/>
        <v>29578.461606000004</v>
      </c>
      <c r="L1661">
        <v>413.11</v>
      </c>
      <c r="M1661">
        <v>0.92</v>
      </c>
      <c r="N1661" s="1">
        <f>Table1[[#This Row],[final_price]]*Table1[[#This Row],[competitor_price_index]]</f>
        <v>27212.184677520007</v>
      </c>
      <c r="O1661" t="s">
        <v>45</v>
      </c>
      <c r="P1661">
        <v>4244</v>
      </c>
      <c r="Q1661">
        <v>9480</v>
      </c>
      <c r="R1661">
        <v>19.11</v>
      </c>
      <c r="S1661" s="2">
        <f>Table1[[#This Row],[units_sold]]*(Table1[[#This Row],[return_rate]]/100)</f>
        <v>1811.6279999999999</v>
      </c>
      <c r="T1661" s="2">
        <f>Table1[[#This Row],[units_sold]]-Table1[[#This Row],[unit_return]]</f>
        <v>7668.3720000000003</v>
      </c>
      <c r="U1661">
        <f>Table1[[#This Row],[final_sold]]*Table1[[#This Row],[final_price]]</f>
        <v>226818646.78252548</v>
      </c>
      <c r="V1661">
        <v>4.08</v>
      </c>
      <c r="W1661">
        <v>4.33</v>
      </c>
    </row>
    <row r="1662" spans="1:23" x14ac:dyDescent="0.3">
      <c r="A1662">
        <v>2023</v>
      </c>
      <c r="B1662" t="s">
        <v>37</v>
      </c>
      <c r="C1662" t="s">
        <v>20</v>
      </c>
      <c r="D1662">
        <v>30663</v>
      </c>
      <c r="E1662">
        <v>3.79</v>
      </c>
      <c r="F1662" s="2">
        <f>Table1[[#This Row],[website_traffic]]*(Table1[[#This Row],[conversion_rate]]/100)</f>
        <v>1162.1277</v>
      </c>
      <c r="G1662">
        <v>377154.06</v>
      </c>
      <c r="H1662" s="2">
        <f>Table1[[#This Row],[marketing_spend]]/Table1[[#This Row],[customer buying]]</f>
        <v>324.53753576306633</v>
      </c>
      <c r="I1662">
        <v>16465.77</v>
      </c>
      <c r="J1662">
        <v>26.64</v>
      </c>
      <c r="K1662" s="1">
        <f t="shared" si="25"/>
        <v>12079.288872000001</v>
      </c>
      <c r="L1662">
        <v>55.31</v>
      </c>
      <c r="M1662">
        <v>0.94</v>
      </c>
      <c r="N1662" s="1">
        <f>Table1[[#This Row],[final_price]]*Table1[[#This Row],[competitor_price_index]]</f>
        <v>11354.53153968</v>
      </c>
      <c r="O1662" t="s">
        <v>45</v>
      </c>
      <c r="P1662">
        <v>2352</v>
      </c>
      <c r="Q1662">
        <v>1073</v>
      </c>
      <c r="R1662">
        <v>22.21</v>
      </c>
      <c r="S1662" s="2">
        <f>Table1[[#This Row],[units_sold]]*(Table1[[#This Row],[return_rate]]/100)</f>
        <v>238.31330000000003</v>
      </c>
      <c r="T1662" s="2">
        <f>Table1[[#This Row],[units_sold]]-Table1[[#This Row],[unit_return]]</f>
        <v>834.68669999999997</v>
      </c>
      <c r="U1662">
        <f>Table1[[#This Row],[final_sold]]*Table1[[#This Row],[final_price]]</f>
        <v>10082421.766916404</v>
      </c>
      <c r="V1662">
        <v>4.62</v>
      </c>
      <c r="W1662">
        <v>10.46</v>
      </c>
    </row>
    <row r="1663" spans="1:23" x14ac:dyDescent="0.3">
      <c r="A1663">
        <v>2023</v>
      </c>
      <c r="B1663" t="s">
        <v>37</v>
      </c>
      <c r="C1663" t="s">
        <v>22</v>
      </c>
      <c r="D1663">
        <v>160244</v>
      </c>
      <c r="E1663">
        <v>0.62</v>
      </c>
      <c r="F1663" s="2">
        <f>Table1[[#This Row],[website_traffic]]*(Table1[[#This Row],[conversion_rate]]/100)</f>
        <v>993.51279999999997</v>
      </c>
      <c r="G1663">
        <v>162475.6</v>
      </c>
      <c r="H1663" s="2">
        <f>Table1[[#This Row],[marketing_spend]]/Table1[[#This Row],[customer buying]]</f>
        <v>163.53649394351035</v>
      </c>
      <c r="I1663">
        <v>7228.08</v>
      </c>
      <c r="J1663">
        <v>51.14</v>
      </c>
      <c r="K1663" s="1">
        <f t="shared" si="25"/>
        <v>3531.6398880000002</v>
      </c>
      <c r="L1663">
        <v>33.19</v>
      </c>
      <c r="M1663">
        <v>1.1200000000000001</v>
      </c>
      <c r="N1663" s="1">
        <f>Table1[[#This Row],[final_price]]*Table1[[#This Row],[competitor_price_index]]</f>
        <v>3955.4366745600005</v>
      </c>
      <c r="O1663" t="s">
        <v>45</v>
      </c>
      <c r="P1663">
        <v>4935</v>
      </c>
      <c r="Q1663">
        <v>741</v>
      </c>
      <c r="R1663">
        <v>10.44</v>
      </c>
      <c r="S1663" s="2">
        <f>Table1[[#This Row],[units_sold]]*(Table1[[#This Row],[return_rate]]/100)</f>
        <v>77.360399999999998</v>
      </c>
      <c r="T1663" s="2">
        <f>Table1[[#This Row],[units_sold]]-Table1[[#This Row],[unit_return]]</f>
        <v>663.63959999999997</v>
      </c>
      <c r="U1663">
        <f>Table1[[#This Row],[final_sold]]*Table1[[#This Row],[final_price]]</f>
        <v>2343736.0826163646</v>
      </c>
      <c r="V1663">
        <v>3.73</v>
      </c>
      <c r="W1663">
        <v>11.23</v>
      </c>
    </row>
    <row r="1664" spans="1:23" x14ac:dyDescent="0.3">
      <c r="A1664">
        <v>2023</v>
      </c>
      <c r="B1664" t="s">
        <v>37</v>
      </c>
      <c r="C1664" t="s">
        <v>19</v>
      </c>
      <c r="D1664">
        <v>12290</v>
      </c>
      <c r="E1664">
        <v>2.66</v>
      </c>
      <c r="F1664" s="2">
        <f>Table1[[#This Row],[website_traffic]]*(Table1[[#This Row],[conversion_rate]]/100)</f>
        <v>326.91400000000004</v>
      </c>
      <c r="G1664">
        <v>436229.31</v>
      </c>
      <c r="H1664" s="2">
        <f>Table1[[#This Row],[marketing_spend]]/Table1[[#This Row],[customer buying]]</f>
        <v>1334.3855264687347</v>
      </c>
      <c r="I1664">
        <v>4119.1899999999996</v>
      </c>
      <c r="J1664">
        <v>11.71</v>
      </c>
      <c r="K1664" s="1">
        <f t="shared" si="25"/>
        <v>3636.8328509999997</v>
      </c>
      <c r="L1664">
        <v>52.78</v>
      </c>
      <c r="M1664">
        <v>0.82</v>
      </c>
      <c r="N1664" s="1">
        <f>Table1[[#This Row],[final_price]]*Table1[[#This Row],[competitor_price_index]]</f>
        <v>2982.2029378199995</v>
      </c>
      <c r="O1664" t="s">
        <v>44</v>
      </c>
      <c r="P1664">
        <v>926</v>
      </c>
      <c r="Q1664">
        <v>307</v>
      </c>
      <c r="R1664">
        <v>6.87</v>
      </c>
      <c r="S1664" s="2">
        <f>Table1[[#This Row],[units_sold]]*(Table1[[#This Row],[return_rate]]/100)</f>
        <v>21.090899999999998</v>
      </c>
      <c r="T1664" s="2">
        <f>Table1[[#This Row],[units_sold]]-Table1[[#This Row],[unit_return]]</f>
        <v>285.90910000000002</v>
      </c>
      <c r="U1664">
        <f>Table1[[#This Row],[final_sold]]*Table1[[#This Row],[final_price]]</f>
        <v>1039803.6072798441</v>
      </c>
      <c r="V1664">
        <v>3.76</v>
      </c>
      <c r="W1664">
        <v>10.76</v>
      </c>
    </row>
    <row r="1665" spans="1:23" x14ac:dyDescent="0.3">
      <c r="A1665">
        <v>2023</v>
      </c>
      <c r="B1665" t="s">
        <v>37</v>
      </c>
      <c r="C1665" t="s">
        <v>22</v>
      </c>
      <c r="D1665">
        <v>111990</v>
      </c>
      <c r="E1665">
        <v>2.99</v>
      </c>
      <c r="F1665" s="2">
        <f>Table1[[#This Row],[website_traffic]]*(Table1[[#This Row],[conversion_rate]]/100)</f>
        <v>3348.5010000000002</v>
      </c>
      <c r="G1665">
        <v>286540.71000000002</v>
      </c>
      <c r="H1665" s="2">
        <f>Table1[[#This Row],[marketing_spend]]/Table1[[#This Row],[customer buying]]</f>
        <v>85.572830947340321</v>
      </c>
      <c r="I1665">
        <v>40204.57</v>
      </c>
      <c r="J1665">
        <v>44.94</v>
      </c>
      <c r="K1665" s="1">
        <f t="shared" si="25"/>
        <v>22136.636242</v>
      </c>
      <c r="L1665">
        <v>126.66</v>
      </c>
      <c r="M1665">
        <v>0.97</v>
      </c>
      <c r="N1665" s="1">
        <f>Table1[[#This Row],[final_price]]*Table1[[#This Row],[competitor_price_index]]</f>
        <v>21472.537154739999</v>
      </c>
      <c r="O1665" t="s">
        <v>44</v>
      </c>
      <c r="P1665">
        <v>386</v>
      </c>
      <c r="Q1665">
        <v>2837</v>
      </c>
      <c r="R1665">
        <v>1.75</v>
      </c>
      <c r="S1665" s="2">
        <f>Table1[[#This Row],[units_sold]]*(Table1[[#This Row],[return_rate]]/100)</f>
        <v>49.647500000000008</v>
      </c>
      <c r="T1665" s="2">
        <f>Table1[[#This Row],[units_sold]]-Table1[[#This Row],[unit_return]]</f>
        <v>2787.3525</v>
      </c>
      <c r="U1665">
        <f>Table1[[#This Row],[final_sold]]*Table1[[#This Row],[final_price]]</f>
        <v>61702608.370729305</v>
      </c>
      <c r="V1665">
        <v>3.39</v>
      </c>
      <c r="W1665">
        <v>17.66</v>
      </c>
    </row>
    <row r="1666" spans="1:23" x14ac:dyDescent="0.3">
      <c r="A1666">
        <v>2023</v>
      </c>
      <c r="B1666" t="s">
        <v>37</v>
      </c>
      <c r="C1666" t="s">
        <v>22</v>
      </c>
      <c r="D1666">
        <v>154055</v>
      </c>
      <c r="E1666">
        <v>5.76</v>
      </c>
      <c r="F1666" s="2">
        <f>Table1[[#This Row],[website_traffic]]*(Table1[[#This Row],[conversion_rate]]/100)</f>
        <v>8873.5679999999993</v>
      </c>
      <c r="G1666">
        <v>180790.94</v>
      </c>
      <c r="H1666" s="2">
        <f>Table1[[#This Row],[marketing_spend]]/Table1[[#This Row],[customer buying]]</f>
        <v>20.37409754452775</v>
      </c>
      <c r="I1666">
        <v>43984.38</v>
      </c>
      <c r="J1666">
        <v>55.02</v>
      </c>
      <c r="K1666" s="1">
        <f t="shared" ref="K1666:K1729" si="26">I1666*(1-J1666/100)</f>
        <v>19784.174123999997</v>
      </c>
      <c r="L1666">
        <v>20.6</v>
      </c>
      <c r="M1666">
        <v>0.94</v>
      </c>
      <c r="N1666" s="1">
        <f>Table1[[#This Row],[final_price]]*Table1[[#This Row],[competitor_price_index]]</f>
        <v>18597.123676559997</v>
      </c>
      <c r="O1666" t="s">
        <v>45</v>
      </c>
      <c r="P1666">
        <v>462</v>
      </c>
      <c r="Q1666">
        <v>6229</v>
      </c>
      <c r="R1666">
        <v>6.43</v>
      </c>
      <c r="S1666" s="2">
        <f>Table1[[#This Row],[units_sold]]*(Table1[[#This Row],[return_rate]]/100)</f>
        <v>400.5247</v>
      </c>
      <c r="T1666" s="2">
        <f>Table1[[#This Row],[units_sold]]-Table1[[#This Row],[unit_return]]</f>
        <v>5828.4753000000001</v>
      </c>
      <c r="U1666">
        <f>Table1[[#This Row],[final_sold]]*Table1[[#This Row],[final_price]]</f>
        <v>115311570.21263312</v>
      </c>
      <c r="V1666">
        <v>3.51</v>
      </c>
      <c r="W1666">
        <v>13.64</v>
      </c>
    </row>
    <row r="1667" spans="1:23" x14ac:dyDescent="0.3">
      <c r="A1667">
        <v>2023</v>
      </c>
      <c r="B1667" t="s">
        <v>37</v>
      </c>
      <c r="C1667" t="s">
        <v>21</v>
      </c>
      <c r="D1667">
        <v>154419</v>
      </c>
      <c r="E1667">
        <v>7.83</v>
      </c>
      <c r="F1667" s="2">
        <f>Table1[[#This Row],[website_traffic]]*(Table1[[#This Row],[conversion_rate]]/100)</f>
        <v>12091.007699999998</v>
      </c>
      <c r="G1667">
        <v>91333.22</v>
      </c>
      <c r="H1667" s="2">
        <f>Table1[[#This Row],[marketing_spend]]/Table1[[#This Row],[customer buying]]</f>
        <v>7.5538137321672547</v>
      </c>
      <c r="I1667">
        <v>21689.1</v>
      </c>
      <c r="J1667">
        <v>49.99</v>
      </c>
      <c r="K1667" s="1">
        <f t="shared" si="26"/>
        <v>10846.71891</v>
      </c>
      <c r="L1667">
        <v>356.32</v>
      </c>
      <c r="M1667">
        <v>1.1499999999999999</v>
      </c>
      <c r="N1667" s="1">
        <f>Table1[[#This Row],[final_price]]*Table1[[#This Row],[competitor_price_index]]</f>
        <v>12473.726746499999</v>
      </c>
      <c r="O1667" t="s">
        <v>45</v>
      </c>
      <c r="P1667">
        <v>1686</v>
      </c>
      <c r="Q1667">
        <v>8560</v>
      </c>
      <c r="R1667">
        <v>19.09</v>
      </c>
      <c r="S1667" s="2">
        <f>Table1[[#This Row],[units_sold]]*(Table1[[#This Row],[return_rate]]/100)</f>
        <v>1634.1039999999998</v>
      </c>
      <c r="T1667" s="2">
        <f>Table1[[#This Row],[units_sold]]-Table1[[#This Row],[unit_return]]</f>
        <v>6925.8960000000006</v>
      </c>
      <c r="U1667">
        <f>Table1[[#This Row],[final_sold]]*Table1[[#This Row],[final_price]]</f>
        <v>75123247.111893371</v>
      </c>
      <c r="V1667">
        <v>3.54</v>
      </c>
      <c r="W1667">
        <v>9.56</v>
      </c>
    </row>
    <row r="1668" spans="1:23" x14ac:dyDescent="0.3">
      <c r="A1668">
        <v>2023</v>
      </c>
      <c r="B1668" t="s">
        <v>37</v>
      </c>
      <c r="C1668" t="s">
        <v>21</v>
      </c>
      <c r="D1668">
        <v>123245</v>
      </c>
      <c r="E1668">
        <v>1.1399999999999999</v>
      </c>
      <c r="F1668" s="2">
        <f>Table1[[#This Row],[website_traffic]]*(Table1[[#This Row],[conversion_rate]]/100)</f>
        <v>1404.9929999999999</v>
      </c>
      <c r="G1668">
        <v>237023.1</v>
      </c>
      <c r="H1668" s="2">
        <f>Table1[[#This Row],[marketing_spend]]/Table1[[#This Row],[customer buying]]</f>
        <v>168.70055580348088</v>
      </c>
      <c r="I1668">
        <v>4933.82</v>
      </c>
      <c r="J1668">
        <v>31.46</v>
      </c>
      <c r="K1668" s="1">
        <f t="shared" si="26"/>
        <v>3381.6402279999998</v>
      </c>
      <c r="L1668">
        <v>370.6</v>
      </c>
      <c r="M1668">
        <v>1.1399999999999999</v>
      </c>
      <c r="N1668" s="1">
        <f>Table1[[#This Row],[final_price]]*Table1[[#This Row],[competitor_price_index]]</f>
        <v>3855.0698599199995</v>
      </c>
      <c r="O1668" t="s">
        <v>45</v>
      </c>
      <c r="P1668">
        <v>3509</v>
      </c>
      <c r="Q1668">
        <v>1101</v>
      </c>
      <c r="R1668">
        <v>4.75</v>
      </c>
      <c r="S1668" s="2">
        <f>Table1[[#This Row],[units_sold]]*(Table1[[#This Row],[return_rate]]/100)</f>
        <v>52.297499999999999</v>
      </c>
      <c r="T1668" s="2">
        <f>Table1[[#This Row],[units_sold]]-Table1[[#This Row],[unit_return]]</f>
        <v>1048.7025000000001</v>
      </c>
      <c r="U1668">
        <f>Table1[[#This Row],[final_sold]]*Table1[[#This Row],[final_price]]</f>
        <v>3546334.5612041699</v>
      </c>
      <c r="V1668">
        <v>3.92</v>
      </c>
      <c r="W1668">
        <v>6.41</v>
      </c>
    </row>
    <row r="1669" spans="1:23" x14ac:dyDescent="0.3">
      <c r="A1669">
        <v>2023</v>
      </c>
      <c r="B1669" t="s">
        <v>37</v>
      </c>
      <c r="C1669" t="s">
        <v>18</v>
      </c>
      <c r="D1669">
        <v>128081</v>
      </c>
      <c r="E1669">
        <v>0.93</v>
      </c>
      <c r="F1669" s="2">
        <f>Table1[[#This Row],[website_traffic]]*(Table1[[#This Row],[conversion_rate]]/100)</f>
        <v>1191.1533000000002</v>
      </c>
      <c r="G1669">
        <v>140325.04</v>
      </c>
      <c r="H1669" s="2">
        <f>Table1[[#This Row],[marketing_spend]]/Table1[[#This Row],[customer buying]]</f>
        <v>117.80602882937065</v>
      </c>
      <c r="I1669">
        <v>43968.28</v>
      </c>
      <c r="J1669">
        <v>18.899999999999999</v>
      </c>
      <c r="K1669" s="1">
        <f t="shared" si="26"/>
        <v>35658.275079999999</v>
      </c>
      <c r="L1669">
        <v>370.76</v>
      </c>
      <c r="M1669">
        <v>0.82</v>
      </c>
      <c r="N1669" s="1">
        <f>Table1[[#This Row],[final_price]]*Table1[[#This Row],[competitor_price_index]]</f>
        <v>29239.785565599999</v>
      </c>
      <c r="O1669" t="s">
        <v>45</v>
      </c>
      <c r="P1669">
        <v>3986</v>
      </c>
      <c r="Q1669">
        <v>1150</v>
      </c>
      <c r="R1669">
        <v>3.13</v>
      </c>
      <c r="S1669" s="2">
        <f>Table1[[#This Row],[units_sold]]*(Table1[[#This Row],[return_rate]]/100)</f>
        <v>35.995000000000005</v>
      </c>
      <c r="T1669" s="2">
        <f>Table1[[#This Row],[units_sold]]-Table1[[#This Row],[unit_return]]</f>
        <v>1114.0050000000001</v>
      </c>
      <c r="U1669">
        <f>Table1[[#This Row],[final_sold]]*Table1[[#This Row],[final_price]]</f>
        <v>39723496.730495401</v>
      </c>
      <c r="V1669">
        <v>4.83</v>
      </c>
      <c r="W1669">
        <v>7.63</v>
      </c>
    </row>
    <row r="1670" spans="1:23" x14ac:dyDescent="0.3">
      <c r="A1670">
        <v>2023</v>
      </c>
      <c r="B1670" t="s">
        <v>37</v>
      </c>
      <c r="C1670" t="s">
        <v>22</v>
      </c>
      <c r="D1670">
        <v>134086</v>
      </c>
      <c r="E1670">
        <v>1.55</v>
      </c>
      <c r="F1670" s="2">
        <f>Table1[[#This Row],[website_traffic]]*(Table1[[#This Row],[conversion_rate]]/100)</f>
        <v>2078.3330000000001</v>
      </c>
      <c r="G1670">
        <v>49291.8</v>
      </c>
      <c r="H1670" s="2">
        <f>Table1[[#This Row],[marketing_spend]]/Table1[[#This Row],[customer buying]]</f>
        <v>23.716988567279643</v>
      </c>
      <c r="I1670">
        <v>34426.69</v>
      </c>
      <c r="J1670">
        <v>8.27</v>
      </c>
      <c r="K1670" s="1">
        <f t="shared" si="26"/>
        <v>31579.602737000001</v>
      </c>
      <c r="L1670">
        <v>416.36</v>
      </c>
      <c r="M1670">
        <v>0.96</v>
      </c>
      <c r="N1670" s="1">
        <f>Table1[[#This Row],[final_price]]*Table1[[#This Row],[competitor_price_index]]</f>
        <v>30316.418627520001</v>
      </c>
      <c r="O1670" t="s">
        <v>44</v>
      </c>
      <c r="P1670">
        <v>2533</v>
      </c>
      <c r="Q1670">
        <v>1808</v>
      </c>
      <c r="R1670">
        <v>9.02</v>
      </c>
      <c r="S1670" s="2">
        <f>Table1[[#This Row],[units_sold]]*(Table1[[#This Row],[return_rate]]/100)</f>
        <v>163.08160000000001</v>
      </c>
      <c r="T1670" s="2">
        <f>Table1[[#This Row],[units_sold]]-Table1[[#This Row],[unit_return]]</f>
        <v>1644.9184</v>
      </c>
      <c r="U1670">
        <f>Table1[[#This Row],[final_sold]]*Table1[[#This Row],[final_price]]</f>
        <v>51945869.606781662</v>
      </c>
      <c r="V1670">
        <v>3.48</v>
      </c>
      <c r="W1670">
        <v>9.0500000000000007</v>
      </c>
    </row>
    <row r="1671" spans="1:23" x14ac:dyDescent="0.3">
      <c r="A1671">
        <v>2023</v>
      </c>
      <c r="B1671" t="s">
        <v>37</v>
      </c>
      <c r="C1671" t="s">
        <v>20</v>
      </c>
      <c r="D1671">
        <v>26379</v>
      </c>
      <c r="E1671">
        <v>5.55</v>
      </c>
      <c r="F1671" s="2">
        <f>Table1[[#This Row],[website_traffic]]*(Table1[[#This Row],[conversion_rate]]/100)</f>
        <v>1464.0345</v>
      </c>
      <c r="G1671">
        <v>275059.3</v>
      </c>
      <c r="H1671" s="2">
        <f>Table1[[#This Row],[marketing_spend]]/Table1[[#This Row],[customer buying]]</f>
        <v>187.87760807549276</v>
      </c>
      <c r="I1671">
        <v>21892.34</v>
      </c>
      <c r="J1671">
        <v>16.059999999999999</v>
      </c>
      <c r="K1671" s="1">
        <f t="shared" si="26"/>
        <v>18376.430196000001</v>
      </c>
      <c r="L1671">
        <v>309.45</v>
      </c>
      <c r="M1671">
        <v>1.18</v>
      </c>
      <c r="N1671" s="1">
        <f>Table1[[#This Row],[final_price]]*Table1[[#This Row],[competitor_price_index]]</f>
        <v>21684.187631280001</v>
      </c>
      <c r="O1671" t="s">
        <v>45</v>
      </c>
      <c r="P1671">
        <v>4257</v>
      </c>
      <c r="Q1671">
        <v>939</v>
      </c>
      <c r="R1671">
        <v>8.26</v>
      </c>
      <c r="S1671" s="2">
        <f>Table1[[#This Row],[units_sold]]*(Table1[[#This Row],[return_rate]]/100)</f>
        <v>77.561399999999992</v>
      </c>
      <c r="T1671" s="2">
        <f>Table1[[#This Row],[units_sold]]-Table1[[#This Row],[unit_return]]</f>
        <v>861.43859999999995</v>
      </c>
      <c r="U1671">
        <f>Table1[[#This Row],[final_sold]]*Table1[[#This Row],[final_price]]</f>
        <v>15830166.301039966</v>
      </c>
      <c r="V1671">
        <v>3.21</v>
      </c>
      <c r="W1671">
        <v>13.26</v>
      </c>
    </row>
    <row r="1672" spans="1:23" x14ac:dyDescent="0.3">
      <c r="A1672">
        <v>2023</v>
      </c>
      <c r="B1672" t="s">
        <v>37</v>
      </c>
      <c r="C1672" t="s">
        <v>18</v>
      </c>
      <c r="D1672">
        <v>18673</v>
      </c>
      <c r="E1672">
        <v>6.51</v>
      </c>
      <c r="F1672" s="2">
        <f>Table1[[#This Row],[website_traffic]]*(Table1[[#This Row],[conversion_rate]]/100)</f>
        <v>1215.6122999999998</v>
      </c>
      <c r="G1672">
        <v>491712.52</v>
      </c>
      <c r="H1672" s="2">
        <f>Table1[[#This Row],[marketing_spend]]/Table1[[#This Row],[customer buying]]</f>
        <v>404.49781562756488</v>
      </c>
      <c r="I1672">
        <v>14240.09</v>
      </c>
      <c r="J1672">
        <v>6.63</v>
      </c>
      <c r="K1672" s="1">
        <f t="shared" si="26"/>
        <v>13295.972033</v>
      </c>
      <c r="L1672">
        <v>223.11</v>
      </c>
      <c r="M1672">
        <v>0.95</v>
      </c>
      <c r="N1672" s="1">
        <f>Table1[[#This Row],[final_price]]*Table1[[#This Row],[competitor_price_index]]</f>
        <v>12631.17343135</v>
      </c>
      <c r="O1672" t="s">
        <v>45</v>
      </c>
      <c r="P1672">
        <v>3500</v>
      </c>
      <c r="Q1672">
        <v>887</v>
      </c>
      <c r="R1672">
        <v>3</v>
      </c>
      <c r="S1672" s="2">
        <f>Table1[[#This Row],[units_sold]]*(Table1[[#This Row],[return_rate]]/100)</f>
        <v>26.61</v>
      </c>
      <c r="T1672" s="2">
        <f>Table1[[#This Row],[units_sold]]-Table1[[#This Row],[unit_return]]</f>
        <v>860.39</v>
      </c>
      <c r="U1672">
        <f>Table1[[#This Row],[final_sold]]*Table1[[#This Row],[final_price]]</f>
        <v>11439721.37747287</v>
      </c>
      <c r="V1672">
        <v>3.65</v>
      </c>
      <c r="W1672">
        <v>9.56</v>
      </c>
    </row>
    <row r="1673" spans="1:23" x14ac:dyDescent="0.3">
      <c r="A1673">
        <v>2023</v>
      </c>
      <c r="B1673" t="s">
        <v>37</v>
      </c>
      <c r="C1673" t="s">
        <v>22</v>
      </c>
      <c r="D1673">
        <v>162126</v>
      </c>
      <c r="E1673">
        <v>7.12</v>
      </c>
      <c r="F1673" s="2">
        <f>Table1[[#This Row],[website_traffic]]*(Table1[[#This Row],[conversion_rate]]/100)</f>
        <v>11543.3712</v>
      </c>
      <c r="G1673">
        <v>30765.94</v>
      </c>
      <c r="H1673" s="2">
        <f>Table1[[#This Row],[marketing_spend]]/Table1[[#This Row],[customer buying]]</f>
        <v>2.6652473932398535</v>
      </c>
      <c r="I1673">
        <v>47850.42</v>
      </c>
      <c r="J1673">
        <v>32.729999999999997</v>
      </c>
      <c r="K1673" s="1">
        <f t="shared" si="26"/>
        <v>32188.977534000001</v>
      </c>
      <c r="L1673">
        <v>122.21</v>
      </c>
      <c r="M1673">
        <v>0.97</v>
      </c>
      <c r="N1673" s="1">
        <f>Table1[[#This Row],[final_price]]*Table1[[#This Row],[competitor_price_index]]</f>
        <v>31223.308207980001</v>
      </c>
      <c r="O1673" t="s">
        <v>45</v>
      </c>
      <c r="P1673">
        <v>3036</v>
      </c>
      <c r="Q1673">
        <v>6879</v>
      </c>
      <c r="R1673">
        <v>24.63</v>
      </c>
      <c r="S1673" s="2">
        <f>Table1[[#This Row],[units_sold]]*(Table1[[#This Row],[return_rate]]/100)</f>
        <v>1694.2976999999998</v>
      </c>
      <c r="T1673" s="2">
        <f>Table1[[#This Row],[units_sold]]-Table1[[#This Row],[unit_return]]</f>
        <v>5184.7022999999999</v>
      </c>
      <c r="U1673">
        <f>Table1[[#This Row],[final_sold]]*Table1[[#This Row],[final_price]]</f>
        <v>166890265.85517815</v>
      </c>
      <c r="V1673">
        <v>2.98</v>
      </c>
      <c r="W1673">
        <v>10.76</v>
      </c>
    </row>
    <row r="1674" spans="1:23" x14ac:dyDescent="0.3">
      <c r="A1674">
        <v>2023</v>
      </c>
      <c r="B1674" t="s">
        <v>37</v>
      </c>
      <c r="C1674" t="s">
        <v>20</v>
      </c>
      <c r="D1674">
        <v>30400</v>
      </c>
      <c r="E1674">
        <v>7.97</v>
      </c>
      <c r="F1674" s="2">
        <f>Table1[[#This Row],[website_traffic]]*(Table1[[#This Row],[conversion_rate]]/100)</f>
        <v>2422.8799999999997</v>
      </c>
      <c r="G1674">
        <v>404025.35</v>
      </c>
      <c r="H1674" s="2">
        <f>Table1[[#This Row],[marketing_spend]]/Table1[[#This Row],[customer buying]]</f>
        <v>166.75417272006868</v>
      </c>
      <c r="I1674">
        <v>25584.21</v>
      </c>
      <c r="J1674">
        <v>30.36</v>
      </c>
      <c r="K1674" s="1">
        <f t="shared" si="26"/>
        <v>17816.843843999999</v>
      </c>
      <c r="L1674">
        <v>61.46</v>
      </c>
      <c r="M1674">
        <v>0.95</v>
      </c>
      <c r="N1674" s="1">
        <f>Table1[[#This Row],[final_price]]*Table1[[#This Row],[competitor_price_index]]</f>
        <v>16926.001651799997</v>
      </c>
      <c r="O1674" t="s">
        <v>45</v>
      </c>
      <c r="P1674">
        <v>2157</v>
      </c>
      <c r="Q1674">
        <v>1812</v>
      </c>
      <c r="R1674">
        <v>17.73</v>
      </c>
      <c r="S1674" s="2">
        <f>Table1[[#This Row],[units_sold]]*(Table1[[#This Row],[return_rate]]/100)</f>
        <v>321.26760000000002</v>
      </c>
      <c r="T1674" s="2">
        <f>Table1[[#This Row],[units_sold]]-Table1[[#This Row],[unit_return]]</f>
        <v>1490.7323999999999</v>
      </c>
      <c r="U1674">
        <f>Table1[[#This Row],[final_sold]]*Table1[[#This Row],[final_price]]</f>
        <v>26560146.383991342</v>
      </c>
      <c r="V1674">
        <v>3.74</v>
      </c>
      <c r="W1674">
        <v>12.42</v>
      </c>
    </row>
    <row r="1675" spans="1:23" x14ac:dyDescent="0.3">
      <c r="A1675">
        <v>2023</v>
      </c>
      <c r="B1675" t="s">
        <v>37</v>
      </c>
      <c r="C1675" t="s">
        <v>21</v>
      </c>
      <c r="D1675">
        <v>109988</v>
      </c>
      <c r="E1675">
        <v>7.14</v>
      </c>
      <c r="F1675" s="2">
        <f>Table1[[#This Row],[website_traffic]]*(Table1[[#This Row],[conversion_rate]]/100)</f>
        <v>7853.1431999999986</v>
      </c>
      <c r="G1675">
        <v>44855.7</v>
      </c>
      <c r="H1675" s="2">
        <f>Table1[[#This Row],[marketing_spend]]/Table1[[#This Row],[customer buying]]</f>
        <v>5.7118148565022988</v>
      </c>
      <c r="I1675">
        <v>350.44</v>
      </c>
      <c r="J1675">
        <v>36.21</v>
      </c>
      <c r="K1675" s="1">
        <f t="shared" si="26"/>
        <v>223.54567599999996</v>
      </c>
      <c r="L1675">
        <v>224.52</v>
      </c>
      <c r="M1675">
        <v>0.84</v>
      </c>
      <c r="N1675" s="1">
        <f>Table1[[#This Row],[final_price]]*Table1[[#This Row],[competitor_price_index]]</f>
        <v>187.77836783999996</v>
      </c>
      <c r="O1675" t="s">
        <v>45</v>
      </c>
      <c r="P1675">
        <v>4567</v>
      </c>
      <c r="Q1675">
        <v>6942</v>
      </c>
      <c r="R1675">
        <v>23.65</v>
      </c>
      <c r="S1675" s="2">
        <f>Table1[[#This Row],[units_sold]]*(Table1[[#This Row],[return_rate]]/100)</f>
        <v>1641.7829999999999</v>
      </c>
      <c r="T1675" s="2">
        <f>Table1[[#This Row],[units_sold]]-Table1[[#This Row],[unit_return]]</f>
        <v>5300.2170000000006</v>
      </c>
      <c r="U1675">
        <f>Table1[[#This Row],[final_sold]]*Table1[[#This Row],[final_price]]</f>
        <v>1184840.5922116919</v>
      </c>
      <c r="V1675">
        <v>4.42</v>
      </c>
      <c r="W1675">
        <v>11.31</v>
      </c>
    </row>
    <row r="1676" spans="1:23" x14ac:dyDescent="0.3">
      <c r="A1676">
        <v>2023</v>
      </c>
      <c r="B1676" t="s">
        <v>37</v>
      </c>
      <c r="C1676" t="s">
        <v>18</v>
      </c>
      <c r="D1676">
        <v>31539</v>
      </c>
      <c r="E1676">
        <v>1.54</v>
      </c>
      <c r="F1676" s="2">
        <f>Table1[[#This Row],[website_traffic]]*(Table1[[#This Row],[conversion_rate]]/100)</f>
        <v>485.70060000000001</v>
      </c>
      <c r="G1676">
        <v>24766.43</v>
      </c>
      <c r="H1676" s="2">
        <f>Table1[[#This Row],[marketing_spend]]/Table1[[#This Row],[customer buying]]</f>
        <v>50.991145574042939</v>
      </c>
      <c r="I1676">
        <v>4755.8500000000004</v>
      </c>
      <c r="J1676">
        <v>20.61</v>
      </c>
      <c r="K1676" s="1">
        <f t="shared" si="26"/>
        <v>3775.6693150000006</v>
      </c>
      <c r="L1676">
        <v>355.23</v>
      </c>
      <c r="M1676">
        <v>1.1399999999999999</v>
      </c>
      <c r="N1676" s="1">
        <f>Table1[[#This Row],[final_price]]*Table1[[#This Row],[competitor_price_index]]</f>
        <v>4304.2630190999998</v>
      </c>
      <c r="O1676" t="s">
        <v>45</v>
      </c>
      <c r="P1676">
        <v>1179</v>
      </c>
      <c r="Q1676">
        <v>453</v>
      </c>
      <c r="R1676">
        <v>12.96</v>
      </c>
      <c r="S1676" s="2">
        <f>Table1[[#This Row],[units_sold]]*(Table1[[#This Row],[return_rate]]/100)</f>
        <v>58.708800000000011</v>
      </c>
      <c r="T1676" s="2">
        <f>Table1[[#This Row],[units_sold]]-Table1[[#This Row],[unit_return]]</f>
        <v>394.2912</v>
      </c>
      <c r="U1676">
        <f>Table1[[#This Row],[final_sold]]*Table1[[#This Row],[final_price]]</f>
        <v>1488713.1850145282</v>
      </c>
      <c r="V1676">
        <v>4.67</v>
      </c>
      <c r="W1676">
        <v>1.99</v>
      </c>
    </row>
    <row r="1677" spans="1:23" x14ac:dyDescent="0.3">
      <c r="A1677">
        <v>2023</v>
      </c>
      <c r="B1677" t="s">
        <v>37</v>
      </c>
      <c r="C1677" t="s">
        <v>21</v>
      </c>
      <c r="D1677">
        <v>167821</v>
      </c>
      <c r="E1677">
        <v>3.18</v>
      </c>
      <c r="F1677" s="2">
        <f>Table1[[#This Row],[website_traffic]]*(Table1[[#This Row],[conversion_rate]]/100)</f>
        <v>5336.7078000000001</v>
      </c>
      <c r="G1677">
        <v>478348.3</v>
      </c>
      <c r="H1677" s="2">
        <f>Table1[[#This Row],[marketing_spend]]/Table1[[#This Row],[customer buying]]</f>
        <v>89.63359395468494</v>
      </c>
      <c r="I1677">
        <v>22974.37</v>
      </c>
      <c r="J1677">
        <v>42.56</v>
      </c>
      <c r="K1677" s="1">
        <f t="shared" si="26"/>
        <v>13196.478128000001</v>
      </c>
      <c r="L1677">
        <v>128.37</v>
      </c>
      <c r="M1677">
        <v>1.03</v>
      </c>
      <c r="N1677" s="1">
        <f>Table1[[#This Row],[final_price]]*Table1[[#This Row],[competitor_price_index]]</f>
        <v>13592.372471840001</v>
      </c>
      <c r="O1677" t="s">
        <v>44</v>
      </c>
      <c r="P1677">
        <v>2880</v>
      </c>
      <c r="Q1677">
        <v>4536</v>
      </c>
      <c r="R1677">
        <v>24.29</v>
      </c>
      <c r="S1677" s="2">
        <f>Table1[[#This Row],[units_sold]]*(Table1[[#This Row],[return_rate]]/100)</f>
        <v>1101.7944</v>
      </c>
      <c r="T1677" s="2">
        <f>Table1[[#This Row],[units_sold]]-Table1[[#This Row],[unit_return]]</f>
        <v>3434.2056000000002</v>
      </c>
      <c r="U1677">
        <f>Table1[[#This Row],[final_sold]]*Table1[[#This Row],[final_price]]</f>
        <v>45319419.087455124</v>
      </c>
      <c r="V1677">
        <v>3.4</v>
      </c>
      <c r="W1677">
        <v>12.72</v>
      </c>
    </row>
    <row r="1678" spans="1:23" x14ac:dyDescent="0.3">
      <c r="A1678">
        <v>2023</v>
      </c>
      <c r="B1678" t="s">
        <v>37</v>
      </c>
      <c r="C1678" t="s">
        <v>19</v>
      </c>
      <c r="D1678">
        <v>138104</v>
      </c>
      <c r="E1678">
        <v>7.99</v>
      </c>
      <c r="F1678" s="2">
        <f>Table1[[#This Row],[website_traffic]]*(Table1[[#This Row],[conversion_rate]]/100)</f>
        <v>11034.509599999999</v>
      </c>
      <c r="G1678">
        <v>331447.63</v>
      </c>
      <c r="H1678" s="2">
        <f>Table1[[#This Row],[marketing_spend]]/Table1[[#This Row],[customer buying]]</f>
        <v>30.037368402851364</v>
      </c>
      <c r="I1678">
        <v>38647.18</v>
      </c>
      <c r="J1678">
        <v>7.34</v>
      </c>
      <c r="K1678" s="1">
        <f t="shared" si="26"/>
        <v>35810.476988000002</v>
      </c>
      <c r="L1678">
        <v>50.44</v>
      </c>
      <c r="M1678">
        <v>0.86</v>
      </c>
      <c r="N1678" s="1">
        <f>Table1[[#This Row],[final_price]]*Table1[[#This Row],[competitor_price_index]]</f>
        <v>30797.01020968</v>
      </c>
      <c r="O1678" t="s">
        <v>45</v>
      </c>
      <c r="P1678">
        <v>907</v>
      </c>
      <c r="Q1678">
        <v>10063</v>
      </c>
      <c r="R1678">
        <v>9.77</v>
      </c>
      <c r="S1678" s="2">
        <f>Table1[[#This Row],[units_sold]]*(Table1[[#This Row],[return_rate]]/100)</f>
        <v>983.15509999999995</v>
      </c>
      <c r="T1678" s="2">
        <f>Table1[[#This Row],[units_sold]]-Table1[[#This Row],[unit_return]]</f>
        <v>9079.8449000000001</v>
      </c>
      <c r="U1678">
        <f>Table1[[#This Row],[final_sold]]*Table1[[#This Row],[final_price]]</f>
        <v>325153576.8460592</v>
      </c>
      <c r="V1678">
        <v>4.5599999999999996</v>
      </c>
      <c r="W1678">
        <v>5.46</v>
      </c>
    </row>
    <row r="1679" spans="1:23" x14ac:dyDescent="0.3">
      <c r="A1679">
        <v>2023</v>
      </c>
      <c r="B1679" t="s">
        <v>37</v>
      </c>
      <c r="C1679" t="s">
        <v>19</v>
      </c>
      <c r="D1679">
        <v>26789</v>
      </c>
      <c r="E1679">
        <v>1.07</v>
      </c>
      <c r="F1679" s="2">
        <f>Table1[[#This Row],[website_traffic]]*(Table1[[#This Row],[conversion_rate]]/100)</f>
        <v>286.64230000000003</v>
      </c>
      <c r="G1679">
        <v>180511.07</v>
      </c>
      <c r="H1679" s="2">
        <f>Table1[[#This Row],[marketing_spend]]/Table1[[#This Row],[customer buying]]</f>
        <v>629.74330725088373</v>
      </c>
      <c r="I1679">
        <v>11159.3</v>
      </c>
      <c r="J1679">
        <v>29.61</v>
      </c>
      <c r="K1679" s="1">
        <f t="shared" si="26"/>
        <v>7855.0312699999995</v>
      </c>
      <c r="L1679">
        <v>393.04</v>
      </c>
      <c r="M1679">
        <v>0.97</v>
      </c>
      <c r="N1679" s="1">
        <f>Table1[[#This Row],[final_price]]*Table1[[#This Row],[competitor_price_index]]</f>
        <v>7619.380331899999</v>
      </c>
      <c r="O1679" t="s">
        <v>45</v>
      </c>
      <c r="P1679">
        <v>4583</v>
      </c>
      <c r="Q1679">
        <v>171</v>
      </c>
      <c r="R1679">
        <v>10.27</v>
      </c>
      <c r="S1679" s="2">
        <f>Table1[[#This Row],[units_sold]]*(Table1[[#This Row],[return_rate]]/100)</f>
        <v>17.561699999999998</v>
      </c>
      <c r="T1679" s="2">
        <f>Table1[[#This Row],[units_sold]]-Table1[[#This Row],[unit_return]]</f>
        <v>153.4383</v>
      </c>
      <c r="U1679">
        <f>Table1[[#This Row],[final_sold]]*Table1[[#This Row],[final_price]]</f>
        <v>1205262.6445156408</v>
      </c>
      <c r="V1679">
        <v>2.99</v>
      </c>
      <c r="W1679">
        <v>6.19</v>
      </c>
    </row>
    <row r="1680" spans="1:23" x14ac:dyDescent="0.3">
      <c r="A1680">
        <v>2023</v>
      </c>
      <c r="B1680" t="s">
        <v>37</v>
      </c>
      <c r="C1680" t="s">
        <v>22</v>
      </c>
      <c r="D1680">
        <v>139896</v>
      </c>
      <c r="E1680">
        <v>3.29</v>
      </c>
      <c r="F1680" s="2">
        <f>Table1[[#This Row],[website_traffic]]*(Table1[[#This Row],[conversion_rate]]/100)</f>
        <v>4602.5783999999994</v>
      </c>
      <c r="G1680">
        <v>430161.6</v>
      </c>
      <c r="H1680" s="2">
        <f>Table1[[#This Row],[marketing_spend]]/Table1[[#This Row],[customer buying]]</f>
        <v>93.461004379632087</v>
      </c>
      <c r="I1680">
        <v>17080.7</v>
      </c>
      <c r="J1680">
        <v>40.68</v>
      </c>
      <c r="K1680" s="1">
        <f t="shared" si="26"/>
        <v>10132.27124</v>
      </c>
      <c r="L1680">
        <v>106.69</v>
      </c>
      <c r="M1680">
        <v>0.94</v>
      </c>
      <c r="N1680" s="1">
        <f>Table1[[#This Row],[final_price]]*Table1[[#This Row],[competitor_price_index]]</f>
        <v>9524.3349655999991</v>
      </c>
      <c r="O1680" t="s">
        <v>45</v>
      </c>
      <c r="P1680">
        <v>696</v>
      </c>
      <c r="Q1680">
        <v>3534</v>
      </c>
      <c r="R1680">
        <v>4.7</v>
      </c>
      <c r="S1680" s="2">
        <f>Table1[[#This Row],[units_sold]]*(Table1[[#This Row],[return_rate]]/100)</f>
        <v>166.09800000000001</v>
      </c>
      <c r="T1680" s="2">
        <f>Table1[[#This Row],[units_sold]]-Table1[[#This Row],[unit_return]]</f>
        <v>3367.902</v>
      </c>
      <c r="U1680">
        <f>Table1[[#This Row],[final_sold]]*Table1[[#This Row],[final_price]]</f>
        <v>34124496.573738478</v>
      </c>
      <c r="V1680">
        <v>3.84</v>
      </c>
      <c r="W1680">
        <v>14.51</v>
      </c>
    </row>
    <row r="1681" spans="1:23" x14ac:dyDescent="0.3">
      <c r="A1681">
        <v>2023</v>
      </c>
      <c r="B1681" t="s">
        <v>37</v>
      </c>
      <c r="C1681" t="s">
        <v>19</v>
      </c>
      <c r="D1681">
        <v>173637</v>
      </c>
      <c r="E1681">
        <v>4.2300000000000004</v>
      </c>
      <c r="F1681" s="2">
        <f>Table1[[#This Row],[website_traffic]]*(Table1[[#This Row],[conversion_rate]]/100)</f>
        <v>7344.8451000000005</v>
      </c>
      <c r="G1681">
        <v>148697.25</v>
      </c>
      <c r="H1681" s="2">
        <f>Table1[[#This Row],[marketing_spend]]/Table1[[#This Row],[customer buying]]</f>
        <v>20.245117218333167</v>
      </c>
      <c r="I1681">
        <v>20859.41</v>
      </c>
      <c r="J1681">
        <v>43.56</v>
      </c>
      <c r="K1681" s="1">
        <f t="shared" si="26"/>
        <v>11773.051004000001</v>
      </c>
      <c r="L1681">
        <v>331.36</v>
      </c>
      <c r="M1681">
        <v>0.95</v>
      </c>
      <c r="N1681" s="1">
        <f>Table1[[#This Row],[final_price]]*Table1[[#This Row],[competitor_price_index]]</f>
        <v>11184.3984538</v>
      </c>
      <c r="O1681" t="s">
        <v>45</v>
      </c>
      <c r="P1681">
        <v>1606</v>
      </c>
      <c r="Q1681">
        <v>5200</v>
      </c>
      <c r="R1681">
        <v>8.06</v>
      </c>
      <c r="S1681" s="2">
        <f>Table1[[#This Row],[units_sold]]*(Table1[[#This Row],[return_rate]]/100)</f>
        <v>419.12</v>
      </c>
      <c r="T1681" s="2">
        <f>Table1[[#This Row],[units_sold]]-Table1[[#This Row],[unit_return]]</f>
        <v>4780.88</v>
      </c>
      <c r="U1681">
        <f>Table1[[#This Row],[final_sold]]*Table1[[#This Row],[final_price]]</f>
        <v>56285544.084003523</v>
      </c>
      <c r="V1681">
        <v>3.54</v>
      </c>
      <c r="W1681">
        <v>7.96</v>
      </c>
    </row>
    <row r="1682" spans="1:23" x14ac:dyDescent="0.3">
      <c r="A1682">
        <v>2023</v>
      </c>
      <c r="B1682" t="s">
        <v>37</v>
      </c>
      <c r="C1682" t="s">
        <v>19</v>
      </c>
      <c r="D1682">
        <v>139741</v>
      </c>
      <c r="E1682">
        <v>4.24</v>
      </c>
      <c r="F1682" s="2">
        <f>Table1[[#This Row],[website_traffic]]*(Table1[[#This Row],[conversion_rate]]/100)</f>
        <v>5925.0183999999999</v>
      </c>
      <c r="G1682">
        <v>352291.68</v>
      </c>
      <c r="H1682" s="2">
        <f>Table1[[#This Row],[marketing_spend]]/Table1[[#This Row],[customer buying]]</f>
        <v>59.458326745449433</v>
      </c>
      <c r="I1682">
        <v>47189.55</v>
      </c>
      <c r="J1682">
        <v>31.99</v>
      </c>
      <c r="K1682" s="1">
        <f t="shared" si="26"/>
        <v>32093.612955000004</v>
      </c>
      <c r="L1682">
        <v>203.57</v>
      </c>
      <c r="M1682">
        <v>0.91</v>
      </c>
      <c r="N1682" s="1">
        <f>Table1[[#This Row],[final_price]]*Table1[[#This Row],[competitor_price_index]]</f>
        <v>29205.187789050004</v>
      </c>
      <c r="O1682" t="s">
        <v>45</v>
      </c>
      <c r="P1682">
        <v>2774</v>
      </c>
      <c r="Q1682">
        <v>3436</v>
      </c>
      <c r="R1682">
        <v>8.6999999999999993</v>
      </c>
      <c r="S1682" s="2">
        <f>Table1[[#This Row],[units_sold]]*(Table1[[#This Row],[return_rate]]/100)</f>
        <v>298.93199999999996</v>
      </c>
      <c r="T1682" s="2">
        <f>Table1[[#This Row],[units_sold]]-Table1[[#This Row],[unit_return]]</f>
        <v>3137.0680000000002</v>
      </c>
      <c r="U1682">
        <f>Table1[[#This Row],[final_sold]]*Table1[[#This Row],[final_price]]</f>
        <v>100679846.20551597</v>
      </c>
      <c r="V1682">
        <v>2.9</v>
      </c>
      <c r="W1682">
        <v>13.04</v>
      </c>
    </row>
    <row r="1683" spans="1:23" x14ac:dyDescent="0.3">
      <c r="A1683">
        <v>2023</v>
      </c>
      <c r="B1683" t="s">
        <v>37</v>
      </c>
      <c r="C1683" t="s">
        <v>18</v>
      </c>
      <c r="D1683">
        <v>19277</v>
      </c>
      <c r="E1683">
        <v>3.21</v>
      </c>
      <c r="F1683" s="2">
        <f>Table1[[#This Row],[website_traffic]]*(Table1[[#This Row],[conversion_rate]]/100)</f>
        <v>618.79169999999988</v>
      </c>
      <c r="G1683">
        <v>410322.29</v>
      </c>
      <c r="H1683" s="2">
        <f>Table1[[#This Row],[marketing_spend]]/Table1[[#This Row],[customer buying]]</f>
        <v>663.10244626745975</v>
      </c>
      <c r="I1683">
        <v>29339.06</v>
      </c>
      <c r="J1683">
        <v>29.44</v>
      </c>
      <c r="K1683" s="1">
        <f t="shared" si="26"/>
        <v>20701.640736000001</v>
      </c>
      <c r="L1683">
        <v>209.94</v>
      </c>
      <c r="M1683">
        <v>0.87</v>
      </c>
      <c r="N1683" s="1">
        <f>Table1[[#This Row],[final_price]]*Table1[[#This Row],[competitor_price_index]]</f>
        <v>18010.42744032</v>
      </c>
      <c r="O1683" t="s">
        <v>45</v>
      </c>
      <c r="P1683">
        <v>3062</v>
      </c>
      <c r="Q1683">
        <v>545</v>
      </c>
      <c r="R1683">
        <v>12.61</v>
      </c>
      <c r="S1683" s="2">
        <f>Table1[[#This Row],[units_sold]]*(Table1[[#This Row],[return_rate]]/100)</f>
        <v>68.724499999999992</v>
      </c>
      <c r="T1683" s="2">
        <f>Table1[[#This Row],[units_sold]]-Table1[[#This Row],[unit_return]]</f>
        <v>476.27550000000002</v>
      </c>
      <c r="U1683">
        <f>Table1[[#This Row],[final_sold]]*Table1[[#This Row],[final_price]]</f>
        <v>9859684.2923587691</v>
      </c>
      <c r="V1683">
        <v>4.41</v>
      </c>
      <c r="W1683">
        <v>13.36</v>
      </c>
    </row>
    <row r="1684" spans="1:23" x14ac:dyDescent="0.3">
      <c r="A1684">
        <v>2023</v>
      </c>
      <c r="B1684" t="s">
        <v>37</v>
      </c>
      <c r="C1684" t="s">
        <v>19</v>
      </c>
      <c r="D1684">
        <v>136727</v>
      </c>
      <c r="E1684">
        <v>1.62</v>
      </c>
      <c r="F1684" s="2">
        <f>Table1[[#This Row],[website_traffic]]*(Table1[[#This Row],[conversion_rate]]/100)</f>
        <v>2214.9774000000002</v>
      </c>
      <c r="G1684">
        <v>269656.49</v>
      </c>
      <c r="H1684" s="2">
        <f>Table1[[#This Row],[marketing_spend]]/Table1[[#This Row],[customer buying]]</f>
        <v>121.74232116318657</v>
      </c>
      <c r="I1684">
        <v>7435.24</v>
      </c>
      <c r="J1684">
        <v>37.409999999999997</v>
      </c>
      <c r="K1684" s="1">
        <f t="shared" si="26"/>
        <v>4653.7167159999999</v>
      </c>
      <c r="L1684">
        <v>438.83</v>
      </c>
      <c r="M1684">
        <v>0.9</v>
      </c>
      <c r="N1684" s="1">
        <f>Table1[[#This Row],[final_price]]*Table1[[#This Row],[competitor_price_index]]</f>
        <v>4188.3450444</v>
      </c>
      <c r="O1684" t="s">
        <v>45</v>
      </c>
      <c r="P1684">
        <v>2223</v>
      </c>
      <c r="Q1684">
        <v>1896</v>
      </c>
      <c r="R1684">
        <v>2.2599999999999998</v>
      </c>
      <c r="S1684" s="2">
        <f>Table1[[#This Row],[units_sold]]*(Table1[[#This Row],[return_rate]]/100)</f>
        <v>42.849599999999995</v>
      </c>
      <c r="T1684" s="2">
        <f>Table1[[#This Row],[units_sold]]-Table1[[#This Row],[unit_return]]</f>
        <v>1853.1504</v>
      </c>
      <c r="U1684">
        <f>Table1[[#This Row],[final_sold]]*Table1[[#This Row],[final_price]]</f>
        <v>8624036.993742086</v>
      </c>
      <c r="V1684">
        <v>4.28</v>
      </c>
      <c r="W1684">
        <v>13.26</v>
      </c>
    </row>
    <row r="1685" spans="1:23" x14ac:dyDescent="0.3">
      <c r="A1685">
        <v>2023</v>
      </c>
      <c r="B1685" t="s">
        <v>37</v>
      </c>
      <c r="C1685" t="s">
        <v>22</v>
      </c>
      <c r="D1685">
        <v>90897</v>
      </c>
      <c r="E1685">
        <v>2.21</v>
      </c>
      <c r="F1685" s="2">
        <f>Table1[[#This Row],[website_traffic]]*(Table1[[#This Row],[conversion_rate]]/100)</f>
        <v>2008.8236999999999</v>
      </c>
      <c r="G1685">
        <v>266949.09999999998</v>
      </c>
      <c r="H1685" s="2">
        <f>Table1[[#This Row],[marketing_spend]]/Table1[[#This Row],[customer buying]]</f>
        <v>132.88826689967865</v>
      </c>
      <c r="I1685">
        <v>31968.94</v>
      </c>
      <c r="J1685">
        <v>37.69</v>
      </c>
      <c r="K1685" s="1">
        <f t="shared" si="26"/>
        <v>19919.846513999997</v>
      </c>
      <c r="L1685">
        <v>464.92</v>
      </c>
      <c r="M1685">
        <v>0.84</v>
      </c>
      <c r="N1685" s="1">
        <f>Table1[[#This Row],[final_price]]*Table1[[#This Row],[competitor_price_index]]</f>
        <v>16732.671071759996</v>
      </c>
      <c r="O1685" t="s">
        <v>44</v>
      </c>
      <c r="P1685">
        <v>3409</v>
      </c>
      <c r="Q1685">
        <v>1762</v>
      </c>
      <c r="R1685">
        <v>1.5</v>
      </c>
      <c r="S1685" s="2">
        <f>Table1[[#This Row],[units_sold]]*(Table1[[#This Row],[return_rate]]/100)</f>
        <v>26.43</v>
      </c>
      <c r="T1685" s="2">
        <f>Table1[[#This Row],[units_sold]]-Table1[[#This Row],[unit_return]]</f>
        <v>1735.57</v>
      </c>
      <c r="U1685">
        <f>Table1[[#This Row],[final_sold]]*Table1[[#This Row],[final_price]]</f>
        <v>34572288.014302976</v>
      </c>
      <c r="V1685">
        <v>3.51</v>
      </c>
      <c r="W1685">
        <v>18.77</v>
      </c>
    </row>
    <row r="1686" spans="1:23" x14ac:dyDescent="0.3">
      <c r="A1686">
        <v>2023</v>
      </c>
      <c r="B1686" t="s">
        <v>37</v>
      </c>
      <c r="C1686" t="s">
        <v>22</v>
      </c>
      <c r="D1686">
        <v>5284</v>
      </c>
      <c r="E1686">
        <v>2.54</v>
      </c>
      <c r="F1686" s="2">
        <f>Table1[[#This Row],[website_traffic]]*(Table1[[#This Row],[conversion_rate]]/100)</f>
        <v>134.21359999999999</v>
      </c>
      <c r="G1686">
        <v>44176.61</v>
      </c>
      <c r="H1686" s="2">
        <f>Table1[[#This Row],[marketing_spend]]/Table1[[#This Row],[customer buying]]</f>
        <v>329.15151668683359</v>
      </c>
      <c r="I1686">
        <v>487.38</v>
      </c>
      <c r="J1686">
        <v>6.35</v>
      </c>
      <c r="K1686" s="1">
        <f t="shared" si="26"/>
        <v>456.43137000000002</v>
      </c>
      <c r="L1686">
        <v>196.14</v>
      </c>
      <c r="M1686">
        <v>0.91</v>
      </c>
      <c r="N1686" s="1">
        <f>Table1[[#This Row],[final_price]]*Table1[[#This Row],[competitor_price_index]]</f>
        <v>415.3525467</v>
      </c>
      <c r="O1686" t="s">
        <v>44</v>
      </c>
      <c r="P1686">
        <v>2034</v>
      </c>
      <c r="Q1686">
        <v>162</v>
      </c>
      <c r="R1686">
        <v>13</v>
      </c>
      <c r="S1686" s="2">
        <f>Table1[[#This Row],[units_sold]]*(Table1[[#This Row],[return_rate]]/100)</f>
        <v>21.060000000000002</v>
      </c>
      <c r="T1686" s="2">
        <f>Table1[[#This Row],[units_sold]]-Table1[[#This Row],[unit_return]]</f>
        <v>140.94</v>
      </c>
      <c r="U1686">
        <f>Table1[[#This Row],[final_sold]]*Table1[[#This Row],[final_price]]</f>
        <v>64329.437287799999</v>
      </c>
      <c r="V1686">
        <v>4.84</v>
      </c>
      <c r="W1686">
        <v>12.02</v>
      </c>
    </row>
    <row r="1687" spans="1:23" x14ac:dyDescent="0.3">
      <c r="A1687">
        <v>2023</v>
      </c>
      <c r="B1687" t="s">
        <v>37</v>
      </c>
      <c r="C1687" t="s">
        <v>19</v>
      </c>
      <c r="D1687">
        <v>61178</v>
      </c>
      <c r="E1687">
        <v>2.3199999999999998</v>
      </c>
      <c r="F1687" s="2">
        <f>Table1[[#This Row],[website_traffic]]*(Table1[[#This Row],[conversion_rate]]/100)</f>
        <v>1419.3295999999998</v>
      </c>
      <c r="G1687">
        <v>322659.84000000003</v>
      </c>
      <c r="H1687" s="2">
        <f>Table1[[#This Row],[marketing_spend]]/Table1[[#This Row],[customer buying]]</f>
        <v>227.3325660227195</v>
      </c>
      <c r="I1687">
        <v>6659.37</v>
      </c>
      <c r="J1687">
        <v>49.41</v>
      </c>
      <c r="K1687" s="1">
        <f t="shared" si="26"/>
        <v>3368.9752830000002</v>
      </c>
      <c r="L1687">
        <v>447.01</v>
      </c>
      <c r="M1687">
        <v>0.96</v>
      </c>
      <c r="N1687" s="1">
        <f>Table1[[#This Row],[final_price]]*Table1[[#This Row],[competitor_price_index]]</f>
        <v>3234.2162716799999</v>
      </c>
      <c r="O1687" t="s">
        <v>45</v>
      </c>
      <c r="P1687">
        <v>1517</v>
      </c>
      <c r="Q1687">
        <v>1351</v>
      </c>
      <c r="R1687">
        <v>17.04</v>
      </c>
      <c r="S1687" s="2">
        <f>Table1[[#This Row],[units_sold]]*(Table1[[#This Row],[return_rate]]/100)</f>
        <v>230.21039999999999</v>
      </c>
      <c r="T1687" s="2">
        <f>Table1[[#This Row],[units_sold]]-Table1[[#This Row],[unit_return]]</f>
        <v>1120.7896000000001</v>
      </c>
      <c r="U1687">
        <f>Table1[[#This Row],[final_sold]]*Table1[[#This Row],[final_price]]</f>
        <v>3775912.4598434572</v>
      </c>
      <c r="V1687">
        <v>4.76</v>
      </c>
      <c r="W1687">
        <v>16.399999999999999</v>
      </c>
    </row>
    <row r="1688" spans="1:23" x14ac:dyDescent="0.3">
      <c r="A1688">
        <v>2023</v>
      </c>
      <c r="B1688" t="s">
        <v>37</v>
      </c>
      <c r="C1688" t="s">
        <v>22</v>
      </c>
      <c r="D1688">
        <v>79701</v>
      </c>
      <c r="E1688">
        <v>3.31</v>
      </c>
      <c r="F1688" s="2">
        <f>Table1[[#This Row],[website_traffic]]*(Table1[[#This Row],[conversion_rate]]/100)</f>
        <v>2638.1030999999998</v>
      </c>
      <c r="G1688">
        <v>422478.86</v>
      </c>
      <c r="H1688" s="2">
        <f>Table1[[#This Row],[marketing_spend]]/Table1[[#This Row],[customer buying]]</f>
        <v>160.14493899044356</v>
      </c>
      <c r="I1688">
        <v>18921.73</v>
      </c>
      <c r="J1688">
        <v>29.37</v>
      </c>
      <c r="K1688" s="1">
        <f t="shared" si="26"/>
        <v>13364.417898999998</v>
      </c>
      <c r="L1688">
        <v>377.43</v>
      </c>
      <c r="M1688">
        <v>1.1299999999999999</v>
      </c>
      <c r="N1688" s="1">
        <f>Table1[[#This Row],[final_price]]*Table1[[#This Row],[competitor_price_index]]</f>
        <v>15101.792225869996</v>
      </c>
      <c r="O1688" t="s">
        <v>44</v>
      </c>
      <c r="P1688">
        <v>252</v>
      </c>
      <c r="Q1688">
        <v>2657</v>
      </c>
      <c r="R1688">
        <v>22.34</v>
      </c>
      <c r="S1688" s="2">
        <f>Table1[[#This Row],[units_sold]]*(Table1[[#This Row],[return_rate]]/100)</f>
        <v>593.57380000000001</v>
      </c>
      <c r="T1688" s="2">
        <f>Table1[[#This Row],[units_sold]]-Table1[[#This Row],[unit_return]]</f>
        <v>2063.4261999999999</v>
      </c>
      <c r="U1688">
        <f>Table1[[#This Row],[final_sold]]*Table1[[#This Row],[final_price]]</f>
        <v>27576490.040545549</v>
      </c>
      <c r="V1688">
        <v>4.03</v>
      </c>
      <c r="W1688">
        <v>18.09</v>
      </c>
    </row>
    <row r="1689" spans="1:23" x14ac:dyDescent="0.3">
      <c r="A1689">
        <v>2023</v>
      </c>
      <c r="B1689" t="s">
        <v>37</v>
      </c>
      <c r="C1689" t="s">
        <v>19</v>
      </c>
      <c r="D1689">
        <v>194540</v>
      </c>
      <c r="E1689">
        <v>2.75</v>
      </c>
      <c r="F1689" s="2">
        <f>Table1[[#This Row],[website_traffic]]*(Table1[[#This Row],[conversion_rate]]/100)</f>
        <v>5349.85</v>
      </c>
      <c r="G1689">
        <v>216609.47</v>
      </c>
      <c r="H1689" s="2">
        <f>Table1[[#This Row],[marketing_spend]]/Table1[[#This Row],[customer buying]]</f>
        <v>40.488886604297313</v>
      </c>
      <c r="I1689">
        <v>603.79</v>
      </c>
      <c r="J1689">
        <v>21.61</v>
      </c>
      <c r="K1689" s="1">
        <f t="shared" si="26"/>
        <v>473.31098099999997</v>
      </c>
      <c r="L1689">
        <v>361.15</v>
      </c>
      <c r="M1689">
        <v>1.1000000000000001</v>
      </c>
      <c r="N1689" s="1">
        <f>Table1[[#This Row],[final_price]]*Table1[[#This Row],[competitor_price_index]]</f>
        <v>520.64207910000005</v>
      </c>
      <c r="O1689" t="s">
        <v>44</v>
      </c>
      <c r="P1689">
        <v>3927</v>
      </c>
      <c r="Q1689">
        <v>5175</v>
      </c>
      <c r="R1689">
        <v>1.71</v>
      </c>
      <c r="S1689" s="2">
        <f>Table1[[#This Row],[units_sold]]*(Table1[[#This Row],[return_rate]]/100)</f>
        <v>88.492500000000007</v>
      </c>
      <c r="T1689" s="2">
        <f>Table1[[#This Row],[units_sold]]-Table1[[#This Row],[unit_return]]</f>
        <v>5086.5074999999997</v>
      </c>
      <c r="U1689">
        <f>Table1[[#This Row],[final_sold]]*Table1[[#This Row],[final_price]]</f>
        <v>2407499.8546888572</v>
      </c>
      <c r="V1689">
        <v>3.87</v>
      </c>
      <c r="W1689">
        <v>18.579999999999998</v>
      </c>
    </row>
    <row r="1690" spans="1:23" x14ac:dyDescent="0.3">
      <c r="A1690">
        <v>2023</v>
      </c>
      <c r="B1690" t="s">
        <v>37</v>
      </c>
      <c r="C1690" t="s">
        <v>22</v>
      </c>
      <c r="D1690">
        <v>16091</v>
      </c>
      <c r="E1690">
        <v>2.71</v>
      </c>
      <c r="F1690" s="2">
        <f>Table1[[#This Row],[website_traffic]]*(Table1[[#This Row],[conversion_rate]]/100)</f>
        <v>436.06610000000001</v>
      </c>
      <c r="G1690">
        <v>185700.07</v>
      </c>
      <c r="H1690" s="2">
        <f>Table1[[#This Row],[marketing_spend]]/Table1[[#This Row],[customer buying]]</f>
        <v>425.85303007961409</v>
      </c>
      <c r="I1690">
        <v>660.78</v>
      </c>
      <c r="J1690">
        <v>36.01</v>
      </c>
      <c r="K1690" s="1">
        <f t="shared" si="26"/>
        <v>422.833122</v>
      </c>
      <c r="L1690">
        <v>468.97</v>
      </c>
      <c r="M1690">
        <v>1.02</v>
      </c>
      <c r="N1690" s="1">
        <f>Table1[[#This Row],[final_price]]*Table1[[#This Row],[competitor_price_index]]</f>
        <v>431.28978444000001</v>
      </c>
      <c r="O1690" t="s">
        <v>45</v>
      </c>
      <c r="P1690">
        <v>4531</v>
      </c>
      <c r="Q1690">
        <v>418</v>
      </c>
      <c r="R1690">
        <v>17.579999999999998</v>
      </c>
      <c r="S1690" s="2">
        <f>Table1[[#This Row],[units_sold]]*(Table1[[#This Row],[return_rate]]/100)</f>
        <v>73.484399999999994</v>
      </c>
      <c r="T1690" s="2">
        <f>Table1[[#This Row],[units_sold]]-Table1[[#This Row],[unit_return]]</f>
        <v>344.51560000000001</v>
      </c>
      <c r="U1690">
        <f>Table1[[#This Row],[final_sold]]*Table1[[#This Row],[final_price]]</f>
        <v>145672.6067257032</v>
      </c>
      <c r="V1690">
        <v>4.8</v>
      </c>
      <c r="W1690">
        <v>6.23</v>
      </c>
    </row>
    <row r="1691" spans="1:23" x14ac:dyDescent="0.3">
      <c r="A1691">
        <v>2023</v>
      </c>
      <c r="B1691" t="s">
        <v>37</v>
      </c>
      <c r="C1691" t="s">
        <v>22</v>
      </c>
      <c r="D1691">
        <v>18878</v>
      </c>
      <c r="E1691">
        <v>2.91</v>
      </c>
      <c r="F1691" s="2">
        <f>Table1[[#This Row],[website_traffic]]*(Table1[[#This Row],[conversion_rate]]/100)</f>
        <v>549.34980000000007</v>
      </c>
      <c r="G1691">
        <v>363731.20000000001</v>
      </c>
      <c r="H1691" s="2">
        <f>Table1[[#This Row],[marketing_spend]]/Table1[[#This Row],[customer buying]]</f>
        <v>662.11219153988941</v>
      </c>
      <c r="I1691">
        <v>14674.02</v>
      </c>
      <c r="J1691">
        <v>33.74</v>
      </c>
      <c r="K1691" s="1">
        <f t="shared" si="26"/>
        <v>9723.0056519999998</v>
      </c>
      <c r="L1691">
        <v>180.13</v>
      </c>
      <c r="M1691">
        <v>1.1200000000000001</v>
      </c>
      <c r="N1691" s="1">
        <f>Table1[[#This Row],[final_price]]*Table1[[#This Row],[competitor_price_index]]</f>
        <v>10889.766330240001</v>
      </c>
      <c r="O1691" t="s">
        <v>45</v>
      </c>
      <c r="P1691">
        <v>1852</v>
      </c>
      <c r="Q1691">
        <v>428</v>
      </c>
      <c r="R1691">
        <v>10.82</v>
      </c>
      <c r="S1691" s="2">
        <f>Table1[[#This Row],[units_sold]]*(Table1[[#This Row],[return_rate]]/100)</f>
        <v>46.309600000000003</v>
      </c>
      <c r="T1691" s="2">
        <f>Table1[[#This Row],[units_sold]]-Table1[[#This Row],[unit_return]]</f>
        <v>381.69040000000001</v>
      </c>
      <c r="U1691">
        <f>Table1[[#This Row],[final_sold]]*Table1[[#This Row],[final_price]]</f>
        <v>3711177.916514141</v>
      </c>
      <c r="V1691">
        <v>3.9</v>
      </c>
      <c r="W1691">
        <v>13.46</v>
      </c>
    </row>
    <row r="1692" spans="1:23" x14ac:dyDescent="0.3">
      <c r="A1692">
        <v>2023</v>
      </c>
      <c r="B1692" t="s">
        <v>37</v>
      </c>
      <c r="C1692" t="s">
        <v>18</v>
      </c>
      <c r="D1692">
        <v>95672</v>
      </c>
      <c r="E1692">
        <v>5.17</v>
      </c>
      <c r="F1692" s="2">
        <f>Table1[[#This Row],[website_traffic]]*(Table1[[#This Row],[conversion_rate]]/100)</f>
        <v>4946.2423999999992</v>
      </c>
      <c r="G1692">
        <v>419040.72</v>
      </c>
      <c r="H1692" s="2">
        <f>Table1[[#This Row],[marketing_spend]]/Table1[[#This Row],[customer buying]]</f>
        <v>84.71900204486542</v>
      </c>
      <c r="I1692">
        <v>18135.080000000002</v>
      </c>
      <c r="J1692">
        <v>36.32</v>
      </c>
      <c r="K1692" s="1">
        <f t="shared" si="26"/>
        <v>11548.418944000001</v>
      </c>
      <c r="L1692">
        <v>308.82</v>
      </c>
      <c r="M1692">
        <v>1.05</v>
      </c>
      <c r="N1692" s="1">
        <f>Table1[[#This Row],[final_price]]*Table1[[#This Row],[competitor_price_index]]</f>
        <v>12125.839891200001</v>
      </c>
      <c r="O1692" t="s">
        <v>45</v>
      </c>
      <c r="P1692">
        <v>3165</v>
      </c>
      <c r="Q1692">
        <v>3284</v>
      </c>
      <c r="R1692">
        <v>1.22</v>
      </c>
      <c r="S1692" s="2">
        <f>Table1[[#This Row],[units_sold]]*(Table1[[#This Row],[return_rate]]/100)</f>
        <v>40.064799999999998</v>
      </c>
      <c r="T1692" s="2">
        <f>Table1[[#This Row],[units_sold]]-Table1[[#This Row],[unit_return]]</f>
        <v>3243.9351999999999</v>
      </c>
      <c r="U1692">
        <f>Table1[[#This Row],[final_sold]]*Table1[[#This Row],[final_price]]</f>
        <v>37462322.716788433</v>
      </c>
      <c r="V1692">
        <v>3.32</v>
      </c>
      <c r="W1692">
        <v>9.0299999999999994</v>
      </c>
    </row>
    <row r="1693" spans="1:23" x14ac:dyDescent="0.3">
      <c r="A1693">
        <v>2023</v>
      </c>
      <c r="B1693" t="s">
        <v>37</v>
      </c>
      <c r="C1693" t="s">
        <v>19</v>
      </c>
      <c r="D1693">
        <v>30895</v>
      </c>
      <c r="E1693">
        <v>2.2200000000000002</v>
      </c>
      <c r="F1693" s="2">
        <f>Table1[[#This Row],[website_traffic]]*(Table1[[#This Row],[conversion_rate]]/100)</f>
        <v>685.86900000000003</v>
      </c>
      <c r="G1693">
        <v>469607.16</v>
      </c>
      <c r="H1693" s="2">
        <f>Table1[[#This Row],[marketing_spend]]/Table1[[#This Row],[customer buying]]</f>
        <v>684.68929197849729</v>
      </c>
      <c r="I1693">
        <v>46465.24</v>
      </c>
      <c r="J1693">
        <v>39.29</v>
      </c>
      <c r="K1693" s="1">
        <f t="shared" si="26"/>
        <v>28209.047203999999</v>
      </c>
      <c r="L1693">
        <v>225.84</v>
      </c>
      <c r="M1693">
        <v>1.08</v>
      </c>
      <c r="N1693" s="1">
        <f>Table1[[#This Row],[final_price]]*Table1[[#This Row],[competitor_price_index]]</f>
        <v>30465.770980320001</v>
      </c>
      <c r="O1693" t="s">
        <v>45</v>
      </c>
      <c r="P1693">
        <v>681</v>
      </c>
      <c r="Q1693">
        <v>562</v>
      </c>
      <c r="R1693">
        <v>6.73</v>
      </c>
      <c r="S1693" s="2">
        <f>Table1[[#This Row],[units_sold]]*(Table1[[#This Row],[return_rate]]/100)</f>
        <v>37.822600000000001</v>
      </c>
      <c r="T1693" s="2">
        <f>Table1[[#This Row],[units_sold]]-Table1[[#This Row],[unit_return]]</f>
        <v>524.17740000000003</v>
      </c>
      <c r="U1693">
        <f>Table1[[#This Row],[final_sold]]*Table1[[#This Row],[final_price]]</f>
        <v>14786545.019869991</v>
      </c>
      <c r="V1693">
        <v>4.0999999999999996</v>
      </c>
      <c r="W1693">
        <v>15.64</v>
      </c>
    </row>
    <row r="1694" spans="1:23" x14ac:dyDescent="0.3">
      <c r="A1694">
        <v>2023</v>
      </c>
      <c r="B1694" t="s">
        <v>37</v>
      </c>
      <c r="C1694" t="s">
        <v>22</v>
      </c>
      <c r="D1694">
        <v>180675</v>
      </c>
      <c r="E1694">
        <v>3.57</v>
      </c>
      <c r="F1694" s="2">
        <f>Table1[[#This Row],[website_traffic]]*(Table1[[#This Row],[conversion_rate]]/100)</f>
        <v>6450.0974999999989</v>
      </c>
      <c r="G1694">
        <v>259703.78</v>
      </c>
      <c r="H1694" s="2">
        <f>Table1[[#This Row],[marketing_spend]]/Table1[[#This Row],[customer buying]]</f>
        <v>40.263543303027596</v>
      </c>
      <c r="I1694">
        <v>47463.66</v>
      </c>
      <c r="J1694">
        <v>11.34</v>
      </c>
      <c r="K1694" s="1">
        <f t="shared" si="26"/>
        <v>42081.280956000002</v>
      </c>
      <c r="L1694">
        <v>381.83</v>
      </c>
      <c r="M1694">
        <v>1.0900000000000001</v>
      </c>
      <c r="N1694" s="1">
        <f>Table1[[#This Row],[final_price]]*Table1[[#This Row],[competitor_price_index]]</f>
        <v>45868.596242040003</v>
      </c>
      <c r="O1694" t="s">
        <v>44</v>
      </c>
      <c r="P1694">
        <v>1998</v>
      </c>
      <c r="Q1694">
        <v>6079</v>
      </c>
      <c r="R1694">
        <v>16.079999999999998</v>
      </c>
      <c r="S1694" s="2">
        <f>Table1[[#This Row],[units_sold]]*(Table1[[#This Row],[return_rate]]/100)</f>
        <v>977.50319999999988</v>
      </c>
      <c r="T1694" s="2">
        <f>Table1[[#This Row],[units_sold]]-Table1[[#This Row],[unit_return]]</f>
        <v>5101.4967999999999</v>
      </c>
      <c r="U1694">
        <f>Table1[[#This Row],[final_sold]]*Table1[[#This Row],[final_price]]</f>
        <v>214677520.13693494</v>
      </c>
      <c r="V1694">
        <v>3.77</v>
      </c>
      <c r="W1694">
        <v>13.95</v>
      </c>
    </row>
    <row r="1695" spans="1:23" x14ac:dyDescent="0.3">
      <c r="A1695">
        <v>2023</v>
      </c>
      <c r="B1695" t="s">
        <v>37</v>
      </c>
      <c r="C1695" t="s">
        <v>20</v>
      </c>
      <c r="D1695">
        <v>94077</v>
      </c>
      <c r="E1695">
        <v>4.92</v>
      </c>
      <c r="F1695" s="2">
        <f>Table1[[#This Row],[website_traffic]]*(Table1[[#This Row],[conversion_rate]]/100)</f>
        <v>4628.5883999999996</v>
      </c>
      <c r="G1695">
        <v>460400.41</v>
      </c>
      <c r="H1695" s="2">
        <f>Table1[[#This Row],[marketing_spend]]/Table1[[#This Row],[customer buying]]</f>
        <v>99.468859663563947</v>
      </c>
      <c r="I1695">
        <v>34915.14</v>
      </c>
      <c r="J1695">
        <v>52.88</v>
      </c>
      <c r="K1695" s="1">
        <f t="shared" si="26"/>
        <v>16452.013967999999</v>
      </c>
      <c r="L1695">
        <v>157.94999999999999</v>
      </c>
      <c r="M1695">
        <v>1.01</v>
      </c>
      <c r="N1695" s="1">
        <f>Table1[[#This Row],[final_price]]*Table1[[#This Row],[competitor_price_index]]</f>
        <v>16616.53410768</v>
      </c>
      <c r="O1695" t="s">
        <v>45</v>
      </c>
      <c r="P1695">
        <v>2796</v>
      </c>
      <c r="Q1695">
        <v>4378</v>
      </c>
      <c r="R1695">
        <v>13.47</v>
      </c>
      <c r="S1695" s="2">
        <f>Table1[[#This Row],[units_sold]]*(Table1[[#This Row],[return_rate]]/100)</f>
        <v>589.71660000000008</v>
      </c>
      <c r="T1695" s="2">
        <f>Table1[[#This Row],[units_sold]]-Table1[[#This Row],[unit_return]]</f>
        <v>3788.2833999999998</v>
      </c>
      <c r="U1695">
        <f>Table1[[#This Row],[final_sold]]*Table1[[#This Row],[final_price]]</f>
        <v>62324891.411542527</v>
      </c>
      <c r="V1695">
        <v>4.7300000000000004</v>
      </c>
      <c r="W1695">
        <v>16.940000000000001</v>
      </c>
    </row>
    <row r="1696" spans="1:23" x14ac:dyDescent="0.3">
      <c r="A1696">
        <v>2023</v>
      </c>
      <c r="B1696" t="s">
        <v>37</v>
      </c>
      <c r="C1696" t="s">
        <v>22</v>
      </c>
      <c r="D1696">
        <v>141723</v>
      </c>
      <c r="E1696">
        <v>7.48</v>
      </c>
      <c r="F1696" s="2">
        <f>Table1[[#This Row],[website_traffic]]*(Table1[[#This Row],[conversion_rate]]/100)</f>
        <v>10600.8804</v>
      </c>
      <c r="G1696">
        <v>232952.03</v>
      </c>
      <c r="H1696" s="2">
        <f>Table1[[#This Row],[marketing_spend]]/Table1[[#This Row],[customer buying]]</f>
        <v>21.974781453057428</v>
      </c>
      <c r="I1696">
        <v>24282.93</v>
      </c>
      <c r="J1696">
        <v>24.24</v>
      </c>
      <c r="K1696" s="1">
        <f t="shared" si="26"/>
        <v>18396.747768000001</v>
      </c>
      <c r="L1696">
        <v>222.09</v>
      </c>
      <c r="M1696">
        <v>1.1499999999999999</v>
      </c>
      <c r="N1696" s="1">
        <f>Table1[[#This Row],[final_price]]*Table1[[#This Row],[competitor_price_index]]</f>
        <v>21156.259933199999</v>
      </c>
      <c r="O1696" t="s">
        <v>45</v>
      </c>
      <c r="P1696">
        <v>2708</v>
      </c>
      <c r="Q1696">
        <v>9031</v>
      </c>
      <c r="R1696">
        <v>19.489999999999998</v>
      </c>
      <c r="S1696" s="2">
        <f>Table1[[#This Row],[units_sold]]*(Table1[[#This Row],[return_rate]]/100)</f>
        <v>1760.1418999999999</v>
      </c>
      <c r="T1696" s="2">
        <f>Table1[[#This Row],[units_sold]]-Table1[[#This Row],[unit_return]]</f>
        <v>7270.8581000000004</v>
      </c>
      <c r="U1696">
        <f>Table1[[#This Row],[final_sold]]*Table1[[#This Row],[final_price]]</f>
        <v>133760142.52261974</v>
      </c>
      <c r="V1696">
        <v>4.26</v>
      </c>
      <c r="W1696">
        <v>15.74</v>
      </c>
    </row>
    <row r="1697" spans="1:23" x14ac:dyDescent="0.3">
      <c r="A1697">
        <v>2023</v>
      </c>
      <c r="B1697" t="s">
        <v>37</v>
      </c>
      <c r="C1697" t="s">
        <v>19</v>
      </c>
      <c r="D1697">
        <v>8771</v>
      </c>
      <c r="E1697">
        <v>7.62</v>
      </c>
      <c r="F1697" s="2">
        <f>Table1[[#This Row],[website_traffic]]*(Table1[[#This Row],[conversion_rate]]/100)</f>
        <v>668.35020000000009</v>
      </c>
      <c r="G1697">
        <v>449182.79</v>
      </c>
      <c r="H1697" s="2">
        <f>Table1[[#This Row],[marketing_spend]]/Table1[[#This Row],[customer buying]]</f>
        <v>672.07698897972932</v>
      </c>
      <c r="I1697">
        <v>16218.79</v>
      </c>
      <c r="J1697">
        <v>45.84</v>
      </c>
      <c r="K1697" s="1">
        <f t="shared" si="26"/>
        <v>8784.0966640000006</v>
      </c>
      <c r="L1697">
        <v>154.72</v>
      </c>
      <c r="M1697">
        <v>0.81</v>
      </c>
      <c r="N1697" s="1">
        <f>Table1[[#This Row],[final_price]]*Table1[[#This Row],[competitor_price_index]]</f>
        <v>7115.1182978400011</v>
      </c>
      <c r="O1697" t="s">
        <v>44</v>
      </c>
      <c r="P1697">
        <v>2373</v>
      </c>
      <c r="Q1697">
        <v>606</v>
      </c>
      <c r="R1697">
        <v>6.17</v>
      </c>
      <c r="S1697" s="2">
        <f>Table1[[#This Row],[units_sold]]*(Table1[[#This Row],[return_rate]]/100)</f>
        <v>37.3902</v>
      </c>
      <c r="T1697" s="2">
        <f>Table1[[#This Row],[units_sold]]-Table1[[#This Row],[unit_return]]</f>
        <v>568.60979999999995</v>
      </c>
      <c r="U1697">
        <f>Table1[[#This Row],[final_sold]]*Table1[[#This Row],[final_price]]</f>
        <v>4994723.4472977072</v>
      </c>
      <c r="V1697">
        <v>3.63</v>
      </c>
      <c r="W1697">
        <v>16.47</v>
      </c>
    </row>
    <row r="1698" spans="1:23" x14ac:dyDescent="0.3">
      <c r="A1698">
        <v>2023</v>
      </c>
      <c r="B1698" t="s">
        <v>37</v>
      </c>
      <c r="C1698" t="s">
        <v>18</v>
      </c>
      <c r="D1698">
        <v>114466</v>
      </c>
      <c r="E1698">
        <v>7.75</v>
      </c>
      <c r="F1698" s="2">
        <f>Table1[[#This Row],[website_traffic]]*(Table1[[#This Row],[conversion_rate]]/100)</f>
        <v>8871.1149999999998</v>
      </c>
      <c r="G1698">
        <v>457833.5</v>
      </c>
      <c r="H1698" s="2">
        <f>Table1[[#This Row],[marketing_spend]]/Table1[[#This Row],[customer buying]]</f>
        <v>51.60946510106114</v>
      </c>
      <c r="I1698">
        <v>25468.23</v>
      </c>
      <c r="J1698">
        <v>44.73</v>
      </c>
      <c r="K1698" s="1">
        <f t="shared" si="26"/>
        <v>14076.290720999999</v>
      </c>
      <c r="L1698">
        <v>156.44999999999999</v>
      </c>
      <c r="M1698">
        <v>0.97</v>
      </c>
      <c r="N1698" s="1">
        <f>Table1[[#This Row],[final_price]]*Table1[[#This Row],[competitor_price_index]]</f>
        <v>13654.001999369999</v>
      </c>
      <c r="O1698" t="s">
        <v>45</v>
      </c>
      <c r="P1698">
        <v>846</v>
      </c>
      <c r="Q1698">
        <v>7185</v>
      </c>
      <c r="R1698">
        <v>15.23</v>
      </c>
      <c r="S1698" s="2">
        <f>Table1[[#This Row],[units_sold]]*(Table1[[#This Row],[return_rate]]/100)</f>
        <v>1094.2755</v>
      </c>
      <c r="T1698" s="2">
        <f>Table1[[#This Row],[units_sold]]-Table1[[#This Row],[unit_return]]</f>
        <v>6090.7245000000003</v>
      </c>
      <c r="U1698">
        <f>Table1[[#This Row],[final_sold]]*Table1[[#This Row],[final_price]]</f>
        <v>85734808.763517365</v>
      </c>
      <c r="V1698">
        <v>4.05</v>
      </c>
      <c r="W1698">
        <v>11.71</v>
      </c>
    </row>
    <row r="1699" spans="1:23" x14ac:dyDescent="0.3">
      <c r="A1699">
        <v>2023</v>
      </c>
      <c r="B1699" t="s">
        <v>37</v>
      </c>
      <c r="C1699" t="s">
        <v>22</v>
      </c>
      <c r="D1699">
        <v>124054</v>
      </c>
      <c r="E1699">
        <v>2.42</v>
      </c>
      <c r="F1699" s="2">
        <f>Table1[[#This Row],[website_traffic]]*(Table1[[#This Row],[conversion_rate]]/100)</f>
        <v>3002.1068</v>
      </c>
      <c r="G1699">
        <v>30232.15</v>
      </c>
      <c r="H1699" s="2">
        <f>Table1[[#This Row],[marketing_spend]]/Table1[[#This Row],[customer buying]]</f>
        <v>10.070311289391837</v>
      </c>
      <c r="I1699">
        <v>48315.67</v>
      </c>
      <c r="J1699">
        <v>55.57</v>
      </c>
      <c r="K1699" s="1">
        <f t="shared" si="26"/>
        <v>21466.652181000001</v>
      </c>
      <c r="L1699">
        <v>86.66</v>
      </c>
      <c r="M1699">
        <v>1.17</v>
      </c>
      <c r="N1699" s="1">
        <f>Table1[[#This Row],[final_price]]*Table1[[#This Row],[competitor_price_index]]</f>
        <v>25115.983051769999</v>
      </c>
      <c r="O1699" t="s">
        <v>45</v>
      </c>
      <c r="P1699">
        <v>4958</v>
      </c>
      <c r="Q1699">
        <v>2990</v>
      </c>
      <c r="R1699">
        <v>3.97</v>
      </c>
      <c r="S1699" s="2">
        <f>Table1[[#This Row],[units_sold]]*(Table1[[#This Row],[return_rate]]/100)</f>
        <v>118.703</v>
      </c>
      <c r="T1699" s="2">
        <f>Table1[[#This Row],[units_sold]]-Table1[[#This Row],[unit_return]]</f>
        <v>2871.297</v>
      </c>
      <c r="U1699">
        <f>Table1[[#This Row],[final_sold]]*Table1[[#This Row],[final_price]]</f>
        <v>61637134.007348761</v>
      </c>
      <c r="V1699">
        <v>4.9800000000000004</v>
      </c>
      <c r="W1699">
        <v>8.4600000000000009</v>
      </c>
    </row>
    <row r="1700" spans="1:23" x14ac:dyDescent="0.3">
      <c r="A1700">
        <v>2023</v>
      </c>
      <c r="B1700" t="s">
        <v>37</v>
      </c>
      <c r="C1700" t="s">
        <v>21</v>
      </c>
      <c r="D1700">
        <v>84335</v>
      </c>
      <c r="E1700">
        <v>3.06</v>
      </c>
      <c r="F1700" s="2">
        <f>Table1[[#This Row],[website_traffic]]*(Table1[[#This Row],[conversion_rate]]/100)</f>
        <v>2580.6510000000003</v>
      </c>
      <c r="G1700">
        <v>184748.58</v>
      </c>
      <c r="H1700" s="2">
        <f>Table1[[#This Row],[marketing_spend]]/Table1[[#This Row],[customer buying]]</f>
        <v>71.58991277782232</v>
      </c>
      <c r="I1700">
        <v>30309.71</v>
      </c>
      <c r="J1700">
        <v>28.08</v>
      </c>
      <c r="K1700" s="1">
        <f t="shared" si="26"/>
        <v>21798.743432000003</v>
      </c>
      <c r="L1700">
        <v>82.09</v>
      </c>
      <c r="M1700">
        <v>1.18</v>
      </c>
      <c r="N1700" s="1">
        <f>Table1[[#This Row],[final_price]]*Table1[[#This Row],[competitor_price_index]]</f>
        <v>25722.517249760003</v>
      </c>
      <c r="O1700" t="s">
        <v>44</v>
      </c>
      <c r="P1700">
        <v>2527</v>
      </c>
      <c r="Q1700">
        <v>1903</v>
      </c>
      <c r="R1700">
        <v>12.85</v>
      </c>
      <c r="S1700" s="2">
        <f>Table1[[#This Row],[units_sold]]*(Table1[[#This Row],[return_rate]]/100)</f>
        <v>244.53550000000001</v>
      </c>
      <c r="T1700" s="2">
        <f>Table1[[#This Row],[units_sold]]-Table1[[#This Row],[unit_return]]</f>
        <v>1658.4645</v>
      </c>
      <c r="U1700">
        <f>Table1[[#This Row],[final_sold]]*Table1[[#This Row],[final_price]]</f>
        <v>36152442.126580171</v>
      </c>
      <c r="V1700">
        <v>2.95</v>
      </c>
      <c r="W1700">
        <v>12.7</v>
      </c>
    </row>
    <row r="1701" spans="1:23" x14ac:dyDescent="0.3">
      <c r="A1701">
        <v>2024</v>
      </c>
      <c r="B1701" t="s">
        <v>37</v>
      </c>
      <c r="C1701" t="s">
        <v>19</v>
      </c>
      <c r="D1701">
        <v>62489</v>
      </c>
      <c r="E1701">
        <v>0.65</v>
      </c>
      <c r="F1701" s="2">
        <f>Table1[[#This Row],[website_traffic]]*(Table1[[#This Row],[conversion_rate]]/100)</f>
        <v>406.17850000000004</v>
      </c>
      <c r="G1701">
        <v>341630.21</v>
      </c>
      <c r="H1701" s="2">
        <f>Table1[[#This Row],[marketing_spend]]/Table1[[#This Row],[customer buying]]</f>
        <v>841.08393231054811</v>
      </c>
      <c r="I1701">
        <v>17879.759999999998</v>
      </c>
      <c r="J1701">
        <v>21.91</v>
      </c>
      <c r="K1701" s="1">
        <f t="shared" si="26"/>
        <v>13962.304584</v>
      </c>
      <c r="L1701">
        <v>100.44</v>
      </c>
      <c r="M1701">
        <v>1.1399999999999999</v>
      </c>
      <c r="N1701" s="1">
        <f>Table1[[#This Row],[final_price]]*Table1[[#This Row],[competitor_price_index]]</f>
        <v>15917.027225759997</v>
      </c>
      <c r="O1701" t="s">
        <v>44</v>
      </c>
      <c r="P1701">
        <v>4023</v>
      </c>
      <c r="Q1701">
        <v>490</v>
      </c>
      <c r="R1701">
        <v>14.49</v>
      </c>
      <c r="S1701" s="2">
        <f>Table1[[#This Row],[units_sold]]*(Table1[[#This Row],[return_rate]]/100)</f>
        <v>71.001000000000005</v>
      </c>
      <c r="T1701" s="2">
        <f>Table1[[#This Row],[units_sold]]-Table1[[#This Row],[unit_return]]</f>
        <v>418.99900000000002</v>
      </c>
      <c r="U1701">
        <f>Table1[[#This Row],[final_sold]]*Table1[[#This Row],[final_price]]</f>
        <v>5850191.6583914161</v>
      </c>
      <c r="V1701">
        <v>4.83</v>
      </c>
      <c r="W1701">
        <v>13.75</v>
      </c>
    </row>
    <row r="1702" spans="1:23" x14ac:dyDescent="0.3">
      <c r="A1702">
        <v>2024</v>
      </c>
      <c r="B1702" t="s">
        <v>37</v>
      </c>
      <c r="C1702" t="s">
        <v>18</v>
      </c>
      <c r="D1702">
        <v>21615</v>
      </c>
      <c r="E1702">
        <v>3.46</v>
      </c>
      <c r="F1702" s="2">
        <f>Table1[[#This Row],[website_traffic]]*(Table1[[#This Row],[conversion_rate]]/100)</f>
        <v>747.87900000000002</v>
      </c>
      <c r="G1702">
        <v>436090.83</v>
      </c>
      <c r="H1702" s="2">
        <f>Table1[[#This Row],[marketing_spend]]/Table1[[#This Row],[customer buying]]</f>
        <v>583.10345657519463</v>
      </c>
      <c r="I1702">
        <v>46733.66</v>
      </c>
      <c r="J1702">
        <v>16.670000000000002</v>
      </c>
      <c r="K1702" s="1">
        <f t="shared" si="26"/>
        <v>38943.158878000002</v>
      </c>
      <c r="L1702">
        <v>182.16</v>
      </c>
      <c r="M1702">
        <v>1.01</v>
      </c>
      <c r="N1702" s="1">
        <f>Table1[[#This Row],[final_price]]*Table1[[#This Row],[competitor_price_index]]</f>
        <v>39332.590466780006</v>
      </c>
      <c r="O1702" t="s">
        <v>45</v>
      </c>
      <c r="P1702">
        <v>2640</v>
      </c>
      <c r="Q1702">
        <v>667</v>
      </c>
      <c r="R1702">
        <v>5.22</v>
      </c>
      <c r="S1702" s="2">
        <f>Table1[[#This Row],[units_sold]]*(Table1[[#This Row],[return_rate]]/100)</f>
        <v>34.817399999999999</v>
      </c>
      <c r="T1702" s="2">
        <f>Table1[[#This Row],[units_sold]]-Table1[[#This Row],[unit_return]]</f>
        <v>632.18259999999998</v>
      </c>
      <c r="U1702">
        <f>Table1[[#This Row],[final_sold]]*Table1[[#This Row],[final_price]]</f>
        <v>24619187.431707121</v>
      </c>
      <c r="V1702">
        <v>4.46</v>
      </c>
      <c r="W1702">
        <v>11.47</v>
      </c>
    </row>
    <row r="1703" spans="1:23" x14ac:dyDescent="0.3">
      <c r="A1703">
        <v>2024</v>
      </c>
      <c r="B1703" t="s">
        <v>37</v>
      </c>
      <c r="C1703" t="s">
        <v>18</v>
      </c>
      <c r="D1703">
        <v>38535</v>
      </c>
      <c r="E1703">
        <v>4.49</v>
      </c>
      <c r="F1703" s="2">
        <f>Table1[[#This Row],[website_traffic]]*(Table1[[#This Row],[conversion_rate]]/100)</f>
        <v>1730.2215000000001</v>
      </c>
      <c r="G1703">
        <v>122388.3</v>
      </c>
      <c r="H1703" s="2">
        <f>Table1[[#This Row],[marketing_spend]]/Table1[[#This Row],[customer buying]]</f>
        <v>70.735625467606312</v>
      </c>
      <c r="I1703">
        <v>6497.92</v>
      </c>
      <c r="J1703">
        <v>33.93</v>
      </c>
      <c r="K1703" s="1">
        <f t="shared" si="26"/>
        <v>4293.1757440000001</v>
      </c>
      <c r="L1703">
        <v>354.56</v>
      </c>
      <c r="M1703">
        <v>1.1200000000000001</v>
      </c>
      <c r="N1703" s="1">
        <f>Table1[[#This Row],[final_price]]*Table1[[#This Row],[competitor_price_index]]</f>
        <v>4808.3568332800005</v>
      </c>
      <c r="O1703" t="s">
        <v>44</v>
      </c>
      <c r="P1703">
        <v>2351</v>
      </c>
      <c r="Q1703">
        <v>2149</v>
      </c>
      <c r="R1703">
        <v>8.7200000000000006</v>
      </c>
      <c r="S1703" s="2">
        <f>Table1[[#This Row],[units_sold]]*(Table1[[#This Row],[return_rate]]/100)</f>
        <v>187.39279999999999</v>
      </c>
      <c r="T1703" s="2">
        <f>Table1[[#This Row],[units_sold]]-Table1[[#This Row],[unit_return]]</f>
        <v>1961.6071999999999</v>
      </c>
      <c r="U1703">
        <f>Table1[[#This Row],[final_sold]]*Table1[[#This Row],[final_price]]</f>
        <v>8421524.4502957575</v>
      </c>
      <c r="V1703">
        <v>4.97</v>
      </c>
      <c r="W1703">
        <v>11.92</v>
      </c>
    </row>
    <row r="1704" spans="1:23" x14ac:dyDescent="0.3">
      <c r="A1704">
        <v>2024</v>
      </c>
      <c r="B1704" t="s">
        <v>37</v>
      </c>
      <c r="C1704" t="s">
        <v>19</v>
      </c>
      <c r="D1704">
        <v>91728</v>
      </c>
      <c r="E1704">
        <v>7.07</v>
      </c>
      <c r="F1704" s="2">
        <f>Table1[[#This Row],[website_traffic]]*(Table1[[#This Row],[conversion_rate]]/100)</f>
        <v>6485.1696000000002</v>
      </c>
      <c r="G1704">
        <v>210067.04</v>
      </c>
      <c r="H1704" s="2">
        <f>Table1[[#This Row],[marketing_spend]]/Table1[[#This Row],[customer buying]]</f>
        <v>32.391911539214028</v>
      </c>
      <c r="I1704">
        <v>17948.96</v>
      </c>
      <c r="J1704">
        <v>6.05</v>
      </c>
      <c r="K1704" s="1">
        <f t="shared" si="26"/>
        <v>16863.047920000001</v>
      </c>
      <c r="L1704">
        <v>263.95</v>
      </c>
      <c r="M1704">
        <v>1.19</v>
      </c>
      <c r="N1704" s="1">
        <f>Table1[[#This Row],[final_price]]*Table1[[#This Row],[competitor_price_index]]</f>
        <v>20067.027024800002</v>
      </c>
      <c r="O1704" t="s">
        <v>45</v>
      </c>
      <c r="P1704">
        <v>320</v>
      </c>
      <c r="Q1704">
        <v>3865</v>
      </c>
      <c r="R1704">
        <v>15.11</v>
      </c>
      <c r="S1704" s="2">
        <f>Table1[[#This Row],[units_sold]]*(Table1[[#This Row],[return_rate]]/100)</f>
        <v>584.00149999999996</v>
      </c>
      <c r="T1704" s="2">
        <f>Table1[[#This Row],[units_sold]]-Table1[[#This Row],[unit_return]]</f>
        <v>3280.9985000000001</v>
      </c>
      <c r="U1704">
        <f>Table1[[#This Row],[final_sold]]*Table1[[#This Row],[final_price]]</f>
        <v>55327634.930948123</v>
      </c>
      <c r="V1704">
        <v>2.98</v>
      </c>
      <c r="W1704">
        <v>0.27</v>
      </c>
    </row>
    <row r="1705" spans="1:23" x14ac:dyDescent="0.3">
      <c r="A1705">
        <v>2024</v>
      </c>
      <c r="B1705" t="s">
        <v>37</v>
      </c>
      <c r="C1705" t="s">
        <v>22</v>
      </c>
      <c r="D1705">
        <v>106363</v>
      </c>
      <c r="E1705">
        <v>6.67</v>
      </c>
      <c r="F1705" s="2">
        <f>Table1[[#This Row],[website_traffic]]*(Table1[[#This Row],[conversion_rate]]/100)</f>
        <v>7094.4120999999996</v>
      </c>
      <c r="G1705">
        <v>306940.84000000003</v>
      </c>
      <c r="H1705" s="2">
        <f>Table1[[#This Row],[marketing_spend]]/Table1[[#This Row],[customer buying]]</f>
        <v>43.265155121169244</v>
      </c>
      <c r="I1705">
        <v>1908.04</v>
      </c>
      <c r="J1705">
        <v>40.869999999999997</v>
      </c>
      <c r="K1705" s="1">
        <f t="shared" si="26"/>
        <v>1128.224052</v>
      </c>
      <c r="L1705">
        <v>210.39</v>
      </c>
      <c r="M1705">
        <v>1</v>
      </c>
      <c r="N1705" s="1">
        <f>Table1[[#This Row],[final_price]]*Table1[[#This Row],[competitor_price_index]]</f>
        <v>1128.224052</v>
      </c>
      <c r="O1705" t="s">
        <v>45</v>
      </c>
      <c r="P1705">
        <v>4169</v>
      </c>
      <c r="Q1705">
        <v>5519</v>
      </c>
      <c r="R1705">
        <v>14.82</v>
      </c>
      <c r="S1705" s="2">
        <f>Table1[[#This Row],[units_sold]]*(Table1[[#This Row],[return_rate]]/100)</f>
        <v>817.91579999999999</v>
      </c>
      <c r="T1705" s="2">
        <f>Table1[[#This Row],[units_sold]]-Table1[[#This Row],[unit_return]]</f>
        <v>4701.0842000000002</v>
      </c>
      <c r="U1705">
        <f>Table1[[#This Row],[final_sold]]*Table1[[#This Row],[final_price]]</f>
        <v>5303876.264917179</v>
      </c>
      <c r="V1705">
        <v>3.89</v>
      </c>
      <c r="W1705">
        <v>7.8</v>
      </c>
    </row>
    <row r="1706" spans="1:23" x14ac:dyDescent="0.3">
      <c r="A1706">
        <v>2024</v>
      </c>
      <c r="B1706" t="s">
        <v>37</v>
      </c>
      <c r="C1706" t="s">
        <v>18</v>
      </c>
      <c r="D1706">
        <v>8045</v>
      </c>
      <c r="E1706">
        <v>1.1200000000000001</v>
      </c>
      <c r="F1706" s="2">
        <f>Table1[[#This Row],[website_traffic]]*(Table1[[#This Row],[conversion_rate]]/100)</f>
        <v>90.104000000000013</v>
      </c>
      <c r="G1706">
        <v>475522.43</v>
      </c>
      <c r="H1706" s="2">
        <f>Table1[[#This Row],[marketing_spend]]/Table1[[#This Row],[customer buying]]</f>
        <v>5277.4841294504122</v>
      </c>
      <c r="I1706">
        <v>25283.85</v>
      </c>
      <c r="J1706">
        <v>58.98</v>
      </c>
      <c r="K1706" s="1">
        <f t="shared" si="26"/>
        <v>10371.43527</v>
      </c>
      <c r="L1706">
        <v>242.43</v>
      </c>
      <c r="M1706">
        <v>1.1000000000000001</v>
      </c>
      <c r="N1706" s="1">
        <f>Table1[[#This Row],[final_price]]*Table1[[#This Row],[competitor_price_index]]</f>
        <v>11408.578797</v>
      </c>
      <c r="O1706" t="s">
        <v>45</v>
      </c>
      <c r="P1706">
        <v>1818</v>
      </c>
      <c r="Q1706">
        <v>64</v>
      </c>
      <c r="R1706">
        <v>14.46</v>
      </c>
      <c r="S1706" s="2">
        <f>Table1[[#This Row],[units_sold]]*(Table1[[#This Row],[return_rate]]/100)</f>
        <v>9.2544000000000004</v>
      </c>
      <c r="T1706" s="2">
        <f>Table1[[#This Row],[units_sold]]-Table1[[#This Row],[unit_return]]</f>
        <v>54.745599999999996</v>
      </c>
      <c r="U1706">
        <f>Table1[[#This Row],[final_sold]]*Table1[[#This Row],[final_price]]</f>
        <v>567790.44671731198</v>
      </c>
      <c r="V1706">
        <v>3.6</v>
      </c>
      <c r="W1706">
        <v>14.35</v>
      </c>
    </row>
    <row r="1707" spans="1:23" x14ac:dyDescent="0.3">
      <c r="A1707">
        <v>2024</v>
      </c>
      <c r="B1707" t="s">
        <v>37</v>
      </c>
      <c r="C1707" t="s">
        <v>21</v>
      </c>
      <c r="D1707">
        <v>178197</v>
      </c>
      <c r="E1707">
        <v>2.36</v>
      </c>
      <c r="F1707" s="2">
        <f>Table1[[#This Row],[website_traffic]]*(Table1[[#This Row],[conversion_rate]]/100)</f>
        <v>4205.4492</v>
      </c>
      <c r="G1707">
        <v>353153.77</v>
      </c>
      <c r="H1707" s="2">
        <f>Table1[[#This Row],[marketing_spend]]/Table1[[#This Row],[customer buying]]</f>
        <v>83.975279026078837</v>
      </c>
      <c r="I1707">
        <v>16360.43</v>
      </c>
      <c r="J1707">
        <v>36.04</v>
      </c>
      <c r="K1707" s="1">
        <f t="shared" si="26"/>
        <v>10464.131028</v>
      </c>
      <c r="L1707">
        <v>467.66</v>
      </c>
      <c r="M1707">
        <v>0.92</v>
      </c>
      <c r="N1707" s="1">
        <f>Table1[[#This Row],[final_price]]*Table1[[#This Row],[competitor_price_index]]</f>
        <v>9627.00054576</v>
      </c>
      <c r="O1707" t="s">
        <v>45</v>
      </c>
      <c r="P1707">
        <v>2394</v>
      </c>
      <c r="Q1707">
        <v>2119</v>
      </c>
      <c r="R1707">
        <v>14.32</v>
      </c>
      <c r="S1707" s="2">
        <f>Table1[[#This Row],[units_sold]]*(Table1[[#This Row],[return_rate]]/100)</f>
        <v>303.44079999999997</v>
      </c>
      <c r="T1707" s="2">
        <f>Table1[[#This Row],[units_sold]]-Table1[[#This Row],[unit_return]]</f>
        <v>1815.5592000000001</v>
      </c>
      <c r="U1707">
        <f>Table1[[#This Row],[final_sold]]*Table1[[#This Row],[final_price]]</f>
        <v>18998249.357890859</v>
      </c>
      <c r="V1707">
        <v>2.52</v>
      </c>
      <c r="W1707">
        <v>9.26</v>
      </c>
    </row>
    <row r="1708" spans="1:23" x14ac:dyDescent="0.3">
      <c r="A1708">
        <v>2024</v>
      </c>
      <c r="B1708" t="s">
        <v>37</v>
      </c>
      <c r="C1708" t="s">
        <v>22</v>
      </c>
      <c r="D1708">
        <v>101079</v>
      </c>
      <c r="E1708">
        <v>5.91</v>
      </c>
      <c r="F1708" s="2">
        <f>Table1[[#This Row],[website_traffic]]*(Table1[[#This Row],[conversion_rate]]/100)</f>
        <v>5973.7689</v>
      </c>
      <c r="G1708">
        <v>271135.99</v>
      </c>
      <c r="H1708" s="2">
        <f>Table1[[#This Row],[marketing_spend]]/Table1[[#This Row],[customer buying]]</f>
        <v>45.387760145860348</v>
      </c>
      <c r="I1708">
        <v>36548.480000000003</v>
      </c>
      <c r="J1708">
        <v>33.21</v>
      </c>
      <c r="K1708" s="1">
        <f t="shared" si="26"/>
        <v>24410.729791999998</v>
      </c>
      <c r="L1708">
        <v>479.51</v>
      </c>
      <c r="M1708">
        <v>1.0900000000000001</v>
      </c>
      <c r="N1708" s="1">
        <f>Table1[[#This Row],[final_price]]*Table1[[#This Row],[competitor_price_index]]</f>
        <v>26607.69547328</v>
      </c>
      <c r="O1708" t="s">
        <v>45</v>
      </c>
      <c r="P1708">
        <v>3983</v>
      </c>
      <c r="Q1708">
        <v>4157</v>
      </c>
      <c r="R1708">
        <v>19.09</v>
      </c>
      <c r="S1708" s="2">
        <f>Table1[[#This Row],[units_sold]]*(Table1[[#This Row],[return_rate]]/100)</f>
        <v>793.57129999999995</v>
      </c>
      <c r="T1708" s="2">
        <f>Table1[[#This Row],[units_sold]]-Table1[[#This Row],[unit_return]]</f>
        <v>3363.4286999999999</v>
      </c>
      <c r="U1708">
        <f>Table1[[#This Row],[final_sold]]*Table1[[#This Row],[final_price]]</f>
        <v>82103749.170357823</v>
      </c>
      <c r="V1708">
        <v>3.48</v>
      </c>
      <c r="W1708">
        <v>12.24</v>
      </c>
    </row>
    <row r="1709" spans="1:23" x14ac:dyDescent="0.3">
      <c r="A1709">
        <v>2024</v>
      </c>
      <c r="B1709" t="s">
        <v>37</v>
      </c>
      <c r="C1709" t="s">
        <v>18</v>
      </c>
      <c r="D1709">
        <v>147488</v>
      </c>
      <c r="E1709">
        <v>4.07</v>
      </c>
      <c r="F1709" s="2">
        <f>Table1[[#This Row],[website_traffic]]*(Table1[[#This Row],[conversion_rate]]/100)</f>
        <v>6002.7615999999998</v>
      </c>
      <c r="G1709">
        <v>364984.95</v>
      </c>
      <c r="H1709" s="2">
        <f>Table1[[#This Row],[marketing_spend]]/Table1[[#This Row],[customer buying]]</f>
        <v>60.802839479748791</v>
      </c>
      <c r="I1709">
        <v>24475.9</v>
      </c>
      <c r="J1709">
        <v>21.54</v>
      </c>
      <c r="K1709" s="1">
        <f t="shared" si="26"/>
        <v>19203.791140000001</v>
      </c>
      <c r="L1709">
        <v>266.43</v>
      </c>
      <c r="M1709">
        <v>0.82</v>
      </c>
      <c r="N1709" s="1">
        <f>Table1[[#This Row],[final_price]]*Table1[[#This Row],[competitor_price_index]]</f>
        <v>15747.1087348</v>
      </c>
      <c r="O1709" t="s">
        <v>44</v>
      </c>
      <c r="P1709">
        <v>3930</v>
      </c>
      <c r="Q1709">
        <v>6918</v>
      </c>
      <c r="R1709">
        <v>11.64</v>
      </c>
      <c r="S1709" s="2">
        <f>Table1[[#This Row],[units_sold]]*(Table1[[#This Row],[return_rate]]/100)</f>
        <v>805.25520000000006</v>
      </c>
      <c r="T1709" s="2">
        <f>Table1[[#This Row],[units_sold]]-Table1[[#This Row],[unit_return]]</f>
        <v>6112.7448000000004</v>
      </c>
      <c r="U1709">
        <f>Table1[[#This Row],[final_sold]]*Table1[[#This Row],[final_price]]</f>
        <v>117387874.43132108</v>
      </c>
      <c r="V1709">
        <v>4.6100000000000003</v>
      </c>
      <c r="W1709">
        <v>20.04</v>
      </c>
    </row>
    <row r="1710" spans="1:23" x14ac:dyDescent="0.3">
      <c r="A1710">
        <v>2024</v>
      </c>
      <c r="B1710" t="s">
        <v>37</v>
      </c>
      <c r="C1710" t="s">
        <v>20</v>
      </c>
      <c r="D1710">
        <v>30655</v>
      </c>
      <c r="E1710">
        <v>6.94</v>
      </c>
      <c r="F1710" s="2">
        <f>Table1[[#This Row],[website_traffic]]*(Table1[[#This Row],[conversion_rate]]/100)</f>
        <v>2127.4569999999999</v>
      </c>
      <c r="G1710">
        <v>30034.91</v>
      </c>
      <c r="H1710" s="2">
        <f>Table1[[#This Row],[marketing_spend]]/Table1[[#This Row],[customer buying]]</f>
        <v>14.117751851153749</v>
      </c>
      <c r="I1710">
        <v>9850.7000000000007</v>
      </c>
      <c r="J1710">
        <v>14.54</v>
      </c>
      <c r="K1710" s="1">
        <f t="shared" si="26"/>
        <v>8418.4082200000012</v>
      </c>
      <c r="L1710">
        <v>31.72</v>
      </c>
      <c r="M1710">
        <v>1</v>
      </c>
      <c r="N1710" s="1">
        <f>Table1[[#This Row],[final_price]]*Table1[[#This Row],[competitor_price_index]]</f>
        <v>8418.4082200000012</v>
      </c>
      <c r="O1710" t="s">
        <v>45</v>
      </c>
      <c r="P1710">
        <v>4858</v>
      </c>
      <c r="Q1710">
        <v>1995</v>
      </c>
      <c r="R1710">
        <v>20.25</v>
      </c>
      <c r="S1710" s="2">
        <f>Table1[[#This Row],[units_sold]]*(Table1[[#This Row],[return_rate]]/100)</f>
        <v>403.98750000000001</v>
      </c>
      <c r="T1710" s="2">
        <f>Table1[[#This Row],[units_sold]]-Table1[[#This Row],[unit_return]]</f>
        <v>1591.0125</v>
      </c>
      <c r="U1710">
        <f>Table1[[#This Row],[final_sold]]*Table1[[#This Row],[final_price]]</f>
        <v>13393792.708122753</v>
      </c>
      <c r="V1710">
        <v>4.6900000000000004</v>
      </c>
      <c r="W1710">
        <v>4.3</v>
      </c>
    </row>
    <row r="1711" spans="1:23" x14ac:dyDescent="0.3">
      <c r="A1711">
        <v>2024</v>
      </c>
      <c r="B1711" t="s">
        <v>37</v>
      </c>
      <c r="C1711" t="s">
        <v>18</v>
      </c>
      <c r="D1711">
        <v>179745</v>
      </c>
      <c r="E1711">
        <v>5.71</v>
      </c>
      <c r="F1711" s="2">
        <f>Table1[[#This Row],[website_traffic]]*(Table1[[#This Row],[conversion_rate]]/100)</f>
        <v>10263.4395</v>
      </c>
      <c r="G1711">
        <v>257396.82</v>
      </c>
      <c r="H1711" s="2">
        <f>Table1[[#This Row],[marketing_spend]]/Table1[[#This Row],[customer buying]]</f>
        <v>25.079002024613679</v>
      </c>
      <c r="I1711">
        <v>47120.84</v>
      </c>
      <c r="J1711">
        <v>5.34</v>
      </c>
      <c r="K1711" s="1">
        <f t="shared" si="26"/>
        <v>44604.587143999997</v>
      </c>
      <c r="L1711">
        <v>169.8</v>
      </c>
      <c r="M1711">
        <v>0.84</v>
      </c>
      <c r="N1711" s="1">
        <f>Table1[[#This Row],[final_price]]*Table1[[#This Row],[competitor_price_index]]</f>
        <v>37467.853200959995</v>
      </c>
      <c r="O1711" t="s">
        <v>45</v>
      </c>
      <c r="P1711">
        <v>1361</v>
      </c>
      <c r="Q1711">
        <v>9031</v>
      </c>
      <c r="R1711">
        <v>12.21</v>
      </c>
      <c r="S1711" s="2">
        <f>Table1[[#This Row],[units_sold]]*(Table1[[#This Row],[return_rate]]/100)</f>
        <v>1102.6851000000001</v>
      </c>
      <c r="T1711" s="2">
        <f>Table1[[#This Row],[units_sold]]-Table1[[#This Row],[unit_return]]</f>
        <v>7928.3148999999994</v>
      </c>
      <c r="U1711">
        <f>Table1[[#This Row],[final_sold]]*Table1[[#This Row],[final_price]]</f>
        <v>353639212.86212361</v>
      </c>
      <c r="V1711">
        <v>4.4000000000000004</v>
      </c>
      <c r="W1711">
        <v>4.9800000000000004</v>
      </c>
    </row>
    <row r="1712" spans="1:23" x14ac:dyDescent="0.3">
      <c r="A1712">
        <v>2024</v>
      </c>
      <c r="B1712" t="s">
        <v>37</v>
      </c>
      <c r="C1712" t="s">
        <v>20</v>
      </c>
      <c r="D1712">
        <v>47573</v>
      </c>
      <c r="E1712">
        <v>5.14</v>
      </c>
      <c r="F1712" s="2">
        <f>Table1[[#This Row],[website_traffic]]*(Table1[[#This Row],[conversion_rate]]/100)</f>
        <v>2445.2521999999999</v>
      </c>
      <c r="G1712">
        <v>346545.64</v>
      </c>
      <c r="H1712" s="2">
        <f>Table1[[#This Row],[marketing_spend]]/Table1[[#This Row],[customer buying]]</f>
        <v>141.72183957139472</v>
      </c>
      <c r="I1712">
        <v>20905.59</v>
      </c>
      <c r="J1712">
        <v>19.64</v>
      </c>
      <c r="K1712" s="1">
        <f t="shared" si="26"/>
        <v>16799.732123999998</v>
      </c>
      <c r="L1712">
        <v>181.42</v>
      </c>
      <c r="M1712">
        <v>0.9</v>
      </c>
      <c r="N1712" s="1">
        <f>Table1[[#This Row],[final_price]]*Table1[[#This Row],[competitor_price_index]]</f>
        <v>15119.758911599998</v>
      </c>
      <c r="O1712" t="s">
        <v>44</v>
      </c>
      <c r="P1712">
        <v>3371</v>
      </c>
      <c r="Q1712">
        <v>2060</v>
      </c>
      <c r="R1712">
        <v>14.84</v>
      </c>
      <c r="S1712" s="2">
        <f>Table1[[#This Row],[units_sold]]*(Table1[[#This Row],[return_rate]]/100)</f>
        <v>305.70400000000001</v>
      </c>
      <c r="T1712" s="2">
        <f>Table1[[#This Row],[units_sold]]-Table1[[#This Row],[unit_return]]</f>
        <v>1754.296</v>
      </c>
      <c r="U1712">
        <f>Table1[[#This Row],[final_sold]]*Table1[[#This Row],[final_price]]</f>
        <v>29471702.866204701</v>
      </c>
      <c r="V1712">
        <v>3.37</v>
      </c>
      <c r="W1712">
        <v>13.32</v>
      </c>
    </row>
    <row r="1713" spans="1:23" x14ac:dyDescent="0.3">
      <c r="A1713">
        <v>2024</v>
      </c>
      <c r="B1713" t="s">
        <v>37</v>
      </c>
      <c r="C1713" t="s">
        <v>19</v>
      </c>
      <c r="D1713">
        <v>99348</v>
      </c>
      <c r="E1713">
        <v>6.83</v>
      </c>
      <c r="F1713" s="2">
        <f>Table1[[#This Row],[website_traffic]]*(Table1[[#This Row],[conversion_rate]]/100)</f>
        <v>6785.4683999999997</v>
      </c>
      <c r="G1713">
        <v>495796.31</v>
      </c>
      <c r="H1713" s="2">
        <f>Table1[[#This Row],[marketing_spend]]/Table1[[#This Row],[customer buying]]</f>
        <v>73.067367022149867</v>
      </c>
      <c r="I1713">
        <v>33997.269999999997</v>
      </c>
      <c r="J1713">
        <v>50.93</v>
      </c>
      <c r="K1713" s="1">
        <f t="shared" si="26"/>
        <v>16682.460389</v>
      </c>
      <c r="L1713">
        <v>489.54</v>
      </c>
      <c r="M1713">
        <v>1.1499999999999999</v>
      </c>
      <c r="N1713" s="1">
        <f>Table1[[#This Row],[final_price]]*Table1[[#This Row],[competitor_price_index]]</f>
        <v>19184.829447349999</v>
      </c>
      <c r="O1713" t="s">
        <v>44</v>
      </c>
      <c r="P1713">
        <v>2672</v>
      </c>
      <c r="Q1713">
        <v>4512</v>
      </c>
      <c r="R1713">
        <v>8.68</v>
      </c>
      <c r="S1713" s="2">
        <f>Table1[[#This Row],[units_sold]]*(Table1[[#This Row],[return_rate]]/100)</f>
        <v>391.64159999999998</v>
      </c>
      <c r="T1713" s="2">
        <f>Table1[[#This Row],[units_sold]]-Table1[[#This Row],[unit_return]]</f>
        <v>4120.3584000000001</v>
      </c>
      <c r="U1713">
        <f>Table1[[#This Row],[final_sold]]*Table1[[#This Row],[final_price]]</f>
        <v>68737715.796483412</v>
      </c>
      <c r="V1713">
        <v>2.66</v>
      </c>
      <c r="W1713">
        <v>18.440000000000001</v>
      </c>
    </row>
    <row r="1714" spans="1:23" x14ac:dyDescent="0.3">
      <c r="A1714">
        <v>2024</v>
      </c>
      <c r="B1714" t="s">
        <v>37</v>
      </c>
      <c r="C1714" t="s">
        <v>20</v>
      </c>
      <c r="D1714">
        <v>158720</v>
      </c>
      <c r="E1714">
        <v>5.21</v>
      </c>
      <c r="F1714" s="2">
        <f>Table1[[#This Row],[website_traffic]]*(Table1[[#This Row],[conversion_rate]]/100)</f>
        <v>8269.3119999999999</v>
      </c>
      <c r="G1714">
        <v>132384.28</v>
      </c>
      <c r="H1714" s="2">
        <f>Table1[[#This Row],[marketing_spend]]/Table1[[#This Row],[customer buying]]</f>
        <v>16.009104505912948</v>
      </c>
      <c r="I1714">
        <v>39391.39</v>
      </c>
      <c r="J1714">
        <v>44.39</v>
      </c>
      <c r="K1714" s="1">
        <f t="shared" si="26"/>
        <v>21905.551979</v>
      </c>
      <c r="L1714">
        <v>26.08</v>
      </c>
      <c r="M1714">
        <v>1.18</v>
      </c>
      <c r="N1714" s="1">
        <f>Table1[[#This Row],[final_price]]*Table1[[#This Row],[competitor_price_index]]</f>
        <v>25848.55133522</v>
      </c>
      <c r="O1714" t="s">
        <v>44</v>
      </c>
      <c r="P1714">
        <v>3605</v>
      </c>
      <c r="Q1714">
        <v>9468</v>
      </c>
      <c r="R1714">
        <v>19.61</v>
      </c>
      <c r="S1714" s="2">
        <f>Table1[[#This Row],[units_sold]]*(Table1[[#This Row],[return_rate]]/100)</f>
        <v>1856.6748</v>
      </c>
      <c r="T1714" s="2">
        <f>Table1[[#This Row],[units_sold]]-Table1[[#This Row],[unit_return]]</f>
        <v>7611.3252000000002</v>
      </c>
      <c r="U1714">
        <f>Table1[[#This Row],[final_sold]]*Table1[[#This Row],[final_price]]</f>
        <v>166730279.79767257</v>
      </c>
      <c r="V1714">
        <v>4.58</v>
      </c>
      <c r="W1714">
        <v>12.39</v>
      </c>
    </row>
    <row r="1715" spans="1:23" x14ac:dyDescent="0.3">
      <c r="A1715">
        <v>2024</v>
      </c>
      <c r="B1715" t="s">
        <v>37</v>
      </c>
      <c r="C1715" t="s">
        <v>21</v>
      </c>
      <c r="D1715">
        <v>9100</v>
      </c>
      <c r="E1715">
        <v>3.92</v>
      </c>
      <c r="F1715" s="2">
        <f>Table1[[#This Row],[website_traffic]]*(Table1[[#This Row],[conversion_rate]]/100)</f>
        <v>356.71999999999997</v>
      </c>
      <c r="G1715">
        <v>293363.09000000003</v>
      </c>
      <c r="H1715" s="2">
        <f>Table1[[#This Row],[marketing_spend]]/Table1[[#This Row],[customer buying]]</f>
        <v>822.39036218883177</v>
      </c>
      <c r="I1715">
        <v>39020.68</v>
      </c>
      <c r="J1715">
        <v>57.18</v>
      </c>
      <c r="K1715" s="1">
        <f t="shared" si="26"/>
        <v>16708.655176</v>
      </c>
      <c r="L1715">
        <v>478.19</v>
      </c>
      <c r="M1715">
        <v>0.99</v>
      </c>
      <c r="N1715" s="1">
        <f>Table1[[#This Row],[final_price]]*Table1[[#This Row],[competitor_price_index]]</f>
        <v>16541.568624240001</v>
      </c>
      <c r="O1715" t="s">
        <v>44</v>
      </c>
      <c r="P1715">
        <v>2019</v>
      </c>
      <c r="Q1715">
        <v>262</v>
      </c>
      <c r="R1715">
        <v>7.46</v>
      </c>
      <c r="S1715" s="2">
        <f>Table1[[#This Row],[units_sold]]*(Table1[[#This Row],[return_rate]]/100)</f>
        <v>19.545200000000001</v>
      </c>
      <c r="T1715" s="2">
        <f>Table1[[#This Row],[units_sold]]-Table1[[#This Row],[unit_return]]</f>
        <v>242.45480000000001</v>
      </c>
      <c r="U1715">
        <f>Table1[[#This Row],[final_sold]]*Table1[[#This Row],[final_price]]</f>
        <v>4051093.6489660451</v>
      </c>
      <c r="V1715">
        <v>2.94</v>
      </c>
      <c r="W1715">
        <v>16.329999999999998</v>
      </c>
    </row>
    <row r="1716" spans="1:23" x14ac:dyDescent="0.3">
      <c r="A1716">
        <v>2024</v>
      </c>
      <c r="B1716" t="s">
        <v>37</v>
      </c>
      <c r="C1716" t="s">
        <v>21</v>
      </c>
      <c r="D1716">
        <v>144946</v>
      </c>
      <c r="E1716">
        <v>6.83</v>
      </c>
      <c r="F1716" s="2">
        <f>Table1[[#This Row],[website_traffic]]*(Table1[[#This Row],[conversion_rate]]/100)</f>
        <v>9899.8117999999995</v>
      </c>
      <c r="G1716">
        <v>144108.82</v>
      </c>
      <c r="H1716" s="2">
        <f>Table1[[#This Row],[marketing_spend]]/Table1[[#This Row],[customer buying]]</f>
        <v>14.556723189424673</v>
      </c>
      <c r="I1716">
        <v>847.91</v>
      </c>
      <c r="J1716">
        <v>42.41</v>
      </c>
      <c r="K1716" s="1">
        <f t="shared" si="26"/>
        <v>488.31136900000007</v>
      </c>
      <c r="L1716">
        <v>50.51</v>
      </c>
      <c r="M1716">
        <v>1.19</v>
      </c>
      <c r="N1716" s="1">
        <f>Table1[[#This Row],[final_price]]*Table1[[#This Row],[competitor_price_index]]</f>
        <v>581.09052911000003</v>
      </c>
      <c r="O1716" t="s">
        <v>45</v>
      </c>
      <c r="P1716">
        <v>3662</v>
      </c>
      <c r="Q1716">
        <v>7405</v>
      </c>
      <c r="R1716">
        <v>12.8</v>
      </c>
      <c r="S1716" s="2">
        <f>Table1[[#This Row],[units_sold]]*(Table1[[#This Row],[return_rate]]/100)</f>
        <v>947.84</v>
      </c>
      <c r="T1716" s="2">
        <f>Table1[[#This Row],[units_sold]]-Table1[[#This Row],[unit_return]]</f>
        <v>6457.16</v>
      </c>
      <c r="U1716">
        <f>Table1[[#This Row],[final_sold]]*Table1[[#This Row],[final_price]]</f>
        <v>3153104.6394520402</v>
      </c>
      <c r="V1716">
        <v>3.74</v>
      </c>
      <c r="W1716">
        <v>6.48</v>
      </c>
    </row>
    <row r="1717" spans="1:23" x14ac:dyDescent="0.3">
      <c r="A1717">
        <v>2024</v>
      </c>
      <c r="B1717" t="s">
        <v>37</v>
      </c>
      <c r="C1717" t="s">
        <v>20</v>
      </c>
      <c r="D1717">
        <v>91341</v>
      </c>
      <c r="E1717">
        <v>4.96</v>
      </c>
      <c r="F1717" s="2">
        <f>Table1[[#This Row],[website_traffic]]*(Table1[[#This Row],[conversion_rate]]/100)</f>
        <v>4530.5136000000002</v>
      </c>
      <c r="G1717">
        <v>134846.35</v>
      </c>
      <c r="H1717" s="2">
        <f>Table1[[#This Row],[marketing_spend]]/Table1[[#This Row],[customer buying]]</f>
        <v>29.764031610014371</v>
      </c>
      <c r="I1717">
        <v>47248.55</v>
      </c>
      <c r="J1717">
        <v>43.35</v>
      </c>
      <c r="K1717" s="1">
        <f t="shared" si="26"/>
        <v>26766.303575000002</v>
      </c>
      <c r="L1717">
        <v>319.16000000000003</v>
      </c>
      <c r="M1717">
        <v>0.92</v>
      </c>
      <c r="N1717" s="1">
        <f>Table1[[#This Row],[final_price]]*Table1[[#This Row],[competitor_price_index]]</f>
        <v>24624.999289000003</v>
      </c>
      <c r="O1717" t="s">
        <v>45</v>
      </c>
      <c r="P1717">
        <v>3330</v>
      </c>
      <c r="Q1717">
        <v>3071</v>
      </c>
      <c r="R1717">
        <v>5.0999999999999996</v>
      </c>
      <c r="S1717" s="2">
        <f>Table1[[#This Row],[units_sold]]*(Table1[[#This Row],[return_rate]]/100)</f>
        <v>156.62099999999998</v>
      </c>
      <c r="T1717" s="2">
        <f>Table1[[#This Row],[units_sold]]-Table1[[#This Row],[unit_return]]</f>
        <v>2914.3789999999999</v>
      </c>
      <c r="U1717">
        <f>Table1[[#This Row],[final_sold]]*Table1[[#This Row],[final_price]]</f>
        <v>78007153.046604931</v>
      </c>
      <c r="V1717">
        <v>3.39</v>
      </c>
      <c r="W1717">
        <v>6.13</v>
      </c>
    </row>
    <row r="1718" spans="1:23" x14ac:dyDescent="0.3">
      <c r="A1718">
        <v>2024</v>
      </c>
      <c r="B1718" t="s">
        <v>37</v>
      </c>
      <c r="C1718" t="s">
        <v>21</v>
      </c>
      <c r="D1718">
        <v>54158</v>
      </c>
      <c r="E1718">
        <v>1.9</v>
      </c>
      <c r="F1718" s="2">
        <f>Table1[[#This Row],[website_traffic]]*(Table1[[#This Row],[conversion_rate]]/100)</f>
        <v>1029.002</v>
      </c>
      <c r="G1718">
        <v>475761.3</v>
      </c>
      <c r="H1718" s="2">
        <f>Table1[[#This Row],[marketing_spend]]/Table1[[#This Row],[customer buying]]</f>
        <v>462.35216258083074</v>
      </c>
      <c r="I1718">
        <v>2429.4699999999998</v>
      </c>
      <c r="J1718">
        <v>55.93</v>
      </c>
      <c r="K1718" s="1">
        <f t="shared" si="26"/>
        <v>1070.6674289999999</v>
      </c>
      <c r="L1718">
        <v>32.5</v>
      </c>
      <c r="M1718">
        <v>0.92</v>
      </c>
      <c r="N1718" s="1">
        <f>Table1[[#This Row],[final_price]]*Table1[[#This Row],[competitor_price_index]]</f>
        <v>985.0140346799999</v>
      </c>
      <c r="O1718" t="s">
        <v>45</v>
      </c>
      <c r="P1718">
        <v>73</v>
      </c>
      <c r="Q1718">
        <v>1024</v>
      </c>
      <c r="R1718">
        <v>6.29</v>
      </c>
      <c r="S1718" s="2">
        <f>Table1[[#This Row],[units_sold]]*(Table1[[#This Row],[return_rate]]/100)</f>
        <v>64.409599999999998</v>
      </c>
      <c r="T1718" s="2">
        <f>Table1[[#This Row],[units_sold]]-Table1[[#This Row],[unit_return]]</f>
        <v>959.59040000000005</v>
      </c>
      <c r="U1718">
        <f>Table1[[#This Row],[final_sold]]*Table1[[#This Row],[final_price]]</f>
        <v>1027402.1864610815</v>
      </c>
      <c r="V1718">
        <v>4.9800000000000004</v>
      </c>
      <c r="W1718">
        <v>15.2</v>
      </c>
    </row>
    <row r="1719" spans="1:23" x14ac:dyDescent="0.3">
      <c r="A1719">
        <v>2024</v>
      </c>
      <c r="B1719" t="s">
        <v>37</v>
      </c>
      <c r="C1719" t="s">
        <v>20</v>
      </c>
      <c r="D1719">
        <v>170629</v>
      </c>
      <c r="E1719">
        <v>3.79</v>
      </c>
      <c r="F1719" s="2">
        <f>Table1[[#This Row],[website_traffic]]*(Table1[[#This Row],[conversion_rate]]/100)</f>
        <v>6466.8391000000001</v>
      </c>
      <c r="G1719">
        <v>226182.94</v>
      </c>
      <c r="H1719" s="2">
        <f>Table1[[#This Row],[marketing_spend]]/Table1[[#This Row],[customer buying]]</f>
        <v>34.975810670780412</v>
      </c>
      <c r="I1719">
        <v>20665.84</v>
      </c>
      <c r="J1719">
        <v>16.489999999999998</v>
      </c>
      <c r="K1719" s="1">
        <f t="shared" si="26"/>
        <v>17258.042984</v>
      </c>
      <c r="L1719">
        <v>112.21</v>
      </c>
      <c r="M1719">
        <v>1.1100000000000001</v>
      </c>
      <c r="N1719" s="1">
        <f>Table1[[#This Row],[final_price]]*Table1[[#This Row],[competitor_price_index]]</f>
        <v>19156.427712240002</v>
      </c>
      <c r="O1719" t="s">
        <v>45</v>
      </c>
      <c r="P1719">
        <v>2388</v>
      </c>
      <c r="Q1719">
        <v>5341</v>
      </c>
      <c r="R1719">
        <v>19.79</v>
      </c>
      <c r="S1719" s="2">
        <f>Table1[[#This Row],[units_sold]]*(Table1[[#This Row],[return_rate]]/100)</f>
        <v>1056.9838999999999</v>
      </c>
      <c r="T1719" s="2">
        <f>Table1[[#This Row],[units_sold]]-Table1[[#This Row],[unit_return]]</f>
        <v>4284.0160999999998</v>
      </c>
      <c r="U1719">
        <f>Table1[[#This Row],[final_sold]]*Table1[[#This Row],[final_price]]</f>
        <v>73933733.997948036</v>
      </c>
      <c r="V1719">
        <v>4.13</v>
      </c>
      <c r="W1719">
        <v>12.5</v>
      </c>
    </row>
    <row r="1720" spans="1:23" x14ac:dyDescent="0.3">
      <c r="A1720">
        <v>2024</v>
      </c>
      <c r="B1720" t="s">
        <v>37</v>
      </c>
      <c r="C1720" t="s">
        <v>21</v>
      </c>
      <c r="D1720">
        <v>123082</v>
      </c>
      <c r="E1720">
        <v>4.13</v>
      </c>
      <c r="F1720" s="2">
        <f>Table1[[#This Row],[website_traffic]]*(Table1[[#This Row],[conversion_rate]]/100)</f>
        <v>5083.2865999999995</v>
      </c>
      <c r="G1720">
        <v>400358.76</v>
      </c>
      <c r="H1720" s="2">
        <f>Table1[[#This Row],[marketing_spend]]/Table1[[#This Row],[customer buying]]</f>
        <v>78.759824401795498</v>
      </c>
      <c r="I1720">
        <v>22566.35</v>
      </c>
      <c r="J1720">
        <v>30.56</v>
      </c>
      <c r="K1720" s="1">
        <f t="shared" si="26"/>
        <v>15670.07344</v>
      </c>
      <c r="L1720">
        <v>365.88</v>
      </c>
      <c r="M1720">
        <v>1.18</v>
      </c>
      <c r="N1720" s="1">
        <f>Table1[[#This Row],[final_price]]*Table1[[#This Row],[competitor_price_index]]</f>
        <v>18490.686659200001</v>
      </c>
      <c r="O1720" t="s">
        <v>44</v>
      </c>
      <c r="P1720">
        <v>3496</v>
      </c>
      <c r="Q1720">
        <v>5032</v>
      </c>
      <c r="R1720">
        <v>4.7300000000000004</v>
      </c>
      <c r="S1720" s="2">
        <f>Table1[[#This Row],[units_sold]]*(Table1[[#This Row],[return_rate]]/100)</f>
        <v>238.0136</v>
      </c>
      <c r="T1720" s="2">
        <f>Table1[[#This Row],[units_sold]]-Table1[[#This Row],[unit_return]]</f>
        <v>4793.9863999999998</v>
      </c>
      <c r="U1720">
        <f>Table1[[#This Row],[final_sold]]*Table1[[#This Row],[final_price]]</f>
        <v>75122118.958361208</v>
      </c>
      <c r="V1720">
        <v>3.96</v>
      </c>
      <c r="W1720">
        <v>14.97</v>
      </c>
    </row>
    <row r="1721" spans="1:23" x14ac:dyDescent="0.3">
      <c r="A1721">
        <v>2024</v>
      </c>
      <c r="B1721" t="s">
        <v>37</v>
      </c>
      <c r="C1721" t="s">
        <v>21</v>
      </c>
      <c r="D1721">
        <v>135295</v>
      </c>
      <c r="E1721">
        <v>7.42</v>
      </c>
      <c r="F1721" s="2">
        <f>Table1[[#This Row],[website_traffic]]*(Table1[[#This Row],[conversion_rate]]/100)</f>
        <v>10038.889000000001</v>
      </c>
      <c r="G1721">
        <v>39442.980000000003</v>
      </c>
      <c r="H1721" s="2">
        <f>Table1[[#This Row],[marketing_spend]]/Table1[[#This Row],[customer buying]]</f>
        <v>3.9290184401879529</v>
      </c>
      <c r="I1721">
        <v>24150.89</v>
      </c>
      <c r="J1721">
        <v>45.71</v>
      </c>
      <c r="K1721" s="1">
        <f t="shared" si="26"/>
        <v>13111.518180999998</v>
      </c>
      <c r="L1721">
        <v>482.23</v>
      </c>
      <c r="M1721">
        <v>0.81</v>
      </c>
      <c r="N1721" s="1">
        <f>Table1[[#This Row],[final_price]]*Table1[[#This Row],[competitor_price_index]]</f>
        <v>10620.329726609998</v>
      </c>
      <c r="O1721" t="s">
        <v>45</v>
      </c>
      <c r="P1721">
        <v>2704</v>
      </c>
      <c r="Q1721">
        <v>7308</v>
      </c>
      <c r="R1721">
        <v>3.57</v>
      </c>
      <c r="S1721" s="2">
        <f>Table1[[#This Row],[units_sold]]*(Table1[[#This Row],[return_rate]]/100)</f>
        <v>260.89559999999994</v>
      </c>
      <c r="T1721" s="2">
        <f>Table1[[#This Row],[units_sold]]-Table1[[#This Row],[unit_return]]</f>
        <v>7047.1044000000002</v>
      </c>
      <c r="U1721">
        <f>Table1[[#This Row],[final_sold]]*Table1[[#This Row],[final_price]]</f>
        <v>92398237.464005083</v>
      </c>
      <c r="V1721">
        <v>3.64</v>
      </c>
      <c r="W1721">
        <v>7.51</v>
      </c>
    </row>
    <row r="1722" spans="1:23" x14ac:dyDescent="0.3">
      <c r="A1722">
        <v>2024</v>
      </c>
      <c r="B1722" t="s">
        <v>37</v>
      </c>
      <c r="C1722" t="s">
        <v>19</v>
      </c>
      <c r="D1722">
        <v>143428</v>
      </c>
      <c r="E1722">
        <v>0.84</v>
      </c>
      <c r="F1722" s="2">
        <f>Table1[[#This Row],[website_traffic]]*(Table1[[#This Row],[conversion_rate]]/100)</f>
        <v>1204.7952</v>
      </c>
      <c r="G1722">
        <v>112537.05</v>
      </c>
      <c r="H1722" s="2">
        <f>Table1[[#This Row],[marketing_spend]]/Table1[[#This Row],[customer buying]]</f>
        <v>93.40761815784127</v>
      </c>
      <c r="I1722">
        <v>3731.63</v>
      </c>
      <c r="J1722">
        <v>33.229999999999997</v>
      </c>
      <c r="K1722" s="1">
        <f t="shared" si="26"/>
        <v>2491.6093510000001</v>
      </c>
      <c r="L1722">
        <v>74.67</v>
      </c>
      <c r="M1722">
        <v>0.9</v>
      </c>
      <c r="N1722" s="1">
        <f>Table1[[#This Row],[final_price]]*Table1[[#This Row],[competitor_price_index]]</f>
        <v>2242.4484159000003</v>
      </c>
      <c r="O1722" t="s">
        <v>45</v>
      </c>
      <c r="P1722">
        <v>4117</v>
      </c>
      <c r="Q1722">
        <v>1012</v>
      </c>
      <c r="R1722">
        <v>21.95</v>
      </c>
      <c r="S1722" s="2">
        <f>Table1[[#This Row],[units_sold]]*(Table1[[#This Row],[return_rate]]/100)</f>
        <v>222.13400000000001</v>
      </c>
      <c r="T1722" s="2">
        <f>Table1[[#This Row],[units_sold]]-Table1[[#This Row],[unit_return]]</f>
        <v>789.86599999999999</v>
      </c>
      <c r="U1722">
        <f>Table1[[#This Row],[final_sold]]*Table1[[#This Row],[final_price]]</f>
        <v>1968037.5116369659</v>
      </c>
      <c r="V1722">
        <v>4.2</v>
      </c>
      <c r="W1722">
        <v>8.52</v>
      </c>
    </row>
    <row r="1723" spans="1:23" x14ac:dyDescent="0.3">
      <c r="A1723">
        <v>2024</v>
      </c>
      <c r="B1723" t="s">
        <v>37</v>
      </c>
      <c r="C1723" t="s">
        <v>18</v>
      </c>
      <c r="D1723">
        <v>134659</v>
      </c>
      <c r="E1723">
        <v>3.35</v>
      </c>
      <c r="F1723" s="2">
        <f>Table1[[#This Row],[website_traffic]]*(Table1[[#This Row],[conversion_rate]]/100)</f>
        <v>4511.0765000000001</v>
      </c>
      <c r="G1723">
        <v>22636.75</v>
      </c>
      <c r="H1723" s="2">
        <f>Table1[[#This Row],[marketing_spend]]/Table1[[#This Row],[customer buying]]</f>
        <v>5.0180372689312627</v>
      </c>
      <c r="I1723">
        <v>21287.25</v>
      </c>
      <c r="J1723">
        <v>11.96</v>
      </c>
      <c r="K1723" s="1">
        <f t="shared" si="26"/>
        <v>18741.294900000001</v>
      </c>
      <c r="L1723">
        <v>307.45999999999998</v>
      </c>
      <c r="M1723">
        <v>1.0900000000000001</v>
      </c>
      <c r="N1723" s="1">
        <f>Table1[[#This Row],[final_price]]*Table1[[#This Row],[competitor_price_index]]</f>
        <v>20428.011441000002</v>
      </c>
      <c r="O1723" t="s">
        <v>45</v>
      </c>
      <c r="P1723">
        <v>2948</v>
      </c>
      <c r="Q1723">
        <v>3302</v>
      </c>
      <c r="R1723">
        <v>24.12</v>
      </c>
      <c r="S1723" s="2">
        <f>Table1[[#This Row],[units_sold]]*(Table1[[#This Row],[return_rate]]/100)</f>
        <v>796.44240000000002</v>
      </c>
      <c r="T1723" s="2">
        <f>Table1[[#This Row],[units_sold]]-Table1[[#This Row],[unit_return]]</f>
        <v>2505.5576000000001</v>
      </c>
      <c r="U1723">
        <f>Table1[[#This Row],[final_sold]]*Table1[[#This Row],[final_price]]</f>
        <v>46957393.870536245</v>
      </c>
      <c r="V1723">
        <v>3.66</v>
      </c>
      <c r="W1723">
        <v>9.8000000000000007</v>
      </c>
    </row>
    <row r="1724" spans="1:23" x14ac:dyDescent="0.3">
      <c r="A1724">
        <v>2024</v>
      </c>
      <c r="B1724" t="s">
        <v>37</v>
      </c>
      <c r="C1724" t="s">
        <v>22</v>
      </c>
      <c r="D1724">
        <v>124031</v>
      </c>
      <c r="E1724">
        <v>2.89</v>
      </c>
      <c r="F1724" s="2">
        <f>Table1[[#This Row],[website_traffic]]*(Table1[[#This Row],[conversion_rate]]/100)</f>
        <v>3584.4959000000003</v>
      </c>
      <c r="G1724">
        <v>108820.8</v>
      </c>
      <c r="H1724" s="2">
        <f>Table1[[#This Row],[marketing_spend]]/Table1[[#This Row],[customer buying]]</f>
        <v>30.358745842058291</v>
      </c>
      <c r="I1724">
        <v>11732.83</v>
      </c>
      <c r="J1724">
        <v>45.67</v>
      </c>
      <c r="K1724" s="1">
        <f t="shared" si="26"/>
        <v>6374.4465389999996</v>
      </c>
      <c r="L1724">
        <v>239.58</v>
      </c>
      <c r="M1724">
        <v>0.97</v>
      </c>
      <c r="N1724" s="1">
        <f>Table1[[#This Row],[final_price]]*Table1[[#This Row],[competitor_price_index]]</f>
        <v>6183.213142829999</v>
      </c>
      <c r="O1724" t="s">
        <v>45</v>
      </c>
      <c r="P1724">
        <v>658</v>
      </c>
      <c r="Q1724">
        <v>3254</v>
      </c>
      <c r="R1724">
        <v>5.4</v>
      </c>
      <c r="S1724" s="2">
        <f>Table1[[#This Row],[units_sold]]*(Table1[[#This Row],[return_rate]]/100)</f>
        <v>175.71600000000001</v>
      </c>
      <c r="T1724" s="2">
        <f>Table1[[#This Row],[units_sold]]-Table1[[#This Row],[unit_return]]</f>
        <v>3078.2840000000001</v>
      </c>
      <c r="U1724">
        <f>Table1[[#This Row],[final_sold]]*Table1[[#This Row],[final_price]]</f>
        <v>19622356.789859075</v>
      </c>
      <c r="V1724">
        <v>4.54</v>
      </c>
      <c r="W1724">
        <v>11.78</v>
      </c>
    </row>
    <row r="1725" spans="1:23" x14ac:dyDescent="0.3">
      <c r="A1725">
        <v>2024</v>
      </c>
      <c r="B1725" t="s">
        <v>37</v>
      </c>
      <c r="C1725" t="s">
        <v>18</v>
      </c>
      <c r="D1725">
        <v>137774</v>
      </c>
      <c r="E1725">
        <v>2.61</v>
      </c>
      <c r="F1725" s="2">
        <f>Table1[[#This Row],[website_traffic]]*(Table1[[#This Row],[conversion_rate]]/100)</f>
        <v>3595.9013999999997</v>
      </c>
      <c r="G1725">
        <v>381599.73</v>
      </c>
      <c r="H1725" s="2">
        <f>Table1[[#This Row],[marketing_spend]]/Table1[[#This Row],[customer buying]]</f>
        <v>106.12074346643654</v>
      </c>
      <c r="I1725">
        <v>32480.82</v>
      </c>
      <c r="J1725">
        <v>48.73</v>
      </c>
      <c r="K1725" s="1">
        <f t="shared" si="26"/>
        <v>16652.916414000003</v>
      </c>
      <c r="L1725">
        <v>258.94</v>
      </c>
      <c r="M1725">
        <v>1</v>
      </c>
      <c r="N1725" s="1">
        <f>Table1[[#This Row],[final_price]]*Table1[[#This Row],[competitor_price_index]]</f>
        <v>16652.916414000003</v>
      </c>
      <c r="O1725" t="s">
        <v>45</v>
      </c>
      <c r="P1725">
        <v>305</v>
      </c>
      <c r="Q1725">
        <v>3444</v>
      </c>
      <c r="R1725">
        <v>6.89</v>
      </c>
      <c r="S1725" s="2">
        <f>Table1[[#This Row],[units_sold]]*(Table1[[#This Row],[return_rate]]/100)</f>
        <v>237.29160000000002</v>
      </c>
      <c r="T1725" s="2">
        <f>Table1[[#This Row],[units_sold]]-Table1[[#This Row],[unit_return]]</f>
        <v>3206.7084</v>
      </c>
      <c r="U1725">
        <f>Table1[[#This Row],[final_sold]]*Table1[[#This Row],[final_price]]</f>
        <v>53401046.949271686</v>
      </c>
      <c r="V1725">
        <v>4.79</v>
      </c>
      <c r="W1725">
        <v>10.77</v>
      </c>
    </row>
    <row r="1726" spans="1:23" x14ac:dyDescent="0.3">
      <c r="A1726">
        <v>2024</v>
      </c>
      <c r="B1726" t="s">
        <v>37</v>
      </c>
      <c r="C1726" t="s">
        <v>22</v>
      </c>
      <c r="D1726">
        <v>193817</v>
      </c>
      <c r="E1726">
        <v>4.79</v>
      </c>
      <c r="F1726" s="2">
        <f>Table1[[#This Row],[website_traffic]]*(Table1[[#This Row],[conversion_rate]]/100)</f>
        <v>9283.8343000000004</v>
      </c>
      <c r="G1726">
        <v>206510.52</v>
      </c>
      <c r="H1726" s="2">
        <f>Table1[[#This Row],[marketing_spend]]/Table1[[#This Row],[customer buying]]</f>
        <v>22.244098001619868</v>
      </c>
      <c r="I1726">
        <v>34041.68</v>
      </c>
      <c r="J1726">
        <v>33.89</v>
      </c>
      <c r="K1726" s="1">
        <f t="shared" si="26"/>
        <v>22504.954648000003</v>
      </c>
      <c r="L1726">
        <v>150.30000000000001</v>
      </c>
      <c r="M1726">
        <v>1.08</v>
      </c>
      <c r="N1726" s="1">
        <f>Table1[[#This Row],[final_price]]*Table1[[#This Row],[competitor_price_index]]</f>
        <v>24305.351019840004</v>
      </c>
      <c r="O1726" t="s">
        <v>45</v>
      </c>
      <c r="P1726">
        <v>588</v>
      </c>
      <c r="Q1726">
        <v>5663</v>
      </c>
      <c r="R1726">
        <v>5.72</v>
      </c>
      <c r="S1726" s="2">
        <f>Table1[[#This Row],[units_sold]]*(Table1[[#This Row],[return_rate]]/100)</f>
        <v>323.92360000000002</v>
      </c>
      <c r="T1726" s="2">
        <f>Table1[[#This Row],[units_sold]]-Table1[[#This Row],[unit_return]]</f>
        <v>5339.0763999999999</v>
      </c>
      <c r="U1726">
        <f>Table1[[#This Row],[final_sold]]*Table1[[#This Row],[final_price]]</f>
        <v>120155672.24420711</v>
      </c>
      <c r="V1726">
        <v>3.05</v>
      </c>
      <c r="W1726">
        <v>12.78</v>
      </c>
    </row>
    <row r="1727" spans="1:23" x14ac:dyDescent="0.3">
      <c r="A1727">
        <v>2024</v>
      </c>
      <c r="B1727" t="s">
        <v>37</v>
      </c>
      <c r="C1727" t="s">
        <v>18</v>
      </c>
      <c r="D1727">
        <v>166961</v>
      </c>
      <c r="E1727">
        <v>3.03</v>
      </c>
      <c r="F1727" s="2">
        <f>Table1[[#This Row],[website_traffic]]*(Table1[[#This Row],[conversion_rate]]/100)</f>
        <v>5058.9182999999994</v>
      </c>
      <c r="G1727">
        <v>426915.95</v>
      </c>
      <c r="H1727" s="2">
        <f>Table1[[#This Row],[marketing_spend]]/Table1[[#This Row],[customer buying]]</f>
        <v>84.388781293423946</v>
      </c>
      <c r="I1727">
        <v>13575.26</v>
      </c>
      <c r="J1727">
        <v>17.2</v>
      </c>
      <c r="K1727" s="1">
        <f t="shared" si="26"/>
        <v>11240.315280000001</v>
      </c>
      <c r="L1727">
        <v>35.409999999999997</v>
      </c>
      <c r="M1727">
        <v>1.05</v>
      </c>
      <c r="N1727" s="1">
        <f>Table1[[#This Row],[final_price]]*Table1[[#This Row],[competitor_price_index]]</f>
        <v>11802.331044</v>
      </c>
      <c r="O1727" t="s">
        <v>44</v>
      </c>
      <c r="P1727">
        <v>1696</v>
      </c>
      <c r="Q1727">
        <v>4603</v>
      </c>
      <c r="R1727">
        <v>12.06</v>
      </c>
      <c r="S1727" s="2">
        <f>Table1[[#This Row],[units_sold]]*(Table1[[#This Row],[return_rate]]/100)</f>
        <v>555.12180000000001</v>
      </c>
      <c r="T1727" s="2">
        <f>Table1[[#This Row],[units_sold]]-Table1[[#This Row],[unit_return]]</f>
        <v>4047.8782000000001</v>
      </c>
      <c r="U1727">
        <f>Table1[[#This Row],[final_sold]]*Table1[[#This Row],[final_price]]</f>
        <v>45499427.183038898</v>
      </c>
      <c r="V1727">
        <v>3.64</v>
      </c>
      <c r="W1727">
        <v>13.45</v>
      </c>
    </row>
    <row r="1728" spans="1:23" x14ac:dyDescent="0.3">
      <c r="A1728">
        <v>2024</v>
      </c>
      <c r="B1728" t="s">
        <v>37</v>
      </c>
      <c r="C1728" t="s">
        <v>19</v>
      </c>
      <c r="D1728">
        <v>87649</v>
      </c>
      <c r="E1728">
        <v>5.22</v>
      </c>
      <c r="F1728" s="2">
        <f>Table1[[#This Row],[website_traffic]]*(Table1[[#This Row],[conversion_rate]]/100)</f>
        <v>4575.2777999999998</v>
      </c>
      <c r="G1728">
        <v>436897.66</v>
      </c>
      <c r="H1728" s="2">
        <f>Table1[[#This Row],[marketing_spend]]/Table1[[#This Row],[customer buying]]</f>
        <v>95.490957947952367</v>
      </c>
      <c r="I1728">
        <v>7362.96</v>
      </c>
      <c r="J1728">
        <v>13.1</v>
      </c>
      <c r="K1728" s="1">
        <f t="shared" si="26"/>
        <v>6398.4122399999997</v>
      </c>
      <c r="L1728">
        <v>168.27</v>
      </c>
      <c r="M1728">
        <v>1.08</v>
      </c>
      <c r="N1728" s="1">
        <f>Table1[[#This Row],[final_price]]*Table1[[#This Row],[competitor_price_index]]</f>
        <v>6910.2852192</v>
      </c>
      <c r="O1728" t="s">
        <v>45</v>
      </c>
      <c r="P1728">
        <v>2274</v>
      </c>
      <c r="Q1728">
        <v>2781</v>
      </c>
      <c r="R1728">
        <v>10.35</v>
      </c>
      <c r="S1728" s="2">
        <f>Table1[[#This Row],[units_sold]]*(Table1[[#This Row],[return_rate]]/100)</f>
        <v>287.83349999999996</v>
      </c>
      <c r="T1728" s="2">
        <f>Table1[[#This Row],[units_sold]]-Table1[[#This Row],[unit_return]]</f>
        <v>2493.1665000000003</v>
      </c>
      <c r="U1728">
        <f>Table1[[#This Row],[final_sold]]*Table1[[#This Row],[final_price]]</f>
        <v>15952307.049957961</v>
      </c>
      <c r="V1728">
        <v>3.04</v>
      </c>
      <c r="W1728">
        <v>7.11</v>
      </c>
    </row>
    <row r="1729" spans="1:23" x14ac:dyDescent="0.3">
      <c r="A1729">
        <v>2024</v>
      </c>
      <c r="B1729" t="s">
        <v>37</v>
      </c>
      <c r="C1729" t="s">
        <v>21</v>
      </c>
      <c r="D1729">
        <v>102958</v>
      </c>
      <c r="E1729">
        <v>2.4500000000000002</v>
      </c>
      <c r="F1729" s="2">
        <f>Table1[[#This Row],[website_traffic]]*(Table1[[#This Row],[conversion_rate]]/100)</f>
        <v>2522.471</v>
      </c>
      <c r="G1729">
        <v>154739.46</v>
      </c>
      <c r="H1729" s="2">
        <f>Table1[[#This Row],[marketing_spend]]/Table1[[#This Row],[customer buying]]</f>
        <v>61.344396030717498</v>
      </c>
      <c r="I1729">
        <v>30366.82</v>
      </c>
      <c r="J1729">
        <v>20.09</v>
      </c>
      <c r="K1729" s="1">
        <f t="shared" si="26"/>
        <v>24266.125862000001</v>
      </c>
      <c r="L1729">
        <v>209.92</v>
      </c>
      <c r="M1729">
        <v>0.9</v>
      </c>
      <c r="N1729" s="1">
        <f>Table1[[#This Row],[final_price]]*Table1[[#This Row],[competitor_price_index]]</f>
        <v>21839.5132758</v>
      </c>
      <c r="O1729" t="s">
        <v>45</v>
      </c>
      <c r="P1729">
        <v>4692</v>
      </c>
      <c r="Q1729">
        <v>1457</v>
      </c>
      <c r="R1729">
        <v>6.92</v>
      </c>
      <c r="S1729" s="2">
        <f>Table1[[#This Row],[units_sold]]*(Table1[[#This Row],[return_rate]]/100)</f>
        <v>100.8244</v>
      </c>
      <c r="T1729" s="2">
        <f>Table1[[#This Row],[units_sold]]-Table1[[#This Row],[unit_return]]</f>
        <v>1356.1756</v>
      </c>
      <c r="U1729">
        <f>Table1[[#This Row],[final_sold]]*Table1[[#This Row],[final_price]]</f>
        <v>32909127.800573368</v>
      </c>
      <c r="V1729">
        <v>2.89</v>
      </c>
      <c r="W1729">
        <v>8.85</v>
      </c>
    </row>
    <row r="1730" spans="1:23" x14ac:dyDescent="0.3">
      <c r="A1730">
        <v>2024</v>
      </c>
      <c r="B1730" t="s">
        <v>37</v>
      </c>
      <c r="C1730" t="s">
        <v>21</v>
      </c>
      <c r="D1730">
        <v>155405</v>
      </c>
      <c r="E1730">
        <v>4.01</v>
      </c>
      <c r="F1730" s="2">
        <f>Table1[[#This Row],[website_traffic]]*(Table1[[#This Row],[conversion_rate]]/100)</f>
        <v>6231.7404999999999</v>
      </c>
      <c r="G1730">
        <v>91544.27</v>
      </c>
      <c r="H1730" s="2">
        <f>Table1[[#This Row],[marketing_spend]]/Table1[[#This Row],[customer buying]]</f>
        <v>14.690000329763411</v>
      </c>
      <c r="I1730">
        <v>46025.81</v>
      </c>
      <c r="J1730">
        <v>5.6</v>
      </c>
      <c r="K1730" s="1">
        <f t="shared" ref="K1730:K1793" si="27">I1730*(1-J1730/100)</f>
        <v>43448.364639999993</v>
      </c>
      <c r="L1730">
        <v>193.27</v>
      </c>
      <c r="M1730">
        <v>1.05</v>
      </c>
      <c r="N1730" s="1">
        <f>Table1[[#This Row],[final_price]]*Table1[[#This Row],[competitor_price_index]]</f>
        <v>45620.782871999996</v>
      </c>
      <c r="O1730" t="s">
        <v>45</v>
      </c>
      <c r="P1730">
        <v>3152</v>
      </c>
      <c r="Q1730">
        <v>3589</v>
      </c>
      <c r="R1730">
        <v>19.66</v>
      </c>
      <c r="S1730" s="2">
        <f>Table1[[#This Row],[units_sold]]*(Table1[[#This Row],[return_rate]]/100)</f>
        <v>705.59739999999999</v>
      </c>
      <c r="T1730" s="2">
        <f>Table1[[#This Row],[units_sold]]-Table1[[#This Row],[unit_return]]</f>
        <v>2883.4025999999999</v>
      </c>
      <c r="U1730">
        <f>Table1[[#This Row],[final_sold]]*Table1[[#This Row],[final_price]]</f>
        <v>125279127.56872404</v>
      </c>
      <c r="V1730">
        <v>2.88</v>
      </c>
      <c r="W1730">
        <v>9.39</v>
      </c>
    </row>
    <row r="1731" spans="1:23" x14ac:dyDescent="0.3">
      <c r="A1731">
        <v>2024</v>
      </c>
      <c r="B1731" t="s">
        <v>37</v>
      </c>
      <c r="C1731" t="s">
        <v>20</v>
      </c>
      <c r="D1731">
        <v>187683</v>
      </c>
      <c r="E1731">
        <v>2.46</v>
      </c>
      <c r="F1731" s="2">
        <f>Table1[[#This Row],[website_traffic]]*(Table1[[#This Row],[conversion_rate]]/100)</f>
        <v>4617.0018</v>
      </c>
      <c r="G1731">
        <v>115965.28</v>
      </c>
      <c r="H1731" s="2">
        <f>Table1[[#This Row],[marketing_spend]]/Table1[[#This Row],[customer buying]]</f>
        <v>25.117009917561653</v>
      </c>
      <c r="I1731">
        <v>28760.28</v>
      </c>
      <c r="J1731">
        <v>0.74</v>
      </c>
      <c r="K1731" s="1">
        <f t="shared" si="27"/>
        <v>28547.453927999999</v>
      </c>
      <c r="L1731">
        <v>290.99</v>
      </c>
      <c r="M1731">
        <v>0.89</v>
      </c>
      <c r="N1731" s="1">
        <f>Table1[[#This Row],[final_price]]*Table1[[#This Row],[competitor_price_index]]</f>
        <v>25407.23399592</v>
      </c>
      <c r="O1731" t="s">
        <v>44</v>
      </c>
      <c r="P1731">
        <v>2583</v>
      </c>
      <c r="Q1731">
        <v>4674</v>
      </c>
      <c r="R1731">
        <v>19.8</v>
      </c>
      <c r="S1731" s="2">
        <f>Table1[[#This Row],[units_sold]]*(Table1[[#This Row],[return_rate]]/100)</f>
        <v>925.452</v>
      </c>
      <c r="T1731" s="2">
        <f>Table1[[#This Row],[units_sold]]-Table1[[#This Row],[unit_return]]</f>
        <v>3748.5479999999998</v>
      </c>
      <c r="U1731">
        <f>Table1[[#This Row],[final_sold]]*Table1[[#This Row],[final_price]]</f>
        <v>107011501.32689653</v>
      </c>
      <c r="V1731">
        <v>4.05</v>
      </c>
      <c r="W1731">
        <v>12.72</v>
      </c>
    </row>
    <row r="1732" spans="1:23" x14ac:dyDescent="0.3">
      <c r="A1732">
        <v>2024</v>
      </c>
      <c r="B1732" t="s">
        <v>37</v>
      </c>
      <c r="C1732" t="s">
        <v>22</v>
      </c>
      <c r="D1732">
        <v>8826</v>
      </c>
      <c r="E1732">
        <v>7.6</v>
      </c>
      <c r="F1732" s="2">
        <f>Table1[[#This Row],[website_traffic]]*(Table1[[#This Row],[conversion_rate]]/100)</f>
        <v>670.77599999999995</v>
      </c>
      <c r="G1732">
        <v>42361.57</v>
      </c>
      <c r="H1732" s="2">
        <f>Table1[[#This Row],[marketing_spend]]/Table1[[#This Row],[customer buying]]</f>
        <v>63.153079418464586</v>
      </c>
      <c r="I1732">
        <v>683.08</v>
      </c>
      <c r="J1732">
        <v>20.22</v>
      </c>
      <c r="K1732" s="1">
        <f t="shared" si="27"/>
        <v>544.96122400000013</v>
      </c>
      <c r="L1732">
        <v>211.21</v>
      </c>
      <c r="M1732">
        <v>1.04</v>
      </c>
      <c r="N1732" s="1">
        <f>Table1[[#This Row],[final_price]]*Table1[[#This Row],[competitor_price_index]]</f>
        <v>566.7596729600001</v>
      </c>
      <c r="O1732" t="s">
        <v>44</v>
      </c>
      <c r="P1732">
        <v>3504</v>
      </c>
      <c r="Q1732">
        <v>709</v>
      </c>
      <c r="R1732">
        <v>1.67</v>
      </c>
      <c r="S1732" s="2">
        <f>Table1[[#This Row],[units_sold]]*(Table1[[#This Row],[return_rate]]/100)</f>
        <v>11.840299999999999</v>
      </c>
      <c r="T1732" s="2">
        <f>Table1[[#This Row],[units_sold]]-Table1[[#This Row],[unit_return]]</f>
        <v>697.15970000000004</v>
      </c>
      <c r="U1732">
        <f>Table1[[#This Row],[final_sold]]*Table1[[#This Row],[final_price]]</f>
        <v>379925.0034354729</v>
      </c>
      <c r="V1732">
        <v>4.2300000000000004</v>
      </c>
      <c r="W1732">
        <v>14.48</v>
      </c>
    </row>
    <row r="1733" spans="1:23" x14ac:dyDescent="0.3">
      <c r="A1733">
        <v>2024</v>
      </c>
      <c r="B1733" t="s">
        <v>37</v>
      </c>
      <c r="C1733" t="s">
        <v>18</v>
      </c>
      <c r="D1733">
        <v>124612</v>
      </c>
      <c r="E1733">
        <v>4.4800000000000004</v>
      </c>
      <c r="F1733" s="2">
        <f>Table1[[#This Row],[website_traffic]]*(Table1[[#This Row],[conversion_rate]]/100)</f>
        <v>5582.6176000000005</v>
      </c>
      <c r="G1733">
        <v>258196.64</v>
      </c>
      <c r="H1733" s="2">
        <f>Table1[[#This Row],[marketing_spend]]/Table1[[#This Row],[customer buying]]</f>
        <v>46.250103177405521</v>
      </c>
      <c r="I1733">
        <v>8043.53</v>
      </c>
      <c r="J1733">
        <v>17.760000000000002</v>
      </c>
      <c r="K1733" s="1">
        <f t="shared" si="27"/>
        <v>6614.9990719999996</v>
      </c>
      <c r="L1733">
        <v>208.23</v>
      </c>
      <c r="M1733">
        <v>1.05</v>
      </c>
      <c r="N1733" s="1">
        <f>Table1[[#This Row],[final_price]]*Table1[[#This Row],[competitor_price_index]]</f>
        <v>6945.7490256000001</v>
      </c>
      <c r="O1733" t="s">
        <v>45</v>
      </c>
      <c r="P1733">
        <v>3761</v>
      </c>
      <c r="Q1733">
        <v>3930</v>
      </c>
      <c r="R1733">
        <v>22.4</v>
      </c>
      <c r="S1733" s="2">
        <f>Table1[[#This Row],[units_sold]]*(Table1[[#This Row],[return_rate]]/100)</f>
        <v>880.31999999999994</v>
      </c>
      <c r="T1733" s="2">
        <f>Table1[[#This Row],[units_sold]]-Table1[[#This Row],[unit_return]]</f>
        <v>3049.6800000000003</v>
      </c>
      <c r="U1733">
        <f>Table1[[#This Row],[final_sold]]*Table1[[#This Row],[final_price]]</f>
        <v>20173630.36989696</v>
      </c>
      <c r="V1733">
        <v>3.52</v>
      </c>
      <c r="W1733">
        <v>7.2</v>
      </c>
    </row>
    <row r="1734" spans="1:23" x14ac:dyDescent="0.3">
      <c r="A1734">
        <v>2024</v>
      </c>
      <c r="B1734" t="s">
        <v>37</v>
      </c>
      <c r="C1734" t="s">
        <v>20</v>
      </c>
      <c r="D1734">
        <v>32760</v>
      </c>
      <c r="E1734">
        <v>5.18</v>
      </c>
      <c r="F1734" s="2">
        <f>Table1[[#This Row],[website_traffic]]*(Table1[[#This Row],[conversion_rate]]/100)</f>
        <v>1696.9680000000001</v>
      </c>
      <c r="G1734">
        <v>495283.48</v>
      </c>
      <c r="H1734" s="2">
        <f>Table1[[#This Row],[marketing_spend]]/Table1[[#This Row],[customer buying]]</f>
        <v>291.86377114948539</v>
      </c>
      <c r="I1734">
        <v>31944.78</v>
      </c>
      <c r="J1734">
        <v>31.93</v>
      </c>
      <c r="K1734" s="1">
        <f t="shared" si="27"/>
        <v>21744.811746000003</v>
      </c>
      <c r="L1734">
        <v>169.93</v>
      </c>
      <c r="M1734">
        <v>0.95</v>
      </c>
      <c r="N1734" s="1">
        <f>Table1[[#This Row],[final_price]]*Table1[[#This Row],[competitor_price_index]]</f>
        <v>20657.571158700001</v>
      </c>
      <c r="O1734" t="s">
        <v>44</v>
      </c>
      <c r="P1734">
        <v>322</v>
      </c>
      <c r="Q1734">
        <v>1264</v>
      </c>
      <c r="R1734">
        <v>22.37</v>
      </c>
      <c r="S1734" s="2">
        <f>Table1[[#This Row],[units_sold]]*(Table1[[#This Row],[return_rate]]/100)</f>
        <v>282.7568</v>
      </c>
      <c r="T1734" s="2">
        <f>Table1[[#This Row],[units_sold]]-Table1[[#This Row],[unit_return]]</f>
        <v>981.2432</v>
      </c>
      <c r="U1734">
        <f>Table1[[#This Row],[final_sold]]*Table1[[#This Row],[final_price]]</f>
        <v>21336948.661042631</v>
      </c>
      <c r="V1734">
        <v>2.98</v>
      </c>
      <c r="W1734">
        <v>15.46</v>
      </c>
    </row>
    <row r="1735" spans="1:23" x14ac:dyDescent="0.3">
      <c r="A1735">
        <v>2024</v>
      </c>
      <c r="B1735" t="s">
        <v>37</v>
      </c>
      <c r="C1735" t="s">
        <v>21</v>
      </c>
      <c r="D1735">
        <v>90074</v>
      </c>
      <c r="E1735">
        <v>2.91</v>
      </c>
      <c r="F1735" s="2">
        <f>Table1[[#This Row],[website_traffic]]*(Table1[[#This Row],[conversion_rate]]/100)</f>
        <v>2621.1534000000001</v>
      </c>
      <c r="G1735">
        <v>381596.83</v>
      </c>
      <c r="H1735" s="2">
        <f>Table1[[#This Row],[marketing_spend]]/Table1[[#This Row],[customer buying]]</f>
        <v>145.58355493425145</v>
      </c>
      <c r="I1735">
        <v>767.21</v>
      </c>
      <c r="J1735">
        <v>23.5</v>
      </c>
      <c r="K1735" s="1">
        <f t="shared" si="27"/>
        <v>586.91565000000003</v>
      </c>
      <c r="L1735">
        <v>91.39</v>
      </c>
      <c r="M1735">
        <v>0.97</v>
      </c>
      <c r="N1735" s="1">
        <f>Table1[[#This Row],[final_price]]*Table1[[#This Row],[competitor_price_index]]</f>
        <v>569.30818050000005</v>
      </c>
      <c r="O1735" t="s">
        <v>44</v>
      </c>
      <c r="P1735">
        <v>3539</v>
      </c>
      <c r="Q1735">
        <v>2522</v>
      </c>
      <c r="R1735">
        <v>21.62</v>
      </c>
      <c r="S1735" s="2">
        <f>Table1[[#This Row],[units_sold]]*(Table1[[#This Row],[return_rate]]/100)</f>
        <v>545.25639999999999</v>
      </c>
      <c r="T1735" s="2">
        <f>Table1[[#This Row],[units_sold]]-Table1[[#This Row],[unit_return]]</f>
        <v>1976.7436</v>
      </c>
      <c r="U1735">
        <f>Table1[[#This Row],[final_sold]]*Table1[[#This Row],[final_price]]</f>
        <v>1160181.75487734</v>
      </c>
      <c r="V1735">
        <v>3.85</v>
      </c>
      <c r="W1735">
        <v>16.21</v>
      </c>
    </row>
    <row r="1736" spans="1:23" x14ac:dyDescent="0.3">
      <c r="A1736">
        <v>2024</v>
      </c>
      <c r="B1736" t="s">
        <v>37</v>
      </c>
      <c r="C1736" t="s">
        <v>19</v>
      </c>
      <c r="D1736">
        <v>100132</v>
      </c>
      <c r="E1736">
        <v>1.52</v>
      </c>
      <c r="F1736" s="2">
        <f>Table1[[#This Row],[website_traffic]]*(Table1[[#This Row],[conversion_rate]]/100)</f>
        <v>1522.0064</v>
      </c>
      <c r="G1736">
        <v>155581.24</v>
      </c>
      <c r="H1736" s="2">
        <f>Table1[[#This Row],[marketing_spend]]/Table1[[#This Row],[customer buying]]</f>
        <v>102.22114703328448</v>
      </c>
      <c r="I1736">
        <v>28302.19</v>
      </c>
      <c r="J1736">
        <v>44.95</v>
      </c>
      <c r="K1736" s="1">
        <f t="shared" si="27"/>
        <v>15580.355594999999</v>
      </c>
      <c r="L1736">
        <v>55.24</v>
      </c>
      <c r="M1736">
        <v>0.86</v>
      </c>
      <c r="N1736" s="1">
        <f>Table1[[#This Row],[final_price]]*Table1[[#This Row],[competitor_price_index]]</f>
        <v>13399.105811699999</v>
      </c>
      <c r="O1736" t="s">
        <v>44</v>
      </c>
      <c r="P1736">
        <v>775</v>
      </c>
      <c r="Q1736">
        <v>1225</v>
      </c>
      <c r="R1736">
        <v>2.1800000000000002</v>
      </c>
      <c r="S1736" s="2">
        <f>Table1[[#This Row],[units_sold]]*(Table1[[#This Row],[return_rate]]/100)</f>
        <v>26.704999999999998</v>
      </c>
      <c r="T1736" s="2">
        <f>Table1[[#This Row],[units_sold]]-Table1[[#This Row],[unit_return]]</f>
        <v>1198.2950000000001</v>
      </c>
      <c r="U1736">
        <f>Table1[[#This Row],[final_sold]]*Table1[[#This Row],[final_price]]</f>
        <v>18669862.207710527</v>
      </c>
      <c r="V1736">
        <v>3.22</v>
      </c>
      <c r="W1736">
        <v>16.03</v>
      </c>
    </row>
    <row r="1737" spans="1:23" x14ac:dyDescent="0.3">
      <c r="A1737">
        <v>2024</v>
      </c>
      <c r="B1737" t="s">
        <v>37</v>
      </c>
      <c r="C1737" t="s">
        <v>19</v>
      </c>
      <c r="D1737">
        <v>182613</v>
      </c>
      <c r="E1737">
        <v>2.27</v>
      </c>
      <c r="F1737" s="2">
        <f>Table1[[#This Row],[website_traffic]]*(Table1[[#This Row],[conversion_rate]]/100)</f>
        <v>4145.3151000000007</v>
      </c>
      <c r="G1737">
        <v>389051.41</v>
      </c>
      <c r="H1737" s="2">
        <f>Table1[[#This Row],[marketing_spend]]/Table1[[#This Row],[customer buying]]</f>
        <v>93.853277884713734</v>
      </c>
      <c r="I1737">
        <v>27446.959999999999</v>
      </c>
      <c r="J1737">
        <v>19.79</v>
      </c>
      <c r="K1737" s="1">
        <f t="shared" si="27"/>
        <v>22015.206615999999</v>
      </c>
      <c r="L1737">
        <v>115.63</v>
      </c>
      <c r="M1737">
        <v>0.84</v>
      </c>
      <c r="N1737" s="1">
        <f>Table1[[#This Row],[final_price]]*Table1[[#This Row],[competitor_price_index]]</f>
        <v>18492.773557439999</v>
      </c>
      <c r="O1737" t="s">
        <v>45</v>
      </c>
      <c r="P1737">
        <v>4896</v>
      </c>
      <c r="Q1737">
        <v>3266</v>
      </c>
      <c r="R1737">
        <v>16.760000000000002</v>
      </c>
      <c r="S1737" s="2">
        <f>Table1[[#This Row],[units_sold]]*(Table1[[#This Row],[return_rate]]/100)</f>
        <v>547.38160000000005</v>
      </c>
      <c r="T1737" s="2">
        <f>Table1[[#This Row],[units_sold]]-Table1[[#This Row],[unit_return]]</f>
        <v>2718.6183999999998</v>
      </c>
      <c r="U1737">
        <f>Table1[[#This Row],[final_sold]]*Table1[[#This Row],[final_price]]</f>
        <v>59850945.786059327</v>
      </c>
      <c r="V1737">
        <v>3.94</v>
      </c>
      <c r="W1737">
        <v>15.99</v>
      </c>
    </row>
    <row r="1738" spans="1:23" x14ac:dyDescent="0.3">
      <c r="A1738">
        <v>2024</v>
      </c>
      <c r="B1738" t="s">
        <v>37</v>
      </c>
      <c r="C1738" t="s">
        <v>22</v>
      </c>
      <c r="D1738">
        <v>180706</v>
      </c>
      <c r="E1738">
        <v>4.16</v>
      </c>
      <c r="F1738" s="2">
        <f>Table1[[#This Row],[website_traffic]]*(Table1[[#This Row],[conversion_rate]]/100)</f>
        <v>7517.3696</v>
      </c>
      <c r="G1738">
        <v>431047.51</v>
      </c>
      <c r="H1738" s="2">
        <f>Table1[[#This Row],[marketing_spend]]/Table1[[#This Row],[customer buying]]</f>
        <v>57.340204477906738</v>
      </c>
      <c r="I1738">
        <v>26936.04</v>
      </c>
      <c r="J1738">
        <v>29.47</v>
      </c>
      <c r="K1738" s="1">
        <f t="shared" si="27"/>
        <v>18997.989012000002</v>
      </c>
      <c r="L1738">
        <v>108.26</v>
      </c>
      <c r="M1738">
        <v>1.1000000000000001</v>
      </c>
      <c r="N1738" s="1">
        <f>Table1[[#This Row],[final_price]]*Table1[[#This Row],[competitor_price_index]]</f>
        <v>20897.787913200005</v>
      </c>
      <c r="O1738" t="s">
        <v>45</v>
      </c>
      <c r="P1738">
        <v>1734</v>
      </c>
      <c r="Q1738">
        <v>7276</v>
      </c>
      <c r="R1738">
        <v>22.33</v>
      </c>
      <c r="S1738" s="2">
        <f>Table1[[#This Row],[units_sold]]*(Table1[[#This Row],[return_rate]]/100)</f>
        <v>1624.7307999999998</v>
      </c>
      <c r="T1738" s="2">
        <f>Table1[[#This Row],[units_sold]]-Table1[[#This Row],[unit_return]]</f>
        <v>5651.2692000000006</v>
      </c>
      <c r="U1738">
        <f>Table1[[#This Row],[final_sold]]*Table1[[#This Row],[final_price]]</f>
        <v>107362750.16545406</v>
      </c>
      <c r="V1738">
        <v>4.84</v>
      </c>
      <c r="W1738">
        <v>15.85</v>
      </c>
    </row>
    <row r="1739" spans="1:23" x14ac:dyDescent="0.3">
      <c r="A1739">
        <v>2024</v>
      </c>
      <c r="B1739" t="s">
        <v>37</v>
      </c>
      <c r="C1739" t="s">
        <v>20</v>
      </c>
      <c r="D1739">
        <v>92432</v>
      </c>
      <c r="E1739">
        <v>4.9800000000000004</v>
      </c>
      <c r="F1739" s="2">
        <f>Table1[[#This Row],[website_traffic]]*(Table1[[#This Row],[conversion_rate]]/100)</f>
        <v>4603.1136000000006</v>
      </c>
      <c r="G1739">
        <v>468392.76</v>
      </c>
      <c r="H1739" s="2">
        <f>Table1[[#This Row],[marketing_spend]]/Table1[[#This Row],[customer buying]]</f>
        <v>101.75563774919654</v>
      </c>
      <c r="I1739">
        <v>21014.880000000001</v>
      </c>
      <c r="J1739">
        <v>29.27</v>
      </c>
      <c r="K1739" s="1">
        <f t="shared" si="27"/>
        <v>14863.824624000001</v>
      </c>
      <c r="L1739">
        <v>404.33</v>
      </c>
      <c r="M1739">
        <v>0.91</v>
      </c>
      <c r="N1739" s="1">
        <f>Table1[[#This Row],[final_price]]*Table1[[#This Row],[competitor_price_index]]</f>
        <v>13526.080407840001</v>
      </c>
      <c r="O1739" t="s">
        <v>44</v>
      </c>
      <c r="P1739">
        <v>3528</v>
      </c>
      <c r="Q1739">
        <v>3567</v>
      </c>
      <c r="R1739">
        <v>20.94</v>
      </c>
      <c r="S1739" s="2">
        <f>Table1[[#This Row],[units_sold]]*(Table1[[#This Row],[return_rate]]/100)</f>
        <v>746.9298</v>
      </c>
      <c r="T1739" s="2">
        <f>Table1[[#This Row],[units_sold]]-Table1[[#This Row],[unit_return]]</f>
        <v>2820.0702000000001</v>
      </c>
      <c r="U1739">
        <f>Table1[[#This Row],[final_sold]]*Table1[[#This Row],[final_price]]</f>
        <v>41917028.880168609</v>
      </c>
      <c r="V1739">
        <v>3.1</v>
      </c>
      <c r="W1739">
        <v>11.53</v>
      </c>
    </row>
    <row r="1740" spans="1:23" x14ac:dyDescent="0.3">
      <c r="A1740">
        <v>2024</v>
      </c>
      <c r="B1740" t="s">
        <v>37</v>
      </c>
      <c r="C1740" t="s">
        <v>18</v>
      </c>
      <c r="D1740">
        <v>109484</v>
      </c>
      <c r="E1740">
        <v>4.6100000000000003</v>
      </c>
      <c r="F1740" s="2">
        <f>Table1[[#This Row],[website_traffic]]*(Table1[[#This Row],[conversion_rate]]/100)</f>
        <v>5047.2124000000003</v>
      </c>
      <c r="G1740">
        <v>22324.43</v>
      </c>
      <c r="H1740" s="2">
        <f>Table1[[#This Row],[marketing_spend]]/Table1[[#This Row],[customer buying]]</f>
        <v>4.4231207705861557</v>
      </c>
      <c r="I1740">
        <v>11645.34</v>
      </c>
      <c r="J1740">
        <v>19.899999999999999</v>
      </c>
      <c r="K1740" s="1">
        <f t="shared" si="27"/>
        <v>9327.91734</v>
      </c>
      <c r="L1740">
        <v>279.73</v>
      </c>
      <c r="M1740">
        <v>1.05</v>
      </c>
      <c r="N1740" s="1">
        <f>Table1[[#This Row],[final_price]]*Table1[[#This Row],[competitor_price_index]]</f>
        <v>9794.3132070000011</v>
      </c>
      <c r="O1740" t="s">
        <v>45</v>
      </c>
      <c r="P1740">
        <v>4247</v>
      </c>
      <c r="Q1740">
        <v>4522</v>
      </c>
      <c r="R1740">
        <v>24.81</v>
      </c>
      <c r="S1740" s="2">
        <f>Table1[[#This Row],[units_sold]]*(Table1[[#This Row],[return_rate]]/100)</f>
        <v>1121.9081999999999</v>
      </c>
      <c r="T1740" s="2">
        <f>Table1[[#This Row],[units_sold]]-Table1[[#This Row],[unit_return]]</f>
        <v>3400.0918000000001</v>
      </c>
      <c r="U1740">
        <f>Table1[[#This Row],[final_sold]]*Table1[[#This Row],[final_price]]</f>
        <v>31715775.258811813</v>
      </c>
      <c r="V1740">
        <v>4.4800000000000004</v>
      </c>
      <c r="W1740">
        <v>10.29</v>
      </c>
    </row>
    <row r="1741" spans="1:23" x14ac:dyDescent="0.3">
      <c r="A1741">
        <v>2024</v>
      </c>
      <c r="B1741" t="s">
        <v>37</v>
      </c>
      <c r="C1741" t="s">
        <v>22</v>
      </c>
      <c r="D1741">
        <v>50421</v>
      </c>
      <c r="E1741">
        <v>6.08</v>
      </c>
      <c r="F1741" s="2">
        <f>Table1[[#This Row],[website_traffic]]*(Table1[[#This Row],[conversion_rate]]/100)</f>
        <v>3065.5967999999998</v>
      </c>
      <c r="G1741">
        <v>112530.57</v>
      </c>
      <c r="H1741" s="2">
        <f>Table1[[#This Row],[marketing_spend]]/Table1[[#This Row],[customer buying]]</f>
        <v>36.707557236489812</v>
      </c>
      <c r="I1741">
        <v>6457.93</v>
      </c>
      <c r="J1741">
        <v>18.36</v>
      </c>
      <c r="K1741" s="1">
        <f t="shared" si="27"/>
        <v>5272.2540520000002</v>
      </c>
      <c r="L1741">
        <v>435.66</v>
      </c>
      <c r="M1741">
        <v>1.1000000000000001</v>
      </c>
      <c r="N1741" s="1">
        <f>Table1[[#This Row],[final_price]]*Table1[[#This Row],[competitor_price_index]]</f>
        <v>5799.479457200001</v>
      </c>
      <c r="O1741" t="s">
        <v>45</v>
      </c>
      <c r="P1741">
        <v>853</v>
      </c>
      <c r="Q1741">
        <v>3016</v>
      </c>
      <c r="R1741">
        <v>10.86</v>
      </c>
      <c r="S1741" s="2">
        <f>Table1[[#This Row],[units_sold]]*(Table1[[#This Row],[return_rate]]/100)</f>
        <v>327.53759999999994</v>
      </c>
      <c r="T1741" s="2">
        <f>Table1[[#This Row],[units_sold]]-Table1[[#This Row],[unit_return]]</f>
        <v>2688.4623999999999</v>
      </c>
      <c r="U1741">
        <f>Table1[[#This Row],[final_sold]]*Table1[[#This Row],[final_price]]</f>
        <v>14174256.782049645</v>
      </c>
      <c r="V1741">
        <v>4.92</v>
      </c>
      <c r="W1741">
        <v>8.81</v>
      </c>
    </row>
    <row r="1742" spans="1:23" x14ac:dyDescent="0.3">
      <c r="A1742">
        <v>2024</v>
      </c>
      <c r="B1742" t="s">
        <v>37</v>
      </c>
      <c r="C1742" t="s">
        <v>20</v>
      </c>
      <c r="D1742">
        <v>7575</v>
      </c>
      <c r="E1742">
        <v>5.33</v>
      </c>
      <c r="F1742" s="2">
        <f>Table1[[#This Row],[website_traffic]]*(Table1[[#This Row],[conversion_rate]]/100)</f>
        <v>403.7475</v>
      </c>
      <c r="G1742">
        <v>62935.53</v>
      </c>
      <c r="H1742" s="2">
        <f>Table1[[#This Row],[marketing_spend]]/Table1[[#This Row],[customer buying]]</f>
        <v>155.87843887578251</v>
      </c>
      <c r="I1742">
        <v>10030.709999999999</v>
      </c>
      <c r="J1742">
        <v>12.8</v>
      </c>
      <c r="K1742" s="1">
        <f t="shared" si="27"/>
        <v>8746.7791199999992</v>
      </c>
      <c r="L1742">
        <v>429.72</v>
      </c>
      <c r="M1742">
        <v>1</v>
      </c>
      <c r="N1742" s="1">
        <f>Table1[[#This Row],[final_price]]*Table1[[#This Row],[competitor_price_index]]</f>
        <v>8746.7791199999992</v>
      </c>
      <c r="O1742" t="s">
        <v>45</v>
      </c>
      <c r="P1742">
        <v>3814</v>
      </c>
      <c r="Q1742">
        <v>230</v>
      </c>
      <c r="R1742">
        <v>6.1</v>
      </c>
      <c r="S1742" s="2">
        <f>Table1[[#This Row],[units_sold]]*(Table1[[#This Row],[return_rate]]/100)</f>
        <v>14.03</v>
      </c>
      <c r="T1742" s="2">
        <f>Table1[[#This Row],[units_sold]]-Table1[[#This Row],[unit_return]]</f>
        <v>215.97</v>
      </c>
      <c r="U1742">
        <f>Table1[[#This Row],[final_sold]]*Table1[[#This Row],[final_price]]</f>
        <v>1889041.8865463999</v>
      </c>
      <c r="V1742">
        <v>2.86</v>
      </c>
      <c r="W1742">
        <v>11.04</v>
      </c>
    </row>
    <row r="1743" spans="1:23" x14ac:dyDescent="0.3">
      <c r="A1743">
        <v>2020</v>
      </c>
      <c r="B1743" t="s">
        <v>38</v>
      </c>
      <c r="C1743" t="s">
        <v>20</v>
      </c>
      <c r="D1743">
        <v>164806</v>
      </c>
      <c r="E1743">
        <v>2.58</v>
      </c>
      <c r="F1743" s="2">
        <f>Table1[[#This Row],[website_traffic]]*(Table1[[#This Row],[conversion_rate]]/100)</f>
        <v>4251.9948000000004</v>
      </c>
      <c r="G1743">
        <v>31148.2</v>
      </c>
      <c r="H1743" s="2">
        <f>Table1[[#This Row],[marketing_spend]]/Table1[[#This Row],[customer buying]]</f>
        <v>7.3255498807289223</v>
      </c>
      <c r="I1743">
        <v>23324.639999999999</v>
      </c>
      <c r="J1743">
        <v>40.549999999999997</v>
      </c>
      <c r="K1743" s="1">
        <f t="shared" si="27"/>
        <v>13866.49848</v>
      </c>
      <c r="L1743">
        <v>168.24</v>
      </c>
      <c r="M1743">
        <v>1.01</v>
      </c>
      <c r="N1743" s="1">
        <f>Table1[[#This Row],[final_price]]*Table1[[#This Row],[competitor_price_index]]</f>
        <v>14005.1634648</v>
      </c>
      <c r="O1743" t="s">
        <v>44</v>
      </c>
      <c r="P1743">
        <v>1263</v>
      </c>
      <c r="Q1743">
        <v>4974</v>
      </c>
      <c r="R1743">
        <v>12.11</v>
      </c>
      <c r="S1743" s="2">
        <f>Table1[[#This Row],[units_sold]]*(Table1[[#This Row],[return_rate]]/100)</f>
        <v>602.35140000000001</v>
      </c>
      <c r="T1743" s="2">
        <f>Table1[[#This Row],[units_sold]]-Table1[[#This Row],[unit_return]]</f>
        <v>4371.6486000000004</v>
      </c>
      <c r="U1743">
        <f>Table1[[#This Row],[final_sold]]*Table1[[#This Row],[final_price]]</f>
        <v>60619458.666994132</v>
      </c>
      <c r="V1743">
        <v>4.68</v>
      </c>
      <c r="W1743">
        <v>15.2</v>
      </c>
    </row>
    <row r="1744" spans="1:23" x14ac:dyDescent="0.3">
      <c r="A1744">
        <v>2020</v>
      </c>
      <c r="B1744" t="s">
        <v>38</v>
      </c>
      <c r="C1744" t="s">
        <v>20</v>
      </c>
      <c r="D1744">
        <v>11133</v>
      </c>
      <c r="E1744">
        <v>2.89</v>
      </c>
      <c r="F1744" s="2">
        <f>Table1[[#This Row],[website_traffic]]*(Table1[[#This Row],[conversion_rate]]/100)</f>
        <v>321.74370000000005</v>
      </c>
      <c r="G1744">
        <v>152404.6</v>
      </c>
      <c r="H1744" s="2">
        <f>Table1[[#This Row],[marketing_spend]]/Table1[[#This Row],[customer buying]]</f>
        <v>473.68324539066339</v>
      </c>
      <c r="I1744">
        <v>838.52</v>
      </c>
      <c r="J1744">
        <v>15.11</v>
      </c>
      <c r="K1744" s="1">
        <f t="shared" si="27"/>
        <v>711.81962799999997</v>
      </c>
      <c r="L1744">
        <v>496.95</v>
      </c>
      <c r="M1744">
        <v>1.1100000000000001</v>
      </c>
      <c r="N1744" s="1">
        <f>Table1[[#This Row],[final_price]]*Table1[[#This Row],[competitor_price_index]]</f>
        <v>790.11978708000004</v>
      </c>
      <c r="O1744" t="s">
        <v>44</v>
      </c>
      <c r="P1744">
        <v>273</v>
      </c>
      <c r="Q1744">
        <v>339</v>
      </c>
      <c r="R1744">
        <v>17.04</v>
      </c>
      <c r="S1744" s="2">
        <f>Table1[[#This Row],[units_sold]]*(Table1[[#This Row],[return_rate]]/100)</f>
        <v>57.765599999999999</v>
      </c>
      <c r="T1744" s="2">
        <f>Table1[[#This Row],[units_sold]]-Table1[[#This Row],[unit_return]]</f>
        <v>281.23439999999999</v>
      </c>
      <c r="U1744">
        <f>Table1[[#This Row],[final_sold]]*Table1[[#This Row],[final_price]]</f>
        <v>200188.16598880317</v>
      </c>
      <c r="V1744">
        <v>4.22</v>
      </c>
      <c r="W1744">
        <v>11.84</v>
      </c>
    </row>
    <row r="1745" spans="1:23" x14ac:dyDescent="0.3">
      <c r="A1745">
        <v>2020</v>
      </c>
      <c r="B1745" t="s">
        <v>38</v>
      </c>
      <c r="C1745" t="s">
        <v>21</v>
      </c>
      <c r="D1745">
        <v>105555</v>
      </c>
      <c r="E1745">
        <v>6.27</v>
      </c>
      <c r="F1745" s="2">
        <f>Table1[[#This Row],[website_traffic]]*(Table1[[#This Row],[conversion_rate]]/100)</f>
        <v>6618.298499999999</v>
      </c>
      <c r="G1745">
        <v>424656.18</v>
      </c>
      <c r="H1745" s="2">
        <f>Table1[[#This Row],[marketing_spend]]/Table1[[#This Row],[customer buying]]</f>
        <v>64.163950900673342</v>
      </c>
      <c r="I1745">
        <v>32239.81</v>
      </c>
      <c r="J1745">
        <v>33.5</v>
      </c>
      <c r="K1745" s="1">
        <f t="shared" si="27"/>
        <v>21439.473650000004</v>
      </c>
      <c r="L1745">
        <v>145.13</v>
      </c>
      <c r="M1745">
        <v>0.95</v>
      </c>
      <c r="N1745" s="1">
        <f>Table1[[#This Row],[final_price]]*Table1[[#This Row],[competitor_price_index]]</f>
        <v>20367.499967500004</v>
      </c>
      <c r="O1745" t="s">
        <v>45</v>
      </c>
      <c r="P1745">
        <v>3052</v>
      </c>
      <c r="Q1745">
        <v>4632</v>
      </c>
      <c r="R1745">
        <v>9.18</v>
      </c>
      <c r="S1745" s="2">
        <f>Table1[[#This Row],[units_sold]]*(Table1[[#This Row],[return_rate]]/100)</f>
        <v>425.21759999999995</v>
      </c>
      <c r="T1745" s="2">
        <f>Table1[[#This Row],[units_sold]]-Table1[[#This Row],[unit_return]]</f>
        <v>4206.7824000000001</v>
      </c>
      <c r="U1745">
        <f>Table1[[#This Row],[final_sold]]*Table1[[#This Row],[final_price]]</f>
        <v>90191200.416083783</v>
      </c>
      <c r="V1745">
        <v>3.5</v>
      </c>
      <c r="W1745">
        <v>14.77</v>
      </c>
    </row>
    <row r="1746" spans="1:23" x14ac:dyDescent="0.3">
      <c r="A1746">
        <v>2020</v>
      </c>
      <c r="B1746" t="s">
        <v>38</v>
      </c>
      <c r="C1746" t="s">
        <v>18</v>
      </c>
      <c r="D1746">
        <v>157182</v>
      </c>
      <c r="E1746">
        <v>3.72</v>
      </c>
      <c r="F1746" s="2">
        <f>Table1[[#This Row],[website_traffic]]*(Table1[[#This Row],[conversion_rate]]/100)</f>
        <v>5847.1704000000009</v>
      </c>
      <c r="G1746">
        <v>51163.76</v>
      </c>
      <c r="H1746" s="2">
        <f>Table1[[#This Row],[marketing_spend]]/Table1[[#This Row],[customer buying]]</f>
        <v>8.7501742723283709</v>
      </c>
      <c r="I1746">
        <v>46754.14</v>
      </c>
      <c r="J1746">
        <v>18.72</v>
      </c>
      <c r="K1746" s="1">
        <f t="shared" si="27"/>
        <v>38001.764991999997</v>
      </c>
      <c r="L1746">
        <v>115.59</v>
      </c>
      <c r="M1746">
        <v>1.07</v>
      </c>
      <c r="N1746" s="1">
        <f>Table1[[#This Row],[final_price]]*Table1[[#This Row],[competitor_price_index]]</f>
        <v>40661.888541439999</v>
      </c>
      <c r="O1746" t="s">
        <v>44</v>
      </c>
      <c r="P1746">
        <v>4157</v>
      </c>
      <c r="Q1746">
        <v>5949</v>
      </c>
      <c r="R1746">
        <v>3.43</v>
      </c>
      <c r="S1746" s="2">
        <f>Table1[[#This Row],[units_sold]]*(Table1[[#This Row],[return_rate]]/100)</f>
        <v>204.05070000000003</v>
      </c>
      <c r="T1746" s="2">
        <f>Table1[[#This Row],[units_sold]]-Table1[[#This Row],[unit_return]]</f>
        <v>5744.9493000000002</v>
      </c>
      <c r="U1746">
        <f>Table1[[#This Row],[final_sold]]*Table1[[#This Row],[final_price]]</f>
        <v>218318213.1895549</v>
      </c>
      <c r="V1746">
        <v>4.07</v>
      </c>
      <c r="W1746">
        <v>15.28</v>
      </c>
    </row>
    <row r="1747" spans="1:23" x14ac:dyDescent="0.3">
      <c r="A1747">
        <v>2020</v>
      </c>
      <c r="B1747" t="s">
        <v>38</v>
      </c>
      <c r="C1747" t="s">
        <v>20</v>
      </c>
      <c r="D1747">
        <v>13697</v>
      </c>
      <c r="E1747">
        <v>4.3099999999999996</v>
      </c>
      <c r="F1747" s="2">
        <f>Table1[[#This Row],[website_traffic]]*(Table1[[#This Row],[conversion_rate]]/100)</f>
        <v>590.34069999999997</v>
      </c>
      <c r="G1747">
        <v>215870.4</v>
      </c>
      <c r="H1747" s="2">
        <f>Table1[[#This Row],[marketing_spend]]/Table1[[#This Row],[customer buying]]</f>
        <v>365.67087446283136</v>
      </c>
      <c r="I1747">
        <v>46645.88</v>
      </c>
      <c r="J1747">
        <v>45.85</v>
      </c>
      <c r="K1747" s="1">
        <f t="shared" si="27"/>
        <v>25258.744019999998</v>
      </c>
      <c r="L1747">
        <v>429.79</v>
      </c>
      <c r="M1747">
        <v>1.18</v>
      </c>
      <c r="N1747" s="1">
        <f>Table1[[#This Row],[final_price]]*Table1[[#This Row],[competitor_price_index]]</f>
        <v>29805.317943599995</v>
      </c>
      <c r="O1747" t="s">
        <v>45</v>
      </c>
      <c r="P1747">
        <v>1039</v>
      </c>
      <c r="Q1747">
        <v>386</v>
      </c>
      <c r="R1747">
        <v>16.16</v>
      </c>
      <c r="S1747" s="2">
        <f>Table1[[#This Row],[units_sold]]*(Table1[[#This Row],[return_rate]]/100)</f>
        <v>62.377600000000001</v>
      </c>
      <c r="T1747" s="2">
        <f>Table1[[#This Row],[units_sold]]-Table1[[#This Row],[unit_return]]</f>
        <v>323.62239999999997</v>
      </c>
      <c r="U1747">
        <f>Table1[[#This Row],[final_sold]]*Table1[[#This Row],[final_price]]</f>
        <v>8174295.3607380465</v>
      </c>
      <c r="V1747">
        <v>3.27</v>
      </c>
      <c r="W1747">
        <v>11.33</v>
      </c>
    </row>
    <row r="1748" spans="1:23" x14ac:dyDescent="0.3">
      <c r="A1748">
        <v>2020</v>
      </c>
      <c r="B1748" t="s">
        <v>38</v>
      </c>
      <c r="C1748" t="s">
        <v>18</v>
      </c>
      <c r="D1748">
        <v>128727</v>
      </c>
      <c r="E1748">
        <v>7.51</v>
      </c>
      <c r="F1748" s="2">
        <f>Table1[[#This Row],[website_traffic]]*(Table1[[#This Row],[conversion_rate]]/100)</f>
        <v>9667.3976999999995</v>
      </c>
      <c r="G1748">
        <v>487098.11</v>
      </c>
      <c r="H1748" s="2">
        <f>Table1[[#This Row],[marketing_spend]]/Table1[[#This Row],[customer buying]]</f>
        <v>50.385649283881229</v>
      </c>
      <c r="I1748">
        <v>38970.089999999997</v>
      </c>
      <c r="J1748">
        <v>13.8</v>
      </c>
      <c r="K1748" s="1">
        <f t="shared" si="27"/>
        <v>33592.217579999997</v>
      </c>
      <c r="L1748">
        <v>454.33</v>
      </c>
      <c r="M1748">
        <v>0.91</v>
      </c>
      <c r="N1748" s="1">
        <f>Table1[[#This Row],[final_price]]*Table1[[#This Row],[competitor_price_index]]</f>
        <v>30568.917997799999</v>
      </c>
      <c r="O1748" t="s">
        <v>45</v>
      </c>
      <c r="P1748">
        <v>1394</v>
      </c>
      <c r="Q1748">
        <v>4949</v>
      </c>
      <c r="R1748">
        <v>22.96</v>
      </c>
      <c r="S1748" s="2">
        <f>Table1[[#This Row],[units_sold]]*(Table1[[#This Row],[return_rate]]/100)</f>
        <v>1136.2904000000001</v>
      </c>
      <c r="T1748" s="2">
        <f>Table1[[#This Row],[units_sold]]-Table1[[#This Row],[unit_return]]</f>
        <v>3812.7096000000001</v>
      </c>
      <c r="U1748">
        <f>Table1[[#This Row],[final_sold]]*Table1[[#This Row],[final_price]]</f>
        <v>128077370.45255476</v>
      </c>
      <c r="V1748">
        <v>2.56</v>
      </c>
      <c r="W1748">
        <v>13.76</v>
      </c>
    </row>
    <row r="1749" spans="1:23" x14ac:dyDescent="0.3">
      <c r="A1749">
        <v>2020</v>
      </c>
      <c r="B1749" t="s">
        <v>38</v>
      </c>
      <c r="C1749" t="s">
        <v>18</v>
      </c>
      <c r="D1749">
        <v>175060</v>
      </c>
      <c r="E1749">
        <v>7.17</v>
      </c>
      <c r="F1749" s="2">
        <f>Table1[[#This Row],[website_traffic]]*(Table1[[#This Row],[conversion_rate]]/100)</f>
        <v>12551.802</v>
      </c>
      <c r="G1749">
        <v>204847.84</v>
      </c>
      <c r="H1749" s="2">
        <f>Table1[[#This Row],[marketing_spend]]/Table1[[#This Row],[customer buying]]</f>
        <v>16.320193706051132</v>
      </c>
      <c r="I1749">
        <v>18379.37</v>
      </c>
      <c r="J1749">
        <v>56.18</v>
      </c>
      <c r="K1749" s="1">
        <f t="shared" si="27"/>
        <v>8053.8399340000005</v>
      </c>
      <c r="L1749">
        <v>109.15</v>
      </c>
      <c r="M1749">
        <v>1.02</v>
      </c>
      <c r="N1749" s="1">
        <f>Table1[[#This Row],[final_price]]*Table1[[#This Row],[competitor_price_index]]</f>
        <v>8214.9167326800016</v>
      </c>
      <c r="O1749" t="s">
        <v>45</v>
      </c>
      <c r="P1749">
        <v>4170</v>
      </c>
      <c r="Q1749">
        <v>12300</v>
      </c>
      <c r="R1749">
        <v>20.6</v>
      </c>
      <c r="S1749" s="2">
        <f>Table1[[#This Row],[units_sold]]*(Table1[[#This Row],[return_rate]]/100)</f>
        <v>2533.8000000000002</v>
      </c>
      <c r="T1749" s="2">
        <f>Table1[[#This Row],[units_sold]]-Table1[[#This Row],[unit_return]]</f>
        <v>9766.2000000000007</v>
      </c>
      <c r="U1749">
        <f>Table1[[#This Row],[final_sold]]*Table1[[#This Row],[final_price]]</f>
        <v>78655411.563430816</v>
      </c>
      <c r="V1749">
        <v>4.9000000000000004</v>
      </c>
      <c r="W1749">
        <v>12.45</v>
      </c>
    </row>
    <row r="1750" spans="1:23" x14ac:dyDescent="0.3">
      <c r="A1750">
        <v>2020</v>
      </c>
      <c r="B1750" t="s">
        <v>38</v>
      </c>
      <c r="C1750" t="s">
        <v>18</v>
      </c>
      <c r="D1750">
        <v>103210</v>
      </c>
      <c r="E1750">
        <v>1.33</v>
      </c>
      <c r="F1750" s="2">
        <f>Table1[[#This Row],[website_traffic]]*(Table1[[#This Row],[conversion_rate]]/100)</f>
        <v>1372.6930000000002</v>
      </c>
      <c r="G1750">
        <v>388258.98</v>
      </c>
      <c r="H1750" s="2">
        <f>Table1[[#This Row],[marketing_spend]]/Table1[[#This Row],[customer buying]]</f>
        <v>282.84472930218186</v>
      </c>
      <c r="I1750">
        <v>30747.41</v>
      </c>
      <c r="J1750">
        <v>20.27</v>
      </c>
      <c r="K1750" s="1">
        <f t="shared" si="27"/>
        <v>24514.909993000001</v>
      </c>
      <c r="L1750">
        <v>473.14</v>
      </c>
      <c r="M1750">
        <v>1.0900000000000001</v>
      </c>
      <c r="N1750" s="1">
        <f>Table1[[#This Row],[final_price]]*Table1[[#This Row],[competitor_price_index]]</f>
        <v>26721.251892370004</v>
      </c>
      <c r="O1750" t="s">
        <v>45</v>
      </c>
      <c r="P1750">
        <v>4732</v>
      </c>
      <c r="Q1750">
        <v>1144</v>
      </c>
      <c r="R1750">
        <v>5.81</v>
      </c>
      <c r="S1750" s="2">
        <f>Table1[[#This Row],[units_sold]]*(Table1[[#This Row],[return_rate]]/100)</f>
        <v>66.466399999999993</v>
      </c>
      <c r="T1750" s="2">
        <f>Table1[[#This Row],[units_sold]]-Table1[[#This Row],[unit_return]]</f>
        <v>1077.5336</v>
      </c>
      <c r="U1750">
        <f>Table1[[#This Row],[final_sold]]*Table1[[#This Row],[final_price]]</f>
        <v>26415639.218433265</v>
      </c>
      <c r="V1750">
        <v>4.17</v>
      </c>
      <c r="W1750">
        <v>11.45</v>
      </c>
    </row>
    <row r="1751" spans="1:23" x14ac:dyDescent="0.3">
      <c r="A1751">
        <v>2020</v>
      </c>
      <c r="B1751" t="s">
        <v>38</v>
      </c>
      <c r="C1751" t="s">
        <v>20</v>
      </c>
      <c r="D1751">
        <v>1557</v>
      </c>
      <c r="E1751">
        <v>7.36</v>
      </c>
      <c r="F1751" s="2">
        <f>Table1[[#This Row],[website_traffic]]*(Table1[[#This Row],[conversion_rate]]/100)</f>
        <v>114.59519999999999</v>
      </c>
      <c r="G1751">
        <v>95325.78</v>
      </c>
      <c r="H1751" s="2">
        <f>Table1[[#This Row],[marketing_spend]]/Table1[[#This Row],[customer buying]]</f>
        <v>831.84793080338454</v>
      </c>
      <c r="I1751">
        <v>23151.26</v>
      </c>
      <c r="J1751">
        <v>13.94</v>
      </c>
      <c r="K1751" s="1">
        <f t="shared" si="27"/>
        <v>19923.974355999999</v>
      </c>
      <c r="L1751">
        <v>456.4</v>
      </c>
      <c r="M1751">
        <v>1.02</v>
      </c>
      <c r="N1751" s="1">
        <f>Table1[[#This Row],[final_price]]*Table1[[#This Row],[competitor_price_index]]</f>
        <v>20322.453843119998</v>
      </c>
      <c r="O1751" t="s">
        <v>45</v>
      </c>
      <c r="P1751">
        <v>4924</v>
      </c>
      <c r="Q1751">
        <v>103</v>
      </c>
      <c r="R1751">
        <v>10.43</v>
      </c>
      <c r="S1751" s="2">
        <f>Table1[[#This Row],[units_sold]]*(Table1[[#This Row],[return_rate]]/100)</f>
        <v>10.742900000000001</v>
      </c>
      <c r="T1751" s="2">
        <f>Table1[[#This Row],[units_sold]]-Table1[[#This Row],[unit_return]]</f>
        <v>92.257099999999994</v>
      </c>
      <c r="U1751">
        <f>Table1[[#This Row],[final_sold]]*Table1[[#This Row],[final_price]]</f>
        <v>1838128.0945589275</v>
      </c>
      <c r="V1751">
        <v>4.51</v>
      </c>
      <c r="W1751">
        <v>6.27</v>
      </c>
    </row>
    <row r="1752" spans="1:23" x14ac:dyDescent="0.3">
      <c r="A1752">
        <v>2020</v>
      </c>
      <c r="B1752" t="s">
        <v>38</v>
      </c>
      <c r="C1752" t="s">
        <v>19</v>
      </c>
      <c r="D1752">
        <v>107993</v>
      </c>
      <c r="E1752">
        <v>2.9</v>
      </c>
      <c r="F1752" s="2">
        <f>Table1[[#This Row],[website_traffic]]*(Table1[[#This Row],[conversion_rate]]/100)</f>
        <v>3131.7969999999996</v>
      </c>
      <c r="G1752">
        <v>183387.17</v>
      </c>
      <c r="H1752" s="2">
        <f>Table1[[#This Row],[marketing_spend]]/Table1[[#This Row],[customer buying]]</f>
        <v>58.556531601505476</v>
      </c>
      <c r="I1752">
        <v>45630.28</v>
      </c>
      <c r="J1752">
        <v>5.47</v>
      </c>
      <c r="K1752" s="1">
        <f t="shared" si="27"/>
        <v>43134.303683999999</v>
      </c>
      <c r="L1752">
        <v>314.07</v>
      </c>
      <c r="M1752">
        <v>1.04</v>
      </c>
      <c r="N1752" s="1">
        <f>Table1[[#This Row],[final_price]]*Table1[[#This Row],[competitor_price_index]]</f>
        <v>44859.67583136</v>
      </c>
      <c r="O1752" t="s">
        <v>45</v>
      </c>
      <c r="P1752">
        <v>71</v>
      </c>
      <c r="Q1752">
        <v>1709</v>
      </c>
      <c r="R1752">
        <v>1.95</v>
      </c>
      <c r="S1752" s="2">
        <f>Table1[[#This Row],[units_sold]]*(Table1[[#This Row],[return_rate]]/100)</f>
        <v>33.325499999999998</v>
      </c>
      <c r="T1752" s="2">
        <f>Table1[[#This Row],[units_sold]]-Table1[[#This Row],[unit_return]]</f>
        <v>1675.6745000000001</v>
      </c>
      <c r="U1752">
        <f>Table1[[#This Row],[final_sold]]*Table1[[#This Row],[final_price]]</f>
        <v>72279052.758534864</v>
      </c>
      <c r="V1752">
        <v>2.73</v>
      </c>
      <c r="W1752">
        <v>4.95</v>
      </c>
    </row>
    <row r="1753" spans="1:23" x14ac:dyDescent="0.3">
      <c r="A1753">
        <v>2020</v>
      </c>
      <c r="B1753" t="s">
        <v>38</v>
      </c>
      <c r="C1753" t="s">
        <v>21</v>
      </c>
      <c r="D1753">
        <v>145334</v>
      </c>
      <c r="E1753">
        <v>1</v>
      </c>
      <c r="F1753" s="2">
        <f>Table1[[#This Row],[website_traffic]]*(Table1[[#This Row],[conversion_rate]]/100)</f>
        <v>1453.34</v>
      </c>
      <c r="G1753">
        <v>479555.38</v>
      </c>
      <c r="H1753" s="2">
        <f>Table1[[#This Row],[marketing_spend]]/Table1[[#This Row],[customer buying]]</f>
        <v>329.96778455144704</v>
      </c>
      <c r="I1753">
        <v>4146.63</v>
      </c>
      <c r="J1753">
        <v>2.52</v>
      </c>
      <c r="K1753" s="1">
        <f t="shared" si="27"/>
        <v>4042.134924</v>
      </c>
      <c r="L1753">
        <v>351.1</v>
      </c>
      <c r="M1753">
        <v>1.18</v>
      </c>
      <c r="N1753" s="1">
        <f>Table1[[#This Row],[final_price]]*Table1[[#This Row],[competitor_price_index]]</f>
        <v>4769.7192103199995</v>
      </c>
      <c r="O1753" t="s">
        <v>45</v>
      </c>
      <c r="P1753">
        <v>2451</v>
      </c>
      <c r="Q1753">
        <v>732</v>
      </c>
      <c r="R1753">
        <v>3.37</v>
      </c>
      <c r="S1753" s="2">
        <f>Table1[[#This Row],[units_sold]]*(Table1[[#This Row],[return_rate]]/100)</f>
        <v>24.668400000000002</v>
      </c>
      <c r="T1753" s="2">
        <f>Table1[[#This Row],[units_sold]]-Table1[[#This Row],[unit_return]]</f>
        <v>707.33159999999998</v>
      </c>
      <c r="U1753">
        <f>Table1[[#This Row],[final_sold]]*Table1[[#This Row],[final_price]]</f>
        <v>2859129.7632087981</v>
      </c>
      <c r="V1753">
        <v>2.52</v>
      </c>
      <c r="W1753">
        <v>7.27</v>
      </c>
    </row>
    <row r="1754" spans="1:23" x14ac:dyDescent="0.3">
      <c r="A1754">
        <v>2020</v>
      </c>
      <c r="B1754" t="s">
        <v>38</v>
      </c>
      <c r="C1754" t="s">
        <v>20</v>
      </c>
      <c r="D1754">
        <v>5570</v>
      </c>
      <c r="E1754">
        <v>4.6100000000000003</v>
      </c>
      <c r="F1754" s="2">
        <f>Table1[[#This Row],[website_traffic]]*(Table1[[#This Row],[conversion_rate]]/100)</f>
        <v>256.77699999999999</v>
      </c>
      <c r="G1754">
        <v>213563.21</v>
      </c>
      <c r="H1754" s="2">
        <f>Table1[[#This Row],[marketing_spend]]/Table1[[#This Row],[customer buying]]</f>
        <v>831.70692858005191</v>
      </c>
      <c r="I1754">
        <v>37967.56</v>
      </c>
      <c r="J1754">
        <v>21.63</v>
      </c>
      <c r="K1754" s="1">
        <f t="shared" si="27"/>
        <v>29755.176771999999</v>
      </c>
      <c r="L1754">
        <v>194.82</v>
      </c>
      <c r="M1754">
        <v>1.1599999999999999</v>
      </c>
      <c r="N1754" s="1">
        <f>Table1[[#This Row],[final_price]]*Table1[[#This Row],[competitor_price_index]]</f>
        <v>34516.00505552</v>
      </c>
      <c r="O1754" t="s">
        <v>45</v>
      </c>
      <c r="P1754">
        <v>3213</v>
      </c>
      <c r="Q1754">
        <v>179</v>
      </c>
      <c r="R1754">
        <v>7.8</v>
      </c>
      <c r="S1754" s="2">
        <f>Table1[[#This Row],[units_sold]]*(Table1[[#This Row],[return_rate]]/100)</f>
        <v>13.962</v>
      </c>
      <c r="T1754" s="2">
        <f>Table1[[#This Row],[units_sold]]-Table1[[#This Row],[unit_return]]</f>
        <v>165.03800000000001</v>
      </c>
      <c r="U1754">
        <f>Table1[[#This Row],[final_sold]]*Table1[[#This Row],[final_price]]</f>
        <v>4910734.8640973363</v>
      </c>
      <c r="V1754">
        <v>3.49</v>
      </c>
      <c r="W1754">
        <v>10.38</v>
      </c>
    </row>
    <row r="1755" spans="1:23" x14ac:dyDescent="0.3">
      <c r="A1755">
        <v>2020</v>
      </c>
      <c r="B1755" t="s">
        <v>38</v>
      </c>
      <c r="C1755" t="s">
        <v>20</v>
      </c>
      <c r="D1755">
        <v>135868</v>
      </c>
      <c r="E1755">
        <v>3.31</v>
      </c>
      <c r="F1755" s="2">
        <f>Table1[[#This Row],[website_traffic]]*(Table1[[#This Row],[conversion_rate]]/100)</f>
        <v>4497.2307999999994</v>
      </c>
      <c r="G1755">
        <v>375134.18</v>
      </c>
      <c r="H1755" s="2">
        <f>Table1[[#This Row],[marketing_spend]]/Table1[[#This Row],[customer buying]]</f>
        <v>83.414482530004918</v>
      </c>
      <c r="I1755">
        <v>3942.12</v>
      </c>
      <c r="J1755">
        <v>45.57</v>
      </c>
      <c r="K1755" s="1">
        <f t="shared" si="27"/>
        <v>2145.6959160000001</v>
      </c>
      <c r="L1755">
        <v>324.55</v>
      </c>
      <c r="M1755">
        <v>1.1499999999999999</v>
      </c>
      <c r="N1755" s="1">
        <f>Table1[[#This Row],[final_price]]*Table1[[#This Row],[competitor_price_index]]</f>
        <v>2467.5503033999998</v>
      </c>
      <c r="O1755" t="s">
        <v>45</v>
      </c>
      <c r="P1755">
        <v>2143</v>
      </c>
      <c r="Q1755">
        <v>2725</v>
      </c>
      <c r="R1755">
        <v>20.09</v>
      </c>
      <c r="S1755" s="2">
        <f>Table1[[#This Row],[units_sold]]*(Table1[[#This Row],[return_rate]]/100)</f>
        <v>547.45249999999999</v>
      </c>
      <c r="T1755" s="2">
        <f>Table1[[#This Row],[units_sold]]-Table1[[#This Row],[unit_return]]</f>
        <v>2177.5475000000001</v>
      </c>
      <c r="U1755">
        <f>Table1[[#This Row],[final_sold]]*Table1[[#This Row],[final_price]]</f>
        <v>4672354.7776460107</v>
      </c>
      <c r="V1755">
        <v>3.03</v>
      </c>
      <c r="W1755">
        <v>12.32</v>
      </c>
    </row>
    <row r="1756" spans="1:23" x14ac:dyDescent="0.3">
      <c r="A1756">
        <v>2020</v>
      </c>
      <c r="B1756" t="s">
        <v>38</v>
      </c>
      <c r="C1756" t="s">
        <v>18</v>
      </c>
      <c r="D1756">
        <v>188545</v>
      </c>
      <c r="E1756">
        <v>5.48</v>
      </c>
      <c r="F1756" s="2">
        <f>Table1[[#This Row],[website_traffic]]*(Table1[[#This Row],[conversion_rate]]/100)</f>
        <v>10332.266</v>
      </c>
      <c r="G1756">
        <v>267300.09000000003</v>
      </c>
      <c r="H1756" s="2">
        <f>Table1[[#This Row],[marketing_spend]]/Table1[[#This Row],[customer buying]]</f>
        <v>25.870422809478583</v>
      </c>
      <c r="I1756">
        <v>41863.69</v>
      </c>
      <c r="J1756">
        <v>25.44</v>
      </c>
      <c r="K1756" s="1">
        <f t="shared" si="27"/>
        <v>31213.567264000005</v>
      </c>
      <c r="L1756">
        <v>416.42</v>
      </c>
      <c r="M1756">
        <v>0.86</v>
      </c>
      <c r="N1756" s="1">
        <f>Table1[[#This Row],[final_price]]*Table1[[#This Row],[competitor_price_index]]</f>
        <v>26843.667847040004</v>
      </c>
      <c r="O1756" t="s">
        <v>45</v>
      </c>
      <c r="P1756">
        <v>2778</v>
      </c>
      <c r="Q1756">
        <v>5703</v>
      </c>
      <c r="R1756">
        <v>7.93</v>
      </c>
      <c r="S1756" s="2">
        <f>Table1[[#This Row],[units_sold]]*(Table1[[#This Row],[return_rate]]/100)</f>
        <v>452.24789999999996</v>
      </c>
      <c r="T1756" s="2">
        <f>Table1[[#This Row],[units_sold]]-Table1[[#This Row],[unit_return]]</f>
        <v>5250.7520999999997</v>
      </c>
      <c r="U1756">
        <f>Table1[[#This Row],[final_sold]]*Table1[[#This Row],[final_price]]</f>
        <v>163894703.85993928</v>
      </c>
      <c r="V1756">
        <v>2.76</v>
      </c>
      <c r="W1756">
        <v>10.18</v>
      </c>
    </row>
    <row r="1757" spans="1:23" x14ac:dyDescent="0.3">
      <c r="A1757">
        <v>2020</v>
      </c>
      <c r="B1757" t="s">
        <v>38</v>
      </c>
      <c r="C1757" t="s">
        <v>20</v>
      </c>
      <c r="D1757">
        <v>105120</v>
      </c>
      <c r="E1757">
        <v>4.0199999999999996</v>
      </c>
      <c r="F1757" s="2">
        <f>Table1[[#This Row],[website_traffic]]*(Table1[[#This Row],[conversion_rate]]/100)</f>
        <v>4225.8239999999996</v>
      </c>
      <c r="G1757">
        <v>129019.49</v>
      </c>
      <c r="H1757" s="2">
        <f>Table1[[#This Row],[marketing_spend]]/Table1[[#This Row],[customer buying]]</f>
        <v>30.531202908592505</v>
      </c>
      <c r="I1757">
        <v>43565.7</v>
      </c>
      <c r="J1757">
        <v>48.36</v>
      </c>
      <c r="K1757" s="1">
        <f t="shared" si="27"/>
        <v>22497.327479999996</v>
      </c>
      <c r="L1757">
        <v>193.81</v>
      </c>
      <c r="M1757">
        <v>0.8</v>
      </c>
      <c r="N1757" s="1">
        <f>Table1[[#This Row],[final_price]]*Table1[[#This Row],[competitor_price_index]]</f>
        <v>17997.861983999999</v>
      </c>
      <c r="O1757" t="s">
        <v>45</v>
      </c>
      <c r="P1757">
        <v>802</v>
      </c>
      <c r="Q1757">
        <v>3515</v>
      </c>
      <c r="R1757">
        <v>23.48</v>
      </c>
      <c r="S1757" s="2">
        <f>Table1[[#This Row],[units_sold]]*(Table1[[#This Row],[return_rate]]/100)</f>
        <v>825.322</v>
      </c>
      <c r="T1757" s="2">
        <f>Table1[[#This Row],[units_sold]]-Table1[[#This Row],[unit_return]]</f>
        <v>2689.6779999999999</v>
      </c>
      <c r="U1757">
        <f>Table1[[#This Row],[final_sold]]*Table1[[#This Row],[final_price]]</f>
        <v>60510566.781751424</v>
      </c>
      <c r="V1757">
        <v>4.16</v>
      </c>
      <c r="W1757">
        <v>9.89</v>
      </c>
    </row>
    <row r="1758" spans="1:23" x14ac:dyDescent="0.3">
      <c r="A1758">
        <v>2020</v>
      </c>
      <c r="B1758" t="s">
        <v>38</v>
      </c>
      <c r="C1758" t="s">
        <v>19</v>
      </c>
      <c r="D1758">
        <v>75635</v>
      </c>
      <c r="E1758">
        <v>5.84</v>
      </c>
      <c r="F1758" s="2">
        <f>Table1[[#This Row],[website_traffic]]*(Table1[[#This Row],[conversion_rate]]/100)</f>
        <v>4417.0839999999998</v>
      </c>
      <c r="G1758">
        <v>430383.31</v>
      </c>
      <c r="H1758" s="2">
        <f>Table1[[#This Row],[marketing_spend]]/Table1[[#This Row],[customer buying]]</f>
        <v>97.436070946352842</v>
      </c>
      <c r="I1758">
        <v>41516.26</v>
      </c>
      <c r="J1758">
        <v>17.79</v>
      </c>
      <c r="K1758" s="1">
        <f t="shared" si="27"/>
        <v>34130.517346000001</v>
      </c>
      <c r="L1758">
        <v>443.92</v>
      </c>
      <c r="M1758">
        <v>0.81</v>
      </c>
      <c r="N1758" s="1">
        <f>Table1[[#This Row],[final_price]]*Table1[[#This Row],[competitor_price_index]]</f>
        <v>27645.719050260002</v>
      </c>
      <c r="O1758" t="s">
        <v>45</v>
      </c>
      <c r="P1758">
        <v>3116</v>
      </c>
      <c r="Q1758">
        <v>2455</v>
      </c>
      <c r="R1758">
        <v>24.11</v>
      </c>
      <c r="S1758" s="2">
        <f>Table1[[#This Row],[units_sold]]*(Table1[[#This Row],[return_rate]]/100)</f>
        <v>591.90049999999997</v>
      </c>
      <c r="T1758" s="2">
        <f>Table1[[#This Row],[units_sold]]-Table1[[#This Row],[unit_return]]</f>
        <v>1863.0995</v>
      </c>
      <c r="U1758">
        <f>Table1[[#This Row],[final_sold]]*Table1[[#This Row],[final_price]]</f>
        <v>63588549.802073926</v>
      </c>
      <c r="V1758">
        <v>2.78</v>
      </c>
      <c r="W1758">
        <v>19.579999999999998</v>
      </c>
    </row>
    <row r="1759" spans="1:23" x14ac:dyDescent="0.3">
      <c r="A1759">
        <v>2020</v>
      </c>
      <c r="B1759" t="s">
        <v>38</v>
      </c>
      <c r="C1759" t="s">
        <v>19</v>
      </c>
      <c r="D1759">
        <v>94960</v>
      </c>
      <c r="E1759">
        <v>1.9</v>
      </c>
      <c r="F1759" s="2">
        <f>Table1[[#This Row],[website_traffic]]*(Table1[[#This Row],[conversion_rate]]/100)</f>
        <v>1804.24</v>
      </c>
      <c r="G1759">
        <v>469915.95</v>
      </c>
      <c r="H1759" s="2">
        <f>Table1[[#This Row],[marketing_spend]]/Table1[[#This Row],[customer buying]]</f>
        <v>260.4509100784818</v>
      </c>
      <c r="I1759">
        <v>14197.48</v>
      </c>
      <c r="J1759">
        <v>28.44</v>
      </c>
      <c r="K1759" s="1">
        <f t="shared" si="27"/>
        <v>10159.716688</v>
      </c>
      <c r="L1759">
        <v>352.25</v>
      </c>
      <c r="M1759">
        <v>1.08</v>
      </c>
      <c r="N1759" s="1">
        <f>Table1[[#This Row],[final_price]]*Table1[[#This Row],[competitor_price_index]]</f>
        <v>10972.494023040001</v>
      </c>
      <c r="O1759" t="s">
        <v>45</v>
      </c>
      <c r="P1759">
        <v>2183</v>
      </c>
      <c r="Q1759">
        <v>916</v>
      </c>
      <c r="R1759">
        <v>12.55</v>
      </c>
      <c r="S1759" s="2">
        <f>Table1[[#This Row],[units_sold]]*(Table1[[#This Row],[return_rate]]/100)</f>
        <v>114.958</v>
      </c>
      <c r="T1759" s="2">
        <f>Table1[[#This Row],[units_sold]]-Table1[[#This Row],[unit_return]]</f>
        <v>801.04200000000003</v>
      </c>
      <c r="U1759">
        <f>Table1[[#This Row],[final_sold]]*Table1[[#This Row],[final_price]]</f>
        <v>8138359.7751888968</v>
      </c>
      <c r="V1759">
        <v>2.54</v>
      </c>
      <c r="W1759">
        <v>13.75</v>
      </c>
    </row>
    <row r="1760" spans="1:23" x14ac:dyDescent="0.3">
      <c r="A1760">
        <v>2020</v>
      </c>
      <c r="B1760" t="s">
        <v>38</v>
      </c>
      <c r="C1760" t="s">
        <v>21</v>
      </c>
      <c r="D1760">
        <v>94657</v>
      </c>
      <c r="E1760">
        <v>7.41</v>
      </c>
      <c r="F1760" s="2">
        <f>Table1[[#This Row],[website_traffic]]*(Table1[[#This Row],[conversion_rate]]/100)</f>
        <v>7014.0837000000001</v>
      </c>
      <c r="G1760">
        <v>395591.62</v>
      </c>
      <c r="H1760" s="2">
        <f>Table1[[#This Row],[marketing_spend]]/Table1[[#This Row],[customer buying]]</f>
        <v>56.399614963248865</v>
      </c>
      <c r="I1760">
        <v>40544.980000000003</v>
      </c>
      <c r="J1760">
        <v>36.630000000000003</v>
      </c>
      <c r="K1760" s="1">
        <f t="shared" si="27"/>
        <v>25693.353825999999</v>
      </c>
      <c r="L1760">
        <v>75.73</v>
      </c>
      <c r="M1760">
        <v>0.8</v>
      </c>
      <c r="N1760" s="1">
        <f>Table1[[#This Row],[final_price]]*Table1[[#This Row],[competitor_price_index]]</f>
        <v>20554.683060800002</v>
      </c>
      <c r="O1760" t="s">
        <v>45</v>
      </c>
      <c r="P1760">
        <v>3408</v>
      </c>
      <c r="Q1760">
        <v>5330</v>
      </c>
      <c r="R1760">
        <v>19.28</v>
      </c>
      <c r="S1760" s="2">
        <f>Table1[[#This Row],[units_sold]]*(Table1[[#This Row],[return_rate]]/100)</f>
        <v>1027.624</v>
      </c>
      <c r="T1760" s="2">
        <f>Table1[[#This Row],[units_sold]]-Table1[[#This Row],[unit_return]]</f>
        <v>4302.3760000000002</v>
      </c>
      <c r="U1760">
        <f>Table1[[#This Row],[final_sold]]*Table1[[#This Row],[final_price]]</f>
        <v>110542468.86049058</v>
      </c>
      <c r="V1760">
        <v>3.8</v>
      </c>
      <c r="W1760">
        <v>15.94</v>
      </c>
    </row>
    <row r="1761" spans="1:23" x14ac:dyDescent="0.3">
      <c r="A1761">
        <v>2020</v>
      </c>
      <c r="B1761" t="s">
        <v>38</v>
      </c>
      <c r="C1761" t="s">
        <v>19</v>
      </c>
      <c r="D1761">
        <v>146190</v>
      </c>
      <c r="E1761">
        <v>0.57999999999999996</v>
      </c>
      <c r="F1761" s="2">
        <f>Table1[[#This Row],[website_traffic]]*(Table1[[#This Row],[conversion_rate]]/100)</f>
        <v>847.90199999999993</v>
      </c>
      <c r="G1761">
        <v>86002.71</v>
      </c>
      <c r="H1761" s="2">
        <f>Table1[[#This Row],[marketing_spend]]/Table1[[#This Row],[customer buying]]</f>
        <v>101.43001195892923</v>
      </c>
      <c r="I1761">
        <v>33330.589999999997</v>
      </c>
      <c r="J1761">
        <v>13.49</v>
      </c>
      <c r="K1761" s="1">
        <f t="shared" si="27"/>
        <v>28834.293408999998</v>
      </c>
      <c r="L1761">
        <v>408.47</v>
      </c>
      <c r="M1761">
        <v>1.17</v>
      </c>
      <c r="N1761" s="1">
        <f>Table1[[#This Row],[final_price]]*Table1[[#This Row],[competitor_price_index]]</f>
        <v>33736.123288529998</v>
      </c>
      <c r="O1761" t="s">
        <v>45</v>
      </c>
      <c r="P1761">
        <v>374</v>
      </c>
      <c r="Q1761">
        <v>593</v>
      </c>
      <c r="R1761">
        <v>20.69</v>
      </c>
      <c r="S1761" s="2">
        <f>Table1[[#This Row],[units_sold]]*(Table1[[#This Row],[return_rate]]/100)</f>
        <v>122.6917</v>
      </c>
      <c r="T1761" s="2">
        <f>Table1[[#This Row],[units_sold]]-Table1[[#This Row],[unit_return]]</f>
        <v>470.30830000000003</v>
      </c>
      <c r="U1761">
        <f>Table1[[#This Row],[final_sold]]*Table1[[#This Row],[final_price]]</f>
        <v>13561007.514887994</v>
      </c>
      <c r="V1761">
        <v>3.5</v>
      </c>
      <c r="W1761">
        <v>6.8</v>
      </c>
    </row>
    <row r="1762" spans="1:23" x14ac:dyDescent="0.3">
      <c r="A1762">
        <v>2020</v>
      </c>
      <c r="B1762" t="s">
        <v>38</v>
      </c>
      <c r="C1762" t="s">
        <v>20</v>
      </c>
      <c r="D1762">
        <v>103335</v>
      </c>
      <c r="E1762">
        <v>6.09</v>
      </c>
      <c r="F1762" s="2">
        <f>Table1[[#This Row],[website_traffic]]*(Table1[[#This Row],[conversion_rate]]/100)</f>
        <v>6293.1014999999998</v>
      </c>
      <c r="G1762">
        <v>348245.79</v>
      </c>
      <c r="H1762" s="2">
        <f>Table1[[#This Row],[marketing_spend]]/Table1[[#This Row],[customer buying]]</f>
        <v>55.337704310029004</v>
      </c>
      <c r="I1762">
        <v>29154.959999999999</v>
      </c>
      <c r="J1762">
        <v>20.67</v>
      </c>
      <c r="K1762" s="1">
        <f t="shared" si="27"/>
        <v>23128.629767999999</v>
      </c>
      <c r="L1762">
        <v>204.56</v>
      </c>
      <c r="M1762">
        <v>1.08</v>
      </c>
      <c r="N1762" s="1">
        <f>Table1[[#This Row],[final_price]]*Table1[[#This Row],[competitor_price_index]]</f>
        <v>24978.92014944</v>
      </c>
      <c r="O1762" t="s">
        <v>45</v>
      </c>
      <c r="P1762">
        <v>3828</v>
      </c>
      <c r="Q1762">
        <v>4782</v>
      </c>
      <c r="R1762">
        <v>14.02</v>
      </c>
      <c r="S1762" s="2">
        <f>Table1[[#This Row],[units_sold]]*(Table1[[#This Row],[return_rate]]/100)</f>
        <v>670.43639999999994</v>
      </c>
      <c r="T1762" s="2">
        <f>Table1[[#This Row],[units_sold]]-Table1[[#This Row],[unit_return]]</f>
        <v>4111.5636000000004</v>
      </c>
      <c r="U1762">
        <f>Table1[[#This Row],[final_sold]]*Table1[[#This Row],[final_price]]</f>
        <v>95094832.271985248</v>
      </c>
      <c r="V1762">
        <v>3.8</v>
      </c>
      <c r="W1762">
        <v>11.73</v>
      </c>
    </row>
    <row r="1763" spans="1:23" x14ac:dyDescent="0.3">
      <c r="A1763">
        <v>2020</v>
      </c>
      <c r="B1763" t="s">
        <v>38</v>
      </c>
      <c r="C1763" t="s">
        <v>18</v>
      </c>
      <c r="D1763">
        <v>133624</v>
      </c>
      <c r="E1763">
        <v>4.05</v>
      </c>
      <c r="F1763" s="2">
        <f>Table1[[#This Row],[website_traffic]]*(Table1[[#This Row],[conversion_rate]]/100)</f>
        <v>5411.7719999999999</v>
      </c>
      <c r="G1763">
        <v>438860.38</v>
      </c>
      <c r="H1763" s="2">
        <f>Table1[[#This Row],[marketing_spend]]/Table1[[#This Row],[customer buying]]</f>
        <v>81.093656569419409</v>
      </c>
      <c r="I1763">
        <v>36411.129999999997</v>
      </c>
      <c r="J1763">
        <v>10.4</v>
      </c>
      <c r="K1763" s="1">
        <f t="shared" si="27"/>
        <v>32624.372479999998</v>
      </c>
      <c r="L1763">
        <v>331.47</v>
      </c>
      <c r="M1763">
        <v>1.05</v>
      </c>
      <c r="N1763" s="1">
        <f>Table1[[#This Row],[final_price]]*Table1[[#This Row],[competitor_price_index]]</f>
        <v>34255.591103999999</v>
      </c>
      <c r="O1763" t="s">
        <v>44</v>
      </c>
      <c r="P1763">
        <v>637</v>
      </c>
      <c r="Q1763">
        <v>4586</v>
      </c>
      <c r="R1763">
        <v>5.33</v>
      </c>
      <c r="S1763" s="2">
        <f>Table1[[#This Row],[units_sold]]*(Table1[[#This Row],[return_rate]]/100)</f>
        <v>244.43379999999999</v>
      </c>
      <c r="T1763" s="2">
        <f>Table1[[#This Row],[units_sold]]-Table1[[#This Row],[unit_return]]</f>
        <v>4341.5662000000002</v>
      </c>
      <c r="U1763">
        <f>Table1[[#This Row],[final_sold]]*Table1[[#This Row],[final_price]]</f>
        <v>141640872.85537818</v>
      </c>
      <c r="V1763">
        <v>3.39</v>
      </c>
      <c r="W1763">
        <v>19.2</v>
      </c>
    </row>
    <row r="1764" spans="1:23" x14ac:dyDescent="0.3">
      <c r="A1764">
        <v>2020</v>
      </c>
      <c r="B1764" t="s">
        <v>38</v>
      </c>
      <c r="C1764" t="s">
        <v>21</v>
      </c>
      <c r="D1764">
        <v>39585</v>
      </c>
      <c r="E1764">
        <v>0.92</v>
      </c>
      <c r="F1764" s="2">
        <f>Table1[[#This Row],[website_traffic]]*(Table1[[#This Row],[conversion_rate]]/100)</f>
        <v>364.18200000000002</v>
      </c>
      <c r="G1764">
        <v>487005.37</v>
      </c>
      <c r="H1764" s="2">
        <f>Table1[[#This Row],[marketing_spend]]/Table1[[#This Row],[customer buying]]</f>
        <v>1337.2582115535638</v>
      </c>
      <c r="I1764">
        <v>20710.240000000002</v>
      </c>
      <c r="J1764">
        <v>57.28</v>
      </c>
      <c r="K1764" s="1">
        <f t="shared" si="27"/>
        <v>8847.4145280000012</v>
      </c>
      <c r="L1764">
        <v>161.06</v>
      </c>
      <c r="M1764">
        <v>0.94</v>
      </c>
      <c r="N1764" s="1">
        <f>Table1[[#This Row],[final_price]]*Table1[[#This Row],[competitor_price_index]]</f>
        <v>8316.5696563199999</v>
      </c>
      <c r="O1764" t="s">
        <v>45</v>
      </c>
      <c r="P1764">
        <v>625</v>
      </c>
      <c r="Q1764">
        <v>209</v>
      </c>
      <c r="R1764">
        <v>18.07</v>
      </c>
      <c r="S1764" s="2">
        <f>Table1[[#This Row],[units_sold]]*(Table1[[#This Row],[return_rate]]/100)</f>
        <v>37.766300000000001</v>
      </c>
      <c r="T1764" s="2">
        <f>Table1[[#This Row],[units_sold]]-Table1[[#This Row],[unit_return]]</f>
        <v>171.2337</v>
      </c>
      <c r="U1764">
        <f>Table1[[#This Row],[final_sold]]*Table1[[#This Row],[final_price]]</f>
        <v>1514975.5250631939</v>
      </c>
      <c r="V1764">
        <v>2.87</v>
      </c>
      <c r="W1764">
        <v>16.510000000000002</v>
      </c>
    </row>
    <row r="1765" spans="1:23" x14ac:dyDescent="0.3">
      <c r="A1765">
        <v>2020</v>
      </c>
      <c r="B1765" t="s">
        <v>38</v>
      </c>
      <c r="C1765" t="s">
        <v>18</v>
      </c>
      <c r="D1765">
        <v>45280</v>
      </c>
      <c r="E1765">
        <v>4.1900000000000004</v>
      </c>
      <c r="F1765" s="2">
        <f>Table1[[#This Row],[website_traffic]]*(Table1[[#This Row],[conversion_rate]]/100)</f>
        <v>1897.2320000000002</v>
      </c>
      <c r="G1765">
        <v>297767.71999999997</v>
      </c>
      <c r="H1765" s="2">
        <f>Table1[[#This Row],[marketing_spend]]/Table1[[#This Row],[customer buying]]</f>
        <v>156.94850181738445</v>
      </c>
      <c r="I1765">
        <v>8607.91</v>
      </c>
      <c r="J1765">
        <v>52.38</v>
      </c>
      <c r="K1765" s="1">
        <f t="shared" si="27"/>
        <v>4099.0867419999995</v>
      </c>
      <c r="L1765">
        <v>373.5</v>
      </c>
      <c r="M1765">
        <v>1</v>
      </c>
      <c r="N1765" s="1">
        <f>Table1[[#This Row],[final_price]]*Table1[[#This Row],[competitor_price_index]]</f>
        <v>4099.0867419999995</v>
      </c>
      <c r="O1765" t="s">
        <v>45</v>
      </c>
      <c r="P1765">
        <v>1614</v>
      </c>
      <c r="Q1765">
        <v>1366</v>
      </c>
      <c r="R1765">
        <v>2.4300000000000002</v>
      </c>
      <c r="S1765" s="2">
        <f>Table1[[#This Row],[units_sold]]*(Table1[[#This Row],[return_rate]]/100)</f>
        <v>33.193800000000003</v>
      </c>
      <c r="T1765" s="2">
        <f>Table1[[#This Row],[units_sold]]-Table1[[#This Row],[unit_return]]</f>
        <v>1332.8062</v>
      </c>
      <c r="U1765">
        <f>Table1[[#This Row],[final_sold]]*Table1[[#This Row],[final_price]]</f>
        <v>5463288.2240753993</v>
      </c>
      <c r="V1765">
        <v>3.6</v>
      </c>
      <c r="W1765">
        <v>15.55</v>
      </c>
    </row>
    <row r="1766" spans="1:23" x14ac:dyDescent="0.3">
      <c r="A1766">
        <v>2020</v>
      </c>
      <c r="B1766" t="s">
        <v>38</v>
      </c>
      <c r="C1766" t="s">
        <v>22</v>
      </c>
      <c r="D1766">
        <v>159002</v>
      </c>
      <c r="E1766">
        <v>1.31</v>
      </c>
      <c r="F1766" s="2">
        <f>Table1[[#This Row],[website_traffic]]*(Table1[[#This Row],[conversion_rate]]/100)</f>
        <v>2082.9261999999999</v>
      </c>
      <c r="G1766">
        <v>97520.22</v>
      </c>
      <c r="H1766" s="2">
        <f>Table1[[#This Row],[marketing_spend]]/Table1[[#This Row],[customer buying]]</f>
        <v>46.818855127944524</v>
      </c>
      <c r="I1766">
        <v>48692.38</v>
      </c>
      <c r="J1766">
        <v>1.82</v>
      </c>
      <c r="K1766" s="1">
        <f t="shared" si="27"/>
        <v>47806.178683999999</v>
      </c>
      <c r="L1766">
        <v>296.39</v>
      </c>
      <c r="M1766">
        <v>1.05</v>
      </c>
      <c r="N1766" s="1">
        <f>Table1[[#This Row],[final_price]]*Table1[[#This Row],[competitor_price_index]]</f>
        <v>50196.487618200001</v>
      </c>
      <c r="O1766" t="s">
        <v>44</v>
      </c>
      <c r="P1766">
        <v>1326</v>
      </c>
      <c r="Q1766">
        <v>2239</v>
      </c>
      <c r="R1766">
        <v>15.79</v>
      </c>
      <c r="S1766" s="2">
        <f>Table1[[#This Row],[units_sold]]*(Table1[[#This Row],[return_rate]]/100)</f>
        <v>353.53809999999999</v>
      </c>
      <c r="T1766" s="2">
        <f>Table1[[#This Row],[units_sold]]-Table1[[#This Row],[unit_return]]</f>
        <v>1885.4619</v>
      </c>
      <c r="U1766">
        <f>Table1[[#This Row],[final_sold]]*Table1[[#This Row],[final_price]]</f>
        <v>90136728.493274137</v>
      </c>
      <c r="V1766">
        <v>4.3</v>
      </c>
      <c r="W1766">
        <v>9.76</v>
      </c>
    </row>
    <row r="1767" spans="1:23" x14ac:dyDescent="0.3">
      <c r="A1767">
        <v>2020</v>
      </c>
      <c r="B1767" t="s">
        <v>38</v>
      </c>
      <c r="C1767" t="s">
        <v>19</v>
      </c>
      <c r="D1767">
        <v>153093</v>
      </c>
      <c r="E1767">
        <v>7.06</v>
      </c>
      <c r="F1767" s="2">
        <f>Table1[[#This Row],[website_traffic]]*(Table1[[#This Row],[conversion_rate]]/100)</f>
        <v>10808.3658</v>
      </c>
      <c r="G1767">
        <v>46634.5</v>
      </c>
      <c r="H1767" s="2">
        <f>Table1[[#This Row],[marketing_spend]]/Table1[[#This Row],[customer buying]]</f>
        <v>4.3146670702059327</v>
      </c>
      <c r="I1767">
        <v>35492.1</v>
      </c>
      <c r="J1767">
        <v>32.909999999999997</v>
      </c>
      <c r="K1767" s="1">
        <f t="shared" si="27"/>
        <v>23811.649890000001</v>
      </c>
      <c r="L1767">
        <v>414.97</v>
      </c>
      <c r="M1767">
        <v>0.91</v>
      </c>
      <c r="N1767" s="1">
        <f>Table1[[#This Row],[final_price]]*Table1[[#This Row],[competitor_price_index]]</f>
        <v>21668.601399900002</v>
      </c>
      <c r="O1767" t="s">
        <v>45</v>
      </c>
      <c r="P1767">
        <v>2292</v>
      </c>
      <c r="Q1767">
        <v>10030</v>
      </c>
      <c r="R1767">
        <v>11.1</v>
      </c>
      <c r="S1767" s="2">
        <f>Table1[[#This Row],[units_sold]]*(Table1[[#This Row],[return_rate]]/100)</f>
        <v>1113.33</v>
      </c>
      <c r="T1767" s="2">
        <f>Table1[[#This Row],[units_sold]]-Table1[[#This Row],[unit_return]]</f>
        <v>8916.67</v>
      </c>
      <c r="U1767">
        <f>Table1[[#This Row],[final_sold]]*Table1[[#This Row],[final_price]]</f>
        <v>212320624.2246663</v>
      </c>
      <c r="V1767">
        <v>4.6399999999999997</v>
      </c>
      <c r="W1767">
        <v>8.11</v>
      </c>
    </row>
    <row r="1768" spans="1:23" x14ac:dyDescent="0.3">
      <c r="A1768">
        <v>2020</v>
      </c>
      <c r="B1768" t="s">
        <v>38</v>
      </c>
      <c r="C1768" t="s">
        <v>22</v>
      </c>
      <c r="D1768">
        <v>66088</v>
      </c>
      <c r="E1768">
        <v>4.8499999999999996</v>
      </c>
      <c r="F1768" s="2">
        <f>Table1[[#This Row],[website_traffic]]*(Table1[[#This Row],[conversion_rate]]/100)</f>
        <v>3205.2679999999996</v>
      </c>
      <c r="G1768">
        <v>200598.81</v>
      </c>
      <c r="H1768" s="2">
        <f>Table1[[#This Row],[marketing_spend]]/Table1[[#This Row],[customer buying]]</f>
        <v>62.584099051935759</v>
      </c>
      <c r="I1768">
        <v>13679.6</v>
      </c>
      <c r="J1768">
        <v>30.53</v>
      </c>
      <c r="K1768" s="1">
        <f t="shared" si="27"/>
        <v>9503.2181199999995</v>
      </c>
      <c r="L1768">
        <v>203.77</v>
      </c>
      <c r="M1768">
        <v>0.88</v>
      </c>
      <c r="N1768" s="1">
        <f>Table1[[#This Row],[final_price]]*Table1[[#This Row],[competitor_price_index]]</f>
        <v>8362.831945599999</v>
      </c>
      <c r="O1768" t="s">
        <v>45</v>
      </c>
      <c r="P1768">
        <v>3644</v>
      </c>
      <c r="Q1768">
        <v>2743</v>
      </c>
      <c r="R1768">
        <v>3.43</v>
      </c>
      <c r="S1768" s="2">
        <f>Table1[[#This Row],[units_sold]]*(Table1[[#This Row],[return_rate]]/100)</f>
        <v>94.084900000000005</v>
      </c>
      <c r="T1768" s="2">
        <f>Table1[[#This Row],[units_sold]]-Table1[[#This Row],[unit_return]]</f>
        <v>2648.9151000000002</v>
      </c>
      <c r="U1768">
        <f>Table1[[#This Row],[final_sold]]*Table1[[#This Row],[final_price]]</f>
        <v>25173217.976661611</v>
      </c>
      <c r="V1768">
        <v>4.28</v>
      </c>
      <c r="W1768">
        <v>13.51</v>
      </c>
    </row>
    <row r="1769" spans="1:23" x14ac:dyDescent="0.3">
      <c r="A1769">
        <v>2020</v>
      </c>
      <c r="B1769" t="s">
        <v>38</v>
      </c>
      <c r="C1769" t="s">
        <v>21</v>
      </c>
      <c r="D1769">
        <v>101274</v>
      </c>
      <c r="E1769">
        <v>6.69</v>
      </c>
      <c r="F1769" s="2">
        <f>Table1[[#This Row],[website_traffic]]*(Table1[[#This Row],[conversion_rate]]/100)</f>
        <v>6775.2305999999999</v>
      </c>
      <c r="G1769">
        <v>493517.31</v>
      </c>
      <c r="H1769" s="2">
        <f>Table1[[#This Row],[marketing_spend]]/Table1[[#This Row],[customer buying]]</f>
        <v>72.841404099219886</v>
      </c>
      <c r="I1769">
        <v>3437.04</v>
      </c>
      <c r="J1769">
        <v>56.71</v>
      </c>
      <c r="K1769" s="1">
        <f t="shared" si="27"/>
        <v>1487.8946159999998</v>
      </c>
      <c r="L1769">
        <v>28.65</v>
      </c>
      <c r="M1769">
        <v>1.1299999999999999</v>
      </c>
      <c r="N1769" s="1">
        <f>Table1[[#This Row],[final_price]]*Table1[[#This Row],[competitor_price_index]]</f>
        <v>1681.3209160799997</v>
      </c>
      <c r="O1769" t="s">
        <v>45</v>
      </c>
      <c r="P1769">
        <v>3365</v>
      </c>
      <c r="Q1769">
        <v>4851</v>
      </c>
      <c r="R1769">
        <v>21.11</v>
      </c>
      <c r="S1769" s="2">
        <f>Table1[[#This Row],[units_sold]]*(Table1[[#This Row],[return_rate]]/100)</f>
        <v>1024.0461</v>
      </c>
      <c r="T1769" s="2">
        <f>Table1[[#This Row],[units_sold]]-Table1[[#This Row],[unit_return]]</f>
        <v>3826.9539</v>
      </c>
      <c r="U1769">
        <f>Table1[[#This Row],[final_sold]]*Table1[[#This Row],[final_price]]</f>
        <v>5694104.1034902018</v>
      </c>
      <c r="V1769">
        <v>3.58</v>
      </c>
      <c r="W1769">
        <v>9.52</v>
      </c>
    </row>
    <row r="1770" spans="1:23" x14ac:dyDescent="0.3">
      <c r="A1770">
        <v>2020</v>
      </c>
      <c r="B1770" t="s">
        <v>38</v>
      </c>
      <c r="C1770" t="s">
        <v>18</v>
      </c>
      <c r="D1770">
        <v>1992</v>
      </c>
      <c r="E1770">
        <v>3.62</v>
      </c>
      <c r="F1770" s="2">
        <f>Table1[[#This Row],[website_traffic]]*(Table1[[#This Row],[conversion_rate]]/100)</f>
        <v>72.110400000000013</v>
      </c>
      <c r="G1770">
        <v>36222.21</v>
      </c>
      <c r="H1770" s="2">
        <f>Table1[[#This Row],[marketing_spend]]/Table1[[#This Row],[customer buying]]</f>
        <v>502.31603208413753</v>
      </c>
      <c r="I1770">
        <v>29249.98</v>
      </c>
      <c r="J1770">
        <v>52.87</v>
      </c>
      <c r="K1770" s="1">
        <f t="shared" si="27"/>
        <v>13785.515574000001</v>
      </c>
      <c r="L1770">
        <v>182.89</v>
      </c>
      <c r="M1770">
        <v>1.08</v>
      </c>
      <c r="N1770" s="1">
        <f>Table1[[#This Row],[final_price]]*Table1[[#This Row],[competitor_price_index]]</f>
        <v>14888.356819920002</v>
      </c>
      <c r="O1770" t="s">
        <v>45</v>
      </c>
      <c r="P1770">
        <v>4755</v>
      </c>
      <c r="Q1770">
        <v>69</v>
      </c>
      <c r="R1770">
        <v>18.02</v>
      </c>
      <c r="S1770" s="2">
        <f>Table1[[#This Row],[units_sold]]*(Table1[[#This Row],[return_rate]]/100)</f>
        <v>12.4338</v>
      </c>
      <c r="T1770" s="2">
        <f>Table1[[#This Row],[units_sold]]-Table1[[#This Row],[unit_return]]</f>
        <v>56.566200000000002</v>
      </c>
      <c r="U1770">
        <f>Table1[[#This Row],[final_sold]]*Table1[[#This Row],[final_price]]</f>
        <v>779794.23106199887</v>
      </c>
      <c r="V1770">
        <v>4.8499999999999996</v>
      </c>
      <c r="W1770">
        <v>16.68</v>
      </c>
    </row>
    <row r="1771" spans="1:23" x14ac:dyDescent="0.3">
      <c r="A1771">
        <v>2020</v>
      </c>
      <c r="B1771" t="s">
        <v>38</v>
      </c>
      <c r="C1771" t="s">
        <v>19</v>
      </c>
      <c r="D1771">
        <v>110337</v>
      </c>
      <c r="E1771">
        <v>1.74</v>
      </c>
      <c r="F1771" s="2">
        <f>Table1[[#This Row],[website_traffic]]*(Table1[[#This Row],[conversion_rate]]/100)</f>
        <v>1919.8637999999999</v>
      </c>
      <c r="G1771">
        <v>200114.38</v>
      </c>
      <c r="H1771" s="2">
        <f>Table1[[#This Row],[marketing_spend]]/Table1[[#This Row],[customer buying]]</f>
        <v>104.23363365672087</v>
      </c>
      <c r="I1771">
        <v>16101.98</v>
      </c>
      <c r="J1771">
        <v>44.4</v>
      </c>
      <c r="K1771" s="1">
        <f t="shared" si="27"/>
        <v>8952.7008800000003</v>
      </c>
      <c r="L1771">
        <v>271.14999999999998</v>
      </c>
      <c r="M1771">
        <v>1.06</v>
      </c>
      <c r="N1771" s="1">
        <f>Table1[[#This Row],[final_price]]*Table1[[#This Row],[competitor_price_index]]</f>
        <v>9489.8629328000006</v>
      </c>
      <c r="O1771" t="s">
        <v>45</v>
      </c>
      <c r="P1771">
        <v>4284</v>
      </c>
      <c r="Q1771">
        <v>1363</v>
      </c>
      <c r="R1771">
        <v>6.37</v>
      </c>
      <c r="S1771" s="2">
        <f>Table1[[#This Row],[units_sold]]*(Table1[[#This Row],[return_rate]]/100)</f>
        <v>86.823100000000011</v>
      </c>
      <c r="T1771" s="2">
        <f>Table1[[#This Row],[units_sold]]-Table1[[#This Row],[unit_return]]</f>
        <v>1276.1768999999999</v>
      </c>
      <c r="U1771">
        <f>Table1[[#This Row],[final_sold]]*Table1[[#This Row],[final_price]]</f>
        <v>11425230.055665672</v>
      </c>
      <c r="V1771">
        <v>3.55</v>
      </c>
      <c r="W1771">
        <v>5.03</v>
      </c>
    </row>
    <row r="1772" spans="1:23" x14ac:dyDescent="0.3">
      <c r="A1772">
        <v>2020</v>
      </c>
      <c r="B1772" t="s">
        <v>38</v>
      </c>
      <c r="C1772" t="s">
        <v>18</v>
      </c>
      <c r="D1772">
        <v>176234</v>
      </c>
      <c r="E1772">
        <v>3.39</v>
      </c>
      <c r="F1772" s="2">
        <f>Table1[[#This Row],[website_traffic]]*(Table1[[#This Row],[conversion_rate]]/100)</f>
        <v>5974.3325999999997</v>
      </c>
      <c r="G1772">
        <v>238327.24</v>
      </c>
      <c r="H1772" s="2">
        <f>Table1[[#This Row],[marketing_spend]]/Table1[[#This Row],[customer buying]]</f>
        <v>39.891860054795075</v>
      </c>
      <c r="I1772">
        <v>46180.32</v>
      </c>
      <c r="J1772">
        <v>8.4600000000000009</v>
      </c>
      <c r="K1772" s="1">
        <f t="shared" si="27"/>
        <v>42273.464928000001</v>
      </c>
      <c r="L1772">
        <v>460.53</v>
      </c>
      <c r="M1772">
        <v>0.91</v>
      </c>
      <c r="N1772" s="1">
        <f>Table1[[#This Row],[final_price]]*Table1[[#This Row],[competitor_price_index]]</f>
        <v>38468.853084480004</v>
      </c>
      <c r="O1772" t="s">
        <v>45</v>
      </c>
      <c r="P1772">
        <v>3270</v>
      </c>
      <c r="Q1772">
        <v>5627</v>
      </c>
      <c r="R1772">
        <v>2.11</v>
      </c>
      <c r="S1772" s="2">
        <f>Table1[[#This Row],[units_sold]]*(Table1[[#This Row],[return_rate]]/100)</f>
        <v>118.72969999999998</v>
      </c>
      <c r="T1772" s="2">
        <f>Table1[[#This Row],[units_sold]]-Table1[[#This Row],[unit_return]]</f>
        <v>5508.2703000000001</v>
      </c>
      <c r="U1772">
        <f>Table1[[#This Row],[final_sold]]*Table1[[#This Row],[final_price]]</f>
        <v>232853671.34099406</v>
      </c>
      <c r="V1772">
        <v>4.71</v>
      </c>
      <c r="W1772">
        <v>5.51</v>
      </c>
    </row>
    <row r="1773" spans="1:23" x14ac:dyDescent="0.3">
      <c r="A1773">
        <v>2020</v>
      </c>
      <c r="B1773" t="s">
        <v>38</v>
      </c>
      <c r="C1773" t="s">
        <v>21</v>
      </c>
      <c r="D1773">
        <v>198622</v>
      </c>
      <c r="E1773">
        <v>7.77</v>
      </c>
      <c r="F1773" s="2">
        <f>Table1[[#This Row],[website_traffic]]*(Table1[[#This Row],[conversion_rate]]/100)</f>
        <v>15432.929399999999</v>
      </c>
      <c r="G1773">
        <v>439109.47</v>
      </c>
      <c r="H1773" s="2">
        <f>Table1[[#This Row],[marketing_spend]]/Table1[[#This Row],[customer buying]]</f>
        <v>28.452762182661186</v>
      </c>
      <c r="I1773">
        <v>8006.79</v>
      </c>
      <c r="J1773">
        <v>12.97</v>
      </c>
      <c r="K1773" s="1">
        <f t="shared" si="27"/>
        <v>6968.3093369999997</v>
      </c>
      <c r="L1773">
        <v>63.52</v>
      </c>
      <c r="M1773">
        <v>0.82</v>
      </c>
      <c r="N1773" s="1">
        <f>Table1[[#This Row],[final_price]]*Table1[[#This Row],[competitor_price_index]]</f>
        <v>5714.0136563399992</v>
      </c>
      <c r="O1773" t="s">
        <v>44</v>
      </c>
      <c r="P1773">
        <v>4763</v>
      </c>
      <c r="Q1773">
        <v>11420</v>
      </c>
      <c r="R1773">
        <v>21.69</v>
      </c>
      <c r="S1773" s="2">
        <f>Table1[[#This Row],[units_sold]]*(Table1[[#This Row],[return_rate]]/100)</f>
        <v>2476.998</v>
      </c>
      <c r="T1773" s="2">
        <f>Table1[[#This Row],[units_sold]]-Table1[[#This Row],[unit_return]]</f>
        <v>8943.0020000000004</v>
      </c>
      <c r="U1773">
        <f>Table1[[#This Row],[final_sold]]*Table1[[#This Row],[final_price]]</f>
        <v>62317604.337409675</v>
      </c>
      <c r="V1773">
        <v>2.96</v>
      </c>
      <c r="W1773">
        <v>18.05</v>
      </c>
    </row>
    <row r="1774" spans="1:23" x14ac:dyDescent="0.3">
      <c r="A1774">
        <v>2020</v>
      </c>
      <c r="B1774" t="s">
        <v>38</v>
      </c>
      <c r="C1774" t="s">
        <v>21</v>
      </c>
      <c r="D1774">
        <v>45264</v>
      </c>
      <c r="E1774">
        <v>7.06</v>
      </c>
      <c r="F1774" s="2">
        <f>Table1[[#This Row],[website_traffic]]*(Table1[[#This Row],[conversion_rate]]/100)</f>
        <v>3195.6383999999998</v>
      </c>
      <c r="G1774">
        <v>301821.87</v>
      </c>
      <c r="H1774" s="2">
        <f>Table1[[#This Row],[marketing_spend]]/Table1[[#This Row],[customer buying]]</f>
        <v>94.448067090444283</v>
      </c>
      <c r="I1774">
        <v>18807.78</v>
      </c>
      <c r="J1774">
        <v>56.7</v>
      </c>
      <c r="K1774" s="1">
        <f t="shared" si="27"/>
        <v>8143.7687399999986</v>
      </c>
      <c r="L1774">
        <v>384.09</v>
      </c>
      <c r="M1774">
        <v>0.84</v>
      </c>
      <c r="N1774" s="1">
        <f>Table1[[#This Row],[final_price]]*Table1[[#This Row],[competitor_price_index]]</f>
        <v>6840.7657415999984</v>
      </c>
      <c r="O1774" t="s">
        <v>45</v>
      </c>
      <c r="P1774">
        <v>2185</v>
      </c>
      <c r="Q1774">
        <v>2575</v>
      </c>
      <c r="R1774">
        <v>23.86</v>
      </c>
      <c r="S1774" s="2">
        <f>Table1[[#This Row],[units_sold]]*(Table1[[#This Row],[return_rate]]/100)</f>
        <v>614.39499999999998</v>
      </c>
      <c r="T1774" s="2">
        <f>Table1[[#This Row],[units_sold]]-Table1[[#This Row],[unit_return]]</f>
        <v>1960.605</v>
      </c>
      <c r="U1774">
        <f>Table1[[#This Row],[final_sold]]*Table1[[#This Row],[final_price]]</f>
        <v>15966713.710487697</v>
      </c>
      <c r="V1774">
        <v>4.03</v>
      </c>
      <c r="W1774">
        <v>6.04</v>
      </c>
    </row>
    <row r="1775" spans="1:23" x14ac:dyDescent="0.3">
      <c r="A1775">
        <v>2020</v>
      </c>
      <c r="B1775" t="s">
        <v>38</v>
      </c>
      <c r="C1775" t="s">
        <v>22</v>
      </c>
      <c r="D1775">
        <v>186326</v>
      </c>
      <c r="E1775">
        <v>0.94</v>
      </c>
      <c r="F1775" s="2">
        <f>Table1[[#This Row],[website_traffic]]*(Table1[[#This Row],[conversion_rate]]/100)</f>
        <v>1751.4643999999998</v>
      </c>
      <c r="G1775">
        <v>443188.35</v>
      </c>
      <c r="H1775" s="2">
        <f>Table1[[#This Row],[marketing_spend]]/Table1[[#This Row],[customer buying]]</f>
        <v>253.03874289423183</v>
      </c>
      <c r="I1775">
        <v>47528.91</v>
      </c>
      <c r="J1775">
        <v>47.15</v>
      </c>
      <c r="K1775" s="1">
        <f t="shared" si="27"/>
        <v>25119.028935000002</v>
      </c>
      <c r="L1775">
        <v>87.86</v>
      </c>
      <c r="M1775">
        <v>1.04</v>
      </c>
      <c r="N1775" s="1">
        <f>Table1[[#This Row],[final_price]]*Table1[[#This Row],[competitor_price_index]]</f>
        <v>26123.790092400002</v>
      </c>
      <c r="O1775" t="s">
        <v>45</v>
      </c>
      <c r="P1775">
        <v>2868</v>
      </c>
      <c r="Q1775">
        <v>1747</v>
      </c>
      <c r="R1775">
        <v>3.24</v>
      </c>
      <c r="S1775" s="2">
        <f>Table1[[#This Row],[units_sold]]*(Table1[[#This Row],[return_rate]]/100)</f>
        <v>56.602800000000009</v>
      </c>
      <c r="T1775" s="2">
        <f>Table1[[#This Row],[units_sold]]-Table1[[#This Row],[unit_return]]</f>
        <v>1690.3971999999999</v>
      </c>
      <c r="U1775">
        <f>Table1[[#This Row],[final_sold]]*Table1[[#This Row],[final_price]]</f>
        <v>42461136.178442985</v>
      </c>
      <c r="V1775">
        <v>4.99</v>
      </c>
      <c r="W1775">
        <v>20.75</v>
      </c>
    </row>
    <row r="1776" spans="1:23" x14ac:dyDescent="0.3">
      <c r="A1776">
        <v>2020</v>
      </c>
      <c r="B1776" t="s">
        <v>38</v>
      </c>
      <c r="C1776" t="s">
        <v>18</v>
      </c>
      <c r="D1776">
        <v>21523</v>
      </c>
      <c r="E1776">
        <v>1.0900000000000001</v>
      </c>
      <c r="F1776" s="2">
        <f>Table1[[#This Row],[website_traffic]]*(Table1[[#This Row],[conversion_rate]]/100)</f>
        <v>234.60069999999999</v>
      </c>
      <c r="G1776">
        <v>260481.67</v>
      </c>
      <c r="H1776" s="2">
        <f>Table1[[#This Row],[marketing_spend]]/Table1[[#This Row],[customer buying]]</f>
        <v>1110.3192360466103</v>
      </c>
      <c r="I1776">
        <v>30303.55</v>
      </c>
      <c r="J1776">
        <v>4.28</v>
      </c>
      <c r="K1776" s="1">
        <f t="shared" si="27"/>
        <v>29006.558059999999</v>
      </c>
      <c r="L1776">
        <v>406.85</v>
      </c>
      <c r="M1776">
        <v>0.92</v>
      </c>
      <c r="N1776" s="1">
        <f>Table1[[#This Row],[final_price]]*Table1[[#This Row],[competitor_price_index]]</f>
        <v>26686.0334152</v>
      </c>
      <c r="O1776" t="s">
        <v>45</v>
      </c>
      <c r="P1776">
        <v>3144</v>
      </c>
      <c r="Q1776">
        <v>200</v>
      </c>
      <c r="R1776">
        <v>9.6</v>
      </c>
      <c r="S1776" s="2">
        <f>Table1[[#This Row],[units_sold]]*(Table1[[#This Row],[return_rate]]/100)</f>
        <v>19.2</v>
      </c>
      <c r="T1776" s="2">
        <f>Table1[[#This Row],[units_sold]]-Table1[[#This Row],[unit_return]]</f>
        <v>180.8</v>
      </c>
      <c r="U1776">
        <f>Table1[[#This Row],[final_sold]]*Table1[[#This Row],[final_price]]</f>
        <v>5244385.6972480007</v>
      </c>
      <c r="V1776">
        <v>4.28</v>
      </c>
      <c r="W1776">
        <v>5.48</v>
      </c>
    </row>
    <row r="1777" spans="1:23" x14ac:dyDescent="0.3">
      <c r="A1777">
        <v>2020</v>
      </c>
      <c r="B1777" t="s">
        <v>38</v>
      </c>
      <c r="C1777" t="s">
        <v>19</v>
      </c>
      <c r="D1777">
        <v>188884</v>
      </c>
      <c r="E1777">
        <v>2.73</v>
      </c>
      <c r="F1777" s="2">
        <f>Table1[[#This Row],[website_traffic]]*(Table1[[#This Row],[conversion_rate]]/100)</f>
        <v>5156.5331999999999</v>
      </c>
      <c r="G1777">
        <v>72866.080000000002</v>
      </c>
      <c r="H1777" s="2">
        <f>Table1[[#This Row],[marketing_spend]]/Table1[[#This Row],[customer buying]]</f>
        <v>14.130827277520487</v>
      </c>
      <c r="I1777">
        <v>27797.65</v>
      </c>
      <c r="J1777">
        <v>46.9</v>
      </c>
      <c r="K1777" s="1">
        <f t="shared" si="27"/>
        <v>14760.552150000001</v>
      </c>
      <c r="L1777">
        <v>303.20999999999998</v>
      </c>
      <c r="M1777">
        <v>0.98</v>
      </c>
      <c r="N1777" s="1">
        <f>Table1[[#This Row],[final_price]]*Table1[[#This Row],[competitor_price_index]]</f>
        <v>14465.341107</v>
      </c>
      <c r="O1777" t="s">
        <v>45</v>
      </c>
      <c r="P1777">
        <v>2737</v>
      </c>
      <c r="Q1777">
        <v>2732</v>
      </c>
      <c r="R1777">
        <v>22.12</v>
      </c>
      <c r="S1777" s="2">
        <f>Table1[[#This Row],[units_sold]]*(Table1[[#This Row],[return_rate]]/100)</f>
        <v>604.3184</v>
      </c>
      <c r="T1777" s="2">
        <f>Table1[[#This Row],[units_sold]]-Table1[[#This Row],[unit_return]]</f>
        <v>2127.6815999999999</v>
      </c>
      <c r="U1777">
        <f>Table1[[#This Row],[final_sold]]*Table1[[#This Row],[final_price]]</f>
        <v>31405755.215395439</v>
      </c>
      <c r="V1777">
        <v>2.65</v>
      </c>
      <c r="W1777">
        <v>7.63</v>
      </c>
    </row>
    <row r="1778" spans="1:23" x14ac:dyDescent="0.3">
      <c r="A1778">
        <v>2020</v>
      </c>
      <c r="B1778" t="s">
        <v>38</v>
      </c>
      <c r="C1778" t="s">
        <v>18</v>
      </c>
      <c r="D1778">
        <v>90825</v>
      </c>
      <c r="E1778">
        <v>4.12</v>
      </c>
      <c r="F1778" s="2">
        <f>Table1[[#This Row],[website_traffic]]*(Table1[[#This Row],[conversion_rate]]/100)</f>
        <v>3741.9900000000002</v>
      </c>
      <c r="G1778">
        <v>271545.61</v>
      </c>
      <c r="H1778" s="2">
        <f>Table1[[#This Row],[marketing_spend]]/Table1[[#This Row],[customer buying]]</f>
        <v>72.567166133527877</v>
      </c>
      <c r="I1778">
        <v>28030.28</v>
      </c>
      <c r="J1778">
        <v>21.32</v>
      </c>
      <c r="K1778" s="1">
        <f t="shared" si="27"/>
        <v>22054.224303999996</v>
      </c>
      <c r="L1778">
        <v>284.14</v>
      </c>
      <c r="M1778">
        <v>1.1100000000000001</v>
      </c>
      <c r="N1778" s="1">
        <f>Table1[[#This Row],[final_price]]*Table1[[#This Row],[competitor_price_index]]</f>
        <v>24480.188977439997</v>
      </c>
      <c r="O1778" t="s">
        <v>44</v>
      </c>
      <c r="P1778">
        <v>1911</v>
      </c>
      <c r="Q1778">
        <v>3442</v>
      </c>
      <c r="R1778">
        <v>3.9</v>
      </c>
      <c r="S1778" s="2">
        <f>Table1[[#This Row],[units_sold]]*(Table1[[#This Row],[return_rate]]/100)</f>
        <v>134.238</v>
      </c>
      <c r="T1778" s="2">
        <f>Table1[[#This Row],[units_sold]]-Table1[[#This Row],[unit_return]]</f>
        <v>3307.7620000000002</v>
      </c>
      <c r="U1778">
        <f>Table1[[#This Row],[final_sold]]*Table1[[#This Row],[final_price]]</f>
        <v>72950125.092247635</v>
      </c>
      <c r="V1778">
        <v>3.68</v>
      </c>
      <c r="W1778">
        <v>13.03</v>
      </c>
    </row>
    <row r="1779" spans="1:23" x14ac:dyDescent="0.3">
      <c r="A1779">
        <v>2020</v>
      </c>
      <c r="B1779" t="s">
        <v>38</v>
      </c>
      <c r="C1779" t="s">
        <v>19</v>
      </c>
      <c r="D1779">
        <v>124189</v>
      </c>
      <c r="E1779">
        <v>1.29</v>
      </c>
      <c r="F1779" s="2">
        <f>Table1[[#This Row],[website_traffic]]*(Table1[[#This Row],[conversion_rate]]/100)</f>
        <v>1602.0381</v>
      </c>
      <c r="G1779">
        <v>466551.75</v>
      </c>
      <c r="H1779" s="2">
        <f>Table1[[#This Row],[marketing_spend]]/Table1[[#This Row],[customer buying]]</f>
        <v>291.22387913246257</v>
      </c>
      <c r="I1779">
        <v>14348.39</v>
      </c>
      <c r="J1779">
        <v>6.23</v>
      </c>
      <c r="K1779" s="1">
        <f t="shared" si="27"/>
        <v>13454.485302999999</v>
      </c>
      <c r="L1779">
        <v>78.569999999999993</v>
      </c>
      <c r="M1779">
        <v>1.1599999999999999</v>
      </c>
      <c r="N1779" s="1">
        <f>Table1[[#This Row],[final_price]]*Table1[[#This Row],[competitor_price_index]]</f>
        <v>15607.202951479998</v>
      </c>
      <c r="O1779" t="s">
        <v>45</v>
      </c>
      <c r="P1779">
        <v>3310</v>
      </c>
      <c r="Q1779">
        <v>865</v>
      </c>
      <c r="R1779">
        <v>10.199999999999999</v>
      </c>
      <c r="S1779" s="2">
        <f>Table1[[#This Row],[units_sold]]*(Table1[[#This Row],[return_rate]]/100)</f>
        <v>88.22999999999999</v>
      </c>
      <c r="T1779" s="2">
        <f>Table1[[#This Row],[units_sold]]-Table1[[#This Row],[unit_return]]</f>
        <v>776.77</v>
      </c>
      <c r="U1779">
        <f>Table1[[#This Row],[final_sold]]*Table1[[#This Row],[final_price]]</f>
        <v>10451040.548811309</v>
      </c>
      <c r="V1779">
        <v>2.7</v>
      </c>
      <c r="W1779">
        <v>11.62</v>
      </c>
    </row>
    <row r="1780" spans="1:23" x14ac:dyDescent="0.3">
      <c r="A1780">
        <v>2020</v>
      </c>
      <c r="B1780" t="s">
        <v>38</v>
      </c>
      <c r="C1780" t="s">
        <v>18</v>
      </c>
      <c r="D1780">
        <v>9614</v>
      </c>
      <c r="E1780">
        <v>7.45</v>
      </c>
      <c r="F1780" s="2">
        <f>Table1[[#This Row],[website_traffic]]*(Table1[[#This Row],[conversion_rate]]/100)</f>
        <v>716.24299999999994</v>
      </c>
      <c r="G1780">
        <v>388550.67</v>
      </c>
      <c r="H1780" s="2">
        <f>Table1[[#This Row],[marketing_spend]]/Table1[[#This Row],[customer buying]]</f>
        <v>542.48442218632511</v>
      </c>
      <c r="I1780">
        <v>23693.46</v>
      </c>
      <c r="J1780">
        <v>52.25</v>
      </c>
      <c r="K1780" s="1">
        <f t="shared" si="27"/>
        <v>11313.62715</v>
      </c>
      <c r="L1780">
        <v>67.36</v>
      </c>
      <c r="M1780">
        <v>1.1599999999999999</v>
      </c>
      <c r="N1780" s="1">
        <f>Table1[[#This Row],[final_price]]*Table1[[#This Row],[competitor_price_index]]</f>
        <v>13123.807493999999</v>
      </c>
      <c r="O1780" t="s">
        <v>45</v>
      </c>
      <c r="P1780">
        <v>508</v>
      </c>
      <c r="Q1780">
        <v>501</v>
      </c>
      <c r="R1780">
        <v>5.14</v>
      </c>
      <c r="S1780" s="2">
        <f>Table1[[#This Row],[units_sold]]*(Table1[[#This Row],[return_rate]]/100)</f>
        <v>25.751399999999997</v>
      </c>
      <c r="T1780" s="2">
        <f>Table1[[#This Row],[units_sold]]-Table1[[#This Row],[unit_return]]</f>
        <v>475.24860000000001</v>
      </c>
      <c r="U1780">
        <f>Table1[[#This Row],[final_sold]]*Table1[[#This Row],[final_price]]</f>
        <v>5376785.4639594899</v>
      </c>
      <c r="V1780">
        <v>3.5</v>
      </c>
      <c r="W1780">
        <v>11.25</v>
      </c>
    </row>
    <row r="1781" spans="1:23" x14ac:dyDescent="0.3">
      <c r="A1781">
        <v>2020</v>
      </c>
      <c r="B1781" t="s">
        <v>38</v>
      </c>
      <c r="C1781" t="s">
        <v>19</v>
      </c>
      <c r="D1781">
        <v>26147</v>
      </c>
      <c r="E1781">
        <v>0.68</v>
      </c>
      <c r="F1781" s="2">
        <f>Table1[[#This Row],[website_traffic]]*(Table1[[#This Row],[conversion_rate]]/100)</f>
        <v>177.79960000000003</v>
      </c>
      <c r="G1781">
        <v>371211.71</v>
      </c>
      <c r="H1781" s="2">
        <f>Table1[[#This Row],[marketing_spend]]/Table1[[#This Row],[customer buying]]</f>
        <v>2087.8095901228121</v>
      </c>
      <c r="I1781">
        <v>24891.81</v>
      </c>
      <c r="J1781">
        <v>52.21</v>
      </c>
      <c r="K1781" s="1">
        <f t="shared" si="27"/>
        <v>11895.795999</v>
      </c>
      <c r="L1781">
        <v>154.05000000000001</v>
      </c>
      <c r="M1781">
        <v>0.89</v>
      </c>
      <c r="N1781" s="1">
        <f>Table1[[#This Row],[final_price]]*Table1[[#This Row],[competitor_price_index]]</f>
        <v>10587.258439110001</v>
      </c>
      <c r="O1781" t="s">
        <v>45</v>
      </c>
      <c r="P1781">
        <v>741</v>
      </c>
      <c r="Q1781">
        <v>170</v>
      </c>
      <c r="R1781">
        <v>16.079999999999998</v>
      </c>
      <c r="S1781" s="2">
        <f>Table1[[#This Row],[units_sold]]*(Table1[[#This Row],[return_rate]]/100)</f>
        <v>27.335999999999995</v>
      </c>
      <c r="T1781" s="2">
        <f>Table1[[#This Row],[units_sold]]-Table1[[#This Row],[unit_return]]</f>
        <v>142.66400000000002</v>
      </c>
      <c r="U1781">
        <f>Table1[[#This Row],[final_sold]]*Table1[[#This Row],[final_price]]</f>
        <v>1697101.8404013361</v>
      </c>
      <c r="V1781">
        <v>4.79</v>
      </c>
      <c r="W1781">
        <v>11.81</v>
      </c>
    </row>
    <row r="1782" spans="1:23" x14ac:dyDescent="0.3">
      <c r="A1782">
        <v>2020</v>
      </c>
      <c r="B1782" t="s">
        <v>38</v>
      </c>
      <c r="C1782" t="s">
        <v>22</v>
      </c>
      <c r="D1782">
        <v>80017</v>
      </c>
      <c r="E1782">
        <v>5.16</v>
      </c>
      <c r="F1782" s="2">
        <f>Table1[[#This Row],[website_traffic]]*(Table1[[#This Row],[conversion_rate]]/100)</f>
        <v>4128.8771999999999</v>
      </c>
      <c r="G1782">
        <v>419284.73</v>
      </c>
      <c r="H1782" s="2">
        <f>Table1[[#This Row],[marketing_spend]]/Table1[[#This Row],[customer buying]]</f>
        <v>101.54933404170993</v>
      </c>
      <c r="I1782">
        <v>20296.72</v>
      </c>
      <c r="J1782">
        <v>52.32</v>
      </c>
      <c r="K1782" s="1">
        <f t="shared" si="27"/>
        <v>9677.4760960000003</v>
      </c>
      <c r="L1782">
        <v>426.86</v>
      </c>
      <c r="M1782">
        <v>0.9</v>
      </c>
      <c r="N1782" s="1">
        <f>Table1[[#This Row],[final_price]]*Table1[[#This Row],[competitor_price_index]]</f>
        <v>8709.7284864000012</v>
      </c>
      <c r="O1782" t="s">
        <v>44</v>
      </c>
      <c r="P1782">
        <v>392</v>
      </c>
      <c r="Q1782">
        <v>2848</v>
      </c>
      <c r="R1782">
        <v>7.74</v>
      </c>
      <c r="S1782" s="2">
        <f>Table1[[#This Row],[units_sold]]*(Table1[[#This Row],[return_rate]]/100)</f>
        <v>220.43519999999998</v>
      </c>
      <c r="T1782" s="2">
        <f>Table1[[#This Row],[units_sold]]-Table1[[#This Row],[unit_return]]</f>
        <v>2627.5648000000001</v>
      </c>
      <c r="U1782">
        <f>Table1[[#This Row],[final_sold]]*Table1[[#This Row],[final_price]]</f>
        <v>25428195.542691022</v>
      </c>
      <c r="V1782">
        <v>2.76</v>
      </c>
      <c r="W1782">
        <v>20.83</v>
      </c>
    </row>
    <row r="1783" spans="1:23" x14ac:dyDescent="0.3">
      <c r="A1783">
        <v>2020</v>
      </c>
      <c r="B1783" t="s">
        <v>38</v>
      </c>
      <c r="C1783" t="s">
        <v>20</v>
      </c>
      <c r="D1783">
        <v>148049</v>
      </c>
      <c r="E1783">
        <v>4.33</v>
      </c>
      <c r="F1783" s="2">
        <f>Table1[[#This Row],[website_traffic]]*(Table1[[#This Row],[conversion_rate]]/100)</f>
        <v>6410.5216999999993</v>
      </c>
      <c r="G1783">
        <v>281063.86</v>
      </c>
      <c r="H1783" s="2">
        <f>Table1[[#This Row],[marketing_spend]]/Table1[[#This Row],[customer buying]]</f>
        <v>43.844147661180216</v>
      </c>
      <c r="I1783">
        <v>42099.57</v>
      </c>
      <c r="J1783">
        <v>6.89</v>
      </c>
      <c r="K1783" s="1">
        <f t="shared" si="27"/>
        <v>39198.909627000001</v>
      </c>
      <c r="L1783">
        <v>353.67</v>
      </c>
      <c r="M1783">
        <v>1</v>
      </c>
      <c r="N1783" s="1">
        <f>Table1[[#This Row],[final_price]]*Table1[[#This Row],[competitor_price_index]]</f>
        <v>39198.909627000001</v>
      </c>
      <c r="O1783" t="s">
        <v>45</v>
      </c>
      <c r="P1783">
        <v>4182</v>
      </c>
      <c r="Q1783">
        <v>5538</v>
      </c>
      <c r="R1783">
        <v>13.78</v>
      </c>
      <c r="S1783" s="2">
        <f>Table1[[#This Row],[units_sold]]*(Table1[[#This Row],[return_rate]]/100)</f>
        <v>763.13639999999998</v>
      </c>
      <c r="T1783" s="2">
        <f>Table1[[#This Row],[units_sold]]-Table1[[#This Row],[unit_return]]</f>
        <v>4774.8635999999997</v>
      </c>
      <c r="U1783">
        <f>Table1[[#This Row],[final_sold]]*Table1[[#This Row],[final_price]]</f>
        <v>187169446.73765185</v>
      </c>
      <c r="V1783">
        <v>4.32</v>
      </c>
      <c r="W1783">
        <v>5.71</v>
      </c>
    </row>
    <row r="1784" spans="1:23" x14ac:dyDescent="0.3">
      <c r="A1784">
        <v>2020</v>
      </c>
      <c r="B1784" t="s">
        <v>38</v>
      </c>
      <c r="C1784" t="s">
        <v>18</v>
      </c>
      <c r="D1784">
        <v>189727</v>
      </c>
      <c r="E1784">
        <v>2.02</v>
      </c>
      <c r="F1784" s="2">
        <f>Table1[[#This Row],[website_traffic]]*(Table1[[#This Row],[conversion_rate]]/100)</f>
        <v>3832.4854</v>
      </c>
      <c r="G1784">
        <v>245463.14</v>
      </c>
      <c r="H1784" s="2">
        <f>Table1[[#This Row],[marketing_spend]]/Table1[[#This Row],[customer buying]]</f>
        <v>64.048030032938939</v>
      </c>
      <c r="I1784">
        <v>20217.21</v>
      </c>
      <c r="J1784">
        <v>56.45</v>
      </c>
      <c r="K1784" s="1">
        <f t="shared" si="27"/>
        <v>8804.5949550000005</v>
      </c>
      <c r="L1784">
        <v>489.74</v>
      </c>
      <c r="M1784">
        <v>0.92</v>
      </c>
      <c r="N1784" s="1">
        <f>Table1[[#This Row],[final_price]]*Table1[[#This Row],[competitor_price_index]]</f>
        <v>8100.227358600001</v>
      </c>
      <c r="O1784" t="s">
        <v>45</v>
      </c>
      <c r="P1784">
        <v>403</v>
      </c>
      <c r="Q1784">
        <v>1931</v>
      </c>
      <c r="R1784">
        <v>12.16</v>
      </c>
      <c r="S1784" s="2">
        <f>Table1[[#This Row],[units_sold]]*(Table1[[#This Row],[return_rate]]/100)</f>
        <v>234.80959999999999</v>
      </c>
      <c r="T1784" s="2">
        <f>Table1[[#This Row],[units_sold]]-Table1[[#This Row],[unit_return]]</f>
        <v>1696.1904</v>
      </c>
      <c r="U1784">
        <f>Table1[[#This Row],[final_sold]]*Table1[[#This Row],[final_price]]</f>
        <v>14934269.438559432</v>
      </c>
      <c r="V1784">
        <v>2.52</v>
      </c>
      <c r="W1784">
        <v>14</v>
      </c>
    </row>
    <row r="1785" spans="1:23" x14ac:dyDescent="0.3">
      <c r="A1785">
        <v>2020</v>
      </c>
      <c r="B1785" t="s">
        <v>38</v>
      </c>
      <c r="C1785" t="s">
        <v>22</v>
      </c>
      <c r="D1785">
        <v>83865</v>
      </c>
      <c r="E1785">
        <v>2.13</v>
      </c>
      <c r="F1785" s="2">
        <f>Table1[[#This Row],[website_traffic]]*(Table1[[#This Row],[conversion_rate]]/100)</f>
        <v>1786.3244999999999</v>
      </c>
      <c r="G1785">
        <v>199103.29</v>
      </c>
      <c r="H1785" s="2">
        <f>Table1[[#This Row],[marketing_spend]]/Table1[[#This Row],[customer buying]]</f>
        <v>111.45975437273576</v>
      </c>
      <c r="I1785">
        <v>4373.45</v>
      </c>
      <c r="J1785">
        <v>54.9</v>
      </c>
      <c r="K1785" s="1">
        <f t="shared" si="27"/>
        <v>1972.4259500000003</v>
      </c>
      <c r="L1785">
        <v>21.49</v>
      </c>
      <c r="M1785">
        <v>0.93</v>
      </c>
      <c r="N1785" s="1">
        <f>Table1[[#This Row],[final_price]]*Table1[[#This Row],[competitor_price_index]]</f>
        <v>1834.3561335000004</v>
      </c>
      <c r="O1785" t="s">
        <v>44</v>
      </c>
      <c r="P1785">
        <v>265</v>
      </c>
      <c r="Q1785">
        <v>1241</v>
      </c>
      <c r="R1785">
        <v>17.78</v>
      </c>
      <c r="S1785" s="2">
        <f>Table1[[#This Row],[units_sold]]*(Table1[[#This Row],[return_rate]]/100)</f>
        <v>220.64980000000003</v>
      </c>
      <c r="T1785" s="2">
        <f>Table1[[#This Row],[units_sold]]-Table1[[#This Row],[unit_return]]</f>
        <v>1020.3502</v>
      </c>
      <c r="U1785">
        <f>Table1[[#This Row],[final_sold]]*Table1[[#This Row],[final_price]]</f>
        <v>2012565.2125676903</v>
      </c>
      <c r="V1785">
        <v>2.78</v>
      </c>
      <c r="W1785">
        <v>21</v>
      </c>
    </row>
    <row r="1786" spans="1:23" x14ac:dyDescent="0.3">
      <c r="A1786">
        <v>2020</v>
      </c>
      <c r="B1786" t="s">
        <v>38</v>
      </c>
      <c r="C1786" t="s">
        <v>22</v>
      </c>
      <c r="D1786">
        <v>16161</v>
      </c>
      <c r="E1786">
        <v>7.03</v>
      </c>
      <c r="F1786" s="2">
        <f>Table1[[#This Row],[website_traffic]]*(Table1[[#This Row],[conversion_rate]]/100)</f>
        <v>1136.1183000000001</v>
      </c>
      <c r="G1786">
        <v>460909.61</v>
      </c>
      <c r="H1786" s="2">
        <f>Table1[[#This Row],[marketing_spend]]/Table1[[#This Row],[customer buying]]</f>
        <v>405.68804322578023</v>
      </c>
      <c r="I1786">
        <v>30837.7</v>
      </c>
      <c r="J1786">
        <v>5.91</v>
      </c>
      <c r="K1786" s="1">
        <f t="shared" si="27"/>
        <v>29015.191930000001</v>
      </c>
      <c r="L1786">
        <v>364.23</v>
      </c>
      <c r="M1786">
        <v>1</v>
      </c>
      <c r="N1786" s="1">
        <f>Table1[[#This Row],[final_price]]*Table1[[#This Row],[competitor_price_index]]</f>
        <v>29015.191930000001</v>
      </c>
      <c r="O1786" t="s">
        <v>45</v>
      </c>
      <c r="P1786">
        <v>4852</v>
      </c>
      <c r="Q1786">
        <v>1015</v>
      </c>
      <c r="R1786">
        <v>11.01</v>
      </c>
      <c r="S1786" s="2">
        <f>Table1[[#This Row],[units_sold]]*(Table1[[#This Row],[return_rate]]/100)</f>
        <v>111.75150000000001</v>
      </c>
      <c r="T1786" s="2">
        <f>Table1[[#This Row],[units_sold]]-Table1[[#This Row],[unit_return]]</f>
        <v>903.24850000000004</v>
      </c>
      <c r="U1786">
        <f>Table1[[#This Row],[final_sold]]*Table1[[#This Row],[final_price]]</f>
        <v>26207928.587984607</v>
      </c>
      <c r="V1786">
        <v>4.47</v>
      </c>
      <c r="W1786">
        <v>5.85</v>
      </c>
    </row>
    <row r="1787" spans="1:23" x14ac:dyDescent="0.3">
      <c r="A1787">
        <v>2020</v>
      </c>
      <c r="B1787" t="s">
        <v>38</v>
      </c>
      <c r="C1787" t="s">
        <v>19</v>
      </c>
      <c r="D1787">
        <v>49960</v>
      </c>
      <c r="E1787">
        <v>6.04</v>
      </c>
      <c r="F1787" s="2">
        <f>Table1[[#This Row],[website_traffic]]*(Table1[[#This Row],[conversion_rate]]/100)</f>
        <v>3017.5840000000003</v>
      </c>
      <c r="G1787">
        <v>345756.37</v>
      </c>
      <c r="H1787" s="2">
        <f>Table1[[#This Row],[marketing_spend]]/Table1[[#This Row],[customer buying]]</f>
        <v>114.58052866133966</v>
      </c>
      <c r="I1787">
        <v>33015.35</v>
      </c>
      <c r="J1787">
        <v>4.25</v>
      </c>
      <c r="K1787" s="1">
        <f t="shared" si="27"/>
        <v>31612.197625000001</v>
      </c>
      <c r="L1787">
        <v>349.69</v>
      </c>
      <c r="M1787">
        <v>1.1100000000000001</v>
      </c>
      <c r="N1787" s="1">
        <f>Table1[[#This Row],[final_price]]*Table1[[#This Row],[competitor_price_index]]</f>
        <v>35089.539363750002</v>
      </c>
      <c r="O1787" t="s">
        <v>45</v>
      </c>
      <c r="P1787">
        <v>4296</v>
      </c>
      <c r="Q1787">
        <v>1653</v>
      </c>
      <c r="R1787">
        <v>10.4</v>
      </c>
      <c r="S1787" s="2">
        <f>Table1[[#This Row],[units_sold]]*(Table1[[#This Row],[return_rate]]/100)</f>
        <v>171.91200000000001</v>
      </c>
      <c r="T1787" s="2">
        <f>Table1[[#This Row],[units_sold]]-Table1[[#This Row],[unit_return]]</f>
        <v>1481.088</v>
      </c>
      <c r="U1787">
        <f>Table1[[#This Row],[final_sold]]*Table1[[#This Row],[final_price]]</f>
        <v>46820446.556015998</v>
      </c>
      <c r="V1787">
        <v>2.74</v>
      </c>
      <c r="W1787">
        <v>8.6999999999999993</v>
      </c>
    </row>
    <row r="1788" spans="1:23" x14ac:dyDescent="0.3">
      <c r="A1788">
        <v>2020</v>
      </c>
      <c r="B1788" t="s">
        <v>38</v>
      </c>
      <c r="C1788" t="s">
        <v>19</v>
      </c>
      <c r="D1788">
        <v>161302</v>
      </c>
      <c r="E1788">
        <v>2.9</v>
      </c>
      <c r="F1788" s="2">
        <f>Table1[[#This Row],[website_traffic]]*(Table1[[#This Row],[conversion_rate]]/100)</f>
        <v>4677.7579999999998</v>
      </c>
      <c r="G1788">
        <v>328924.71999999997</v>
      </c>
      <c r="H1788" s="2">
        <f>Table1[[#This Row],[marketing_spend]]/Table1[[#This Row],[customer buying]]</f>
        <v>70.316745757262339</v>
      </c>
      <c r="I1788">
        <v>5903.74</v>
      </c>
      <c r="J1788">
        <v>33.909999999999997</v>
      </c>
      <c r="K1788" s="1">
        <f t="shared" si="27"/>
        <v>3901.7817660000001</v>
      </c>
      <c r="L1788">
        <v>235.6</v>
      </c>
      <c r="M1788">
        <v>1.02</v>
      </c>
      <c r="N1788" s="1">
        <f>Table1[[#This Row],[final_price]]*Table1[[#This Row],[competitor_price_index]]</f>
        <v>3979.81740132</v>
      </c>
      <c r="O1788" t="s">
        <v>45</v>
      </c>
      <c r="P1788">
        <v>1157</v>
      </c>
      <c r="Q1788">
        <v>4191</v>
      </c>
      <c r="R1788">
        <v>15.8</v>
      </c>
      <c r="S1788" s="2">
        <f>Table1[[#This Row],[units_sold]]*(Table1[[#This Row],[return_rate]]/100)</f>
        <v>662.178</v>
      </c>
      <c r="T1788" s="2">
        <f>Table1[[#This Row],[units_sold]]-Table1[[#This Row],[unit_return]]</f>
        <v>3528.8220000000001</v>
      </c>
      <c r="U1788">
        <f>Table1[[#This Row],[final_sold]]*Table1[[#This Row],[final_price]]</f>
        <v>13768693.335059652</v>
      </c>
      <c r="V1788">
        <v>4.4800000000000004</v>
      </c>
      <c r="W1788">
        <v>8.81</v>
      </c>
    </row>
    <row r="1789" spans="1:23" x14ac:dyDescent="0.3">
      <c r="A1789">
        <v>2020</v>
      </c>
      <c r="B1789" t="s">
        <v>38</v>
      </c>
      <c r="C1789" t="s">
        <v>18</v>
      </c>
      <c r="D1789">
        <v>14750</v>
      </c>
      <c r="E1789">
        <v>3.39</v>
      </c>
      <c r="F1789" s="2">
        <f>Table1[[#This Row],[website_traffic]]*(Table1[[#This Row],[conversion_rate]]/100)</f>
        <v>500.02499999999998</v>
      </c>
      <c r="G1789">
        <v>225475.69</v>
      </c>
      <c r="H1789" s="2">
        <f>Table1[[#This Row],[marketing_spend]]/Table1[[#This Row],[customer buying]]</f>
        <v>450.92883355832208</v>
      </c>
      <c r="I1789">
        <v>28651.74</v>
      </c>
      <c r="J1789">
        <v>58.99</v>
      </c>
      <c r="K1789" s="1">
        <f t="shared" si="27"/>
        <v>11750.078574000001</v>
      </c>
      <c r="L1789">
        <v>333.71</v>
      </c>
      <c r="M1789">
        <v>0.84</v>
      </c>
      <c r="N1789" s="1">
        <f>Table1[[#This Row],[final_price]]*Table1[[#This Row],[competitor_price_index]]</f>
        <v>9870.0660021599997</v>
      </c>
      <c r="O1789" t="s">
        <v>45</v>
      </c>
      <c r="P1789">
        <v>2559</v>
      </c>
      <c r="Q1789">
        <v>353</v>
      </c>
      <c r="R1789">
        <v>10.98</v>
      </c>
      <c r="S1789" s="2">
        <f>Table1[[#This Row],[units_sold]]*(Table1[[#This Row],[return_rate]]/100)</f>
        <v>38.759400000000007</v>
      </c>
      <c r="T1789" s="2">
        <f>Table1[[#This Row],[units_sold]]-Table1[[#This Row],[unit_return]]</f>
        <v>314.24059999999997</v>
      </c>
      <c r="U1789">
        <f>Table1[[#This Row],[final_sold]]*Table1[[#This Row],[final_price]]</f>
        <v>3692351.7411409044</v>
      </c>
      <c r="V1789">
        <v>3.53</v>
      </c>
      <c r="W1789">
        <v>16.62</v>
      </c>
    </row>
    <row r="1790" spans="1:23" x14ac:dyDescent="0.3">
      <c r="A1790">
        <v>2020</v>
      </c>
      <c r="B1790" t="s">
        <v>38</v>
      </c>
      <c r="C1790" t="s">
        <v>19</v>
      </c>
      <c r="D1790">
        <v>112761</v>
      </c>
      <c r="E1790">
        <v>4.37</v>
      </c>
      <c r="F1790" s="2">
        <f>Table1[[#This Row],[website_traffic]]*(Table1[[#This Row],[conversion_rate]]/100)</f>
        <v>4927.6557000000003</v>
      </c>
      <c r="G1790">
        <v>50579.839999999997</v>
      </c>
      <c r="H1790" s="2">
        <f>Table1[[#This Row],[marketing_spend]]/Table1[[#This Row],[customer buying]]</f>
        <v>10.264483372894741</v>
      </c>
      <c r="I1790">
        <v>38789.19</v>
      </c>
      <c r="J1790">
        <v>34.72</v>
      </c>
      <c r="K1790" s="1">
        <f t="shared" si="27"/>
        <v>25321.583232000005</v>
      </c>
      <c r="L1790">
        <v>320.20999999999998</v>
      </c>
      <c r="M1790">
        <v>0.9</v>
      </c>
      <c r="N1790" s="1">
        <f>Table1[[#This Row],[final_price]]*Table1[[#This Row],[competitor_price_index]]</f>
        <v>22789.424908800003</v>
      </c>
      <c r="O1790" t="s">
        <v>45</v>
      </c>
      <c r="P1790">
        <v>3347</v>
      </c>
      <c r="Q1790">
        <v>3449</v>
      </c>
      <c r="R1790">
        <v>21.18</v>
      </c>
      <c r="S1790" s="2">
        <f>Table1[[#This Row],[units_sold]]*(Table1[[#This Row],[return_rate]]/100)</f>
        <v>730.4982</v>
      </c>
      <c r="T1790" s="2">
        <f>Table1[[#This Row],[units_sold]]-Table1[[#This Row],[unit_return]]</f>
        <v>2718.5018</v>
      </c>
      <c r="U1790">
        <f>Table1[[#This Row],[final_sold]]*Table1[[#This Row],[final_price]]</f>
        <v>68836769.595041826</v>
      </c>
      <c r="V1790">
        <v>3.5</v>
      </c>
      <c r="W1790">
        <v>5.46</v>
      </c>
    </row>
    <row r="1791" spans="1:23" x14ac:dyDescent="0.3">
      <c r="A1791">
        <v>2020</v>
      </c>
      <c r="B1791" t="s">
        <v>38</v>
      </c>
      <c r="C1791" t="s">
        <v>18</v>
      </c>
      <c r="D1791">
        <v>114459</v>
      </c>
      <c r="E1791">
        <v>4.76</v>
      </c>
      <c r="F1791" s="2">
        <f>Table1[[#This Row],[website_traffic]]*(Table1[[#This Row],[conversion_rate]]/100)</f>
        <v>5448.2483999999995</v>
      </c>
      <c r="G1791">
        <v>162952.19</v>
      </c>
      <c r="H1791" s="2">
        <f>Table1[[#This Row],[marketing_spend]]/Table1[[#This Row],[customer buying]]</f>
        <v>29.909097022815629</v>
      </c>
      <c r="I1791">
        <v>34401.040000000001</v>
      </c>
      <c r="J1791">
        <v>27.83</v>
      </c>
      <c r="K1791" s="1">
        <f t="shared" si="27"/>
        <v>24827.230568000003</v>
      </c>
      <c r="L1791">
        <v>75.900000000000006</v>
      </c>
      <c r="M1791">
        <v>0.87</v>
      </c>
      <c r="N1791" s="1">
        <f>Table1[[#This Row],[final_price]]*Table1[[#This Row],[competitor_price_index]]</f>
        <v>21599.690594160002</v>
      </c>
      <c r="O1791" t="s">
        <v>44</v>
      </c>
      <c r="P1791">
        <v>3817</v>
      </c>
      <c r="Q1791">
        <v>3949</v>
      </c>
      <c r="R1791">
        <v>12.47</v>
      </c>
      <c r="S1791" s="2">
        <f>Table1[[#This Row],[units_sold]]*(Table1[[#This Row],[return_rate]]/100)</f>
        <v>492.44030000000004</v>
      </c>
      <c r="T1791" s="2">
        <f>Table1[[#This Row],[units_sold]]-Table1[[#This Row],[unit_return]]</f>
        <v>3456.5596999999998</v>
      </c>
      <c r="U1791">
        <f>Table1[[#This Row],[final_sold]]*Table1[[#This Row],[final_price]]</f>
        <v>85816804.643956915</v>
      </c>
      <c r="V1791">
        <v>2.9</v>
      </c>
      <c r="W1791">
        <v>15.11</v>
      </c>
    </row>
    <row r="1792" spans="1:23" x14ac:dyDescent="0.3">
      <c r="A1792">
        <v>2020</v>
      </c>
      <c r="B1792" t="s">
        <v>38</v>
      </c>
      <c r="C1792" t="s">
        <v>20</v>
      </c>
      <c r="D1792">
        <v>38880</v>
      </c>
      <c r="E1792">
        <v>7.89</v>
      </c>
      <c r="F1792" s="2">
        <f>Table1[[#This Row],[website_traffic]]*(Table1[[#This Row],[conversion_rate]]/100)</f>
        <v>3067.6320000000001</v>
      </c>
      <c r="G1792">
        <v>153495.78</v>
      </c>
      <c r="H1792" s="2">
        <f>Table1[[#This Row],[marketing_spend]]/Table1[[#This Row],[customer buying]]</f>
        <v>50.037220892206108</v>
      </c>
      <c r="I1792">
        <v>17428.29</v>
      </c>
      <c r="J1792">
        <v>25.57</v>
      </c>
      <c r="K1792" s="1">
        <f t="shared" si="27"/>
        <v>12971.876247</v>
      </c>
      <c r="L1792">
        <v>286.19</v>
      </c>
      <c r="M1792">
        <v>1.1599999999999999</v>
      </c>
      <c r="N1792" s="1">
        <f>Table1[[#This Row],[final_price]]*Table1[[#This Row],[competitor_price_index]]</f>
        <v>15047.376446519998</v>
      </c>
      <c r="O1792" t="s">
        <v>45</v>
      </c>
      <c r="P1792">
        <v>1240</v>
      </c>
      <c r="Q1792">
        <v>2184</v>
      </c>
      <c r="R1792">
        <v>12.49</v>
      </c>
      <c r="S1792" s="2">
        <f>Table1[[#This Row],[units_sold]]*(Table1[[#This Row],[return_rate]]/100)</f>
        <v>272.78159999999997</v>
      </c>
      <c r="T1792" s="2">
        <f>Table1[[#This Row],[units_sold]]-Table1[[#This Row],[unit_return]]</f>
        <v>1911.2184</v>
      </c>
      <c r="U1792">
        <f>Table1[[#This Row],[final_sold]]*Table1[[#This Row],[final_price]]</f>
        <v>24792088.565789346</v>
      </c>
      <c r="V1792">
        <v>3.56</v>
      </c>
      <c r="W1792">
        <v>9.69</v>
      </c>
    </row>
    <row r="1793" spans="1:23" x14ac:dyDescent="0.3">
      <c r="A1793">
        <v>2020</v>
      </c>
      <c r="B1793" t="s">
        <v>38</v>
      </c>
      <c r="C1793" t="s">
        <v>22</v>
      </c>
      <c r="D1793">
        <v>126918</v>
      </c>
      <c r="E1793">
        <v>0.84</v>
      </c>
      <c r="F1793" s="2">
        <f>Table1[[#This Row],[website_traffic]]*(Table1[[#This Row],[conversion_rate]]/100)</f>
        <v>1066.1111999999998</v>
      </c>
      <c r="G1793">
        <v>289910.68</v>
      </c>
      <c r="H1793" s="2">
        <f>Table1[[#This Row],[marketing_spend]]/Table1[[#This Row],[customer buying]]</f>
        <v>271.93287154285599</v>
      </c>
      <c r="I1793">
        <v>16994.439999999999</v>
      </c>
      <c r="J1793">
        <v>20.69</v>
      </c>
      <c r="K1793" s="1">
        <f t="shared" si="27"/>
        <v>13478.290363999999</v>
      </c>
      <c r="L1793">
        <v>147.6</v>
      </c>
      <c r="M1793">
        <v>0.97</v>
      </c>
      <c r="N1793" s="1">
        <f>Table1[[#This Row],[final_price]]*Table1[[#This Row],[competitor_price_index]]</f>
        <v>13073.941653079999</v>
      </c>
      <c r="O1793" t="s">
        <v>45</v>
      </c>
      <c r="P1793">
        <v>2659</v>
      </c>
      <c r="Q1793">
        <v>987</v>
      </c>
      <c r="R1793">
        <v>24.72</v>
      </c>
      <c r="S1793" s="2">
        <f>Table1[[#This Row],[units_sold]]*(Table1[[#This Row],[return_rate]]/100)</f>
        <v>243.98639999999997</v>
      </c>
      <c r="T1793" s="2">
        <f>Table1[[#This Row],[units_sold]]-Table1[[#This Row],[unit_return]]</f>
        <v>743.0136</v>
      </c>
      <c r="U1793">
        <f>Table1[[#This Row],[final_sold]]*Table1[[#This Row],[final_price]]</f>
        <v>10014553.04520095</v>
      </c>
      <c r="V1793">
        <v>4.63</v>
      </c>
      <c r="W1793">
        <v>12.67</v>
      </c>
    </row>
    <row r="1794" spans="1:23" x14ac:dyDescent="0.3">
      <c r="A1794">
        <v>2020</v>
      </c>
      <c r="B1794" t="s">
        <v>38</v>
      </c>
      <c r="C1794" t="s">
        <v>22</v>
      </c>
      <c r="D1794">
        <v>174846</v>
      </c>
      <c r="E1794">
        <v>6.72</v>
      </c>
      <c r="F1794" s="2">
        <f>Table1[[#This Row],[website_traffic]]*(Table1[[#This Row],[conversion_rate]]/100)</f>
        <v>11749.651199999998</v>
      </c>
      <c r="G1794">
        <v>403724.04</v>
      </c>
      <c r="H1794" s="2">
        <f>Table1[[#This Row],[marketing_spend]]/Table1[[#This Row],[customer buying]]</f>
        <v>34.360512761434144</v>
      </c>
      <c r="I1794">
        <v>19604.939999999999</v>
      </c>
      <c r="J1794">
        <v>56.44</v>
      </c>
      <c r="K1794" s="1">
        <f t="shared" ref="K1794:K1857" si="28">I1794*(1-J1794/100)</f>
        <v>8539.9118639999997</v>
      </c>
      <c r="L1794">
        <v>328.14</v>
      </c>
      <c r="M1794">
        <v>0.92</v>
      </c>
      <c r="N1794" s="1">
        <f>Table1[[#This Row],[final_price]]*Table1[[#This Row],[competitor_price_index]]</f>
        <v>7856.7189148799998</v>
      </c>
      <c r="O1794" t="s">
        <v>45</v>
      </c>
      <c r="P1794">
        <v>200</v>
      </c>
      <c r="Q1794">
        <v>10081</v>
      </c>
      <c r="R1794">
        <v>13.78</v>
      </c>
      <c r="S1794" s="2">
        <f>Table1[[#This Row],[units_sold]]*(Table1[[#This Row],[return_rate]]/100)</f>
        <v>1389.1618000000001</v>
      </c>
      <c r="T1794" s="2">
        <f>Table1[[#This Row],[units_sold]]-Table1[[#This Row],[unit_return]]</f>
        <v>8691.8382000000001</v>
      </c>
      <c r="U1794">
        <f>Table1[[#This Row],[final_sold]]*Table1[[#This Row],[final_price]]</f>
        <v>74227532.164148405</v>
      </c>
      <c r="V1794">
        <v>4.29</v>
      </c>
      <c r="W1794">
        <v>9.33</v>
      </c>
    </row>
    <row r="1795" spans="1:23" x14ac:dyDescent="0.3">
      <c r="A1795">
        <v>2020</v>
      </c>
      <c r="B1795" t="s">
        <v>38</v>
      </c>
      <c r="C1795" t="s">
        <v>22</v>
      </c>
      <c r="D1795">
        <v>144612</v>
      </c>
      <c r="E1795">
        <v>5.72</v>
      </c>
      <c r="F1795" s="2">
        <f>Table1[[#This Row],[website_traffic]]*(Table1[[#This Row],[conversion_rate]]/100)</f>
        <v>8271.8063999999995</v>
      </c>
      <c r="G1795">
        <v>192451.88</v>
      </c>
      <c r="H1795" s="2">
        <f>Table1[[#This Row],[marketing_spend]]/Table1[[#This Row],[customer buying]]</f>
        <v>23.266003904540128</v>
      </c>
      <c r="I1795">
        <v>2154.8000000000002</v>
      </c>
      <c r="J1795">
        <v>39.299999999999997</v>
      </c>
      <c r="K1795" s="1">
        <f t="shared" si="28"/>
        <v>1307.9636</v>
      </c>
      <c r="L1795">
        <v>474.15</v>
      </c>
      <c r="M1795">
        <v>1.0900000000000001</v>
      </c>
      <c r="N1795" s="1">
        <f>Table1[[#This Row],[final_price]]*Table1[[#This Row],[competitor_price_index]]</f>
        <v>1425.6803240000002</v>
      </c>
      <c r="O1795" t="s">
        <v>45</v>
      </c>
      <c r="P1795">
        <v>4993</v>
      </c>
      <c r="Q1795">
        <v>5327</v>
      </c>
      <c r="R1795">
        <v>6.88</v>
      </c>
      <c r="S1795" s="2">
        <f>Table1[[#This Row],[units_sold]]*(Table1[[#This Row],[return_rate]]/100)</f>
        <v>366.49759999999998</v>
      </c>
      <c r="T1795" s="2">
        <f>Table1[[#This Row],[units_sold]]-Table1[[#This Row],[unit_return]]</f>
        <v>4960.5024000000003</v>
      </c>
      <c r="U1795">
        <f>Table1[[#This Row],[final_sold]]*Table1[[#This Row],[final_price]]</f>
        <v>6488156.5769126406</v>
      </c>
      <c r="V1795">
        <v>3.22</v>
      </c>
      <c r="W1795">
        <v>15.56</v>
      </c>
    </row>
    <row r="1796" spans="1:23" x14ac:dyDescent="0.3">
      <c r="A1796">
        <v>2021</v>
      </c>
      <c r="B1796" t="s">
        <v>38</v>
      </c>
      <c r="C1796" t="s">
        <v>20</v>
      </c>
      <c r="D1796">
        <v>134206</v>
      </c>
      <c r="E1796">
        <v>1.08</v>
      </c>
      <c r="F1796" s="2">
        <f>Table1[[#This Row],[website_traffic]]*(Table1[[#This Row],[conversion_rate]]/100)</f>
        <v>1449.4248</v>
      </c>
      <c r="G1796">
        <v>209754.15</v>
      </c>
      <c r="H1796" s="2">
        <f>Table1[[#This Row],[marketing_spend]]/Table1[[#This Row],[customer buying]]</f>
        <v>144.71544160138561</v>
      </c>
      <c r="I1796">
        <v>23475.89</v>
      </c>
      <c r="J1796">
        <v>30.84</v>
      </c>
      <c r="K1796" s="1">
        <f t="shared" si="28"/>
        <v>16235.925524</v>
      </c>
      <c r="L1796">
        <v>307.36</v>
      </c>
      <c r="M1796">
        <v>1.07</v>
      </c>
      <c r="N1796" s="1">
        <f>Table1[[#This Row],[final_price]]*Table1[[#This Row],[competitor_price_index]]</f>
        <v>17372.440310680002</v>
      </c>
      <c r="O1796" t="s">
        <v>45</v>
      </c>
      <c r="P1796">
        <v>1311</v>
      </c>
      <c r="Q1796">
        <v>1374</v>
      </c>
      <c r="R1796">
        <v>15.77</v>
      </c>
      <c r="S1796" s="2">
        <f>Table1[[#This Row],[units_sold]]*(Table1[[#This Row],[return_rate]]/100)</f>
        <v>216.6798</v>
      </c>
      <c r="T1796" s="2">
        <f>Table1[[#This Row],[units_sold]]-Table1[[#This Row],[unit_return]]</f>
        <v>1157.3202000000001</v>
      </c>
      <c r="U1796">
        <f>Table1[[#This Row],[final_sold]]*Table1[[#This Row],[final_price]]</f>
        <v>18790164.574620787</v>
      </c>
      <c r="V1796">
        <v>4.74</v>
      </c>
      <c r="W1796">
        <v>16.27</v>
      </c>
    </row>
    <row r="1797" spans="1:23" x14ac:dyDescent="0.3">
      <c r="A1797">
        <v>2021</v>
      </c>
      <c r="B1797" t="s">
        <v>38</v>
      </c>
      <c r="C1797" t="s">
        <v>20</v>
      </c>
      <c r="D1797">
        <v>180556</v>
      </c>
      <c r="E1797">
        <v>3.44</v>
      </c>
      <c r="F1797" s="2">
        <f>Table1[[#This Row],[website_traffic]]*(Table1[[#This Row],[conversion_rate]]/100)</f>
        <v>6211.1264000000001</v>
      </c>
      <c r="G1797">
        <v>122353.26</v>
      </c>
      <c r="H1797" s="2">
        <f>Table1[[#This Row],[marketing_spend]]/Table1[[#This Row],[customer buying]]</f>
        <v>19.699045248861783</v>
      </c>
      <c r="I1797">
        <v>37025.839999999997</v>
      </c>
      <c r="J1797">
        <v>44.33</v>
      </c>
      <c r="K1797" s="1">
        <f t="shared" si="28"/>
        <v>20612.285127999996</v>
      </c>
      <c r="L1797">
        <v>63.7</v>
      </c>
      <c r="M1797">
        <v>0.96</v>
      </c>
      <c r="N1797" s="1">
        <f>Table1[[#This Row],[final_price]]*Table1[[#This Row],[competitor_price_index]]</f>
        <v>19787.793722879996</v>
      </c>
      <c r="O1797" t="s">
        <v>45</v>
      </c>
      <c r="P1797">
        <v>4467</v>
      </c>
      <c r="Q1797">
        <v>5018</v>
      </c>
      <c r="R1797">
        <v>19.100000000000001</v>
      </c>
      <c r="S1797" s="2">
        <f>Table1[[#This Row],[units_sold]]*(Table1[[#This Row],[return_rate]]/100)</f>
        <v>958.43799999999999</v>
      </c>
      <c r="T1797" s="2">
        <f>Table1[[#This Row],[units_sold]]-Table1[[#This Row],[unit_return]]</f>
        <v>4059.5619999999999</v>
      </c>
      <c r="U1797">
        <f>Table1[[#This Row],[final_sold]]*Table1[[#This Row],[final_price]]</f>
        <v>83676849.438793913</v>
      </c>
      <c r="V1797">
        <v>4.04</v>
      </c>
      <c r="W1797">
        <v>13.67</v>
      </c>
    </row>
    <row r="1798" spans="1:23" x14ac:dyDescent="0.3">
      <c r="A1798">
        <v>2021</v>
      </c>
      <c r="B1798" t="s">
        <v>38</v>
      </c>
      <c r="C1798" t="s">
        <v>21</v>
      </c>
      <c r="D1798">
        <v>164975</v>
      </c>
      <c r="E1798">
        <v>7.27</v>
      </c>
      <c r="F1798" s="2">
        <f>Table1[[#This Row],[website_traffic]]*(Table1[[#This Row],[conversion_rate]]/100)</f>
        <v>11993.682500000001</v>
      </c>
      <c r="G1798">
        <v>196845.34</v>
      </c>
      <c r="H1798" s="2">
        <f>Table1[[#This Row],[marketing_spend]]/Table1[[#This Row],[customer buying]]</f>
        <v>16.412418787974417</v>
      </c>
      <c r="I1798">
        <v>19092.41</v>
      </c>
      <c r="J1798">
        <v>7.35</v>
      </c>
      <c r="K1798" s="1">
        <f t="shared" si="28"/>
        <v>17689.117865</v>
      </c>
      <c r="L1798">
        <v>138.32</v>
      </c>
      <c r="M1798">
        <v>0.85</v>
      </c>
      <c r="N1798" s="1">
        <f>Table1[[#This Row],[final_price]]*Table1[[#This Row],[competitor_price_index]]</f>
        <v>15035.750185249999</v>
      </c>
      <c r="O1798" t="s">
        <v>45</v>
      </c>
      <c r="P1798">
        <v>614</v>
      </c>
      <c r="Q1798">
        <v>9283</v>
      </c>
      <c r="R1798">
        <v>19.64</v>
      </c>
      <c r="S1798" s="2">
        <f>Table1[[#This Row],[units_sold]]*(Table1[[#This Row],[return_rate]]/100)</f>
        <v>1823.1812000000002</v>
      </c>
      <c r="T1798" s="2">
        <f>Table1[[#This Row],[units_sold]]-Table1[[#This Row],[unit_return]]</f>
        <v>7459.8188</v>
      </c>
      <c r="U1798">
        <f>Table1[[#This Row],[final_sold]]*Table1[[#This Row],[final_price]]</f>
        <v>131957614.00474286</v>
      </c>
      <c r="V1798">
        <v>3.87</v>
      </c>
      <c r="W1798">
        <v>11.61</v>
      </c>
    </row>
    <row r="1799" spans="1:23" x14ac:dyDescent="0.3">
      <c r="A1799">
        <v>2021</v>
      </c>
      <c r="B1799" t="s">
        <v>38</v>
      </c>
      <c r="C1799" t="s">
        <v>18</v>
      </c>
      <c r="D1799">
        <v>5334</v>
      </c>
      <c r="E1799">
        <v>6.16</v>
      </c>
      <c r="F1799" s="2">
        <f>Table1[[#This Row],[website_traffic]]*(Table1[[#This Row],[conversion_rate]]/100)</f>
        <v>328.57440000000003</v>
      </c>
      <c r="G1799">
        <v>136344.53</v>
      </c>
      <c r="H1799" s="2">
        <f>Table1[[#This Row],[marketing_spend]]/Table1[[#This Row],[customer buying]]</f>
        <v>414.95786038108866</v>
      </c>
      <c r="I1799">
        <v>28402.880000000001</v>
      </c>
      <c r="J1799">
        <v>17.36</v>
      </c>
      <c r="K1799" s="1">
        <f t="shared" si="28"/>
        <v>23472.140032000003</v>
      </c>
      <c r="L1799">
        <v>430.31</v>
      </c>
      <c r="M1799">
        <v>0.83</v>
      </c>
      <c r="N1799" s="1">
        <f>Table1[[#This Row],[final_price]]*Table1[[#This Row],[competitor_price_index]]</f>
        <v>19481.876226560002</v>
      </c>
      <c r="O1799" t="s">
        <v>45</v>
      </c>
      <c r="P1799">
        <v>283</v>
      </c>
      <c r="Q1799">
        <v>267</v>
      </c>
      <c r="R1799">
        <v>10.42</v>
      </c>
      <c r="S1799" s="2">
        <f>Table1[[#This Row],[units_sold]]*(Table1[[#This Row],[return_rate]]/100)</f>
        <v>27.821400000000001</v>
      </c>
      <c r="T1799" s="2">
        <f>Table1[[#This Row],[units_sold]]-Table1[[#This Row],[unit_return]]</f>
        <v>239.17859999999999</v>
      </c>
      <c r="U1799">
        <f>Table1[[#This Row],[final_sold]]*Table1[[#This Row],[final_price]]</f>
        <v>5614033.5918577155</v>
      </c>
      <c r="V1799">
        <v>4.07</v>
      </c>
      <c r="W1799">
        <v>5.32</v>
      </c>
    </row>
    <row r="1800" spans="1:23" x14ac:dyDescent="0.3">
      <c r="A1800">
        <v>2021</v>
      </c>
      <c r="B1800" t="s">
        <v>38</v>
      </c>
      <c r="C1800" t="s">
        <v>19</v>
      </c>
      <c r="D1800">
        <v>166379</v>
      </c>
      <c r="E1800">
        <v>5.16</v>
      </c>
      <c r="F1800" s="2">
        <f>Table1[[#This Row],[website_traffic]]*(Table1[[#This Row],[conversion_rate]]/100)</f>
        <v>8585.1563999999998</v>
      </c>
      <c r="G1800">
        <v>94717.66</v>
      </c>
      <c r="H1800" s="2">
        <f>Table1[[#This Row],[marketing_spend]]/Table1[[#This Row],[customer buying]]</f>
        <v>11.032723876760127</v>
      </c>
      <c r="I1800">
        <v>10569.94</v>
      </c>
      <c r="J1800">
        <v>45.57</v>
      </c>
      <c r="K1800" s="1">
        <f t="shared" si="28"/>
        <v>5753.2183420000001</v>
      </c>
      <c r="L1800">
        <v>177.74</v>
      </c>
      <c r="M1800">
        <v>1.17</v>
      </c>
      <c r="N1800" s="1">
        <f>Table1[[#This Row],[final_price]]*Table1[[#This Row],[competitor_price_index]]</f>
        <v>6731.26546014</v>
      </c>
      <c r="O1800" t="s">
        <v>45</v>
      </c>
      <c r="P1800">
        <v>922</v>
      </c>
      <c r="Q1800">
        <v>4945</v>
      </c>
      <c r="R1800">
        <v>23.85</v>
      </c>
      <c r="S1800" s="2">
        <f>Table1[[#This Row],[units_sold]]*(Table1[[#This Row],[return_rate]]/100)</f>
        <v>1179.3825000000002</v>
      </c>
      <c r="T1800" s="2">
        <f>Table1[[#This Row],[units_sold]]-Table1[[#This Row],[unit_return]]</f>
        <v>3765.6174999999998</v>
      </c>
      <c r="U1800">
        <f>Table1[[#This Row],[final_sold]]*Table1[[#This Row],[final_price]]</f>
        <v>21664419.669956185</v>
      </c>
      <c r="V1800">
        <v>2.88</v>
      </c>
      <c r="W1800">
        <v>8.9499999999999993</v>
      </c>
    </row>
    <row r="1801" spans="1:23" x14ac:dyDescent="0.3">
      <c r="A1801">
        <v>2021</v>
      </c>
      <c r="B1801" t="s">
        <v>38</v>
      </c>
      <c r="C1801" t="s">
        <v>18</v>
      </c>
      <c r="D1801">
        <v>119336</v>
      </c>
      <c r="E1801">
        <v>5.34</v>
      </c>
      <c r="F1801" s="2">
        <f>Table1[[#This Row],[website_traffic]]*(Table1[[#This Row],[conversion_rate]]/100)</f>
        <v>6372.5423999999994</v>
      </c>
      <c r="G1801">
        <v>479708.51</v>
      </c>
      <c r="H1801" s="2">
        <f>Table1[[#This Row],[marketing_spend]]/Table1[[#This Row],[customer buying]]</f>
        <v>75.277413611245649</v>
      </c>
      <c r="I1801">
        <v>25312.32</v>
      </c>
      <c r="J1801">
        <v>30.19</v>
      </c>
      <c r="K1801" s="1">
        <f t="shared" si="28"/>
        <v>17670.530591999999</v>
      </c>
      <c r="L1801">
        <v>435.03</v>
      </c>
      <c r="M1801">
        <v>1.07</v>
      </c>
      <c r="N1801" s="1">
        <f>Table1[[#This Row],[final_price]]*Table1[[#This Row],[competitor_price_index]]</f>
        <v>18907.46773344</v>
      </c>
      <c r="O1801" t="s">
        <v>45</v>
      </c>
      <c r="P1801">
        <v>4340</v>
      </c>
      <c r="Q1801">
        <v>5646</v>
      </c>
      <c r="R1801">
        <v>16.32</v>
      </c>
      <c r="S1801" s="2">
        <f>Table1[[#This Row],[units_sold]]*(Table1[[#This Row],[return_rate]]/100)</f>
        <v>921.42720000000008</v>
      </c>
      <c r="T1801" s="2">
        <f>Table1[[#This Row],[units_sold]]-Table1[[#This Row],[unit_return]]</f>
        <v>4724.5727999999999</v>
      </c>
      <c r="U1801">
        <f>Table1[[#This Row],[final_sold]]*Table1[[#This Row],[final_price]]</f>
        <v>83485708.196531087</v>
      </c>
      <c r="V1801">
        <v>4.43</v>
      </c>
      <c r="W1801">
        <v>9.82</v>
      </c>
    </row>
    <row r="1802" spans="1:23" x14ac:dyDescent="0.3">
      <c r="A1802">
        <v>2021</v>
      </c>
      <c r="B1802" t="s">
        <v>38</v>
      </c>
      <c r="C1802" t="s">
        <v>20</v>
      </c>
      <c r="D1802">
        <v>134007</v>
      </c>
      <c r="E1802">
        <v>2.96</v>
      </c>
      <c r="F1802" s="2">
        <f>Table1[[#This Row],[website_traffic]]*(Table1[[#This Row],[conversion_rate]]/100)</f>
        <v>3966.6072000000004</v>
      </c>
      <c r="G1802">
        <v>453837.47</v>
      </c>
      <c r="H1802" s="2">
        <f>Table1[[#This Row],[marketing_spend]]/Table1[[#This Row],[customer buying]]</f>
        <v>114.4145228194009</v>
      </c>
      <c r="I1802">
        <v>17964.810000000001</v>
      </c>
      <c r="J1802">
        <v>49.67</v>
      </c>
      <c r="K1802" s="1">
        <f t="shared" si="28"/>
        <v>9041.688873000001</v>
      </c>
      <c r="L1802">
        <v>484.34</v>
      </c>
      <c r="M1802">
        <v>1.1399999999999999</v>
      </c>
      <c r="N1802" s="1">
        <f>Table1[[#This Row],[final_price]]*Table1[[#This Row],[competitor_price_index]]</f>
        <v>10307.52531522</v>
      </c>
      <c r="O1802" t="s">
        <v>44</v>
      </c>
      <c r="P1802">
        <v>3187</v>
      </c>
      <c r="Q1802">
        <v>4740</v>
      </c>
      <c r="R1802">
        <v>20.3</v>
      </c>
      <c r="S1802" s="2">
        <f>Table1[[#This Row],[units_sold]]*(Table1[[#This Row],[return_rate]]/100)</f>
        <v>962.22</v>
      </c>
      <c r="T1802" s="2">
        <f>Table1[[#This Row],[units_sold]]-Table1[[#This Row],[unit_return]]</f>
        <v>3777.7799999999997</v>
      </c>
      <c r="U1802">
        <f>Table1[[#This Row],[final_sold]]*Table1[[#This Row],[final_price]]</f>
        <v>34157511.390641943</v>
      </c>
      <c r="V1802">
        <v>4.78</v>
      </c>
      <c r="W1802">
        <v>24.77</v>
      </c>
    </row>
    <row r="1803" spans="1:23" x14ac:dyDescent="0.3">
      <c r="A1803">
        <v>2021</v>
      </c>
      <c r="B1803" t="s">
        <v>38</v>
      </c>
      <c r="C1803" t="s">
        <v>18</v>
      </c>
      <c r="D1803">
        <v>46378</v>
      </c>
      <c r="E1803">
        <v>4.5999999999999996</v>
      </c>
      <c r="F1803" s="2">
        <f>Table1[[#This Row],[website_traffic]]*(Table1[[#This Row],[conversion_rate]]/100)</f>
        <v>2133.3879999999999</v>
      </c>
      <c r="G1803">
        <v>484918.61</v>
      </c>
      <c r="H1803" s="2">
        <f>Table1[[#This Row],[marketing_spend]]/Table1[[#This Row],[customer buying]]</f>
        <v>227.29977388079431</v>
      </c>
      <c r="I1803">
        <v>44097.99</v>
      </c>
      <c r="J1803">
        <v>19.18</v>
      </c>
      <c r="K1803" s="1">
        <f t="shared" si="28"/>
        <v>35639.995517999996</v>
      </c>
      <c r="L1803">
        <v>77.88</v>
      </c>
      <c r="M1803">
        <v>1.1100000000000001</v>
      </c>
      <c r="N1803" s="1">
        <f>Table1[[#This Row],[final_price]]*Table1[[#This Row],[competitor_price_index]]</f>
        <v>39560.395024979996</v>
      </c>
      <c r="O1803" t="s">
        <v>45</v>
      </c>
      <c r="P1803">
        <v>663</v>
      </c>
      <c r="Q1803">
        <v>2039</v>
      </c>
      <c r="R1803">
        <v>23.18</v>
      </c>
      <c r="S1803" s="2">
        <f>Table1[[#This Row],[units_sold]]*(Table1[[#This Row],[return_rate]]/100)</f>
        <v>472.64019999999999</v>
      </c>
      <c r="T1803" s="2">
        <f>Table1[[#This Row],[units_sold]]-Table1[[#This Row],[unit_return]]</f>
        <v>1566.3598</v>
      </c>
      <c r="U1803">
        <f>Table1[[#This Row],[final_sold]]*Table1[[#This Row],[final_price]]</f>
        <v>55825056.251575366</v>
      </c>
      <c r="V1803">
        <v>4.78</v>
      </c>
      <c r="W1803">
        <v>16.39</v>
      </c>
    </row>
    <row r="1804" spans="1:23" x14ac:dyDescent="0.3">
      <c r="A1804">
        <v>2021</v>
      </c>
      <c r="B1804" t="s">
        <v>38</v>
      </c>
      <c r="C1804" t="s">
        <v>18</v>
      </c>
      <c r="D1804">
        <v>195367</v>
      </c>
      <c r="E1804">
        <v>1.07</v>
      </c>
      <c r="F1804" s="2">
        <f>Table1[[#This Row],[website_traffic]]*(Table1[[#This Row],[conversion_rate]]/100)</f>
        <v>2090.4269000000004</v>
      </c>
      <c r="G1804">
        <v>292986.68</v>
      </c>
      <c r="H1804" s="2">
        <f>Table1[[#This Row],[marketing_spend]]/Table1[[#This Row],[customer buying]]</f>
        <v>140.15638623861946</v>
      </c>
      <c r="I1804">
        <v>25952.47</v>
      </c>
      <c r="J1804">
        <v>5.65</v>
      </c>
      <c r="K1804" s="1">
        <f t="shared" si="28"/>
        <v>24486.155445</v>
      </c>
      <c r="L1804">
        <v>48.94</v>
      </c>
      <c r="M1804">
        <v>1.05</v>
      </c>
      <c r="N1804" s="1">
        <f>Table1[[#This Row],[final_price]]*Table1[[#This Row],[competitor_price_index]]</f>
        <v>25710.463217250002</v>
      </c>
      <c r="O1804" t="s">
        <v>45</v>
      </c>
      <c r="P1804">
        <v>4742</v>
      </c>
      <c r="Q1804">
        <v>1764</v>
      </c>
      <c r="R1804">
        <v>8.4499999999999993</v>
      </c>
      <c r="S1804" s="2">
        <f>Table1[[#This Row],[units_sold]]*(Table1[[#This Row],[return_rate]]/100)</f>
        <v>149.05799999999999</v>
      </c>
      <c r="T1804" s="2">
        <f>Table1[[#This Row],[units_sold]]-Table1[[#This Row],[unit_return]]</f>
        <v>1614.942</v>
      </c>
      <c r="U1804">
        <f>Table1[[#This Row],[final_sold]]*Table1[[#This Row],[final_price]]</f>
        <v>39543720.846659191</v>
      </c>
      <c r="V1804">
        <v>4.22</v>
      </c>
      <c r="W1804">
        <v>9.56</v>
      </c>
    </row>
    <row r="1805" spans="1:23" x14ac:dyDescent="0.3">
      <c r="A1805">
        <v>2021</v>
      </c>
      <c r="B1805" t="s">
        <v>38</v>
      </c>
      <c r="C1805" t="s">
        <v>22</v>
      </c>
      <c r="D1805">
        <v>76449</v>
      </c>
      <c r="E1805">
        <v>1.22</v>
      </c>
      <c r="F1805" s="2">
        <f>Table1[[#This Row],[website_traffic]]*(Table1[[#This Row],[conversion_rate]]/100)</f>
        <v>932.67779999999993</v>
      </c>
      <c r="G1805">
        <v>105226.89</v>
      </c>
      <c r="H1805" s="2">
        <f>Table1[[#This Row],[marketing_spend]]/Table1[[#This Row],[customer buying]]</f>
        <v>112.82233800354207</v>
      </c>
      <c r="I1805">
        <v>47267.1</v>
      </c>
      <c r="J1805">
        <v>40.909999999999997</v>
      </c>
      <c r="K1805" s="1">
        <f t="shared" si="28"/>
        <v>27930.129389999998</v>
      </c>
      <c r="L1805">
        <v>214.15</v>
      </c>
      <c r="M1805">
        <v>0.89</v>
      </c>
      <c r="N1805" s="1">
        <f>Table1[[#This Row],[final_price]]*Table1[[#This Row],[competitor_price_index]]</f>
        <v>24857.815157099998</v>
      </c>
      <c r="O1805" t="s">
        <v>45</v>
      </c>
      <c r="P1805">
        <v>4952</v>
      </c>
      <c r="Q1805">
        <v>537</v>
      </c>
      <c r="R1805">
        <v>4.51</v>
      </c>
      <c r="S1805" s="2">
        <f>Table1[[#This Row],[units_sold]]*(Table1[[#This Row],[return_rate]]/100)</f>
        <v>24.218700000000002</v>
      </c>
      <c r="T1805" s="2">
        <f>Table1[[#This Row],[units_sold]]-Table1[[#This Row],[unit_return]]</f>
        <v>512.78129999999999</v>
      </c>
      <c r="U1805">
        <f>Table1[[#This Row],[final_sold]]*Table1[[#This Row],[final_price]]</f>
        <v>14322048.057772405</v>
      </c>
      <c r="V1805">
        <v>2.88</v>
      </c>
      <c r="W1805">
        <v>12.8</v>
      </c>
    </row>
    <row r="1806" spans="1:23" x14ac:dyDescent="0.3">
      <c r="A1806">
        <v>2021</v>
      </c>
      <c r="B1806" t="s">
        <v>38</v>
      </c>
      <c r="C1806" t="s">
        <v>18</v>
      </c>
      <c r="D1806">
        <v>4974</v>
      </c>
      <c r="E1806">
        <v>3.74</v>
      </c>
      <c r="F1806" s="2">
        <f>Table1[[#This Row],[website_traffic]]*(Table1[[#This Row],[conversion_rate]]/100)</f>
        <v>186.02760000000001</v>
      </c>
      <c r="G1806">
        <v>200856.61</v>
      </c>
      <c r="H1806" s="2">
        <f>Table1[[#This Row],[marketing_spend]]/Table1[[#This Row],[customer buying]]</f>
        <v>1079.7140316813202</v>
      </c>
      <c r="I1806">
        <v>43015.44</v>
      </c>
      <c r="J1806">
        <v>25.11</v>
      </c>
      <c r="K1806" s="1">
        <f t="shared" si="28"/>
        <v>32214.263016000001</v>
      </c>
      <c r="L1806">
        <v>83.97</v>
      </c>
      <c r="M1806">
        <v>0.87</v>
      </c>
      <c r="N1806" s="1">
        <f>Table1[[#This Row],[final_price]]*Table1[[#This Row],[competitor_price_index]]</f>
        <v>28026.408823919999</v>
      </c>
      <c r="O1806" t="s">
        <v>45</v>
      </c>
      <c r="P1806">
        <v>725</v>
      </c>
      <c r="Q1806">
        <v>157</v>
      </c>
      <c r="R1806">
        <v>21.13</v>
      </c>
      <c r="S1806" s="2">
        <f>Table1[[#This Row],[units_sold]]*(Table1[[#This Row],[return_rate]]/100)</f>
        <v>33.174099999999996</v>
      </c>
      <c r="T1806" s="2">
        <f>Table1[[#This Row],[units_sold]]-Table1[[#This Row],[unit_return]]</f>
        <v>123.8259</v>
      </c>
      <c r="U1806">
        <f>Table1[[#This Row],[final_sold]]*Table1[[#This Row],[final_price]]</f>
        <v>3988960.1107929144</v>
      </c>
      <c r="V1806">
        <v>4.22</v>
      </c>
      <c r="W1806">
        <v>10.6</v>
      </c>
    </row>
    <row r="1807" spans="1:23" x14ac:dyDescent="0.3">
      <c r="A1807">
        <v>2021</v>
      </c>
      <c r="B1807" t="s">
        <v>38</v>
      </c>
      <c r="C1807" t="s">
        <v>18</v>
      </c>
      <c r="D1807">
        <v>30367</v>
      </c>
      <c r="E1807">
        <v>1.75</v>
      </c>
      <c r="F1807" s="2">
        <f>Table1[[#This Row],[website_traffic]]*(Table1[[#This Row],[conversion_rate]]/100)</f>
        <v>531.42250000000001</v>
      </c>
      <c r="G1807">
        <v>223473.24</v>
      </c>
      <c r="H1807" s="2">
        <f>Table1[[#This Row],[marketing_spend]]/Table1[[#This Row],[customer buying]]</f>
        <v>420.51896560646185</v>
      </c>
      <c r="I1807">
        <v>45734.15</v>
      </c>
      <c r="J1807">
        <v>15.17</v>
      </c>
      <c r="K1807" s="1">
        <f t="shared" si="28"/>
        <v>38796.279445</v>
      </c>
      <c r="L1807">
        <v>210</v>
      </c>
      <c r="M1807">
        <v>0.93</v>
      </c>
      <c r="N1807" s="1">
        <f>Table1[[#This Row],[final_price]]*Table1[[#This Row],[competitor_price_index]]</f>
        <v>36080.539883850004</v>
      </c>
      <c r="O1807" t="s">
        <v>45</v>
      </c>
      <c r="P1807">
        <v>66</v>
      </c>
      <c r="Q1807">
        <v>268</v>
      </c>
      <c r="R1807">
        <v>7.56</v>
      </c>
      <c r="S1807" s="2">
        <f>Table1[[#This Row],[units_sold]]*(Table1[[#This Row],[return_rate]]/100)</f>
        <v>20.2608</v>
      </c>
      <c r="T1807" s="2">
        <f>Table1[[#This Row],[units_sold]]-Table1[[#This Row],[unit_return]]</f>
        <v>247.73920000000001</v>
      </c>
      <c r="U1807">
        <f>Table1[[#This Row],[final_sold]]*Table1[[#This Row],[final_price]]</f>
        <v>9611359.2326807436</v>
      </c>
      <c r="V1807">
        <v>2.5299999999999998</v>
      </c>
      <c r="W1807">
        <v>10.81</v>
      </c>
    </row>
    <row r="1808" spans="1:23" x14ac:dyDescent="0.3">
      <c r="A1808">
        <v>2021</v>
      </c>
      <c r="B1808" t="s">
        <v>38</v>
      </c>
      <c r="C1808" t="s">
        <v>21</v>
      </c>
      <c r="D1808">
        <v>96969</v>
      </c>
      <c r="E1808">
        <v>5.45</v>
      </c>
      <c r="F1808" s="2">
        <f>Table1[[#This Row],[website_traffic]]*(Table1[[#This Row],[conversion_rate]]/100)</f>
        <v>5284.8104999999996</v>
      </c>
      <c r="G1808">
        <v>258797.98</v>
      </c>
      <c r="H1808" s="2">
        <f>Table1[[#This Row],[marketing_spend]]/Table1[[#This Row],[customer buying]]</f>
        <v>48.970153234444268</v>
      </c>
      <c r="I1808">
        <v>1754.44</v>
      </c>
      <c r="J1808">
        <v>18.57</v>
      </c>
      <c r="K1808" s="1">
        <f t="shared" si="28"/>
        <v>1428.640492</v>
      </c>
      <c r="L1808">
        <v>355.79</v>
      </c>
      <c r="M1808">
        <v>1.0900000000000001</v>
      </c>
      <c r="N1808" s="1">
        <f>Table1[[#This Row],[final_price]]*Table1[[#This Row],[competitor_price_index]]</f>
        <v>1557.2181362800002</v>
      </c>
      <c r="O1808" t="s">
        <v>45</v>
      </c>
      <c r="P1808">
        <v>1825</v>
      </c>
      <c r="Q1808">
        <v>3371</v>
      </c>
      <c r="R1808">
        <v>24.62</v>
      </c>
      <c r="S1808" s="2">
        <f>Table1[[#This Row],[units_sold]]*(Table1[[#This Row],[return_rate]]/100)</f>
        <v>829.9402</v>
      </c>
      <c r="T1808" s="2">
        <f>Table1[[#This Row],[units_sold]]-Table1[[#This Row],[unit_return]]</f>
        <v>2541.0598</v>
      </c>
      <c r="U1808">
        <f>Table1[[#This Row],[final_sold]]*Table1[[#This Row],[final_price]]</f>
        <v>3630260.9228734216</v>
      </c>
      <c r="V1808">
        <v>3.19</v>
      </c>
      <c r="W1808">
        <v>9.91</v>
      </c>
    </row>
    <row r="1809" spans="1:23" x14ac:dyDescent="0.3">
      <c r="A1809">
        <v>2021</v>
      </c>
      <c r="B1809" t="s">
        <v>38</v>
      </c>
      <c r="C1809" t="s">
        <v>19</v>
      </c>
      <c r="D1809">
        <v>188796</v>
      </c>
      <c r="E1809">
        <v>0.92</v>
      </c>
      <c r="F1809" s="2">
        <f>Table1[[#This Row],[website_traffic]]*(Table1[[#This Row],[conversion_rate]]/100)</f>
        <v>1736.9232</v>
      </c>
      <c r="G1809">
        <v>95433.93</v>
      </c>
      <c r="H1809" s="2">
        <f>Table1[[#This Row],[marketing_spend]]/Table1[[#This Row],[customer buying]]</f>
        <v>54.94424278517323</v>
      </c>
      <c r="I1809">
        <v>10919.14</v>
      </c>
      <c r="J1809">
        <v>42.72</v>
      </c>
      <c r="K1809" s="1">
        <f t="shared" si="28"/>
        <v>6254.4833919999992</v>
      </c>
      <c r="L1809">
        <v>461.48</v>
      </c>
      <c r="M1809">
        <v>1.06</v>
      </c>
      <c r="N1809" s="1">
        <f>Table1[[#This Row],[final_price]]*Table1[[#This Row],[competitor_price_index]]</f>
        <v>6629.7523955199995</v>
      </c>
      <c r="O1809" t="s">
        <v>45</v>
      </c>
      <c r="P1809">
        <v>1378</v>
      </c>
      <c r="Q1809">
        <v>1069</v>
      </c>
      <c r="R1809">
        <v>7.17</v>
      </c>
      <c r="S1809" s="2">
        <f>Table1[[#This Row],[units_sold]]*(Table1[[#This Row],[return_rate]]/100)</f>
        <v>76.647300000000001</v>
      </c>
      <c r="T1809" s="2">
        <f>Table1[[#This Row],[units_sold]]-Table1[[#This Row],[unit_return]]</f>
        <v>992.35270000000003</v>
      </c>
      <c r="U1809">
        <f>Table1[[#This Row],[final_sold]]*Table1[[#This Row],[final_price]]</f>
        <v>6206653.4811563576</v>
      </c>
      <c r="V1809">
        <v>3.08</v>
      </c>
      <c r="W1809">
        <v>11.14</v>
      </c>
    </row>
    <row r="1810" spans="1:23" x14ac:dyDescent="0.3">
      <c r="A1810">
        <v>2021</v>
      </c>
      <c r="B1810" t="s">
        <v>38</v>
      </c>
      <c r="C1810" t="s">
        <v>21</v>
      </c>
      <c r="D1810">
        <v>163806</v>
      </c>
      <c r="E1810">
        <v>4.01</v>
      </c>
      <c r="F1810" s="2">
        <f>Table1[[#This Row],[website_traffic]]*(Table1[[#This Row],[conversion_rate]]/100)</f>
        <v>6568.6205999999993</v>
      </c>
      <c r="G1810">
        <v>363692.51</v>
      </c>
      <c r="H1810" s="2">
        <f>Table1[[#This Row],[marketing_spend]]/Table1[[#This Row],[customer buying]]</f>
        <v>55.368171210862755</v>
      </c>
      <c r="I1810">
        <v>38071.14</v>
      </c>
      <c r="J1810">
        <v>4.34</v>
      </c>
      <c r="K1810" s="1">
        <f t="shared" si="28"/>
        <v>36418.852524000002</v>
      </c>
      <c r="L1810">
        <v>110.25</v>
      </c>
      <c r="M1810">
        <v>0.91</v>
      </c>
      <c r="N1810" s="1">
        <f>Table1[[#This Row],[final_price]]*Table1[[#This Row],[competitor_price_index]]</f>
        <v>33141.155796840001</v>
      </c>
      <c r="O1810" t="s">
        <v>45</v>
      </c>
      <c r="P1810">
        <v>463</v>
      </c>
      <c r="Q1810">
        <v>5359</v>
      </c>
      <c r="R1810">
        <v>22.37</v>
      </c>
      <c r="S1810" s="2">
        <f>Table1[[#This Row],[units_sold]]*(Table1[[#This Row],[return_rate]]/100)</f>
        <v>1198.8083000000001</v>
      </c>
      <c r="T1810" s="2">
        <f>Table1[[#This Row],[units_sold]]-Table1[[#This Row],[unit_return]]</f>
        <v>4160.1916999999994</v>
      </c>
      <c r="U1810">
        <f>Table1[[#This Row],[final_sold]]*Table1[[#This Row],[final_price]]</f>
        <v>151509407.99386883</v>
      </c>
      <c r="V1810">
        <v>4.08</v>
      </c>
      <c r="W1810">
        <v>6.86</v>
      </c>
    </row>
    <row r="1811" spans="1:23" x14ac:dyDescent="0.3">
      <c r="A1811">
        <v>2021</v>
      </c>
      <c r="B1811" t="s">
        <v>38</v>
      </c>
      <c r="C1811" t="s">
        <v>18</v>
      </c>
      <c r="D1811">
        <v>162764</v>
      </c>
      <c r="E1811">
        <v>7.71</v>
      </c>
      <c r="F1811" s="2">
        <f>Table1[[#This Row],[website_traffic]]*(Table1[[#This Row],[conversion_rate]]/100)</f>
        <v>12549.1044</v>
      </c>
      <c r="G1811">
        <v>276616.2</v>
      </c>
      <c r="H1811" s="2">
        <f>Table1[[#This Row],[marketing_spend]]/Table1[[#This Row],[customer buying]]</f>
        <v>22.042704497701049</v>
      </c>
      <c r="I1811">
        <v>8292.42</v>
      </c>
      <c r="J1811">
        <v>30.32</v>
      </c>
      <c r="K1811" s="1">
        <f t="shared" si="28"/>
        <v>5778.1582559999997</v>
      </c>
      <c r="L1811">
        <v>264.57</v>
      </c>
      <c r="M1811">
        <v>0.99</v>
      </c>
      <c r="N1811" s="1">
        <f>Table1[[#This Row],[final_price]]*Table1[[#This Row],[competitor_price_index]]</f>
        <v>5720.3766734399996</v>
      </c>
      <c r="O1811" t="s">
        <v>45</v>
      </c>
      <c r="P1811">
        <v>926</v>
      </c>
      <c r="Q1811">
        <v>6801</v>
      </c>
      <c r="R1811">
        <v>22.37</v>
      </c>
      <c r="S1811" s="2">
        <f>Table1[[#This Row],[units_sold]]*(Table1[[#This Row],[return_rate]]/100)</f>
        <v>1521.3837000000001</v>
      </c>
      <c r="T1811" s="2">
        <f>Table1[[#This Row],[units_sold]]-Table1[[#This Row],[unit_return]]</f>
        <v>5279.6162999999997</v>
      </c>
      <c r="U1811">
        <f>Table1[[#This Row],[final_sold]]*Table1[[#This Row],[final_price]]</f>
        <v>30506458.512357168</v>
      </c>
      <c r="V1811">
        <v>2.71</v>
      </c>
      <c r="W1811">
        <v>7.39</v>
      </c>
    </row>
    <row r="1812" spans="1:23" x14ac:dyDescent="0.3">
      <c r="A1812">
        <v>2021</v>
      </c>
      <c r="B1812" t="s">
        <v>38</v>
      </c>
      <c r="C1812" t="s">
        <v>19</v>
      </c>
      <c r="D1812">
        <v>179751</v>
      </c>
      <c r="E1812">
        <v>5.61</v>
      </c>
      <c r="F1812" s="2">
        <f>Table1[[#This Row],[website_traffic]]*(Table1[[#This Row],[conversion_rate]]/100)</f>
        <v>10084.0311</v>
      </c>
      <c r="G1812">
        <v>467094.53</v>
      </c>
      <c r="H1812" s="2">
        <f>Table1[[#This Row],[marketing_spend]]/Table1[[#This Row],[customer buying]]</f>
        <v>46.32021910364795</v>
      </c>
      <c r="I1812">
        <v>7575.42</v>
      </c>
      <c r="J1812">
        <v>17.809999999999999</v>
      </c>
      <c r="K1812" s="1">
        <f t="shared" si="28"/>
        <v>6226.2376980000008</v>
      </c>
      <c r="L1812">
        <v>229.88</v>
      </c>
      <c r="M1812">
        <v>1.1299999999999999</v>
      </c>
      <c r="N1812" s="1">
        <f>Table1[[#This Row],[final_price]]*Table1[[#This Row],[competitor_price_index]]</f>
        <v>7035.6485987400001</v>
      </c>
      <c r="O1812" t="s">
        <v>44</v>
      </c>
      <c r="P1812">
        <v>3269</v>
      </c>
      <c r="Q1812">
        <v>11672</v>
      </c>
      <c r="R1812">
        <v>4.79</v>
      </c>
      <c r="S1812" s="2">
        <f>Table1[[#This Row],[units_sold]]*(Table1[[#This Row],[return_rate]]/100)</f>
        <v>559.08879999999999</v>
      </c>
      <c r="T1812" s="2">
        <f>Table1[[#This Row],[units_sold]]-Table1[[#This Row],[unit_return]]</f>
        <v>11112.9112</v>
      </c>
      <c r="U1812">
        <f>Table1[[#This Row],[final_sold]]*Table1[[#This Row],[final_price]]</f>
        <v>69191626.64796643</v>
      </c>
      <c r="V1812">
        <v>4.63</v>
      </c>
      <c r="W1812">
        <v>19.440000000000001</v>
      </c>
    </row>
    <row r="1813" spans="1:23" x14ac:dyDescent="0.3">
      <c r="A1813">
        <v>2021</v>
      </c>
      <c r="B1813" t="s">
        <v>38</v>
      </c>
      <c r="C1813" t="s">
        <v>19</v>
      </c>
      <c r="D1813">
        <v>98239</v>
      </c>
      <c r="E1813">
        <v>1.38</v>
      </c>
      <c r="F1813" s="2">
        <f>Table1[[#This Row],[website_traffic]]*(Table1[[#This Row],[conversion_rate]]/100)</f>
        <v>1355.6982</v>
      </c>
      <c r="G1813">
        <v>160771.04</v>
      </c>
      <c r="H1813" s="2">
        <f>Table1[[#This Row],[marketing_spend]]/Table1[[#This Row],[customer buying]]</f>
        <v>118.58910781175338</v>
      </c>
      <c r="I1813">
        <v>29123.68</v>
      </c>
      <c r="J1813">
        <v>58.59</v>
      </c>
      <c r="K1813" s="1">
        <f t="shared" si="28"/>
        <v>12060.115887999998</v>
      </c>
      <c r="L1813">
        <v>315.89</v>
      </c>
      <c r="M1813">
        <v>0.92</v>
      </c>
      <c r="N1813" s="1">
        <f>Table1[[#This Row],[final_price]]*Table1[[#This Row],[competitor_price_index]]</f>
        <v>11095.306616959999</v>
      </c>
      <c r="O1813" t="s">
        <v>45</v>
      </c>
      <c r="P1813">
        <v>4727</v>
      </c>
      <c r="Q1813">
        <v>965</v>
      </c>
      <c r="R1813">
        <v>11.63</v>
      </c>
      <c r="S1813" s="2">
        <f>Table1[[#This Row],[units_sold]]*(Table1[[#This Row],[return_rate]]/100)</f>
        <v>112.22950000000002</v>
      </c>
      <c r="T1813" s="2">
        <f>Table1[[#This Row],[units_sold]]-Table1[[#This Row],[unit_return]]</f>
        <v>852.77049999999997</v>
      </c>
      <c r="U1813">
        <f>Table1[[#This Row],[final_sold]]*Table1[[#This Row],[final_price]]</f>
        <v>10284511.055867702</v>
      </c>
      <c r="V1813">
        <v>3.56</v>
      </c>
      <c r="W1813">
        <v>15.04</v>
      </c>
    </row>
    <row r="1814" spans="1:23" x14ac:dyDescent="0.3">
      <c r="A1814">
        <v>2021</v>
      </c>
      <c r="B1814" t="s">
        <v>38</v>
      </c>
      <c r="C1814" t="s">
        <v>18</v>
      </c>
      <c r="D1814">
        <v>180509</v>
      </c>
      <c r="E1814">
        <v>3.02</v>
      </c>
      <c r="F1814" s="2">
        <f>Table1[[#This Row],[website_traffic]]*(Table1[[#This Row],[conversion_rate]]/100)</f>
        <v>5451.3717999999999</v>
      </c>
      <c r="G1814">
        <v>238262.16</v>
      </c>
      <c r="H1814" s="2">
        <f>Table1[[#This Row],[marketing_spend]]/Table1[[#This Row],[customer buying]]</f>
        <v>43.70682623408662</v>
      </c>
      <c r="I1814">
        <v>18004.16</v>
      </c>
      <c r="J1814">
        <v>35.340000000000003</v>
      </c>
      <c r="K1814" s="1">
        <f t="shared" si="28"/>
        <v>11641.489855999998</v>
      </c>
      <c r="L1814">
        <v>266.60000000000002</v>
      </c>
      <c r="M1814">
        <v>0.9</v>
      </c>
      <c r="N1814" s="1">
        <f>Table1[[#This Row],[final_price]]*Table1[[#This Row],[competitor_price_index]]</f>
        <v>10477.340870399999</v>
      </c>
      <c r="O1814" t="s">
        <v>45</v>
      </c>
      <c r="P1814">
        <v>2995</v>
      </c>
      <c r="Q1814">
        <v>2954</v>
      </c>
      <c r="R1814">
        <v>3.12</v>
      </c>
      <c r="S1814" s="2">
        <f>Table1[[#This Row],[units_sold]]*(Table1[[#This Row],[return_rate]]/100)</f>
        <v>92.1648</v>
      </c>
      <c r="T1814" s="2">
        <f>Table1[[#This Row],[units_sold]]-Table1[[#This Row],[unit_return]]</f>
        <v>2861.8352</v>
      </c>
      <c r="U1814">
        <f>Table1[[#This Row],[final_sold]]*Table1[[#This Row],[final_price]]</f>
        <v>33316025.450343728</v>
      </c>
      <c r="V1814">
        <v>2.71</v>
      </c>
      <c r="W1814">
        <v>6.39</v>
      </c>
    </row>
    <row r="1815" spans="1:23" x14ac:dyDescent="0.3">
      <c r="A1815">
        <v>2021</v>
      </c>
      <c r="B1815" t="s">
        <v>38</v>
      </c>
      <c r="C1815" t="s">
        <v>18</v>
      </c>
      <c r="D1815">
        <v>26123</v>
      </c>
      <c r="E1815">
        <v>0.73</v>
      </c>
      <c r="F1815" s="2">
        <f>Table1[[#This Row],[website_traffic]]*(Table1[[#This Row],[conversion_rate]]/100)</f>
        <v>190.6979</v>
      </c>
      <c r="G1815">
        <v>139762.53</v>
      </c>
      <c r="H1815" s="2">
        <f>Table1[[#This Row],[marketing_spend]]/Table1[[#This Row],[customer buying]]</f>
        <v>732.90020498390379</v>
      </c>
      <c r="I1815">
        <v>30267.01</v>
      </c>
      <c r="J1815">
        <v>9.92</v>
      </c>
      <c r="K1815" s="1">
        <f t="shared" si="28"/>
        <v>27264.522607999999</v>
      </c>
      <c r="L1815">
        <v>154.54</v>
      </c>
      <c r="M1815">
        <v>1.07</v>
      </c>
      <c r="N1815" s="1">
        <f>Table1[[#This Row],[final_price]]*Table1[[#This Row],[competitor_price_index]]</f>
        <v>29173.039190560001</v>
      </c>
      <c r="O1815" t="s">
        <v>45</v>
      </c>
      <c r="P1815">
        <v>216</v>
      </c>
      <c r="Q1815">
        <v>156</v>
      </c>
      <c r="R1815">
        <v>16.89</v>
      </c>
      <c r="S1815" s="2">
        <f>Table1[[#This Row],[units_sold]]*(Table1[[#This Row],[return_rate]]/100)</f>
        <v>26.348399999999998</v>
      </c>
      <c r="T1815" s="2">
        <f>Table1[[#This Row],[units_sold]]-Table1[[#This Row],[unit_return]]</f>
        <v>129.6516</v>
      </c>
      <c r="U1815">
        <f>Table1[[#This Row],[final_sold]]*Table1[[#This Row],[final_price]]</f>
        <v>3534888.9793633725</v>
      </c>
      <c r="V1815">
        <v>4.1100000000000003</v>
      </c>
      <c r="W1815">
        <v>8.36</v>
      </c>
    </row>
    <row r="1816" spans="1:23" x14ac:dyDescent="0.3">
      <c r="A1816">
        <v>2021</v>
      </c>
      <c r="B1816" t="s">
        <v>38</v>
      </c>
      <c r="C1816" t="s">
        <v>20</v>
      </c>
      <c r="D1816">
        <v>141702</v>
      </c>
      <c r="E1816">
        <v>5.5</v>
      </c>
      <c r="F1816" s="2">
        <f>Table1[[#This Row],[website_traffic]]*(Table1[[#This Row],[conversion_rate]]/100)</f>
        <v>7793.61</v>
      </c>
      <c r="G1816">
        <v>119254.8</v>
      </c>
      <c r="H1816" s="2">
        <f>Table1[[#This Row],[marketing_spend]]/Table1[[#This Row],[customer buying]]</f>
        <v>15.301612474835155</v>
      </c>
      <c r="I1816">
        <v>24712.37</v>
      </c>
      <c r="J1816">
        <v>13.8</v>
      </c>
      <c r="K1816" s="1">
        <f t="shared" si="28"/>
        <v>21302.06294</v>
      </c>
      <c r="L1816">
        <v>70.06</v>
      </c>
      <c r="M1816">
        <v>0.96</v>
      </c>
      <c r="N1816" s="1">
        <f>Table1[[#This Row],[final_price]]*Table1[[#This Row],[competitor_price_index]]</f>
        <v>20449.9804224</v>
      </c>
      <c r="O1816" t="s">
        <v>45</v>
      </c>
      <c r="P1816">
        <v>1745</v>
      </c>
      <c r="Q1816">
        <v>6764</v>
      </c>
      <c r="R1816">
        <v>22.04</v>
      </c>
      <c r="S1816" s="2">
        <f>Table1[[#This Row],[units_sold]]*(Table1[[#This Row],[return_rate]]/100)</f>
        <v>1490.7855999999999</v>
      </c>
      <c r="T1816" s="2">
        <f>Table1[[#This Row],[units_sold]]-Table1[[#This Row],[unit_return]]</f>
        <v>5273.2143999999998</v>
      </c>
      <c r="U1816">
        <f>Table1[[#This Row],[final_sold]]*Table1[[#This Row],[final_price]]</f>
        <v>112330345.04491434</v>
      </c>
      <c r="V1816">
        <v>4.34</v>
      </c>
      <c r="W1816">
        <v>6.96</v>
      </c>
    </row>
    <row r="1817" spans="1:23" x14ac:dyDescent="0.3">
      <c r="A1817">
        <v>2021</v>
      </c>
      <c r="B1817" t="s">
        <v>38</v>
      </c>
      <c r="C1817" t="s">
        <v>18</v>
      </c>
      <c r="D1817">
        <v>14220</v>
      </c>
      <c r="E1817">
        <v>3.59</v>
      </c>
      <c r="F1817" s="2">
        <f>Table1[[#This Row],[website_traffic]]*(Table1[[#This Row],[conversion_rate]]/100)</f>
        <v>510.49800000000005</v>
      </c>
      <c r="G1817">
        <v>123170.76</v>
      </c>
      <c r="H1817" s="2">
        <f>Table1[[#This Row],[marketing_spend]]/Table1[[#This Row],[customer buying]]</f>
        <v>241.27569549733786</v>
      </c>
      <c r="I1817">
        <v>19194.16</v>
      </c>
      <c r="J1817">
        <v>20.37</v>
      </c>
      <c r="K1817" s="1">
        <f t="shared" si="28"/>
        <v>15284.309608</v>
      </c>
      <c r="L1817">
        <v>245.98</v>
      </c>
      <c r="M1817">
        <v>1.02</v>
      </c>
      <c r="N1817" s="1">
        <f>Table1[[#This Row],[final_price]]*Table1[[#This Row],[competitor_price_index]]</f>
        <v>15589.995800160001</v>
      </c>
      <c r="O1817" t="s">
        <v>45</v>
      </c>
      <c r="P1817">
        <v>2958</v>
      </c>
      <c r="Q1817">
        <v>438</v>
      </c>
      <c r="R1817">
        <v>10.02</v>
      </c>
      <c r="S1817" s="2">
        <f>Table1[[#This Row],[units_sold]]*(Table1[[#This Row],[return_rate]]/100)</f>
        <v>43.887599999999999</v>
      </c>
      <c r="T1817" s="2">
        <f>Table1[[#This Row],[units_sold]]-Table1[[#This Row],[unit_return]]</f>
        <v>394.11239999999998</v>
      </c>
      <c r="U1817">
        <f>Table1[[#This Row],[final_sold]]*Table1[[#This Row],[final_price]]</f>
        <v>6023735.9419519389</v>
      </c>
      <c r="V1817">
        <v>4.29</v>
      </c>
      <c r="W1817">
        <v>10.66</v>
      </c>
    </row>
    <row r="1818" spans="1:23" x14ac:dyDescent="0.3">
      <c r="A1818">
        <v>2021</v>
      </c>
      <c r="B1818" t="s">
        <v>38</v>
      </c>
      <c r="C1818" t="s">
        <v>20</v>
      </c>
      <c r="D1818">
        <v>11935</v>
      </c>
      <c r="E1818">
        <v>5.91</v>
      </c>
      <c r="F1818" s="2">
        <f>Table1[[#This Row],[website_traffic]]*(Table1[[#This Row],[conversion_rate]]/100)</f>
        <v>705.35850000000005</v>
      </c>
      <c r="G1818">
        <v>498859.63</v>
      </c>
      <c r="H1818" s="2">
        <f>Table1[[#This Row],[marketing_spend]]/Table1[[#This Row],[customer buying]]</f>
        <v>707.24267163435331</v>
      </c>
      <c r="I1818">
        <v>47520.52</v>
      </c>
      <c r="J1818">
        <v>10.29</v>
      </c>
      <c r="K1818" s="1">
        <f t="shared" si="28"/>
        <v>42630.658491999995</v>
      </c>
      <c r="L1818">
        <v>457.43</v>
      </c>
      <c r="M1818">
        <v>1.0900000000000001</v>
      </c>
      <c r="N1818" s="1">
        <f>Table1[[#This Row],[final_price]]*Table1[[#This Row],[competitor_price_index]]</f>
        <v>46467.417756279996</v>
      </c>
      <c r="O1818" t="s">
        <v>45</v>
      </c>
      <c r="P1818">
        <v>2293</v>
      </c>
      <c r="Q1818">
        <v>524</v>
      </c>
      <c r="R1818">
        <v>1.04</v>
      </c>
      <c r="S1818" s="2">
        <f>Table1[[#This Row],[units_sold]]*(Table1[[#This Row],[return_rate]]/100)</f>
        <v>5.4495999999999993</v>
      </c>
      <c r="T1818" s="2">
        <f>Table1[[#This Row],[units_sold]]-Table1[[#This Row],[unit_return]]</f>
        <v>518.55039999999997</v>
      </c>
      <c r="U1818">
        <f>Table1[[#This Row],[final_sold]]*Table1[[#This Row],[final_price]]</f>
        <v>22106145.013289992</v>
      </c>
      <c r="V1818">
        <v>3.72</v>
      </c>
      <c r="W1818">
        <v>7.91</v>
      </c>
    </row>
    <row r="1819" spans="1:23" x14ac:dyDescent="0.3">
      <c r="A1819">
        <v>2021</v>
      </c>
      <c r="B1819" t="s">
        <v>38</v>
      </c>
      <c r="C1819" t="s">
        <v>19</v>
      </c>
      <c r="D1819">
        <v>152293</v>
      </c>
      <c r="E1819">
        <v>0.75</v>
      </c>
      <c r="F1819" s="2">
        <f>Table1[[#This Row],[website_traffic]]*(Table1[[#This Row],[conversion_rate]]/100)</f>
        <v>1142.1975</v>
      </c>
      <c r="G1819">
        <v>485541.54</v>
      </c>
      <c r="H1819" s="2">
        <f>Table1[[#This Row],[marketing_spend]]/Table1[[#This Row],[customer buying]]</f>
        <v>425.09420656235017</v>
      </c>
      <c r="I1819">
        <v>30230.09</v>
      </c>
      <c r="J1819">
        <v>13.4</v>
      </c>
      <c r="K1819" s="1">
        <f t="shared" si="28"/>
        <v>26179.25794</v>
      </c>
      <c r="L1819">
        <v>383.08</v>
      </c>
      <c r="M1819">
        <v>0.87</v>
      </c>
      <c r="N1819" s="1">
        <f>Table1[[#This Row],[final_price]]*Table1[[#This Row],[competitor_price_index]]</f>
        <v>22775.9544078</v>
      </c>
      <c r="O1819" t="s">
        <v>45</v>
      </c>
      <c r="P1819">
        <v>380</v>
      </c>
      <c r="Q1819">
        <v>998</v>
      </c>
      <c r="R1819">
        <v>7.87</v>
      </c>
      <c r="S1819" s="2">
        <f>Table1[[#This Row],[units_sold]]*(Table1[[#This Row],[return_rate]]/100)</f>
        <v>78.542600000000007</v>
      </c>
      <c r="T1819" s="2">
        <f>Table1[[#This Row],[units_sold]]-Table1[[#This Row],[unit_return]]</f>
        <v>919.45740000000001</v>
      </c>
      <c r="U1819">
        <f>Table1[[#This Row],[final_sold]]*Table1[[#This Row],[final_price]]</f>
        <v>24070712.439441755</v>
      </c>
      <c r="V1819">
        <v>4.37</v>
      </c>
      <c r="W1819">
        <v>11.47</v>
      </c>
    </row>
    <row r="1820" spans="1:23" x14ac:dyDescent="0.3">
      <c r="A1820">
        <v>2021</v>
      </c>
      <c r="B1820" t="s">
        <v>38</v>
      </c>
      <c r="C1820" t="s">
        <v>22</v>
      </c>
      <c r="D1820">
        <v>4722</v>
      </c>
      <c r="E1820">
        <v>1.78</v>
      </c>
      <c r="F1820" s="2">
        <f>Table1[[#This Row],[website_traffic]]*(Table1[[#This Row],[conversion_rate]]/100)</f>
        <v>84.051599999999993</v>
      </c>
      <c r="G1820">
        <v>104109.36</v>
      </c>
      <c r="H1820" s="2">
        <f>Table1[[#This Row],[marketing_spend]]/Table1[[#This Row],[customer buying]]</f>
        <v>1238.6362662935626</v>
      </c>
      <c r="I1820">
        <v>35517.199999999997</v>
      </c>
      <c r="J1820">
        <v>34.159999999999997</v>
      </c>
      <c r="K1820" s="1">
        <f t="shared" si="28"/>
        <v>23384.52448</v>
      </c>
      <c r="L1820">
        <v>107.95</v>
      </c>
      <c r="M1820">
        <v>1.07</v>
      </c>
      <c r="N1820" s="1">
        <f>Table1[[#This Row],[final_price]]*Table1[[#This Row],[competitor_price_index]]</f>
        <v>25021.4411936</v>
      </c>
      <c r="O1820" t="s">
        <v>44</v>
      </c>
      <c r="P1820">
        <v>3977</v>
      </c>
      <c r="Q1820">
        <v>103</v>
      </c>
      <c r="R1820">
        <v>20.5</v>
      </c>
      <c r="S1820" s="2">
        <f>Table1[[#This Row],[units_sold]]*(Table1[[#This Row],[return_rate]]/100)</f>
        <v>21.114999999999998</v>
      </c>
      <c r="T1820" s="2">
        <f>Table1[[#This Row],[units_sold]]-Table1[[#This Row],[unit_return]]</f>
        <v>81.885000000000005</v>
      </c>
      <c r="U1820">
        <f>Table1[[#This Row],[final_sold]]*Table1[[#This Row],[final_price]]</f>
        <v>1914841.7870448001</v>
      </c>
      <c r="V1820">
        <v>4.92</v>
      </c>
      <c r="W1820">
        <v>11.69</v>
      </c>
    </row>
    <row r="1821" spans="1:23" x14ac:dyDescent="0.3">
      <c r="A1821">
        <v>2021</v>
      </c>
      <c r="B1821" t="s">
        <v>38</v>
      </c>
      <c r="C1821" t="s">
        <v>22</v>
      </c>
      <c r="D1821">
        <v>41888</v>
      </c>
      <c r="E1821">
        <v>6.13</v>
      </c>
      <c r="F1821" s="2">
        <f>Table1[[#This Row],[website_traffic]]*(Table1[[#This Row],[conversion_rate]]/100)</f>
        <v>2567.7343999999998</v>
      </c>
      <c r="G1821">
        <v>155221.96</v>
      </c>
      <c r="H1821" s="2">
        <f>Table1[[#This Row],[marketing_spend]]/Table1[[#This Row],[customer buying]]</f>
        <v>60.450940720348648</v>
      </c>
      <c r="I1821">
        <v>2561.3000000000002</v>
      </c>
      <c r="J1821">
        <v>21.73</v>
      </c>
      <c r="K1821" s="1">
        <f t="shared" si="28"/>
        <v>2004.7295100000001</v>
      </c>
      <c r="L1821">
        <v>345.83</v>
      </c>
      <c r="M1821">
        <v>1.01</v>
      </c>
      <c r="N1821" s="1">
        <f>Table1[[#This Row],[final_price]]*Table1[[#This Row],[competitor_price_index]]</f>
        <v>2024.7768051</v>
      </c>
      <c r="O1821" t="s">
        <v>45</v>
      </c>
      <c r="P1821">
        <v>1173</v>
      </c>
      <c r="Q1821">
        <v>1941</v>
      </c>
      <c r="R1821">
        <v>11.12</v>
      </c>
      <c r="S1821" s="2">
        <f>Table1[[#This Row],[units_sold]]*(Table1[[#This Row],[return_rate]]/100)</f>
        <v>215.83919999999998</v>
      </c>
      <c r="T1821" s="2">
        <f>Table1[[#This Row],[units_sold]]-Table1[[#This Row],[unit_return]]</f>
        <v>1725.1608000000001</v>
      </c>
      <c r="U1821">
        <f>Table1[[#This Row],[final_sold]]*Table1[[#This Row],[final_price]]</f>
        <v>3458480.7652552086</v>
      </c>
      <c r="V1821">
        <v>3.78</v>
      </c>
      <c r="W1821">
        <v>12.23</v>
      </c>
    </row>
    <row r="1822" spans="1:23" x14ac:dyDescent="0.3">
      <c r="A1822">
        <v>2021</v>
      </c>
      <c r="B1822" t="s">
        <v>38</v>
      </c>
      <c r="C1822" t="s">
        <v>20</v>
      </c>
      <c r="D1822">
        <v>11633</v>
      </c>
      <c r="E1822">
        <v>4.6500000000000004</v>
      </c>
      <c r="F1822" s="2">
        <f>Table1[[#This Row],[website_traffic]]*(Table1[[#This Row],[conversion_rate]]/100)</f>
        <v>540.93450000000007</v>
      </c>
      <c r="G1822">
        <v>163095.14000000001</v>
      </c>
      <c r="H1822" s="2">
        <f>Table1[[#This Row],[marketing_spend]]/Table1[[#This Row],[customer buying]]</f>
        <v>301.50626369736074</v>
      </c>
      <c r="I1822">
        <v>11953.19</v>
      </c>
      <c r="J1822">
        <v>36.01</v>
      </c>
      <c r="K1822" s="1">
        <f t="shared" si="28"/>
        <v>7648.846281000001</v>
      </c>
      <c r="L1822">
        <v>153.82</v>
      </c>
      <c r="M1822">
        <v>0.96</v>
      </c>
      <c r="N1822" s="1">
        <f>Table1[[#This Row],[final_price]]*Table1[[#This Row],[competitor_price_index]]</f>
        <v>7342.8924297600006</v>
      </c>
      <c r="O1822" t="s">
        <v>45</v>
      </c>
      <c r="P1822">
        <v>254</v>
      </c>
      <c r="Q1822">
        <v>402</v>
      </c>
      <c r="R1822">
        <v>22.22</v>
      </c>
      <c r="S1822" s="2">
        <f>Table1[[#This Row],[units_sold]]*(Table1[[#This Row],[return_rate]]/100)</f>
        <v>89.324399999999997</v>
      </c>
      <c r="T1822" s="2">
        <f>Table1[[#This Row],[units_sold]]-Table1[[#This Row],[unit_return]]</f>
        <v>312.67560000000003</v>
      </c>
      <c r="U1822">
        <f>Table1[[#This Row],[final_sold]]*Table1[[#This Row],[final_price]]</f>
        <v>2391607.6002194444</v>
      </c>
      <c r="V1822">
        <v>3.72</v>
      </c>
      <c r="W1822">
        <v>10.029999999999999</v>
      </c>
    </row>
    <row r="1823" spans="1:23" x14ac:dyDescent="0.3">
      <c r="A1823">
        <v>2021</v>
      </c>
      <c r="B1823" t="s">
        <v>38</v>
      </c>
      <c r="C1823" t="s">
        <v>22</v>
      </c>
      <c r="D1823">
        <v>35024</v>
      </c>
      <c r="E1823">
        <v>7.47</v>
      </c>
      <c r="F1823" s="2">
        <f>Table1[[#This Row],[website_traffic]]*(Table1[[#This Row],[conversion_rate]]/100)</f>
        <v>2616.2928000000002</v>
      </c>
      <c r="G1823">
        <v>414439.35</v>
      </c>
      <c r="H1823" s="2">
        <f>Table1[[#This Row],[marketing_spend]]/Table1[[#This Row],[customer buying]]</f>
        <v>158.40709801288295</v>
      </c>
      <c r="I1823">
        <v>31212.52</v>
      </c>
      <c r="J1823">
        <v>54.1</v>
      </c>
      <c r="K1823" s="1">
        <f t="shared" si="28"/>
        <v>14326.546679999999</v>
      </c>
      <c r="L1823">
        <v>196.75</v>
      </c>
      <c r="M1823">
        <v>0.96</v>
      </c>
      <c r="N1823" s="1">
        <f>Table1[[#This Row],[final_price]]*Table1[[#This Row],[competitor_price_index]]</f>
        <v>13753.484812799999</v>
      </c>
      <c r="O1823" t="s">
        <v>45</v>
      </c>
      <c r="P1823">
        <v>4370</v>
      </c>
      <c r="Q1823">
        <v>1538</v>
      </c>
      <c r="R1823">
        <v>15.88</v>
      </c>
      <c r="S1823" s="2">
        <f>Table1[[#This Row],[units_sold]]*(Table1[[#This Row],[return_rate]]/100)</f>
        <v>244.23439999999999</v>
      </c>
      <c r="T1823" s="2">
        <f>Table1[[#This Row],[units_sold]]-Table1[[#This Row],[unit_return]]</f>
        <v>1293.7655999999999</v>
      </c>
      <c r="U1823">
        <f>Table1[[#This Row],[final_sold]]*Table1[[#This Row],[final_price]]</f>
        <v>18535193.261378206</v>
      </c>
      <c r="V1823">
        <v>2.94</v>
      </c>
      <c r="W1823">
        <v>13.85</v>
      </c>
    </row>
    <row r="1824" spans="1:23" x14ac:dyDescent="0.3">
      <c r="A1824">
        <v>2021</v>
      </c>
      <c r="B1824" t="s">
        <v>38</v>
      </c>
      <c r="C1824" t="s">
        <v>19</v>
      </c>
      <c r="D1824">
        <v>109371</v>
      </c>
      <c r="E1824">
        <v>4.54</v>
      </c>
      <c r="F1824" s="2">
        <f>Table1[[#This Row],[website_traffic]]*(Table1[[#This Row],[conversion_rate]]/100)</f>
        <v>4965.4434000000001</v>
      </c>
      <c r="G1824">
        <v>180006.37</v>
      </c>
      <c r="H1824" s="2">
        <f>Table1[[#This Row],[marketing_spend]]/Table1[[#This Row],[customer buying]]</f>
        <v>36.25182194202435</v>
      </c>
      <c r="I1824">
        <v>12488.02</v>
      </c>
      <c r="J1824">
        <v>30.47</v>
      </c>
      <c r="K1824" s="1">
        <f t="shared" si="28"/>
        <v>8682.920306</v>
      </c>
      <c r="L1824">
        <v>194.49</v>
      </c>
      <c r="M1824">
        <v>1.18</v>
      </c>
      <c r="N1824" s="1">
        <f>Table1[[#This Row],[final_price]]*Table1[[#This Row],[competitor_price_index]]</f>
        <v>10245.84596108</v>
      </c>
      <c r="O1824" t="s">
        <v>44</v>
      </c>
      <c r="P1824">
        <v>3505</v>
      </c>
      <c r="Q1824">
        <v>6020</v>
      </c>
      <c r="R1824">
        <v>17.510000000000002</v>
      </c>
      <c r="S1824" s="2">
        <f>Table1[[#This Row],[units_sold]]*(Table1[[#This Row],[return_rate]]/100)</f>
        <v>1054.1020000000001</v>
      </c>
      <c r="T1824" s="2">
        <f>Table1[[#This Row],[units_sold]]-Table1[[#This Row],[unit_return]]</f>
        <v>4965.8980000000001</v>
      </c>
      <c r="U1824">
        <f>Table1[[#This Row],[final_sold]]*Table1[[#This Row],[final_price]]</f>
        <v>43118496.581724793</v>
      </c>
      <c r="V1824">
        <v>4.8499999999999996</v>
      </c>
      <c r="W1824">
        <v>17.46</v>
      </c>
    </row>
    <row r="1825" spans="1:23" x14ac:dyDescent="0.3">
      <c r="A1825">
        <v>2021</v>
      </c>
      <c r="B1825" t="s">
        <v>38</v>
      </c>
      <c r="C1825" t="s">
        <v>18</v>
      </c>
      <c r="D1825">
        <v>59414</v>
      </c>
      <c r="E1825">
        <v>3.82</v>
      </c>
      <c r="F1825" s="2">
        <f>Table1[[#This Row],[website_traffic]]*(Table1[[#This Row],[conversion_rate]]/100)</f>
        <v>2269.6147999999998</v>
      </c>
      <c r="G1825">
        <v>215094.77</v>
      </c>
      <c r="H1825" s="2">
        <f>Table1[[#This Row],[marketing_spend]]/Table1[[#This Row],[customer buying]]</f>
        <v>94.771487214482391</v>
      </c>
      <c r="I1825">
        <v>10500.49</v>
      </c>
      <c r="J1825">
        <v>32.700000000000003</v>
      </c>
      <c r="K1825" s="1">
        <f t="shared" si="28"/>
        <v>7066.8297700000003</v>
      </c>
      <c r="L1825">
        <v>301.45</v>
      </c>
      <c r="M1825">
        <v>0.82</v>
      </c>
      <c r="N1825" s="1">
        <f>Table1[[#This Row],[final_price]]*Table1[[#This Row],[competitor_price_index]]</f>
        <v>5794.8004113999996</v>
      </c>
      <c r="O1825" t="s">
        <v>44</v>
      </c>
      <c r="P1825">
        <v>4105</v>
      </c>
      <c r="Q1825">
        <v>2292</v>
      </c>
      <c r="R1825">
        <v>8.06</v>
      </c>
      <c r="S1825" s="2">
        <f>Table1[[#This Row],[units_sold]]*(Table1[[#This Row],[return_rate]]/100)</f>
        <v>184.73520000000002</v>
      </c>
      <c r="T1825" s="2">
        <f>Table1[[#This Row],[units_sold]]-Table1[[#This Row],[unit_return]]</f>
        <v>2107.2647999999999</v>
      </c>
      <c r="U1825">
        <f>Table1[[#This Row],[final_sold]]*Table1[[#This Row],[final_price]]</f>
        <v>14891681.621913096</v>
      </c>
      <c r="V1825">
        <v>4.04</v>
      </c>
      <c r="W1825">
        <v>13.41</v>
      </c>
    </row>
    <row r="1826" spans="1:23" x14ac:dyDescent="0.3">
      <c r="A1826">
        <v>2021</v>
      </c>
      <c r="B1826" t="s">
        <v>38</v>
      </c>
      <c r="C1826" t="s">
        <v>22</v>
      </c>
      <c r="D1826">
        <v>127078</v>
      </c>
      <c r="E1826">
        <v>3.51</v>
      </c>
      <c r="F1826" s="2">
        <f>Table1[[#This Row],[website_traffic]]*(Table1[[#This Row],[conversion_rate]]/100)</f>
        <v>4460.4377999999997</v>
      </c>
      <c r="G1826">
        <v>11734.18</v>
      </c>
      <c r="H1826" s="2">
        <f>Table1[[#This Row],[marketing_spend]]/Table1[[#This Row],[customer buying]]</f>
        <v>2.630723827154366</v>
      </c>
      <c r="I1826">
        <v>46404.02</v>
      </c>
      <c r="J1826">
        <v>33.46</v>
      </c>
      <c r="K1826" s="1">
        <f t="shared" si="28"/>
        <v>30877.234907999999</v>
      </c>
      <c r="L1826">
        <v>416.85</v>
      </c>
      <c r="M1826">
        <v>1.1000000000000001</v>
      </c>
      <c r="N1826" s="1">
        <f>Table1[[#This Row],[final_price]]*Table1[[#This Row],[competitor_price_index]]</f>
        <v>33964.958398800001</v>
      </c>
      <c r="O1826" t="s">
        <v>45</v>
      </c>
      <c r="P1826">
        <v>929</v>
      </c>
      <c r="Q1826">
        <v>2988</v>
      </c>
      <c r="R1826">
        <v>12.59</v>
      </c>
      <c r="S1826" s="2">
        <f>Table1[[#This Row],[units_sold]]*(Table1[[#This Row],[return_rate]]/100)</f>
        <v>376.18920000000003</v>
      </c>
      <c r="T1826" s="2">
        <f>Table1[[#This Row],[units_sold]]-Table1[[#This Row],[unit_return]]</f>
        <v>2611.8108000000002</v>
      </c>
      <c r="U1826">
        <f>Table1[[#This Row],[final_sold]]*Table1[[#This Row],[final_price]]</f>
        <v>80645495.606851414</v>
      </c>
      <c r="V1826">
        <v>3.35</v>
      </c>
      <c r="W1826">
        <v>7.94</v>
      </c>
    </row>
    <row r="1827" spans="1:23" x14ac:dyDescent="0.3">
      <c r="A1827">
        <v>2021</v>
      </c>
      <c r="B1827" t="s">
        <v>38</v>
      </c>
      <c r="C1827" t="s">
        <v>19</v>
      </c>
      <c r="D1827">
        <v>135626</v>
      </c>
      <c r="E1827">
        <v>0.51</v>
      </c>
      <c r="F1827" s="2">
        <f>Table1[[#This Row],[website_traffic]]*(Table1[[#This Row],[conversion_rate]]/100)</f>
        <v>691.69260000000008</v>
      </c>
      <c r="G1827">
        <v>219695.3</v>
      </c>
      <c r="H1827" s="2">
        <f>Table1[[#This Row],[marketing_spend]]/Table1[[#This Row],[customer buying]]</f>
        <v>317.61985020513441</v>
      </c>
      <c r="I1827">
        <v>42340.45</v>
      </c>
      <c r="J1827">
        <v>51.27</v>
      </c>
      <c r="K1827" s="1">
        <f t="shared" si="28"/>
        <v>20632.501284999998</v>
      </c>
      <c r="L1827">
        <v>77.59</v>
      </c>
      <c r="M1827">
        <v>0.92</v>
      </c>
      <c r="N1827" s="1">
        <f>Table1[[#This Row],[final_price]]*Table1[[#This Row],[competitor_price_index]]</f>
        <v>18981.901182199999</v>
      </c>
      <c r="O1827" t="s">
        <v>44</v>
      </c>
      <c r="P1827">
        <v>752</v>
      </c>
      <c r="Q1827">
        <v>700</v>
      </c>
      <c r="R1827">
        <v>20.079999999999998</v>
      </c>
      <c r="S1827" s="2">
        <f>Table1[[#This Row],[units_sold]]*(Table1[[#This Row],[return_rate]]/100)</f>
        <v>140.55999999999997</v>
      </c>
      <c r="T1827" s="2">
        <f>Table1[[#This Row],[units_sold]]-Table1[[#This Row],[unit_return]]</f>
        <v>559.44000000000005</v>
      </c>
      <c r="U1827">
        <f>Table1[[#This Row],[final_sold]]*Table1[[#This Row],[final_price]]</f>
        <v>11542646.518880401</v>
      </c>
      <c r="V1827">
        <v>4.05</v>
      </c>
      <c r="W1827">
        <v>21.82</v>
      </c>
    </row>
    <row r="1828" spans="1:23" x14ac:dyDescent="0.3">
      <c r="A1828">
        <v>2021</v>
      </c>
      <c r="B1828" t="s">
        <v>38</v>
      </c>
      <c r="C1828" t="s">
        <v>20</v>
      </c>
      <c r="D1828">
        <v>189429</v>
      </c>
      <c r="E1828">
        <v>3.6</v>
      </c>
      <c r="F1828" s="2">
        <f>Table1[[#This Row],[website_traffic]]*(Table1[[#This Row],[conversion_rate]]/100)</f>
        <v>6819.4440000000004</v>
      </c>
      <c r="G1828">
        <v>307708.14</v>
      </c>
      <c r="H1828" s="2">
        <f>Table1[[#This Row],[marketing_spend]]/Table1[[#This Row],[customer buying]]</f>
        <v>45.12217418311522</v>
      </c>
      <c r="I1828">
        <v>6985.28</v>
      </c>
      <c r="J1828">
        <v>54.38</v>
      </c>
      <c r="K1828" s="1">
        <f t="shared" si="28"/>
        <v>3186.6847359999992</v>
      </c>
      <c r="L1828">
        <v>360.88</v>
      </c>
      <c r="M1828">
        <v>0.88</v>
      </c>
      <c r="N1828" s="1">
        <f>Table1[[#This Row],[final_price]]*Table1[[#This Row],[competitor_price_index]]</f>
        <v>2804.2825676799994</v>
      </c>
      <c r="O1828" t="s">
        <v>44</v>
      </c>
      <c r="P1828">
        <v>118</v>
      </c>
      <c r="Q1828">
        <v>5421</v>
      </c>
      <c r="R1828">
        <v>18.649999999999999</v>
      </c>
      <c r="S1828" s="2">
        <f>Table1[[#This Row],[units_sold]]*(Table1[[#This Row],[return_rate]]/100)</f>
        <v>1011.0165</v>
      </c>
      <c r="T1828" s="2">
        <f>Table1[[#This Row],[units_sold]]-Table1[[#This Row],[unit_return]]</f>
        <v>4409.9835000000003</v>
      </c>
      <c r="U1828">
        <f>Table1[[#This Row],[final_sold]]*Table1[[#This Row],[final_price]]</f>
        <v>14053227.105461854</v>
      </c>
      <c r="V1828">
        <v>3.18</v>
      </c>
      <c r="W1828">
        <v>19.47</v>
      </c>
    </row>
    <row r="1829" spans="1:23" x14ac:dyDescent="0.3">
      <c r="A1829">
        <v>2021</v>
      </c>
      <c r="B1829" t="s">
        <v>38</v>
      </c>
      <c r="C1829" t="s">
        <v>22</v>
      </c>
      <c r="D1829">
        <v>114806</v>
      </c>
      <c r="E1829">
        <v>4.22</v>
      </c>
      <c r="F1829" s="2">
        <f>Table1[[#This Row],[website_traffic]]*(Table1[[#This Row],[conversion_rate]]/100)</f>
        <v>4844.8131999999996</v>
      </c>
      <c r="G1829">
        <v>208698.23999999999</v>
      </c>
      <c r="H1829" s="2">
        <f>Table1[[#This Row],[marketing_spend]]/Table1[[#This Row],[customer buying]]</f>
        <v>43.076632964920094</v>
      </c>
      <c r="I1829">
        <v>13865.75</v>
      </c>
      <c r="J1829">
        <v>45.26</v>
      </c>
      <c r="K1829" s="1">
        <f t="shared" si="28"/>
        <v>7590.1115499999996</v>
      </c>
      <c r="L1829">
        <v>195.93</v>
      </c>
      <c r="M1829">
        <v>1.1200000000000001</v>
      </c>
      <c r="N1829" s="1">
        <f>Table1[[#This Row],[final_price]]*Table1[[#This Row],[competitor_price_index]]</f>
        <v>8500.9249360000013</v>
      </c>
      <c r="O1829" t="s">
        <v>45</v>
      </c>
      <c r="P1829">
        <v>3621</v>
      </c>
      <c r="Q1829">
        <v>4224</v>
      </c>
      <c r="R1829">
        <v>13.74</v>
      </c>
      <c r="S1829" s="2">
        <f>Table1[[#This Row],[units_sold]]*(Table1[[#This Row],[return_rate]]/100)</f>
        <v>580.37760000000003</v>
      </c>
      <c r="T1829" s="2">
        <f>Table1[[#This Row],[units_sold]]-Table1[[#This Row],[unit_return]]</f>
        <v>3643.6224000000002</v>
      </c>
      <c r="U1829">
        <f>Table1[[#This Row],[final_sold]]*Table1[[#This Row],[final_price]]</f>
        <v>27655500.46207872</v>
      </c>
      <c r="V1829">
        <v>4.3600000000000003</v>
      </c>
      <c r="W1829">
        <v>7.3</v>
      </c>
    </row>
    <row r="1830" spans="1:23" x14ac:dyDescent="0.3">
      <c r="A1830">
        <v>2021</v>
      </c>
      <c r="B1830" t="s">
        <v>38</v>
      </c>
      <c r="C1830" t="s">
        <v>19</v>
      </c>
      <c r="D1830">
        <v>198905</v>
      </c>
      <c r="E1830">
        <v>7.98</v>
      </c>
      <c r="F1830" s="2">
        <f>Table1[[#This Row],[website_traffic]]*(Table1[[#This Row],[conversion_rate]]/100)</f>
        <v>15872.619000000002</v>
      </c>
      <c r="G1830">
        <v>198462.61</v>
      </c>
      <c r="H1830" s="2">
        <f>Table1[[#This Row],[marketing_spend]]/Table1[[#This Row],[customer buying]]</f>
        <v>12.503457053936717</v>
      </c>
      <c r="I1830">
        <v>21022.95</v>
      </c>
      <c r="J1830">
        <v>54.21</v>
      </c>
      <c r="K1830" s="1">
        <f t="shared" si="28"/>
        <v>9626.4088049999991</v>
      </c>
      <c r="L1830">
        <v>57.3</v>
      </c>
      <c r="M1830">
        <v>0.86</v>
      </c>
      <c r="N1830" s="1">
        <f>Table1[[#This Row],[final_price]]*Table1[[#This Row],[competitor_price_index]]</f>
        <v>8278.7115722999988</v>
      </c>
      <c r="O1830" t="s">
        <v>44</v>
      </c>
      <c r="P1830">
        <v>4592</v>
      </c>
      <c r="Q1830">
        <v>18888</v>
      </c>
      <c r="R1830">
        <v>3.07</v>
      </c>
      <c r="S1830" s="2">
        <f>Table1[[#This Row],[units_sold]]*(Table1[[#This Row],[return_rate]]/100)</f>
        <v>579.86159999999995</v>
      </c>
      <c r="T1830" s="2">
        <f>Table1[[#This Row],[units_sold]]-Table1[[#This Row],[unit_return]]</f>
        <v>18308.1384</v>
      </c>
      <c r="U1830">
        <f>Table1[[#This Row],[final_sold]]*Table1[[#This Row],[final_price]]</f>
        <v>176241624.69691861</v>
      </c>
      <c r="V1830">
        <v>4.76</v>
      </c>
      <c r="W1830">
        <v>13.99</v>
      </c>
    </row>
    <row r="1831" spans="1:23" x14ac:dyDescent="0.3">
      <c r="A1831">
        <v>2021</v>
      </c>
      <c r="B1831" t="s">
        <v>38</v>
      </c>
      <c r="C1831" t="s">
        <v>19</v>
      </c>
      <c r="D1831">
        <v>167460</v>
      </c>
      <c r="E1831">
        <v>7.83</v>
      </c>
      <c r="F1831" s="2">
        <f>Table1[[#This Row],[website_traffic]]*(Table1[[#This Row],[conversion_rate]]/100)</f>
        <v>13112.117999999999</v>
      </c>
      <c r="G1831">
        <v>99048.27</v>
      </c>
      <c r="H1831" s="2">
        <f>Table1[[#This Row],[marketing_spend]]/Table1[[#This Row],[customer buying]]</f>
        <v>7.5539489501238481</v>
      </c>
      <c r="I1831">
        <v>44190.82</v>
      </c>
      <c r="J1831">
        <v>15.16</v>
      </c>
      <c r="K1831" s="1">
        <f t="shared" si="28"/>
        <v>37491.491688000002</v>
      </c>
      <c r="L1831">
        <v>118.7</v>
      </c>
      <c r="M1831">
        <v>0.96</v>
      </c>
      <c r="N1831" s="1">
        <f>Table1[[#This Row],[final_price]]*Table1[[#This Row],[competitor_price_index]]</f>
        <v>35991.832020480004</v>
      </c>
      <c r="O1831" t="s">
        <v>45</v>
      </c>
      <c r="P1831">
        <v>990</v>
      </c>
      <c r="Q1831">
        <v>11591</v>
      </c>
      <c r="R1831">
        <v>13.5</v>
      </c>
      <c r="S1831" s="2">
        <f>Table1[[#This Row],[units_sold]]*(Table1[[#This Row],[return_rate]]/100)</f>
        <v>1564.7850000000001</v>
      </c>
      <c r="T1831" s="2">
        <f>Table1[[#This Row],[units_sold]]-Table1[[#This Row],[unit_return]]</f>
        <v>10026.215</v>
      </c>
      <c r="U1831">
        <f>Table1[[#This Row],[final_sold]]*Table1[[#This Row],[final_price]]</f>
        <v>375897756.33460093</v>
      </c>
      <c r="V1831">
        <v>4.42</v>
      </c>
      <c r="W1831">
        <v>8.4</v>
      </c>
    </row>
    <row r="1832" spans="1:23" x14ac:dyDescent="0.3">
      <c r="A1832">
        <v>2021</v>
      </c>
      <c r="B1832" t="s">
        <v>38</v>
      </c>
      <c r="C1832" t="s">
        <v>22</v>
      </c>
      <c r="D1832">
        <v>18540</v>
      </c>
      <c r="E1832">
        <v>5.75</v>
      </c>
      <c r="F1832" s="2">
        <f>Table1[[#This Row],[website_traffic]]*(Table1[[#This Row],[conversion_rate]]/100)</f>
        <v>1066.05</v>
      </c>
      <c r="G1832">
        <v>181849.11</v>
      </c>
      <c r="H1832" s="2">
        <f>Table1[[#This Row],[marketing_spend]]/Table1[[#This Row],[customer buying]]</f>
        <v>170.58215843534543</v>
      </c>
      <c r="I1832">
        <v>29619.54</v>
      </c>
      <c r="J1832">
        <v>17.559999999999999</v>
      </c>
      <c r="K1832" s="1">
        <f t="shared" si="28"/>
        <v>24418.348776000003</v>
      </c>
      <c r="L1832">
        <v>252.58</v>
      </c>
      <c r="M1832">
        <v>0.86</v>
      </c>
      <c r="N1832" s="1">
        <f>Table1[[#This Row],[final_price]]*Table1[[#This Row],[competitor_price_index]]</f>
        <v>20999.779947360003</v>
      </c>
      <c r="O1832" t="s">
        <v>45</v>
      </c>
      <c r="P1832">
        <v>1469</v>
      </c>
      <c r="Q1832">
        <v>974</v>
      </c>
      <c r="R1832">
        <v>22.2</v>
      </c>
      <c r="S1832" s="2">
        <f>Table1[[#This Row],[units_sold]]*(Table1[[#This Row],[return_rate]]/100)</f>
        <v>216.22800000000001</v>
      </c>
      <c r="T1832" s="2">
        <f>Table1[[#This Row],[units_sold]]-Table1[[#This Row],[unit_return]]</f>
        <v>757.77199999999993</v>
      </c>
      <c r="U1832">
        <f>Table1[[#This Row],[final_sold]]*Table1[[#This Row],[final_price]]</f>
        <v>18503540.988687072</v>
      </c>
      <c r="V1832">
        <v>4.57</v>
      </c>
      <c r="W1832">
        <v>8.19</v>
      </c>
    </row>
    <row r="1833" spans="1:23" x14ac:dyDescent="0.3">
      <c r="A1833">
        <v>2021</v>
      </c>
      <c r="B1833" t="s">
        <v>38</v>
      </c>
      <c r="C1833" t="s">
        <v>22</v>
      </c>
      <c r="D1833">
        <v>50039</v>
      </c>
      <c r="E1833">
        <v>4.01</v>
      </c>
      <c r="F1833" s="2">
        <f>Table1[[#This Row],[website_traffic]]*(Table1[[#This Row],[conversion_rate]]/100)</f>
        <v>2006.5638999999999</v>
      </c>
      <c r="G1833">
        <v>219694.9</v>
      </c>
      <c r="H1833" s="2">
        <f>Table1[[#This Row],[marketing_spend]]/Table1[[#This Row],[customer buying]]</f>
        <v>109.48811547940238</v>
      </c>
      <c r="I1833">
        <v>25336.03</v>
      </c>
      <c r="J1833">
        <v>9.8800000000000008</v>
      </c>
      <c r="K1833" s="1">
        <f t="shared" si="28"/>
        <v>22832.830235999998</v>
      </c>
      <c r="L1833">
        <v>26.91</v>
      </c>
      <c r="M1833">
        <v>1.05</v>
      </c>
      <c r="N1833" s="1">
        <f>Table1[[#This Row],[final_price]]*Table1[[#This Row],[competitor_price_index]]</f>
        <v>23974.471747799998</v>
      </c>
      <c r="O1833" t="s">
        <v>45</v>
      </c>
      <c r="P1833">
        <v>367</v>
      </c>
      <c r="Q1833">
        <v>1159</v>
      </c>
      <c r="R1833">
        <v>14.66</v>
      </c>
      <c r="S1833" s="2">
        <f>Table1[[#This Row],[units_sold]]*(Table1[[#This Row],[return_rate]]/100)</f>
        <v>169.90940000000001</v>
      </c>
      <c r="T1833" s="2">
        <f>Table1[[#This Row],[units_sold]]-Table1[[#This Row],[unit_return]]</f>
        <v>989.09059999999999</v>
      </c>
      <c r="U1833">
        <f>Table1[[#This Row],[final_sold]]*Table1[[#This Row],[final_price]]</f>
        <v>22583737.757823378</v>
      </c>
      <c r="V1833">
        <v>2.89</v>
      </c>
      <c r="W1833">
        <v>8.0399999999999991</v>
      </c>
    </row>
    <row r="1834" spans="1:23" x14ac:dyDescent="0.3">
      <c r="A1834">
        <v>2021</v>
      </c>
      <c r="B1834" t="s">
        <v>38</v>
      </c>
      <c r="C1834" t="s">
        <v>21</v>
      </c>
      <c r="D1834">
        <v>51785</v>
      </c>
      <c r="E1834">
        <v>2.93</v>
      </c>
      <c r="F1834" s="2">
        <f>Table1[[#This Row],[website_traffic]]*(Table1[[#This Row],[conversion_rate]]/100)</f>
        <v>1517.3005000000001</v>
      </c>
      <c r="G1834">
        <v>316635.86</v>
      </c>
      <c r="H1834" s="2">
        <f>Table1[[#This Row],[marketing_spend]]/Table1[[#This Row],[customer buying]]</f>
        <v>208.68368526867286</v>
      </c>
      <c r="I1834">
        <v>7204.54</v>
      </c>
      <c r="J1834">
        <v>59.52</v>
      </c>
      <c r="K1834" s="1">
        <f t="shared" si="28"/>
        <v>2916.3977919999998</v>
      </c>
      <c r="L1834">
        <v>438.44</v>
      </c>
      <c r="M1834">
        <v>1.06</v>
      </c>
      <c r="N1834" s="1">
        <f>Table1[[#This Row],[final_price]]*Table1[[#This Row],[competitor_price_index]]</f>
        <v>3091.3816595200001</v>
      </c>
      <c r="O1834" t="s">
        <v>45</v>
      </c>
      <c r="P1834">
        <v>568</v>
      </c>
      <c r="Q1834">
        <v>1335</v>
      </c>
      <c r="R1834">
        <v>16.920000000000002</v>
      </c>
      <c r="S1834" s="2">
        <f>Table1[[#This Row],[units_sold]]*(Table1[[#This Row],[return_rate]]/100)</f>
        <v>225.88200000000003</v>
      </c>
      <c r="T1834" s="2">
        <f>Table1[[#This Row],[units_sold]]-Table1[[#This Row],[unit_return]]</f>
        <v>1109.1179999999999</v>
      </c>
      <c r="U1834">
        <f>Table1[[#This Row],[final_sold]]*Table1[[#This Row],[final_price]]</f>
        <v>3234629.2862674557</v>
      </c>
      <c r="V1834">
        <v>4.4000000000000004</v>
      </c>
      <c r="W1834">
        <v>17.13</v>
      </c>
    </row>
    <row r="1835" spans="1:23" x14ac:dyDescent="0.3">
      <c r="A1835">
        <v>2021</v>
      </c>
      <c r="B1835" t="s">
        <v>38</v>
      </c>
      <c r="C1835" t="s">
        <v>22</v>
      </c>
      <c r="D1835">
        <v>30048</v>
      </c>
      <c r="E1835">
        <v>5.98</v>
      </c>
      <c r="F1835" s="2">
        <f>Table1[[#This Row],[website_traffic]]*(Table1[[#This Row],[conversion_rate]]/100)</f>
        <v>1796.8704000000002</v>
      </c>
      <c r="G1835">
        <v>271005</v>
      </c>
      <c r="H1835" s="2">
        <f>Table1[[#This Row],[marketing_spend]]/Table1[[#This Row],[customer buying]]</f>
        <v>150.8205600136771</v>
      </c>
      <c r="I1835">
        <v>16239.61</v>
      </c>
      <c r="J1835">
        <v>4.0199999999999996</v>
      </c>
      <c r="K1835" s="1">
        <f t="shared" si="28"/>
        <v>15586.777678</v>
      </c>
      <c r="L1835">
        <v>440.77</v>
      </c>
      <c r="M1835">
        <v>1.06</v>
      </c>
      <c r="N1835" s="1">
        <f>Table1[[#This Row],[final_price]]*Table1[[#This Row],[competitor_price_index]]</f>
        <v>16521.984338680002</v>
      </c>
      <c r="O1835" t="s">
        <v>44</v>
      </c>
      <c r="P1835">
        <v>1410</v>
      </c>
      <c r="Q1835">
        <v>1702</v>
      </c>
      <c r="R1835">
        <v>3.3</v>
      </c>
      <c r="S1835" s="2">
        <f>Table1[[#This Row],[units_sold]]*(Table1[[#This Row],[return_rate]]/100)</f>
        <v>56.166000000000004</v>
      </c>
      <c r="T1835" s="2">
        <f>Table1[[#This Row],[units_sold]]-Table1[[#This Row],[unit_return]]</f>
        <v>1645.8340000000001</v>
      </c>
      <c r="U1835">
        <f>Table1[[#This Row],[final_sold]]*Table1[[#This Row],[final_price]]</f>
        <v>25653248.652893454</v>
      </c>
      <c r="V1835">
        <v>3.79</v>
      </c>
      <c r="W1835">
        <v>13.33</v>
      </c>
    </row>
    <row r="1836" spans="1:23" x14ac:dyDescent="0.3">
      <c r="A1836">
        <v>2021</v>
      </c>
      <c r="B1836" t="s">
        <v>38</v>
      </c>
      <c r="C1836" t="s">
        <v>19</v>
      </c>
      <c r="D1836">
        <v>71422</v>
      </c>
      <c r="E1836">
        <v>1.66</v>
      </c>
      <c r="F1836" s="2">
        <f>Table1[[#This Row],[website_traffic]]*(Table1[[#This Row],[conversion_rate]]/100)</f>
        <v>1185.6052</v>
      </c>
      <c r="G1836">
        <v>359164.67</v>
      </c>
      <c r="H1836" s="2">
        <f>Table1[[#This Row],[marketing_spend]]/Table1[[#This Row],[customer buying]]</f>
        <v>302.93783293123209</v>
      </c>
      <c r="I1836">
        <v>30414.639999999999</v>
      </c>
      <c r="J1836">
        <v>42.1</v>
      </c>
      <c r="K1836" s="1">
        <f t="shared" si="28"/>
        <v>17610.076559999998</v>
      </c>
      <c r="L1836">
        <v>231.03</v>
      </c>
      <c r="M1836">
        <v>1.19</v>
      </c>
      <c r="N1836" s="1">
        <f>Table1[[#This Row],[final_price]]*Table1[[#This Row],[competitor_price_index]]</f>
        <v>20955.991106399997</v>
      </c>
      <c r="O1836" t="s">
        <v>45</v>
      </c>
      <c r="P1836">
        <v>2765</v>
      </c>
      <c r="Q1836">
        <v>1052</v>
      </c>
      <c r="R1836">
        <v>5.05</v>
      </c>
      <c r="S1836" s="2">
        <f>Table1[[#This Row],[units_sold]]*(Table1[[#This Row],[return_rate]]/100)</f>
        <v>53.125999999999998</v>
      </c>
      <c r="T1836" s="2">
        <f>Table1[[#This Row],[units_sold]]-Table1[[#This Row],[unit_return]]</f>
        <v>998.87400000000002</v>
      </c>
      <c r="U1836">
        <f>Table1[[#This Row],[final_sold]]*Table1[[#This Row],[final_price]]</f>
        <v>17590247.613793436</v>
      </c>
      <c r="V1836">
        <v>4.4400000000000004</v>
      </c>
      <c r="W1836">
        <v>17.010000000000002</v>
      </c>
    </row>
    <row r="1837" spans="1:23" x14ac:dyDescent="0.3">
      <c r="A1837">
        <v>2021</v>
      </c>
      <c r="B1837" t="s">
        <v>38</v>
      </c>
      <c r="C1837" t="s">
        <v>22</v>
      </c>
      <c r="D1837">
        <v>109182</v>
      </c>
      <c r="E1837">
        <v>0.75</v>
      </c>
      <c r="F1837" s="2">
        <f>Table1[[#This Row],[website_traffic]]*(Table1[[#This Row],[conversion_rate]]/100)</f>
        <v>818.86500000000001</v>
      </c>
      <c r="G1837">
        <v>441188.67</v>
      </c>
      <c r="H1837" s="2">
        <f>Table1[[#This Row],[marketing_spend]]/Table1[[#This Row],[customer buying]]</f>
        <v>538.78071476983382</v>
      </c>
      <c r="I1837">
        <v>19221.509999999998</v>
      </c>
      <c r="J1837">
        <v>3.63</v>
      </c>
      <c r="K1837" s="1">
        <f t="shared" si="28"/>
        <v>18523.769186999998</v>
      </c>
      <c r="L1837">
        <v>413.32</v>
      </c>
      <c r="M1837">
        <v>1.1399999999999999</v>
      </c>
      <c r="N1837" s="1">
        <f>Table1[[#This Row],[final_price]]*Table1[[#This Row],[competitor_price_index]]</f>
        <v>21117.096873179995</v>
      </c>
      <c r="O1837" t="s">
        <v>45</v>
      </c>
      <c r="P1837">
        <v>3202</v>
      </c>
      <c r="Q1837">
        <v>625</v>
      </c>
      <c r="R1837">
        <v>6.96</v>
      </c>
      <c r="S1837" s="2">
        <f>Table1[[#This Row],[units_sold]]*(Table1[[#This Row],[return_rate]]/100)</f>
        <v>43.5</v>
      </c>
      <c r="T1837" s="2">
        <f>Table1[[#This Row],[units_sold]]-Table1[[#This Row],[unit_return]]</f>
        <v>581.5</v>
      </c>
      <c r="U1837">
        <f>Table1[[#This Row],[final_sold]]*Table1[[#This Row],[final_price]]</f>
        <v>10771571.782240499</v>
      </c>
      <c r="V1837">
        <v>3.82</v>
      </c>
      <c r="W1837">
        <v>10.050000000000001</v>
      </c>
    </row>
    <row r="1838" spans="1:23" x14ac:dyDescent="0.3">
      <c r="A1838">
        <v>2021</v>
      </c>
      <c r="B1838" t="s">
        <v>38</v>
      </c>
      <c r="C1838" t="s">
        <v>22</v>
      </c>
      <c r="D1838">
        <v>112201</v>
      </c>
      <c r="E1838">
        <v>3.57</v>
      </c>
      <c r="F1838" s="2">
        <f>Table1[[#This Row],[website_traffic]]*(Table1[[#This Row],[conversion_rate]]/100)</f>
        <v>4005.5756999999994</v>
      </c>
      <c r="G1838">
        <v>212457.02</v>
      </c>
      <c r="H1838" s="2">
        <f>Table1[[#This Row],[marketing_spend]]/Table1[[#This Row],[customer buying]]</f>
        <v>53.040320770869471</v>
      </c>
      <c r="I1838">
        <v>40599.279999999999</v>
      </c>
      <c r="J1838">
        <v>17.82</v>
      </c>
      <c r="K1838" s="1">
        <f t="shared" si="28"/>
        <v>33364.488303999999</v>
      </c>
      <c r="L1838">
        <v>467.34</v>
      </c>
      <c r="M1838">
        <v>1.18</v>
      </c>
      <c r="N1838" s="1">
        <f>Table1[[#This Row],[final_price]]*Table1[[#This Row],[competitor_price_index]]</f>
        <v>39370.096198719999</v>
      </c>
      <c r="O1838" t="s">
        <v>45</v>
      </c>
      <c r="P1838">
        <v>1789</v>
      </c>
      <c r="Q1838">
        <v>3805</v>
      </c>
      <c r="R1838">
        <v>17.899999999999999</v>
      </c>
      <c r="S1838" s="2">
        <f>Table1[[#This Row],[units_sold]]*(Table1[[#This Row],[return_rate]]/100)</f>
        <v>681.09500000000003</v>
      </c>
      <c r="T1838" s="2">
        <f>Table1[[#This Row],[units_sold]]-Table1[[#This Row],[unit_return]]</f>
        <v>3123.9049999999997</v>
      </c>
      <c r="U1838">
        <f>Table1[[#This Row],[final_sold]]*Table1[[#This Row],[final_price]]</f>
        <v>104227491.83530711</v>
      </c>
      <c r="V1838">
        <v>4.75</v>
      </c>
      <c r="W1838">
        <v>6.44</v>
      </c>
    </row>
    <row r="1839" spans="1:23" x14ac:dyDescent="0.3">
      <c r="A1839">
        <v>2021</v>
      </c>
      <c r="B1839" t="s">
        <v>38</v>
      </c>
      <c r="C1839" t="s">
        <v>20</v>
      </c>
      <c r="D1839">
        <v>3420</v>
      </c>
      <c r="E1839">
        <v>5.01</v>
      </c>
      <c r="F1839" s="2">
        <f>Table1[[#This Row],[website_traffic]]*(Table1[[#This Row],[conversion_rate]]/100)</f>
        <v>171.34199999999998</v>
      </c>
      <c r="G1839">
        <v>170061.23</v>
      </c>
      <c r="H1839" s="2">
        <f>Table1[[#This Row],[marketing_spend]]/Table1[[#This Row],[customer buying]]</f>
        <v>992.52506682541366</v>
      </c>
      <c r="I1839">
        <v>20209.32</v>
      </c>
      <c r="J1839">
        <v>9.24</v>
      </c>
      <c r="K1839" s="1">
        <f t="shared" si="28"/>
        <v>18341.978832000001</v>
      </c>
      <c r="L1839">
        <v>490.39</v>
      </c>
      <c r="M1839">
        <v>0.84</v>
      </c>
      <c r="N1839" s="1">
        <f>Table1[[#This Row],[final_price]]*Table1[[#This Row],[competitor_price_index]]</f>
        <v>15407.26221888</v>
      </c>
      <c r="O1839" t="s">
        <v>45</v>
      </c>
      <c r="P1839">
        <v>3434</v>
      </c>
      <c r="Q1839">
        <v>135</v>
      </c>
      <c r="R1839">
        <v>6.79</v>
      </c>
      <c r="S1839" s="2">
        <f>Table1[[#This Row],[units_sold]]*(Table1[[#This Row],[return_rate]]/100)</f>
        <v>9.166500000000001</v>
      </c>
      <c r="T1839" s="2">
        <f>Table1[[#This Row],[units_sold]]-Table1[[#This Row],[unit_return]]</f>
        <v>125.8335</v>
      </c>
      <c r="U1839">
        <f>Table1[[#This Row],[final_sold]]*Table1[[#This Row],[final_price]]</f>
        <v>2308035.3933564723</v>
      </c>
      <c r="V1839">
        <v>3.94</v>
      </c>
      <c r="W1839">
        <v>5.94</v>
      </c>
    </row>
    <row r="1840" spans="1:23" x14ac:dyDescent="0.3">
      <c r="A1840">
        <v>2021</v>
      </c>
      <c r="B1840" t="s">
        <v>38</v>
      </c>
      <c r="C1840" t="s">
        <v>18</v>
      </c>
      <c r="D1840">
        <v>77992</v>
      </c>
      <c r="E1840">
        <v>2.4500000000000002</v>
      </c>
      <c r="F1840" s="2">
        <f>Table1[[#This Row],[website_traffic]]*(Table1[[#This Row],[conversion_rate]]/100)</f>
        <v>1910.8040000000001</v>
      </c>
      <c r="G1840">
        <v>293062.09999999998</v>
      </c>
      <c r="H1840" s="2">
        <f>Table1[[#This Row],[marketing_spend]]/Table1[[#This Row],[customer buying]]</f>
        <v>153.37109405255586</v>
      </c>
      <c r="I1840">
        <v>13693.97</v>
      </c>
      <c r="J1840">
        <v>33.200000000000003</v>
      </c>
      <c r="K1840" s="1">
        <f t="shared" si="28"/>
        <v>9147.5719599999993</v>
      </c>
      <c r="L1840">
        <v>29.17</v>
      </c>
      <c r="M1840">
        <v>0.87</v>
      </c>
      <c r="N1840" s="1">
        <f>Table1[[#This Row],[final_price]]*Table1[[#This Row],[competitor_price_index]]</f>
        <v>7958.3876051999996</v>
      </c>
      <c r="O1840" t="s">
        <v>45</v>
      </c>
      <c r="P1840">
        <v>2307</v>
      </c>
      <c r="Q1840">
        <v>1628</v>
      </c>
      <c r="R1840">
        <v>12.38</v>
      </c>
      <c r="S1840" s="2">
        <f>Table1[[#This Row],[units_sold]]*(Table1[[#This Row],[return_rate]]/100)</f>
        <v>201.54640000000001</v>
      </c>
      <c r="T1840" s="2">
        <f>Table1[[#This Row],[units_sold]]-Table1[[#This Row],[unit_return]]</f>
        <v>1426.4536000000001</v>
      </c>
      <c r="U1840">
        <f>Table1[[#This Row],[final_sold]]*Table1[[#This Row],[final_price]]</f>
        <v>13048586.953601055</v>
      </c>
      <c r="V1840">
        <v>4.26</v>
      </c>
      <c r="W1840">
        <v>8.99</v>
      </c>
    </row>
    <row r="1841" spans="1:23" x14ac:dyDescent="0.3">
      <c r="A1841">
        <v>2021</v>
      </c>
      <c r="B1841" t="s">
        <v>38</v>
      </c>
      <c r="C1841" t="s">
        <v>21</v>
      </c>
      <c r="D1841">
        <v>174312</v>
      </c>
      <c r="E1841">
        <v>5.0999999999999996</v>
      </c>
      <c r="F1841" s="2">
        <f>Table1[[#This Row],[website_traffic]]*(Table1[[#This Row],[conversion_rate]]/100)</f>
        <v>8889.9120000000003</v>
      </c>
      <c r="G1841">
        <v>58734.9</v>
      </c>
      <c r="H1841" s="2">
        <f>Table1[[#This Row],[marketing_spend]]/Table1[[#This Row],[customer buying]]</f>
        <v>6.606915793992111</v>
      </c>
      <c r="I1841">
        <v>42799.33</v>
      </c>
      <c r="J1841">
        <v>52.77</v>
      </c>
      <c r="K1841" s="1">
        <f t="shared" si="28"/>
        <v>20214.123559</v>
      </c>
      <c r="L1841">
        <v>465.42</v>
      </c>
      <c r="M1841">
        <v>0.82</v>
      </c>
      <c r="N1841" s="1">
        <f>Table1[[#This Row],[final_price]]*Table1[[#This Row],[competitor_price_index]]</f>
        <v>16575.581318379998</v>
      </c>
      <c r="O1841" t="s">
        <v>45</v>
      </c>
      <c r="P1841">
        <v>683</v>
      </c>
      <c r="Q1841">
        <v>6578</v>
      </c>
      <c r="R1841">
        <v>6.24</v>
      </c>
      <c r="S1841" s="2">
        <f>Table1[[#This Row],[units_sold]]*(Table1[[#This Row],[return_rate]]/100)</f>
        <v>410.46720000000005</v>
      </c>
      <c r="T1841" s="2">
        <f>Table1[[#This Row],[units_sold]]-Table1[[#This Row],[unit_return]]</f>
        <v>6167.5328</v>
      </c>
      <c r="U1841">
        <f>Table1[[#This Row],[final_sold]]*Table1[[#This Row],[final_price]]</f>
        <v>124671270.07338524</v>
      </c>
      <c r="V1841">
        <v>3.7</v>
      </c>
      <c r="W1841">
        <v>12.21</v>
      </c>
    </row>
    <row r="1842" spans="1:23" x14ac:dyDescent="0.3">
      <c r="A1842">
        <v>2021</v>
      </c>
      <c r="B1842" t="s">
        <v>38</v>
      </c>
      <c r="C1842" t="s">
        <v>20</v>
      </c>
      <c r="D1842">
        <v>158481</v>
      </c>
      <c r="E1842">
        <v>6.56</v>
      </c>
      <c r="F1842" s="2">
        <f>Table1[[#This Row],[website_traffic]]*(Table1[[#This Row],[conversion_rate]]/100)</f>
        <v>10396.353599999999</v>
      </c>
      <c r="G1842">
        <v>289042.90999999997</v>
      </c>
      <c r="H1842" s="2">
        <f>Table1[[#This Row],[marketing_spend]]/Table1[[#This Row],[customer buying]]</f>
        <v>27.802335426528781</v>
      </c>
      <c r="I1842">
        <v>34432.019999999997</v>
      </c>
      <c r="J1842">
        <v>45.8</v>
      </c>
      <c r="K1842" s="1">
        <f t="shared" si="28"/>
        <v>18662.154839999999</v>
      </c>
      <c r="L1842">
        <v>41.91</v>
      </c>
      <c r="M1842">
        <v>0.8</v>
      </c>
      <c r="N1842" s="1">
        <f>Table1[[#This Row],[final_price]]*Table1[[#This Row],[competitor_price_index]]</f>
        <v>14929.723872</v>
      </c>
      <c r="O1842" t="s">
        <v>45</v>
      </c>
      <c r="P1842">
        <v>2161</v>
      </c>
      <c r="Q1842">
        <v>9918</v>
      </c>
      <c r="R1842">
        <v>6.23</v>
      </c>
      <c r="S1842" s="2">
        <f>Table1[[#This Row],[units_sold]]*(Table1[[#This Row],[return_rate]]/100)</f>
        <v>617.89139999999998</v>
      </c>
      <c r="T1842" s="2">
        <f>Table1[[#This Row],[units_sold]]-Table1[[#This Row],[unit_return]]</f>
        <v>9300.1085999999996</v>
      </c>
      <c r="U1842">
        <f>Table1[[#This Row],[final_sold]]*Table1[[#This Row],[final_price]]</f>
        <v>173560066.72201562</v>
      </c>
      <c r="V1842">
        <v>4.7699999999999996</v>
      </c>
      <c r="W1842">
        <v>11.69</v>
      </c>
    </row>
    <row r="1843" spans="1:23" x14ac:dyDescent="0.3">
      <c r="A1843">
        <v>2021</v>
      </c>
      <c r="B1843" t="s">
        <v>38</v>
      </c>
      <c r="C1843" t="s">
        <v>18</v>
      </c>
      <c r="D1843">
        <v>81919</v>
      </c>
      <c r="E1843">
        <v>2.5499999999999998</v>
      </c>
      <c r="F1843" s="2">
        <f>Table1[[#This Row],[website_traffic]]*(Table1[[#This Row],[conversion_rate]]/100)</f>
        <v>2088.9344999999998</v>
      </c>
      <c r="G1843">
        <v>498952.93</v>
      </c>
      <c r="H1843" s="2">
        <f>Table1[[#This Row],[marketing_spend]]/Table1[[#This Row],[customer buying]]</f>
        <v>238.85522978341353</v>
      </c>
      <c r="I1843">
        <v>11230.75</v>
      </c>
      <c r="J1843">
        <v>0.69</v>
      </c>
      <c r="K1843" s="1">
        <f t="shared" si="28"/>
        <v>11153.257825000001</v>
      </c>
      <c r="L1843">
        <v>387.03</v>
      </c>
      <c r="M1843">
        <v>0.96</v>
      </c>
      <c r="N1843" s="1">
        <f>Table1[[#This Row],[final_price]]*Table1[[#This Row],[competitor_price_index]]</f>
        <v>10707.127512000001</v>
      </c>
      <c r="O1843" t="s">
        <v>45</v>
      </c>
      <c r="P1843">
        <v>4197</v>
      </c>
      <c r="Q1843">
        <v>1119</v>
      </c>
      <c r="R1843">
        <v>2.37</v>
      </c>
      <c r="S1843" s="2">
        <f>Table1[[#This Row],[units_sold]]*(Table1[[#This Row],[return_rate]]/100)</f>
        <v>26.520300000000002</v>
      </c>
      <c r="T1843" s="2">
        <f>Table1[[#This Row],[units_sold]]-Table1[[#This Row],[unit_return]]</f>
        <v>1092.4797000000001</v>
      </c>
      <c r="U1843">
        <f>Table1[[#This Row],[final_sold]]*Table1[[#This Row],[final_price]]</f>
        <v>12184707.762678655</v>
      </c>
      <c r="V1843">
        <v>2.68</v>
      </c>
      <c r="W1843">
        <v>8.2899999999999991</v>
      </c>
    </row>
    <row r="1844" spans="1:23" x14ac:dyDescent="0.3">
      <c r="A1844">
        <v>2021</v>
      </c>
      <c r="B1844" t="s">
        <v>38</v>
      </c>
      <c r="C1844" t="s">
        <v>20</v>
      </c>
      <c r="D1844">
        <v>196163</v>
      </c>
      <c r="E1844">
        <v>1.46</v>
      </c>
      <c r="F1844" s="2">
        <f>Table1[[#This Row],[website_traffic]]*(Table1[[#This Row],[conversion_rate]]/100)</f>
        <v>2863.9798000000001</v>
      </c>
      <c r="G1844">
        <v>295202.58</v>
      </c>
      <c r="H1844" s="2">
        <f>Table1[[#This Row],[marketing_spend]]/Table1[[#This Row],[customer buying]]</f>
        <v>103.07425352650881</v>
      </c>
      <c r="I1844">
        <v>22171.81</v>
      </c>
      <c r="J1844">
        <v>52.94</v>
      </c>
      <c r="K1844" s="1">
        <f t="shared" si="28"/>
        <v>10434.053786</v>
      </c>
      <c r="L1844">
        <v>29.89</v>
      </c>
      <c r="M1844">
        <v>1.07</v>
      </c>
      <c r="N1844" s="1">
        <f>Table1[[#This Row],[final_price]]*Table1[[#This Row],[competitor_price_index]]</f>
        <v>11164.437551020001</v>
      </c>
      <c r="O1844" t="s">
        <v>45</v>
      </c>
      <c r="P1844">
        <v>4555</v>
      </c>
      <c r="Q1844">
        <v>2228</v>
      </c>
      <c r="R1844">
        <v>12.89</v>
      </c>
      <c r="S1844" s="2">
        <f>Table1[[#This Row],[units_sold]]*(Table1[[#This Row],[return_rate]]/100)</f>
        <v>287.18920000000003</v>
      </c>
      <c r="T1844" s="2">
        <f>Table1[[#This Row],[units_sold]]-Table1[[#This Row],[unit_return]]</f>
        <v>1940.8108</v>
      </c>
      <c r="U1844">
        <f>Table1[[#This Row],[final_sold]]*Table1[[#This Row],[final_price]]</f>
        <v>20250524.275649689</v>
      </c>
      <c r="V1844">
        <v>3.89</v>
      </c>
      <c r="W1844">
        <v>16.05</v>
      </c>
    </row>
    <row r="1845" spans="1:23" x14ac:dyDescent="0.3">
      <c r="A1845">
        <v>2021</v>
      </c>
      <c r="B1845" t="s">
        <v>38</v>
      </c>
      <c r="C1845" t="s">
        <v>20</v>
      </c>
      <c r="D1845">
        <v>10275</v>
      </c>
      <c r="E1845">
        <v>2.62</v>
      </c>
      <c r="F1845" s="2">
        <f>Table1[[#This Row],[website_traffic]]*(Table1[[#This Row],[conversion_rate]]/100)</f>
        <v>269.20499999999998</v>
      </c>
      <c r="G1845">
        <v>422339.43</v>
      </c>
      <c r="H1845" s="2">
        <f>Table1[[#This Row],[marketing_spend]]/Table1[[#This Row],[customer buying]]</f>
        <v>1568.8394717780131</v>
      </c>
      <c r="I1845">
        <v>14385.66</v>
      </c>
      <c r="J1845">
        <v>36.520000000000003</v>
      </c>
      <c r="K1845" s="1">
        <f t="shared" si="28"/>
        <v>9132.0169679999999</v>
      </c>
      <c r="L1845">
        <v>350.42</v>
      </c>
      <c r="M1845">
        <v>1.04</v>
      </c>
      <c r="N1845" s="1">
        <f>Table1[[#This Row],[final_price]]*Table1[[#This Row],[competitor_price_index]]</f>
        <v>9497.2976467200006</v>
      </c>
      <c r="O1845" t="s">
        <v>45</v>
      </c>
      <c r="P1845">
        <v>2209</v>
      </c>
      <c r="Q1845">
        <v>183</v>
      </c>
      <c r="R1845">
        <v>13.18</v>
      </c>
      <c r="S1845" s="2">
        <f>Table1[[#This Row],[units_sold]]*(Table1[[#This Row],[return_rate]]/100)</f>
        <v>24.119399999999999</v>
      </c>
      <c r="T1845" s="2">
        <f>Table1[[#This Row],[units_sold]]-Table1[[#This Row],[unit_return]]</f>
        <v>158.88060000000002</v>
      </c>
      <c r="U1845">
        <f>Table1[[#This Row],[final_sold]]*Table1[[#This Row],[final_price]]</f>
        <v>1450900.3350860209</v>
      </c>
      <c r="V1845">
        <v>3.41</v>
      </c>
      <c r="W1845">
        <v>12.59</v>
      </c>
    </row>
    <row r="1846" spans="1:23" x14ac:dyDescent="0.3">
      <c r="A1846">
        <v>2021</v>
      </c>
      <c r="B1846" t="s">
        <v>38</v>
      </c>
      <c r="C1846" t="s">
        <v>18</v>
      </c>
      <c r="D1846">
        <v>148045</v>
      </c>
      <c r="E1846">
        <v>6.93</v>
      </c>
      <c r="F1846" s="2">
        <f>Table1[[#This Row],[website_traffic]]*(Table1[[#This Row],[conversion_rate]]/100)</f>
        <v>10259.5185</v>
      </c>
      <c r="G1846">
        <v>203814.36</v>
      </c>
      <c r="H1846" s="2">
        <f>Table1[[#This Row],[marketing_spend]]/Table1[[#This Row],[customer buying]]</f>
        <v>19.865879670668754</v>
      </c>
      <c r="I1846">
        <v>29152.05</v>
      </c>
      <c r="J1846">
        <v>50.45</v>
      </c>
      <c r="K1846" s="1">
        <f t="shared" si="28"/>
        <v>14444.840774999999</v>
      </c>
      <c r="L1846">
        <v>472.96</v>
      </c>
      <c r="M1846">
        <v>0.87</v>
      </c>
      <c r="N1846" s="1">
        <f>Table1[[#This Row],[final_price]]*Table1[[#This Row],[competitor_price_index]]</f>
        <v>12567.011474249999</v>
      </c>
      <c r="O1846" t="s">
        <v>45</v>
      </c>
      <c r="P1846">
        <v>3841</v>
      </c>
      <c r="Q1846">
        <v>9705</v>
      </c>
      <c r="R1846">
        <v>15.19</v>
      </c>
      <c r="S1846" s="2">
        <f>Table1[[#This Row],[units_sold]]*(Table1[[#This Row],[return_rate]]/100)</f>
        <v>1474.1895000000002</v>
      </c>
      <c r="T1846" s="2">
        <f>Table1[[#This Row],[units_sold]]-Table1[[#This Row],[unit_return]]</f>
        <v>8230.8104999999996</v>
      </c>
      <c r="U1846">
        <f>Table1[[#This Row],[final_sold]]*Table1[[#This Row],[final_price]]</f>
        <v>118892747.12169813</v>
      </c>
      <c r="V1846">
        <v>4.7300000000000004</v>
      </c>
      <c r="W1846">
        <v>10.93</v>
      </c>
    </row>
    <row r="1847" spans="1:23" x14ac:dyDescent="0.3">
      <c r="A1847">
        <v>2021</v>
      </c>
      <c r="B1847" t="s">
        <v>38</v>
      </c>
      <c r="C1847" t="s">
        <v>19</v>
      </c>
      <c r="D1847">
        <v>65746</v>
      </c>
      <c r="E1847">
        <v>2.78</v>
      </c>
      <c r="F1847" s="2">
        <f>Table1[[#This Row],[website_traffic]]*(Table1[[#This Row],[conversion_rate]]/100)</f>
        <v>1827.7387999999999</v>
      </c>
      <c r="G1847">
        <v>329783.76</v>
      </c>
      <c r="H1847" s="2">
        <f>Table1[[#This Row],[marketing_spend]]/Table1[[#This Row],[customer buying]]</f>
        <v>180.43265263067133</v>
      </c>
      <c r="I1847">
        <v>12485.08</v>
      </c>
      <c r="J1847">
        <v>45.06</v>
      </c>
      <c r="K1847" s="1">
        <f t="shared" si="28"/>
        <v>6859.302952</v>
      </c>
      <c r="L1847">
        <v>294.01</v>
      </c>
      <c r="M1847">
        <v>1</v>
      </c>
      <c r="N1847" s="1">
        <f>Table1[[#This Row],[final_price]]*Table1[[#This Row],[competitor_price_index]]</f>
        <v>6859.302952</v>
      </c>
      <c r="O1847" t="s">
        <v>44</v>
      </c>
      <c r="P1847">
        <v>672</v>
      </c>
      <c r="Q1847">
        <v>1160</v>
      </c>
      <c r="R1847">
        <v>11.9</v>
      </c>
      <c r="S1847" s="2">
        <f>Table1[[#This Row],[units_sold]]*(Table1[[#This Row],[return_rate]]/100)</f>
        <v>138.04000000000002</v>
      </c>
      <c r="T1847" s="2">
        <f>Table1[[#This Row],[units_sold]]-Table1[[#This Row],[unit_return]]</f>
        <v>1021.96</v>
      </c>
      <c r="U1847">
        <f>Table1[[#This Row],[final_sold]]*Table1[[#This Row],[final_price]]</f>
        <v>7009933.2448259201</v>
      </c>
      <c r="V1847">
        <v>2.54</v>
      </c>
      <c r="W1847">
        <v>14.81</v>
      </c>
    </row>
    <row r="1848" spans="1:23" x14ac:dyDescent="0.3">
      <c r="A1848">
        <v>2021</v>
      </c>
      <c r="B1848" t="s">
        <v>38</v>
      </c>
      <c r="C1848" t="s">
        <v>18</v>
      </c>
      <c r="D1848">
        <v>104467</v>
      </c>
      <c r="E1848">
        <v>1.89</v>
      </c>
      <c r="F1848" s="2">
        <f>Table1[[#This Row],[website_traffic]]*(Table1[[#This Row],[conversion_rate]]/100)</f>
        <v>1974.4263000000001</v>
      </c>
      <c r="G1848">
        <v>494912.83</v>
      </c>
      <c r="H1848" s="2">
        <f>Table1[[#This Row],[marketing_spend]]/Table1[[#This Row],[customer buying]]</f>
        <v>250.66158711520404</v>
      </c>
      <c r="I1848">
        <v>30597.61</v>
      </c>
      <c r="J1848">
        <v>50.53</v>
      </c>
      <c r="K1848" s="1">
        <f t="shared" si="28"/>
        <v>15136.637667000001</v>
      </c>
      <c r="L1848">
        <v>427.36</v>
      </c>
      <c r="M1848">
        <v>0.89</v>
      </c>
      <c r="N1848" s="1">
        <f>Table1[[#This Row],[final_price]]*Table1[[#This Row],[competitor_price_index]]</f>
        <v>13471.60752363</v>
      </c>
      <c r="O1848" t="s">
        <v>45</v>
      </c>
      <c r="P1848">
        <v>4463</v>
      </c>
      <c r="Q1848">
        <v>1670</v>
      </c>
      <c r="R1848">
        <v>19.23</v>
      </c>
      <c r="S1848" s="2">
        <f>Table1[[#This Row],[units_sold]]*(Table1[[#This Row],[return_rate]]/100)</f>
        <v>321.14100000000002</v>
      </c>
      <c r="T1848" s="2">
        <f>Table1[[#This Row],[units_sold]]-Table1[[#This Row],[unit_return]]</f>
        <v>1348.8589999999999</v>
      </c>
      <c r="U1848">
        <f>Table1[[#This Row],[final_sold]]*Table1[[#This Row],[final_price]]</f>
        <v>20417189.946871951</v>
      </c>
      <c r="V1848">
        <v>4.2300000000000004</v>
      </c>
      <c r="W1848">
        <v>14.3</v>
      </c>
    </row>
    <row r="1849" spans="1:23" x14ac:dyDescent="0.3">
      <c r="A1849">
        <v>2021</v>
      </c>
      <c r="B1849" t="s">
        <v>38</v>
      </c>
      <c r="C1849" t="s">
        <v>21</v>
      </c>
      <c r="D1849">
        <v>68238</v>
      </c>
      <c r="E1849">
        <v>5.2</v>
      </c>
      <c r="F1849" s="2">
        <f>Table1[[#This Row],[website_traffic]]*(Table1[[#This Row],[conversion_rate]]/100)</f>
        <v>3548.3760000000002</v>
      </c>
      <c r="G1849">
        <v>428142.9</v>
      </c>
      <c r="H1849" s="2">
        <f>Table1[[#This Row],[marketing_spend]]/Table1[[#This Row],[customer buying]]</f>
        <v>120.65883096943503</v>
      </c>
      <c r="I1849">
        <v>11476.19</v>
      </c>
      <c r="J1849">
        <v>33.03</v>
      </c>
      <c r="K1849" s="1">
        <f t="shared" si="28"/>
        <v>7685.6044430000002</v>
      </c>
      <c r="L1849">
        <v>317.77999999999997</v>
      </c>
      <c r="M1849">
        <v>0.98</v>
      </c>
      <c r="N1849" s="1">
        <f>Table1[[#This Row],[final_price]]*Table1[[#This Row],[competitor_price_index]]</f>
        <v>7531.89235414</v>
      </c>
      <c r="O1849" t="s">
        <v>44</v>
      </c>
      <c r="P1849">
        <v>2131</v>
      </c>
      <c r="Q1849">
        <v>2670</v>
      </c>
      <c r="R1849">
        <v>9.42</v>
      </c>
      <c r="S1849" s="2">
        <f>Table1[[#This Row],[units_sold]]*(Table1[[#This Row],[return_rate]]/100)</f>
        <v>251.51400000000001</v>
      </c>
      <c r="T1849" s="2">
        <f>Table1[[#This Row],[units_sold]]-Table1[[#This Row],[unit_return]]</f>
        <v>2418.4859999999999</v>
      </c>
      <c r="U1849">
        <f>Table1[[#This Row],[final_sold]]*Table1[[#This Row],[final_price]]</f>
        <v>18587526.746933296</v>
      </c>
      <c r="V1849">
        <v>3.01</v>
      </c>
      <c r="W1849">
        <v>19.84</v>
      </c>
    </row>
    <row r="1850" spans="1:23" x14ac:dyDescent="0.3">
      <c r="A1850">
        <v>2021</v>
      </c>
      <c r="B1850" t="s">
        <v>38</v>
      </c>
      <c r="C1850" t="s">
        <v>22</v>
      </c>
      <c r="D1850">
        <v>24547</v>
      </c>
      <c r="E1850">
        <v>7.68</v>
      </c>
      <c r="F1850" s="2">
        <f>Table1[[#This Row],[website_traffic]]*(Table1[[#This Row],[conversion_rate]]/100)</f>
        <v>1885.2095999999999</v>
      </c>
      <c r="G1850">
        <v>137067.87</v>
      </c>
      <c r="H1850" s="2">
        <f>Table1[[#This Row],[marketing_spend]]/Table1[[#This Row],[customer buying]]</f>
        <v>72.706965846131908</v>
      </c>
      <c r="I1850">
        <v>49585.32</v>
      </c>
      <c r="J1850">
        <v>52.47</v>
      </c>
      <c r="K1850" s="1">
        <f t="shared" si="28"/>
        <v>23567.902596000004</v>
      </c>
      <c r="L1850">
        <v>315.73</v>
      </c>
      <c r="M1850">
        <v>1.1000000000000001</v>
      </c>
      <c r="N1850" s="1">
        <f>Table1[[#This Row],[final_price]]*Table1[[#This Row],[competitor_price_index]]</f>
        <v>25924.692855600006</v>
      </c>
      <c r="O1850" t="s">
        <v>45</v>
      </c>
      <c r="P1850">
        <v>3327</v>
      </c>
      <c r="Q1850">
        <v>1153</v>
      </c>
      <c r="R1850">
        <v>10.79</v>
      </c>
      <c r="S1850" s="2">
        <f>Table1[[#This Row],[units_sold]]*(Table1[[#This Row],[return_rate]]/100)</f>
        <v>124.4087</v>
      </c>
      <c r="T1850" s="2">
        <f>Table1[[#This Row],[units_sold]]-Table1[[#This Row],[unit_return]]</f>
        <v>1028.5913</v>
      </c>
      <c r="U1850">
        <f>Table1[[#This Row],[final_sold]]*Table1[[#This Row],[final_price]]</f>
        <v>24241739.569493018</v>
      </c>
      <c r="V1850">
        <v>3.06</v>
      </c>
      <c r="W1850">
        <v>9.17</v>
      </c>
    </row>
    <row r="1851" spans="1:23" x14ac:dyDescent="0.3">
      <c r="A1851">
        <v>2022</v>
      </c>
      <c r="B1851" t="s">
        <v>38</v>
      </c>
      <c r="C1851" t="s">
        <v>18</v>
      </c>
      <c r="D1851">
        <v>61477</v>
      </c>
      <c r="E1851">
        <v>3.39</v>
      </c>
      <c r="F1851" s="2">
        <f>Table1[[#This Row],[website_traffic]]*(Table1[[#This Row],[conversion_rate]]/100)</f>
        <v>2084.0702999999999</v>
      </c>
      <c r="G1851">
        <v>62689.58</v>
      </c>
      <c r="H1851" s="2">
        <f>Table1[[#This Row],[marketing_spend]]/Table1[[#This Row],[customer buying]]</f>
        <v>30.080357653962061</v>
      </c>
      <c r="I1851">
        <v>10924.89</v>
      </c>
      <c r="J1851">
        <v>36.380000000000003</v>
      </c>
      <c r="K1851" s="1">
        <f t="shared" si="28"/>
        <v>6950.4150179999997</v>
      </c>
      <c r="L1851">
        <v>129.25</v>
      </c>
      <c r="M1851">
        <v>1.2</v>
      </c>
      <c r="N1851" s="1">
        <f>Table1[[#This Row],[final_price]]*Table1[[#This Row],[competitor_price_index]]</f>
        <v>8340.4980215999985</v>
      </c>
      <c r="O1851" t="s">
        <v>45</v>
      </c>
      <c r="P1851">
        <v>4067</v>
      </c>
      <c r="Q1851">
        <v>1567</v>
      </c>
      <c r="R1851">
        <v>22.65</v>
      </c>
      <c r="S1851" s="2">
        <f>Table1[[#This Row],[units_sold]]*(Table1[[#This Row],[return_rate]]/100)</f>
        <v>354.92549999999994</v>
      </c>
      <c r="T1851" s="2">
        <f>Table1[[#This Row],[units_sold]]-Table1[[#This Row],[unit_return]]</f>
        <v>1212.0745000000002</v>
      </c>
      <c r="U1851">
        <f>Table1[[#This Row],[final_sold]]*Table1[[#This Row],[final_price]]</f>
        <v>8424420.8077348415</v>
      </c>
      <c r="V1851">
        <v>3.76</v>
      </c>
      <c r="W1851">
        <v>3.84</v>
      </c>
    </row>
    <row r="1852" spans="1:23" x14ac:dyDescent="0.3">
      <c r="A1852">
        <v>2022</v>
      </c>
      <c r="B1852" t="s">
        <v>38</v>
      </c>
      <c r="C1852" t="s">
        <v>19</v>
      </c>
      <c r="D1852">
        <v>49762</v>
      </c>
      <c r="E1852">
        <v>4.59</v>
      </c>
      <c r="F1852" s="2">
        <f>Table1[[#This Row],[website_traffic]]*(Table1[[#This Row],[conversion_rate]]/100)</f>
        <v>2284.0757999999996</v>
      </c>
      <c r="G1852">
        <v>482984.73</v>
      </c>
      <c r="H1852" s="2">
        <f>Table1[[#This Row],[marketing_spend]]/Table1[[#This Row],[customer buying]]</f>
        <v>211.45739996895026</v>
      </c>
      <c r="I1852">
        <v>212</v>
      </c>
      <c r="J1852">
        <v>38.630000000000003</v>
      </c>
      <c r="K1852" s="1">
        <f t="shared" si="28"/>
        <v>130.10439999999997</v>
      </c>
      <c r="L1852">
        <v>371.58</v>
      </c>
      <c r="M1852">
        <v>1.19</v>
      </c>
      <c r="N1852" s="1">
        <f>Table1[[#This Row],[final_price]]*Table1[[#This Row],[competitor_price_index]]</f>
        <v>154.82423599999996</v>
      </c>
      <c r="O1852" t="s">
        <v>45</v>
      </c>
      <c r="P1852">
        <v>1547</v>
      </c>
      <c r="Q1852">
        <v>1178</v>
      </c>
      <c r="R1852">
        <v>3.96</v>
      </c>
      <c r="S1852" s="2">
        <f>Table1[[#This Row],[units_sold]]*(Table1[[#This Row],[return_rate]]/100)</f>
        <v>46.648799999999994</v>
      </c>
      <c r="T1852" s="2">
        <f>Table1[[#This Row],[units_sold]]-Table1[[#This Row],[unit_return]]</f>
        <v>1131.3512000000001</v>
      </c>
      <c r="U1852">
        <f>Table1[[#This Row],[final_sold]]*Table1[[#This Row],[final_price]]</f>
        <v>147193.76906527998</v>
      </c>
      <c r="V1852">
        <v>2.58</v>
      </c>
      <c r="W1852">
        <v>14.38</v>
      </c>
    </row>
    <row r="1853" spans="1:23" x14ac:dyDescent="0.3">
      <c r="A1853">
        <v>2022</v>
      </c>
      <c r="B1853" t="s">
        <v>38</v>
      </c>
      <c r="C1853" t="s">
        <v>19</v>
      </c>
      <c r="D1853">
        <v>126041</v>
      </c>
      <c r="E1853">
        <v>2.06</v>
      </c>
      <c r="F1853" s="2">
        <f>Table1[[#This Row],[website_traffic]]*(Table1[[#This Row],[conversion_rate]]/100)</f>
        <v>2596.4445999999998</v>
      </c>
      <c r="G1853">
        <v>97074.17</v>
      </c>
      <c r="H1853" s="2">
        <f>Table1[[#This Row],[marketing_spend]]/Table1[[#This Row],[customer buying]]</f>
        <v>37.387344987064239</v>
      </c>
      <c r="I1853">
        <v>19297.36</v>
      </c>
      <c r="J1853">
        <v>39.229999999999997</v>
      </c>
      <c r="K1853" s="1">
        <f t="shared" si="28"/>
        <v>11727.005672000001</v>
      </c>
      <c r="L1853">
        <v>464.7</v>
      </c>
      <c r="M1853">
        <v>1.1499999999999999</v>
      </c>
      <c r="N1853" s="1">
        <f>Table1[[#This Row],[final_price]]*Table1[[#This Row],[competitor_price_index]]</f>
        <v>13486.0565228</v>
      </c>
      <c r="O1853" t="s">
        <v>45</v>
      </c>
      <c r="P1853">
        <v>140</v>
      </c>
      <c r="Q1853">
        <v>1552</v>
      </c>
      <c r="R1853">
        <v>9.98</v>
      </c>
      <c r="S1853" s="2">
        <f>Table1[[#This Row],[units_sold]]*(Table1[[#This Row],[return_rate]]/100)</f>
        <v>154.8896</v>
      </c>
      <c r="T1853" s="2">
        <f>Table1[[#This Row],[units_sold]]-Table1[[#This Row],[unit_return]]</f>
        <v>1397.1104</v>
      </c>
      <c r="U1853">
        <f>Table1[[#This Row],[final_sold]]*Table1[[#This Row],[final_price]]</f>
        <v>16383921.585210191</v>
      </c>
      <c r="V1853">
        <v>2.99</v>
      </c>
      <c r="W1853">
        <v>13.89</v>
      </c>
    </row>
    <row r="1854" spans="1:23" x14ac:dyDescent="0.3">
      <c r="A1854">
        <v>2022</v>
      </c>
      <c r="B1854" t="s">
        <v>38</v>
      </c>
      <c r="C1854" t="s">
        <v>18</v>
      </c>
      <c r="D1854">
        <v>68818</v>
      </c>
      <c r="E1854">
        <v>3.06</v>
      </c>
      <c r="F1854" s="2">
        <f>Table1[[#This Row],[website_traffic]]*(Table1[[#This Row],[conversion_rate]]/100)</f>
        <v>2105.8308000000002</v>
      </c>
      <c r="G1854">
        <v>124524.79</v>
      </c>
      <c r="H1854" s="2">
        <f>Table1[[#This Row],[marketing_spend]]/Table1[[#This Row],[customer buying]]</f>
        <v>59.133331129927427</v>
      </c>
      <c r="I1854">
        <v>13663.36</v>
      </c>
      <c r="J1854">
        <v>47.73</v>
      </c>
      <c r="K1854" s="1">
        <f t="shared" si="28"/>
        <v>7141.8382720000009</v>
      </c>
      <c r="L1854">
        <v>286.73</v>
      </c>
      <c r="M1854">
        <v>1.04</v>
      </c>
      <c r="N1854" s="1">
        <f>Table1[[#This Row],[final_price]]*Table1[[#This Row],[competitor_price_index]]</f>
        <v>7427.5118028800016</v>
      </c>
      <c r="O1854" t="s">
        <v>44</v>
      </c>
      <c r="P1854">
        <v>4394</v>
      </c>
      <c r="Q1854">
        <v>2348</v>
      </c>
      <c r="R1854">
        <v>21.78</v>
      </c>
      <c r="S1854" s="2">
        <f>Table1[[#This Row],[units_sold]]*(Table1[[#This Row],[return_rate]]/100)</f>
        <v>511.39440000000008</v>
      </c>
      <c r="T1854" s="2">
        <f>Table1[[#This Row],[units_sold]]-Table1[[#This Row],[unit_return]]</f>
        <v>1836.6055999999999</v>
      </c>
      <c r="U1854">
        <f>Table1[[#This Row],[final_sold]]*Table1[[#This Row],[final_price]]</f>
        <v>13116740.164649524</v>
      </c>
      <c r="V1854">
        <v>4.46</v>
      </c>
      <c r="W1854">
        <v>20.85</v>
      </c>
    </row>
    <row r="1855" spans="1:23" x14ac:dyDescent="0.3">
      <c r="A1855">
        <v>2022</v>
      </c>
      <c r="B1855" t="s">
        <v>38</v>
      </c>
      <c r="C1855" t="s">
        <v>18</v>
      </c>
      <c r="D1855">
        <v>183469</v>
      </c>
      <c r="E1855">
        <v>5.53</v>
      </c>
      <c r="F1855" s="2">
        <f>Table1[[#This Row],[website_traffic]]*(Table1[[#This Row],[conversion_rate]]/100)</f>
        <v>10145.8357</v>
      </c>
      <c r="G1855">
        <v>98932.96</v>
      </c>
      <c r="H1855" s="2">
        <f>Table1[[#This Row],[marketing_spend]]/Table1[[#This Row],[customer buying]]</f>
        <v>9.7510902921481382</v>
      </c>
      <c r="I1855">
        <v>13507.05</v>
      </c>
      <c r="J1855">
        <v>7.12</v>
      </c>
      <c r="K1855" s="1">
        <f t="shared" si="28"/>
        <v>12545.348039999999</v>
      </c>
      <c r="L1855">
        <v>229.86</v>
      </c>
      <c r="M1855">
        <v>0.82</v>
      </c>
      <c r="N1855" s="1">
        <f>Table1[[#This Row],[final_price]]*Table1[[#This Row],[competitor_price_index]]</f>
        <v>10287.185392799998</v>
      </c>
      <c r="O1855" t="s">
        <v>45</v>
      </c>
      <c r="P1855">
        <v>1835</v>
      </c>
      <c r="Q1855">
        <v>8745</v>
      </c>
      <c r="R1855">
        <v>22.51</v>
      </c>
      <c r="S1855" s="2">
        <f>Table1[[#This Row],[units_sold]]*(Table1[[#This Row],[return_rate]]/100)</f>
        <v>1968.4995000000001</v>
      </c>
      <c r="T1855" s="2">
        <f>Table1[[#This Row],[units_sold]]-Table1[[#This Row],[unit_return]]</f>
        <v>6776.5005000000001</v>
      </c>
      <c r="U1855">
        <f>Table1[[#This Row],[final_sold]]*Table1[[#This Row],[final_price]]</f>
        <v>85013557.265734017</v>
      </c>
      <c r="V1855">
        <v>4.3099999999999996</v>
      </c>
      <c r="W1855">
        <v>13.24</v>
      </c>
    </row>
    <row r="1856" spans="1:23" x14ac:dyDescent="0.3">
      <c r="A1856">
        <v>2022</v>
      </c>
      <c r="B1856" t="s">
        <v>38</v>
      </c>
      <c r="C1856" t="s">
        <v>20</v>
      </c>
      <c r="D1856">
        <v>189823</v>
      </c>
      <c r="E1856">
        <v>6.09</v>
      </c>
      <c r="F1856" s="2">
        <f>Table1[[#This Row],[website_traffic]]*(Table1[[#This Row],[conversion_rate]]/100)</f>
        <v>11560.2207</v>
      </c>
      <c r="G1856">
        <v>319990.44</v>
      </c>
      <c r="H1856" s="2">
        <f>Table1[[#This Row],[marketing_spend]]/Table1[[#This Row],[customer buying]]</f>
        <v>27.680305446071632</v>
      </c>
      <c r="I1856">
        <v>18256.64</v>
      </c>
      <c r="J1856">
        <v>3.21</v>
      </c>
      <c r="K1856" s="1">
        <f t="shared" si="28"/>
        <v>17670.601855999997</v>
      </c>
      <c r="L1856">
        <v>61.94</v>
      </c>
      <c r="M1856">
        <v>1.1200000000000001</v>
      </c>
      <c r="N1856" s="1">
        <f>Table1[[#This Row],[final_price]]*Table1[[#This Row],[competitor_price_index]]</f>
        <v>19791.074078719997</v>
      </c>
      <c r="O1856" t="s">
        <v>45</v>
      </c>
      <c r="P1856">
        <v>3668</v>
      </c>
      <c r="Q1856">
        <v>8161</v>
      </c>
      <c r="R1856">
        <v>11.9</v>
      </c>
      <c r="S1856" s="2">
        <f>Table1[[#This Row],[units_sold]]*(Table1[[#This Row],[return_rate]]/100)</f>
        <v>971.15900000000011</v>
      </c>
      <c r="T1856" s="2">
        <f>Table1[[#This Row],[units_sold]]-Table1[[#This Row],[unit_return]]</f>
        <v>7189.8410000000003</v>
      </c>
      <c r="U1856">
        <f>Table1[[#This Row],[final_sold]]*Table1[[#This Row],[final_price]]</f>
        <v>127048817.71894488</v>
      </c>
      <c r="V1856">
        <v>3.53</v>
      </c>
      <c r="W1856">
        <v>8.69</v>
      </c>
    </row>
    <row r="1857" spans="1:23" x14ac:dyDescent="0.3">
      <c r="A1857">
        <v>2022</v>
      </c>
      <c r="B1857" t="s">
        <v>38</v>
      </c>
      <c r="C1857" t="s">
        <v>18</v>
      </c>
      <c r="D1857">
        <v>142328</v>
      </c>
      <c r="E1857">
        <v>1.77</v>
      </c>
      <c r="F1857" s="2">
        <f>Table1[[#This Row],[website_traffic]]*(Table1[[#This Row],[conversion_rate]]/100)</f>
        <v>2519.2056000000002</v>
      </c>
      <c r="G1857">
        <v>383207.52</v>
      </c>
      <c r="H1857" s="2">
        <f>Table1[[#This Row],[marketing_spend]]/Table1[[#This Row],[customer buying]]</f>
        <v>152.11442845316</v>
      </c>
      <c r="I1857">
        <v>4643.26</v>
      </c>
      <c r="J1857">
        <v>46.61</v>
      </c>
      <c r="K1857" s="1">
        <f t="shared" si="28"/>
        <v>2479.0365140000004</v>
      </c>
      <c r="L1857">
        <v>369.23</v>
      </c>
      <c r="M1857">
        <v>0.82</v>
      </c>
      <c r="N1857" s="1">
        <f>Table1[[#This Row],[final_price]]*Table1[[#This Row],[competitor_price_index]]</f>
        <v>2032.8099414800001</v>
      </c>
      <c r="O1857" t="s">
        <v>45</v>
      </c>
      <c r="P1857">
        <v>4432</v>
      </c>
      <c r="Q1857">
        <v>1682</v>
      </c>
      <c r="R1857">
        <v>3.56</v>
      </c>
      <c r="S1857" s="2">
        <f>Table1[[#This Row],[units_sold]]*(Table1[[#This Row],[return_rate]]/100)</f>
        <v>59.879199999999997</v>
      </c>
      <c r="T1857" s="2">
        <f>Table1[[#This Row],[units_sold]]-Table1[[#This Row],[unit_return]]</f>
        <v>1622.1207999999999</v>
      </c>
      <c r="U1857">
        <f>Table1[[#This Row],[final_sold]]*Table1[[#This Row],[final_price]]</f>
        <v>4021296.6933188913</v>
      </c>
      <c r="V1857">
        <v>3.34</v>
      </c>
      <c r="W1857">
        <v>15.3</v>
      </c>
    </row>
    <row r="1858" spans="1:23" x14ac:dyDescent="0.3">
      <c r="A1858">
        <v>2022</v>
      </c>
      <c r="B1858" t="s">
        <v>38</v>
      </c>
      <c r="C1858" t="s">
        <v>18</v>
      </c>
      <c r="D1858">
        <v>134510</v>
      </c>
      <c r="E1858">
        <v>6.7</v>
      </c>
      <c r="F1858" s="2">
        <f>Table1[[#This Row],[website_traffic]]*(Table1[[#This Row],[conversion_rate]]/100)</f>
        <v>9012.17</v>
      </c>
      <c r="G1858">
        <v>23401.77</v>
      </c>
      <c r="H1858" s="2">
        <f>Table1[[#This Row],[marketing_spend]]/Table1[[#This Row],[customer buying]]</f>
        <v>2.596685371003876</v>
      </c>
      <c r="I1858">
        <v>12856.53</v>
      </c>
      <c r="J1858">
        <v>14.24</v>
      </c>
      <c r="K1858" s="1">
        <f t="shared" ref="K1858:K1921" si="29">I1858*(1-J1858/100)</f>
        <v>11025.760128000002</v>
      </c>
      <c r="L1858">
        <v>178.11</v>
      </c>
      <c r="M1858">
        <v>0.86</v>
      </c>
      <c r="N1858" s="1">
        <f>Table1[[#This Row],[final_price]]*Table1[[#This Row],[competitor_price_index]]</f>
        <v>9482.1537100800015</v>
      </c>
      <c r="O1858" t="s">
        <v>45</v>
      </c>
      <c r="P1858">
        <v>2645</v>
      </c>
      <c r="Q1858">
        <v>8327</v>
      </c>
      <c r="R1858">
        <v>16.18</v>
      </c>
      <c r="S1858" s="2">
        <f>Table1[[#This Row],[units_sold]]*(Table1[[#This Row],[return_rate]]/100)</f>
        <v>1347.3086000000001</v>
      </c>
      <c r="T1858" s="2">
        <f>Table1[[#This Row],[units_sold]]-Table1[[#This Row],[unit_return]]</f>
        <v>6979.6913999999997</v>
      </c>
      <c r="U1858">
        <f>Table1[[#This Row],[final_sold]]*Table1[[#This Row],[final_price]]</f>
        <v>76956403.143864512</v>
      </c>
      <c r="V1858">
        <v>4.62</v>
      </c>
      <c r="W1858">
        <v>4.6100000000000003</v>
      </c>
    </row>
    <row r="1859" spans="1:23" x14ac:dyDescent="0.3">
      <c r="A1859">
        <v>2022</v>
      </c>
      <c r="B1859" t="s">
        <v>38</v>
      </c>
      <c r="C1859" t="s">
        <v>21</v>
      </c>
      <c r="D1859">
        <v>76589</v>
      </c>
      <c r="E1859">
        <v>1.5</v>
      </c>
      <c r="F1859" s="2">
        <f>Table1[[#This Row],[website_traffic]]*(Table1[[#This Row],[conversion_rate]]/100)</f>
        <v>1148.835</v>
      </c>
      <c r="G1859">
        <v>378691.21</v>
      </c>
      <c r="H1859" s="2">
        <f>Table1[[#This Row],[marketing_spend]]/Table1[[#This Row],[customer buying]]</f>
        <v>329.63063451235382</v>
      </c>
      <c r="I1859">
        <v>32308.880000000001</v>
      </c>
      <c r="J1859">
        <v>58.37</v>
      </c>
      <c r="K1859" s="1">
        <f t="shared" si="29"/>
        <v>13450.186744000001</v>
      </c>
      <c r="L1859">
        <v>63.52</v>
      </c>
      <c r="M1859">
        <v>0.89</v>
      </c>
      <c r="N1859" s="1">
        <f>Table1[[#This Row],[final_price]]*Table1[[#This Row],[competitor_price_index]]</f>
        <v>11970.66620216</v>
      </c>
      <c r="O1859" t="s">
        <v>44</v>
      </c>
      <c r="P1859">
        <v>2622</v>
      </c>
      <c r="Q1859">
        <v>1013</v>
      </c>
      <c r="R1859">
        <v>2.4500000000000002</v>
      </c>
      <c r="S1859" s="2">
        <f>Table1[[#This Row],[units_sold]]*(Table1[[#This Row],[return_rate]]/100)</f>
        <v>24.8185</v>
      </c>
      <c r="T1859" s="2">
        <f>Table1[[#This Row],[units_sold]]-Table1[[#This Row],[unit_return]]</f>
        <v>988.18150000000003</v>
      </c>
      <c r="U1859">
        <f>Table1[[#This Row],[final_sold]]*Table1[[#This Row],[final_price]]</f>
        <v>13291225.711966038</v>
      </c>
      <c r="V1859">
        <v>3.53</v>
      </c>
      <c r="W1859">
        <v>17.97</v>
      </c>
    </row>
    <row r="1860" spans="1:23" x14ac:dyDescent="0.3">
      <c r="A1860">
        <v>2022</v>
      </c>
      <c r="B1860" t="s">
        <v>38</v>
      </c>
      <c r="C1860" t="s">
        <v>21</v>
      </c>
      <c r="D1860">
        <v>134606</v>
      </c>
      <c r="E1860">
        <v>5.12</v>
      </c>
      <c r="F1860" s="2">
        <f>Table1[[#This Row],[website_traffic]]*(Table1[[#This Row],[conversion_rate]]/100)</f>
        <v>6891.8272000000006</v>
      </c>
      <c r="G1860">
        <v>380698.29</v>
      </c>
      <c r="H1860" s="2">
        <f>Table1[[#This Row],[marketing_spend]]/Table1[[#This Row],[customer buying]]</f>
        <v>55.239093922726319</v>
      </c>
      <c r="I1860">
        <v>25493.29</v>
      </c>
      <c r="J1860">
        <v>51.5</v>
      </c>
      <c r="K1860" s="1">
        <f t="shared" si="29"/>
        <v>12364.245650000001</v>
      </c>
      <c r="L1860">
        <v>271.11</v>
      </c>
      <c r="M1860">
        <v>1.07</v>
      </c>
      <c r="N1860" s="1">
        <f>Table1[[#This Row],[final_price]]*Table1[[#This Row],[competitor_price_index]]</f>
        <v>13229.742845500001</v>
      </c>
      <c r="O1860" t="s">
        <v>45</v>
      </c>
      <c r="P1860">
        <v>1284</v>
      </c>
      <c r="Q1860">
        <v>3859</v>
      </c>
      <c r="R1860">
        <v>8.9</v>
      </c>
      <c r="S1860" s="2">
        <f>Table1[[#This Row],[units_sold]]*(Table1[[#This Row],[return_rate]]/100)</f>
        <v>343.45100000000002</v>
      </c>
      <c r="T1860" s="2">
        <f>Table1[[#This Row],[units_sold]]-Table1[[#This Row],[unit_return]]</f>
        <v>3515.549</v>
      </c>
      <c r="U1860">
        <f>Table1[[#This Row],[final_sold]]*Table1[[#This Row],[final_price]]</f>
        <v>43467111.430611849</v>
      </c>
      <c r="V1860">
        <v>2.8</v>
      </c>
      <c r="W1860">
        <v>8.06</v>
      </c>
    </row>
    <row r="1861" spans="1:23" x14ac:dyDescent="0.3">
      <c r="A1861">
        <v>2022</v>
      </c>
      <c r="B1861" t="s">
        <v>38</v>
      </c>
      <c r="C1861" t="s">
        <v>22</v>
      </c>
      <c r="D1861">
        <v>143624</v>
      </c>
      <c r="E1861">
        <v>2.97</v>
      </c>
      <c r="F1861" s="2">
        <f>Table1[[#This Row],[website_traffic]]*(Table1[[#This Row],[conversion_rate]]/100)</f>
        <v>4265.6328000000003</v>
      </c>
      <c r="G1861">
        <v>15587.48</v>
      </c>
      <c r="H1861" s="2">
        <f>Table1[[#This Row],[marketing_spend]]/Table1[[#This Row],[customer buying]]</f>
        <v>3.6542010836000696</v>
      </c>
      <c r="I1861">
        <v>33821.47</v>
      </c>
      <c r="J1861">
        <v>19.3</v>
      </c>
      <c r="K1861" s="1">
        <f t="shared" si="29"/>
        <v>27293.926289999999</v>
      </c>
      <c r="L1861">
        <v>37.200000000000003</v>
      </c>
      <c r="M1861">
        <v>0.91</v>
      </c>
      <c r="N1861" s="1">
        <f>Table1[[#This Row],[final_price]]*Table1[[#This Row],[competitor_price_index]]</f>
        <v>24837.472923900001</v>
      </c>
      <c r="O1861" t="s">
        <v>45</v>
      </c>
      <c r="P1861">
        <v>3484</v>
      </c>
      <c r="Q1861">
        <v>2175</v>
      </c>
      <c r="R1861">
        <v>18.18</v>
      </c>
      <c r="S1861" s="2">
        <f>Table1[[#This Row],[units_sold]]*(Table1[[#This Row],[return_rate]]/100)</f>
        <v>395.41499999999996</v>
      </c>
      <c r="T1861" s="2">
        <f>Table1[[#This Row],[units_sold]]-Table1[[#This Row],[unit_return]]</f>
        <v>1779.585</v>
      </c>
      <c r="U1861">
        <f>Table1[[#This Row],[final_sold]]*Table1[[#This Row],[final_price]]</f>
        <v>48571861.816789649</v>
      </c>
      <c r="V1861">
        <v>2.5499999999999998</v>
      </c>
      <c r="W1861">
        <v>6</v>
      </c>
    </row>
    <row r="1862" spans="1:23" x14ac:dyDescent="0.3">
      <c r="A1862">
        <v>2022</v>
      </c>
      <c r="B1862" t="s">
        <v>38</v>
      </c>
      <c r="C1862" t="s">
        <v>20</v>
      </c>
      <c r="D1862">
        <v>191067</v>
      </c>
      <c r="E1862">
        <v>6.31</v>
      </c>
      <c r="F1862" s="2">
        <f>Table1[[#This Row],[website_traffic]]*(Table1[[#This Row],[conversion_rate]]/100)</f>
        <v>12056.327699999998</v>
      </c>
      <c r="G1862">
        <v>446932.71</v>
      </c>
      <c r="H1862" s="2">
        <f>Table1[[#This Row],[marketing_spend]]/Table1[[#This Row],[customer buying]]</f>
        <v>37.07038503938476</v>
      </c>
      <c r="I1862">
        <v>45078.65</v>
      </c>
      <c r="J1862">
        <v>12.5</v>
      </c>
      <c r="K1862" s="1">
        <f t="shared" si="29"/>
        <v>39443.818749999999</v>
      </c>
      <c r="L1862">
        <v>164.86</v>
      </c>
      <c r="M1862">
        <v>1.06</v>
      </c>
      <c r="N1862" s="1">
        <f>Table1[[#This Row],[final_price]]*Table1[[#This Row],[competitor_price_index]]</f>
        <v>41810.447874999998</v>
      </c>
      <c r="O1862" t="s">
        <v>44</v>
      </c>
      <c r="P1862">
        <v>3865</v>
      </c>
      <c r="Q1862">
        <v>13503</v>
      </c>
      <c r="R1862">
        <v>24.55</v>
      </c>
      <c r="S1862" s="2">
        <f>Table1[[#This Row],[units_sold]]*(Table1[[#This Row],[return_rate]]/100)</f>
        <v>3314.9865</v>
      </c>
      <c r="T1862" s="2">
        <f>Table1[[#This Row],[units_sold]]-Table1[[#This Row],[unit_return]]</f>
        <v>10188.013500000001</v>
      </c>
      <c r="U1862">
        <f>Table1[[#This Row],[final_sold]]*Table1[[#This Row],[final_price]]</f>
        <v>401854157.91655314</v>
      </c>
      <c r="V1862">
        <v>4.4800000000000004</v>
      </c>
      <c r="W1862">
        <v>19.09</v>
      </c>
    </row>
    <row r="1863" spans="1:23" x14ac:dyDescent="0.3">
      <c r="A1863">
        <v>2022</v>
      </c>
      <c r="B1863" t="s">
        <v>38</v>
      </c>
      <c r="C1863" t="s">
        <v>21</v>
      </c>
      <c r="D1863">
        <v>112841</v>
      </c>
      <c r="E1863">
        <v>1.56</v>
      </c>
      <c r="F1863" s="2">
        <f>Table1[[#This Row],[website_traffic]]*(Table1[[#This Row],[conversion_rate]]/100)</f>
        <v>1760.3196</v>
      </c>
      <c r="G1863">
        <v>306407.90999999997</v>
      </c>
      <c r="H1863" s="2">
        <f>Table1[[#This Row],[marketing_spend]]/Table1[[#This Row],[customer buying]]</f>
        <v>174.06379500631587</v>
      </c>
      <c r="I1863">
        <v>38938.31</v>
      </c>
      <c r="J1863">
        <v>52.92</v>
      </c>
      <c r="K1863" s="1">
        <f t="shared" si="29"/>
        <v>18332.156348</v>
      </c>
      <c r="L1863">
        <v>249.77</v>
      </c>
      <c r="M1863">
        <v>1.05</v>
      </c>
      <c r="N1863" s="1">
        <f>Table1[[#This Row],[final_price]]*Table1[[#This Row],[competitor_price_index]]</f>
        <v>19248.7641654</v>
      </c>
      <c r="O1863" t="s">
        <v>44</v>
      </c>
      <c r="P1863">
        <v>1628</v>
      </c>
      <c r="Q1863">
        <v>2143</v>
      </c>
      <c r="R1863">
        <v>3.3</v>
      </c>
      <c r="S1863" s="2">
        <f>Table1[[#This Row],[units_sold]]*(Table1[[#This Row],[return_rate]]/100)</f>
        <v>70.719000000000008</v>
      </c>
      <c r="T1863" s="2">
        <f>Table1[[#This Row],[units_sold]]-Table1[[#This Row],[unit_return]]</f>
        <v>2072.2809999999999</v>
      </c>
      <c r="U1863">
        <f>Table1[[#This Row],[final_sold]]*Table1[[#This Row],[final_price]]</f>
        <v>37989379.28898979</v>
      </c>
      <c r="V1863">
        <v>4.87</v>
      </c>
      <c r="W1863">
        <v>23.59</v>
      </c>
    </row>
    <row r="1864" spans="1:23" x14ac:dyDescent="0.3">
      <c r="A1864">
        <v>2022</v>
      </c>
      <c r="B1864" t="s">
        <v>38</v>
      </c>
      <c r="C1864" t="s">
        <v>21</v>
      </c>
      <c r="D1864">
        <v>123537</v>
      </c>
      <c r="E1864">
        <v>1.5</v>
      </c>
      <c r="F1864" s="2">
        <f>Table1[[#This Row],[website_traffic]]*(Table1[[#This Row],[conversion_rate]]/100)</f>
        <v>1853.0549999999998</v>
      </c>
      <c r="G1864">
        <v>298260.49</v>
      </c>
      <c r="H1864" s="2">
        <f>Table1[[#This Row],[marketing_spend]]/Table1[[#This Row],[customer buying]]</f>
        <v>160.95609142739963</v>
      </c>
      <c r="I1864">
        <v>19025.64</v>
      </c>
      <c r="J1864">
        <v>21.21</v>
      </c>
      <c r="K1864" s="1">
        <f t="shared" si="29"/>
        <v>14990.301756000001</v>
      </c>
      <c r="L1864">
        <v>466.01</v>
      </c>
      <c r="M1864">
        <v>0.87</v>
      </c>
      <c r="N1864" s="1">
        <f>Table1[[#This Row],[final_price]]*Table1[[#This Row],[competitor_price_index]]</f>
        <v>13041.56252772</v>
      </c>
      <c r="O1864" t="s">
        <v>44</v>
      </c>
      <c r="P1864">
        <v>1121</v>
      </c>
      <c r="Q1864">
        <v>1385</v>
      </c>
      <c r="R1864">
        <v>14.67</v>
      </c>
      <c r="S1864" s="2">
        <f>Table1[[#This Row],[units_sold]]*(Table1[[#This Row],[return_rate]]/100)</f>
        <v>203.17949999999999</v>
      </c>
      <c r="T1864" s="2">
        <f>Table1[[#This Row],[units_sold]]-Table1[[#This Row],[unit_return]]</f>
        <v>1181.8205</v>
      </c>
      <c r="U1864">
        <f>Table1[[#This Row],[final_sold]]*Table1[[#This Row],[final_price]]</f>
        <v>17715845.9164268</v>
      </c>
      <c r="V1864">
        <v>2.99</v>
      </c>
      <c r="W1864">
        <v>9.86</v>
      </c>
    </row>
    <row r="1865" spans="1:23" x14ac:dyDescent="0.3">
      <c r="A1865">
        <v>2022</v>
      </c>
      <c r="B1865" t="s">
        <v>38</v>
      </c>
      <c r="C1865" t="s">
        <v>20</v>
      </c>
      <c r="D1865">
        <v>33934</v>
      </c>
      <c r="E1865">
        <v>1.7</v>
      </c>
      <c r="F1865" s="2">
        <f>Table1[[#This Row],[website_traffic]]*(Table1[[#This Row],[conversion_rate]]/100)</f>
        <v>576.87800000000004</v>
      </c>
      <c r="G1865">
        <v>392308.61</v>
      </c>
      <c r="H1865" s="2">
        <f>Table1[[#This Row],[marketing_spend]]/Table1[[#This Row],[customer buying]]</f>
        <v>680.05472560922749</v>
      </c>
      <c r="I1865">
        <v>41992.56</v>
      </c>
      <c r="J1865">
        <v>3.95</v>
      </c>
      <c r="K1865" s="1">
        <f t="shared" si="29"/>
        <v>40333.853879999995</v>
      </c>
      <c r="L1865">
        <v>401.38</v>
      </c>
      <c r="M1865">
        <v>1.1299999999999999</v>
      </c>
      <c r="N1865" s="1">
        <f>Table1[[#This Row],[final_price]]*Table1[[#This Row],[competitor_price_index]]</f>
        <v>45577.25488439999</v>
      </c>
      <c r="O1865" t="s">
        <v>44</v>
      </c>
      <c r="P1865">
        <v>1851</v>
      </c>
      <c r="Q1865">
        <v>411</v>
      </c>
      <c r="R1865">
        <v>13.57</v>
      </c>
      <c r="S1865" s="2">
        <f>Table1[[#This Row],[units_sold]]*(Table1[[#This Row],[return_rate]]/100)</f>
        <v>55.772700000000007</v>
      </c>
      <c r="T1865" s="2">
        <f>Table1[[#This Row],[units_sold]]-Table1[[#This Row],[unit_return]]</f>
        <v>355.22730000000001</v>
      </c>
      <c r="U1865">
        <f>Table1[[#This Row],[final_sold]]*Table1[[#This Row],[final_price]]</f>
        <v>14327686.012386924</v>
      </c>
      <c r="V1865">
        <v>2.85</v>
      </c>
      <c r="W1865">
        <v>14.1</v>
      </c>
    </row>
    <row r="1866" spans="1:23" x14ac:dyDescent="0.3">
      <c r="A1866">
        <v>2022</v>
      </c>
      <c r="B1866" t="s">
        <v>38</v>
      </c>
      <c r="C1866" t="s">
        <v>20</v>
      </c>
      <c r="D1866">
        <v>197022</v>
      </c>
      <c r="E1866">
        <v>7.37</v>
      </c>
      <c r="F1866" s="2">
        <f>Table1[[#This Row],[website_traffic]]*(Table1[[#This Row],[conversion_rate]]/100)</f>
        <v>14520.5214</v>
      </c>
      <c r="G1866">
        <v>466022.39</v>
      </c>
      <c r="H1866" s="2">
        <f>Table1[[#This Row],[marketing_spend]]/Table1[[#This Row],[customer buying]]</f>
        <v>32.094053454581875</v>
      </c>
      <c r="I1866">
        <v>34356.639999999999</v>
      </c>
      <c r="J1866">
        <v>2.73</v>
      </c>
      <c r="K1866" s="1">
        <f t="shared" si="29"/>
        <v>33418.703728</v>
      </c>
      <c r="L1866">
        <v>361.12</v>
      </c>
      <c r="M1866">
        <v>0.84</v>
      </c>
      <c r="N1866" s="1">
        <f>Table1[[#This Row],[final_price]]*Table1[[#This Row],[competitor_price_index]]</f>
        <v>28071.711131519998</v>
      </c>
      <c r="O1866" t="s">
        <v>44</v>
      </c>
      <c r="P1866">
        <v>932</v>
      </c>
      <c r="Q1866">
        <v>14411</v>
      </c>
      <c r="R1866">
        <v>14.2</v>
      </c>
      <c r="S1866" s="2">
        <f>Table1[[#This Row],[units_sold]]*(Table1[[#This Row],[return_rate]]/100)</f>
        <v>2046.3619999999999</v>
      </c>
      <c r="T1866" s="2">
        <f>Table1[[#This Row],[units_sold]]-Table1[[#This Row],[unit_return]]</f>
        <v>12364.638000000001</v>
      </c>
      <c r="U1866">
        <f>Table1[[#This Row],[final_sold]]*Table1[[#This Row],[final_price]]</f>
        <v>413210174.02597052</v>
      </c>
      <c r="V1866">
        <v>3.97</v>
      </c>
      <c r="W1866">
        <v>14.69</v>
      </c>
    </row>
    <row r="1867" spans="1:23" x14ac:dyDescent="0.3">
      <c r="A1867">
        <v>2022</v>
      </c>
      <c r="B1867" t="s">
        <v>38</v>
      </c>
      <c r="C1867" t="s">
        <v>19</v>
      </c>
      <c r="D1867">
        <v>57195</v>
      </c>
      <c r="E1867">
        <v>0.78</v>
      </c>
      <c r="F1867" s="2">
        <f>Table1[[#This Row],[website_traffic]]*(Table1[[#This Row],[conversion_rate]]/100)</f>
        <v>446.12100000000004</v>
      </c>
      <c r="G1867">
        <v>392577.4</v>
      </c>
      <c r="H1867" s="2">
        <f>Table1[[#This Row],[marketing_spend]]/Table1[[#This Row],[customer buying]]</f>
        <v>879.9796467774438</v>
      </c>
      <c r="I1867">
        <v>40098.339999999997</v>
      </c>
      <c r="J1867">
        <v>44.05</v>
      </c>
      <c r="K1867" s="1">
        <f t="shared" si="29"/>
        <v>22435.021230000002</v>
      </c>
      <c r="L1867">
        <v>52.36</v>
      </c>
      <c r="M1867">
        <v>1.02</v>
      </c>
      <c r="N1867" s="1">
        <f>Table1[[#This Row],[final_price]]*Table1[[#This Row],[competitor_price_index]]</f>
        <v>22883.721654600002</v>
      </c>
      <c r="O1867" t="s">
        <v>45</v>
      </c>
      <c r="P1867">
        <v>1670</v>
      </c>
      <c r="Q1867">
        <v>315</v>
      </c>
      <c r="R1867">
        <v>7.85</v>
      </c>
      <c r="S1867" s="2">
        <f>Table1[[#This Row],[units_sold]]*(Table1[[#This Row],[return_rate]]/100)</f>
        <v>24.727499999999999</v>
      </c>
      <c r="T1867" s="2">
        <f>Table1[[#This Row],[units_sold]]-Table1[[#This Row],[unit_return]]</f>
        <v>290.27249999999998</v>
      </c>
      <c r="U1867">
        <f>Table1[[#This Row],[final_sold]]*Table1[[#This Row],[final_price]]</f>
        <v>6512269.6999851754</v>
      </c>
      <c r="V1867">
        <v>3.54</v>
      </c>
      <c r="W1867">
        <v>9.3800000000000008</v>
      </c>
    </row>
    <row r="1868" spans="1:23" x14ac:dyDescent="0.3">
      <c r="A1868">
        <v>2022</v>
      </c>
      <c r="B1868" t="s">
        <v>38</v>
      </c>
      <c r="C1868" t="s">
        <v>19</v>
      </c>
      <c r="D1868">
        <v>45494</v>
      </c>
      <c r="E1868">
        <v>7.34</v>
      </c>
      <c r="F1868" s="2">
        <f>Table1[[#This Row],[website_traffic]]*(Table1[[#This Row],[conversion_rate]]/100)</f>
        <v>3339.2595999999999</v>
      </c>
      <c r="G1868">
        <v>207700.66</v>
      </c>
      <c r="H1868" s="2">
        <f>Table1[[#This Row],[marketing_spend]]/Table1[[#This Row],[customer buying]]</f>
        <v>62.199614549285123</v>
      </c>
      <c r="I1868">
        <v>5336.71</v>
      </c>
      <c r="J1868">
        <v>22.07</v>
      </c>
      <c r="K1868" s="1">
        <f t="shared" si="29"/>
        <v>4158.8981029999995</v>
      </c>
      <c r="L1868">
        <v>70.66</v>
      </c>
      <c r="M1868">
        <v>0.94</v>
      </c>
      <c r="N1868" s="1">
        <f>Table1[[#This Row],[final_price]]*Table1[[#This Row],[competitor_price_index]]</f>
        <v>3909.3642168199995</v>
      </c>
      <c r="O1868" t="s">
        <v>45</v>
      </c>
      <c r="P1868">
        <v>193</v>
      </c>
      <c r="Q1868">
        <v>2738</v>
      </c>
      <c r="R1868">
        <v>14.09</v>
      </c>
      <c r="S1868" s="2">
        <f>Table1[[#This Row],[units_sold]]*(Table1[[#This Row],[return_rate]]/100)</f>
        <v>385.7842</v>
      </c>
      <c r="T1868" s="2">
        <f>Table1[[#This Row],[units_sold]]-Table1[[#This Row],[unit_return]]</f>
        <v>2352.2157999999999</v>
      </c>
      <c r="U1868">
        <f>Table1[[#This Row],[final_sold]]*Table1[[#This Row],[final_price]]</f>
        <v>9782625.8284666259</v>
      </c>
      <c r="V1868">
        <v>4.0999999999999996</v>
      </c>
      <c r="W1868">
        <v>14.65</v>
      </c>
    </row>
    <row r="1869" spans="1:23" x14ac:dyDescent="0.3">
      <c r="A1869">
        <v>2022</v>
      </c>
      <c r="B1869" t="s">
        <v>38</v>
      </c>
      <c r="C1869" t="s">
        <v>19</v>
      </c>
      <c r="D1869">
        <v>136605</v>
      </c>
      <c r="E1869">
        <v>1.47</v>
      </c>
      <c r="F1869" s="2">
        <f>Table1[[#This Row],[website_traffic]]*(Table1[[#This Row],[conversion_rate]]/100)</f>
        <v>2008.0934999999999</v>
      </c>
      <c r="G1869">
        <v>338110.45</v>
      </c>
      <c r="H1869" s="2">
        <f>Table1[[#This Row],[marketing_spend]]/Table1[[#This Row],[customer buying]]</f>
        <v>168.37385808977521</v>
      </c>
      <c r="I1869">
        <v>24422.3</v>
      </c>
      <c r="J1869">
        <v>56.62</v>
      </c>
      <c r="K1869" s="1">
        <f t="shared" si="29"/>
        <v>10594.393740000001</v>
      </c>
      <c r="L1869">
        <v>133.80000000000001</v>
      </c>
      <c r="M1869">
        <v>1.17</v>
      </c>
      <c r="N1869" s="1">
        <f>Table1[[#This Row],[final_price]]*Table1[[#This Row],[competitor_price_index]]</f>
        <v>12395.4406758</v>
      </c>
      <c r="O1869" t="s">
        <v>45</v>
      </c>
      <c r="P1869">
        <v>2820</v>
      </c>
      <c r="Q1869">
        <v>1494</v>
      </c>
      <c r="R1869">
        <v>15.86</v>
      </c>
      <c r="S1869" s="2">
        <f>Table1[[#This Row],[units_sold]]*(Table1[[#This Row],[return_rate]]/100)</f>
        <v>236.94839999999999</v>
      </c>
      <c r="T1869" s="2">
        <f>Table1[[#This Row],[units_sold]]-Table1[[#This Row],[unit_return]]</f>
        <v>1257.0516</v>
      </c>
      <c r="U1869">
        <f>Table1[[#This Row],[final_sold]]*Table1[[#This Row],[final_price]]</f>
        <v>13317699.601896986</v>
      </c>
      <c r="V1869">
        <v>3.72</v>
      </c>
      <c r="W1869">
        <v>11.93</v>
      </c>
    </row>
    <row r="1870" spans="1:23" x14ac:dyDescent="0.3">
      <c r="A1870">
        <v>2022</v>
      </c>
      <c r="B1870" t="s">
        <v>38</v>
      </c>
      <c r="C1870" t="s">
        <v>20</v>
      </c>
      <c r="D1870">
        <v>184688</v>
      </c>
      <c r="E1870">
        <v>2.4500000000000002</v>
      </c>
      <c r="F1870" s="2">
        <f>Table1[[#This Row],[website_traffic]]*(Table1[[#This Row],[conversion_rate]]/100)</f>
        <v>4524.8559999999998</v>
      </c>
      <c r="G1870">
        <v>29176.6</v>
      </c>
      <c r="H1870" s="2">
        <f>Table1[[#This Row],[marketing_spend]]/Table1[[#This Row],[customer buying]]</f>
        <v>6.4480726016474339</v>
      </c>
      <c r="I1870">
        <v>37387.82</v>
      </c>
      <c r="J1870">
        <v>27.3</v>
      </c>
      <c r="K1870" s="1">
        <f t="shared" si="29"/>
        <v>27180.94514</v>
      </c>
      <c r="L1870">
        <v>132.12</v>
      </c>
      <c r="M1870">
        <v>0.89</v>
      </c>
      <c r="N1870" s="1">
        <f>Table1[[#This Row],[final_price]]*Table1[[#This Row],[competitor_price_index]]</f>
        <v>24191.041174599999</v>
      </c>
      <c r="O1870" t="s">
        <v>44</v>
      </c>
      <c r="P1870">
        <v>1921</v>
      </c>
      <c r="Q1870">
        <v>4898</v>
      </c>
      <c r="R1870">
        <v>20.12</v>
      </c>
      <c r="S1870" s="2">
        <f>Table1[[#This Row],[units_sold]]*(Table1[[#This Row],[return_rate]]/100)</f>
        <v>985.47760000000005</v>
      </c>
      <c r="T1870" s="2">
        <f>Table1[[#This Row],[units_sold]]-Table1[[#This Row],[unit_return]]</f>
        <v>3912.5223999999998</v>
      </c>
      <c r="U1870">
        <f>Table1[[#This Row],[final_sold]]*Table1[[#This Row],[final_price]]</f>
        <v>106346056.71342114</v>
      </c>
      <c r="V1870">
        <v>4.33</v>
      </c>
      <c r="W1870">
        <v>15.71</v>
      </c>
    </row>
    <row r="1871" spans="1:23" x14ac:dyDescent="0.3">
      <c r="A1871">
        <v>2022</v>
      </c>
      <c r="B1871" t="s">
        <v>38</v>
      </c>
      <c r="C1871" t="s">
        <v>19</v>
      </c>
      <c r="D1871">
        <v>75745</v>
      </c>
      <c r="E1871">
        <v>5.98</v>
      </c>
      <c r="F1871" s="2">
        <f>Table1[[#This Row],[website_traffic]]*(Table1[[#This Row],[conversion_rate]]/100)</f>
        <v>4529.5510000000004</v>
      </c>
      <c r="G1871">
        <v>422723.06</v>
      </c>
      <c r="H1871" s="2">
        <f>Table1[[#This Row],[marketing_spend]]/Table1[[#This Row],[customer buying]]</f>
        <v>93.325598939055979</v>
      </c>
      <c r="I1871">
        <v>8703.86</v>
      </c>
      <c r="J1871">
        <v>44.66</v>
      </c>
      <c r="K1871" s="1">
        <f t="shared" si="29"/>
        <v>4816.7161240000014</v>
      </c>
      <c r="L1871">
        <v>478.08</v>
      </c>
      <c r="M1871">
        <v>0.95</v>
      </c>
      <c r="N1871" s="1">
        <f>Table1[[#This Row],[final_price]]*Table1[[#This Row],[competitor_price_index]]</f>
        <v>4575.8803178000007</v>
      </c>
      <c r="O1871" t="s">
        <v>45</v>
      </c>
      <c r="P1871">
        <v>4672</v>
      </c>
      <c r="Q1871">
        <v>4348</v>
      </c>
      <c r="R1871">
        <v>8.1999999999999993</v>
      </c>
      <c r="S1871" s="2">
        <f>Table1[[#This Row],[units_sold]]*(Table1[[#This Row],[return_rate]]/100)</f>
        <v>356.53599999999994</v>
      </c>
      <c r="T1871" s="2">
        <f>Table1[[#This Row],[units_sold]]-Table1[[#This Row],[unit_return]]</f>
        <v>3991.4639999999999</v>
      </c>
      <c r="U1871">
        <f>Table1[[#This Row],[final_sold]]*Table1[[#This Row],[final_price]]</f>
        <v>19225749.00716554</v>
      </c>
      <c r="V1871">
        <v>4.8</v>
      </c>
      <c r="W1871">
        <v>19.89</v>
      </c>
    </row>
    <row r="1872" spans="1:23" x14ac:dyDescent="0.3">
      <c r="A1872">
        <v>2022</v>
      </c>
      <c r="B1872" t="s">
        <v>38</v>
      </c>
      <c r="C1872" t="s">
        <v>22</v>
      </c>
      <c r="D1872">
        <v>96798</v>
      </c>
      <c r="E1872">
        <v>2.69</v>
      </c>
      <c r="F1872" s="2">
        <f>Table1[[#This Row],[website_traffic]]*(Table1[[#This Row],[conversion_rate]]/100)</f>
        <v>2603.8661999999999</v>
      </c>
      <c r="G1872">
        <v>271478.05</v>
      </c>
      <c r="H1872" s="2">
        <f>Table1[[#This Row],[marketing_spend]]/Table1[[#This Row],[customer buying]]</f>
        <v>104.25960058930831</v>
      </c>
      <c r="I1872">
        <v>12831.4</v>
      </c>
      <c r="J1872">
        <v>15.61</v>
      </c>
      <c r="K1872" s="1">
        <f t="shared" si="29"/>
        <v>10828.418459999999</v>
      </c>
      <c r="L1872">
        <v>40.14</v>
      </c>
      <c r="M1872">
        <v>1.17</v>
      </c>
      <c r="N1872" s="1">
        <f>Table1[[#This Row],[final_price]]*Table1[[#This Row],[competitor_price_index]]</f>
        <v>12669.249598199998</v>
      </c>
      <c r="O1872" t="s">
        <v>44</v>
      </c>
      <c r="P1872">
        <v>1899</v>
      </c>
      <c r="Q1872">
        <v>2525</v>
      </c>
      <c r="R1872">
        <v>15.77</v>
      </c>
      <c r="S1872" s="2">
        <f>Table1[[#This Row],[units_sold]]*(Table1[[#This Row],[return_rate]]/100)</f>
        <v>398.1925</v>
      </c>
      <c r="T1872" s="2">
        <f>Table1[[#This Row],[units_sold]]-Table1[[#This Row],[unit_return]]</f>
        <v>2126.8074999999999</v>
      </c>
      <c r="U1872">
        <f>Table1[[#This Row],[final_sold]]*Table1[[#This Row],[final_price]]</f>
        <v>23029961.593866445</v>
      </c>
      <c r="V1872">
        <v>3.88</v>
      </c>
      <c r="W1872">
        <v>14.36</v>
      </c>
    </row>
    <row r="1873" spans="1:23" x14ac:dyDescent="0.3">
      <c r="A1873">
        <v>2022</v>
      </c>
      <c r="B1873" t="s">
        <v>38</v>
      </c>
      <c r="C1873" t="s">
        <v>20</v>
      </c>
      <c r="D1873">
        <v>112689</v>
      </c>
      <c r="E1873">
        <v>4.3499999999999996</v>
      </c>
      <c r="F1873" s="2">
        <f>Table1[[#This Row],[website_traffic]]*(Table1[[#This Row],[conversion_rate]]/100)</f>
        <v>4901.9714999999997</v>
      </c>
      <c r="G1873">
        <v>189321.32</v>
      </c>
      <c r="H1873" s="2">
        <f>Table1[[#This Row],[marketing_spend]]/Table1[[#This Row],[customer buying]]</f>
        <v>38.621464853477832</v>
      </c>
      <c r="I1873">
        <v>47260.24</v>
      </c>
      <c r="J1873">
        <v>59.16</v>
      </c>
      <c r="K1873" s="1">
        <f t="shared" si="29"/>
        <v>19301.082015999997</v>
      </c>
      <c r="L1873">
        <v>409.74</v>
      </c>
      <c r="M1873">
        <v>0.99</v>
      </c>
      <c r="N1873" s="1">
        <f>Table1[[#This Row],[final_price]]*Table1[[#This Row],[competitor_price_index]]</f>
        <v>19108.071195839995</v>
      </c>
      <c r="O1873" t="s">
        <v>45</v>
      </c>
      <c r="P1873">
        <v>1940</v>
      </c>
      <c r="Q1873">
        <v>3931</v>
      </c>
      <c r="R1873">
        <v>4.25</v>
      </c>
      <c r="S1873" s="2">
        <f>Table1[[#This Row],[units_sold]]*(Table1[[#This Row],[return_rate]]/100)</f>
        <v>167.06750000000002</v>
      </c>
      <c r="T1873" s="2">
        <f>Table1[[#This Row],[units_sold]]-Table1[[#This Row],[unit_return]]</f>
        <v>3763.9324999999999</v>
      </c>
      <c r="U1873">
        <f>Table1[[#This Row],[final_sold]]*Table1[[#This Row],[final_price]]</f>
        <v>72647969.885187909</v>
      </c>
      <c r="V1873">
        <v>4.01</v>
      </c>
      <c r="W1873">
        <v>17.600000000000001</v>
      </c>
    </row>
    <row r="1874" spans="1:23" x14ac:dyDescent="0.3">
      <c r="A1874">
        <v>2022</v>
      </c>
      <c r="B1874" t="s">
        <v>38</v>
      </c>
      <c r="C1874" t="s">
        <v>21</v>
      </c>
      <c r="D1874">
        <v>127047</v>
      </c>
      <c r="E1874">
        <v>2.2599999999999998</v>
      </c>
      <c r="F1874" s="2">
        <f>Table1[[#This Row],[website_traffic]]*(Table1[[#This Row],[conversion_rate]]/100)</f>
        <v>2871.2621999999997</v>
      </c>
      <c r="G1874">
        <v>371450.87</v>
      </c>
      <c r="H1874" s="2">
        <f>Table1[[#This Row],[marketing_spend]]/Table1[[#This Row],[customer buying]]</f>
        <v>129.36849515171411</v>
      </c>
      <c r="I1874">
        <v>47849.37</v>
      </c>
      <c r="J1874">
        <v>54.31</v>
      </c>
      <c r="K1874" s="1">
        <f t="shared" si="29"/>
        <v>21862.377153000001</v>
      </c>
      <c r="L1874">
        <v>475.53</v>
      </c>
      <c r="M1874">
        <v>1.19</v>
      </c>
      <c r="N1874" s="1">
        <f>Table1[[#This Row],[final_price]]*Table1[[#This Row],[competitor_price_index]]</f>
        <v>26016.22881207</v>
      </c>
      <c r="O1874" t="s">
        <v>45</v>
      </c>
      <c r="P1874">
        <v>447</v>
      </c>
      <c r="Q1874">
        <v>2733</v>
      </c>
      <c r="R1874">
        <v>10.45</v>
      </c>
      <c r="S1874" s="2">
        <f>Table1[[#This Row],[units_sold]]*(Table1[[#This Row],[return_rate]]/100)</f>
        <v>285.5985</v>
      </c>
      <c r="T1874" s="2">
        <f>Table1[[#This Row],[units_sold]]-Table1[[#This Row],[unit_return]]</f>
        <v>2447.4014999999999</v>
      </c>
      <c r="U1874">
        <f>Table1[[#This Row],[final_sold]]*Table1[[#This Row],[final_price]]</f>
        <v>53506014.637817934</v>
      </c>
      <c r="V1874">
        <v>4.76</v>
      </c>
      <c r="W1874">
        <v>11.28</v>
      </c>
    </row>
    <row r="1875" spans="1:23" x14ac:dyDescent="0.3">
      <c r="A1875">
        <v>2022</v>
      </c>
      <c r="B1875" t="s">
        <v>38</v>
      </c>
      <c r="C1875" t="s">
        <v>21</v>
      </c>
      <c r="D1875">
        <v>71825</v>
      </c>
      <c r="E1875">
        <v>7.86</v>
      </c>
      <c r="F1875" s="2">
        <f>Table1[[#This Row],[website_traffic]]*(Table1[[#This Row],[conversion_rate]]/100)</f>
        <v>5645.4450000000006</v>
      </c>
      <c r="G1875">
        <v>236862.72</v>
      </c>
      <c r="H1875" s="2">
        <f>Table1[[#This Row],[marketing_spend]]/Table1[[#This Row],[customer buying]]</f>
        <v>41.95643036111413</v>
      </c>
      <c r="I1875">
        <v>36719.730000000003</v>
      </c>
      <c r="J1875">
        <v>50.43</v>
      </c>
      <c r="K1875" s="1">
        <f t="shared" si="29"/>
        <v>18201.970161000001</v>
      </c>
      <c r="L1875">
        <v>156.66</v>
      </c>
      <c r="M1875">
        <v>0.85</v>
      </c>
      <c r="N1875" s="1">
        <f>Table1[[#This Row],[final_price]]*Table1[[#This Row],[competitor_price_index]]</f>
        <v>15471.674636850001</v>
      </c>
      <c r="O1875" t="s">
        <v>45</v>
      </c>
      <c r="P1875">
        <v>2941</v>
      </c>
      <c r="Q1875">
        <v>3646</v>
      </c>
      <c r="R1875">
        <v>15.97</v>
      </c>
      <c r="S1875" s="2">
        <f>Table1[[#This Row],[units_sold]]*(Table1[[#This Row],[return_rate]]/100)</f>
        <v>582.26620000000003</v>
      </c>
      <c r="T1875" s="2">
        <f>Table1[[#This Row],[units_sold]]-Table1[[#This Row],[unit_return]]</f>
        <v>3063.7338</v>
      </c>
      <c r="U1875">
        <f>Table1[[#This Row],[final_sold]]*Table1[[#This Row],[final_price]]</f>
        <v>55765991.208847143</v>
      </c>
      <c r="V1875">
        <v>3.23</v>
      </c>
      <c r="W1875">
        <v>14.25</v>
      </c>
    </row>
    <row r="1876" spans="1:23" x14ac:dyDescent="0.3">
      <c r="A1876">
        <v>2022</v>
      </c>
      <c r="B1876" t="s">
        <v>38</v>
      </c>
      <c r="C1876" t="s">
        <v>20</v>
      </c>
      <c r="D1876">
        <v>19773</v>
      </c>
      <c r="E1876">
        <v>7.17</v>
      </c>
      <c r="F1876" s="2">
        <f>Table1[[#This Row],[website_traffic]]*(Table1[[#This Row],[conversion_rate]]/100)</f>
        <v>1417.7240999999999</v>
      </c>
      <c r="G1876">
        <v>471245.72</v>
      </c>
      <c r="H1876" s="2">
        <f>Table1[[#This Row],[marketing_spend]]/Table1[[#This Row],[customer buying]]</f>
        <v>332.3959295041962</v>
      </c>
      <c r="I1876">
        <v>21334.57</v>
      </c>
      <c r="J1876">
        <v>1.07</v>
      </c>
      <c r="K1876" s="1">
        <f t="shared" si="29"/>
        <v>21106.290100999999</v>
      </c>
      <c r="L1876">
        <v>101.39</v>
      </c>
      <c r="M1876">
        <v>0.82</v>
      </c>
      <c r="N1876" s="1">
        <f>Table1[[#This Row],[final_price]]*Table1[[#This Row],[competitor_price_index]]</f>
        <v>17307.157882819996</v>
      </c>
      <c r="O1876" t="s">
        <v>44</v>
      </c>
      <c r="P1876">
        <v>250</v>
      </c>
      <c r="Q1876">
        <v>1577</v>
      </c>
      <c r="R1876">
        <v>10.81</v>
      </c>
      <c r="S1876" s="2">
        <f>Table1[[#This Row],[units_sold]]*(Table1[[#This Row],[return_rate]]/100)</f>
        <v>170.47370000000001</v>
      </c>
      <c r="T1876" s="2">
        <f>Table1[[#This Row],[units_sold]]-Table1[[#This Row],[unit_return]]</f>
        <v>1406.5263</v>
      </c>
      <c r="U1876">
        <f>Table1[[#This Row],[final_sold]]*Table1[[#This Row],[final_price]]</f>
        <v>29686552.122486155</v>
      </c>
      <c r="V1876">
        <v>4.45</v>
      </c>
      <c r="W1876">
        <v>14.77</v>
      </c>
    </row>
    <row r="1877" spans="1:23" x14ac:dyDescent="0.3">
      <c r="A1877">
        <v>2022</v>
      </c>
      <c r="B1877" t="s">
        <v>38</v>
      </c>
      <c r="C1877" t="s">
        <v>18</v>
      </c>
      <c r="D1877">
        <v>180173</v>
      </c>
      <c r="E1877">
        <v>3.65</v>
      </c>
      <c r="F1877" s="2">
        <f>Table1[[#This Row],[website_traffic]]*(Table1[[#This Row],[conversion_rate]]/100)</f>
        <v>6576.3144999999995</v>
      </c>
      <c r="G1877">
        <v>35675.65</v>
      </c>
      <c r="H1877" s="2">
        <f>Table1[[#This Row],[marketing_spend]]/Table1[[#This Row],[customer buying]]</f>
        <v>5.4248698111989633</v>
      </c>
      <c r="I1877">
        <v>44891.47</v>
      </c>
      <c r="J1877">
        <v>15.22</v>
      </c>
      <c r="K1877" s="1">
        <f t="shared" si="29"/>
        <v>38058.988266</v>
      </c>
      <c r="L1877">
        <v>301.58</v>
      </c>
      <c r="M1877">
        <v>1.17</v>
      </c>
      <c r="N1877" s="1">
        <f>Table1[[#This Row],[final_price]]*Table1[[#This Row],[competitor_price_index]]</f>
        <v>44529.016271219996</v>
      </c>
      <c r="O1877" t="s">
        <v>44</v>
      </c>
      <c r="P1877">
        <v>4886</v>
      </c>
      <c r="Q1877">
        <v>5951</v>
      </c>
      <c r="R1877">
        <v>22.05</v>
      </c>
      <c r="S1877" s="2">
        <f>Table1[[#This Row],[units_sold]]*(Table1[[#This Row],[return_rate]]/100)</f>
        <v>1312.1955</v>
      </c>
      <c r="T1877" s="2">
        <f>Table1[[#This Row],[units_sold]]-Table1[[#This Row],[unit_return]]</f>
        <v>4638.8045000000002</v>
      </c>
      <c r="U1877">
        <f>Table1[[#This Row],[final_sold]]*Table1[[#This Row],[final_price]]</f>
        <v>176548206.033768</v>
      </c>
      <c r="V1877">
        <v>3.62</v>
      </c>
      <c r="W1877">
        <v>7.29</v>
      </c>
    </row>
    <row r="1878" spans="1:23" x14ac:dyDescent="0.3">
      <c r="A1878">
        <v>2022</v>
      </c>
      <c r="B1878" t="s">
        <v>38</v>
      </c>
      <c r="C1878" t="s">
        <v>20</v>
      </c>
      <c r="D1878">
        <v>147144</v>
      </c>
      <c r="E1878">
        <v>2.41</v>
      </c>
      <c r="F1878" s="2">
        <f>Table1[[#This Row],[website_traffic]]*(Table1[[#This Row],[conversion_rate]]/100)</f>
        <v>3546.1704</v>
      </c>
      <c r="G1878">
        <v>277493.77</v>
      </c>
      <c r="H1878" s="2">
        <f>Table1[[#This Row],[marketing_spend]]/Table1[[#This Row],[customer buying]]</f>
        <v>78.25167397483213</v>
      </c>
      <c r="I1878">
        <v>33273.46</v>
      </c>
      <c r="J1878">
        <v>41.37</v>
      </c>
      <c r="K1878" s="1">
        <f t="shared" si="29"/>
        <v>19508.229598000002</v>
      </c>
      <c r="L1878">
        <v>482.78</v>
      </c>
      <c r="M1878">
        <v>1.04</v>
      </c>
      <c r="N1878" s="1">
        <f>Table1[[#This Row],[final_price]]*Table1[[#This Row],[competitor_price_index]]</f>
        <v>20288.558781920001</v>
      </c>
      <c r="O1878" t="s">
        <v>44</v>
      </c>
      <c r="P1878">
        <v>713</v>
      </c>
      <c r="Q1878">
        <v>3094</v>
      </c>
      <c r="R1878">
        <v>2.76</v>
      </c>
      <c r="S1878" s="2">
        <f>Table1[[#This Row],[units_sold]]*(Table1[[#This Row],[return_rate]]/100)</f>
        <v>85.394400000000005</v>
      </c>
      <c r="T1878" s="2">
        <f>Table1[[#This Row],[units_sold]]-Table1[[#This Row],[unit_return]]</f>
        <v>3008.6055999999999</v>
      </c>
      <c r="U1878">
        <f>Table1[[#This Row],[final_sold]]*Table1[[#This Row],[final_price]]</f>
        <v>58692568.814628549</v>
      </c>
      <c r="V1878">
        <v>3.49</v>
      </c>
      <c r="W1878">
        <v>15.86</v>
      </c>
    </row>
    <row r="1879" spans="1:23" x14ac:dyDescent="0.3">
      <c r="A1879">
        <v>2022</v>
      </c>
      <c r="B1879" t="s">
        <v>38</v>
      </c>
      <c r="C1879" t="s">
        <v>18</v>
      </c>
      <c r="D1879">
        <v>47381</v>
      </c>
      <c r="E1879">
        <v>7.17</v>
      </c>
      <c r="F1879" s="2">
        <f>Table1[[#This Row],[website_traffic]]*(Table1[[#This Row],[conversion_rate]]/100)</f>
        <v>3397.2177000000001</v>
      </c>
      <c r="G1879">
        <v>363254.46</v>
      </c>
      <c r="H1879" s="2">
        <f>Table1[[#This Row],[marketing_spend]]/Table1[[#This Row],[customer buying]]</f>
        <v>106.92704797811456</v>
      </c>
      <c r="I1879">
        <v>10652.66</v>
      </c>
      <c r="J1879">
        <v>54.58</v>
      </c>
      <c r="K1879" s="1">
        <f t="shared" si="29"/>
        <v>4838.4381720000001</v>
      </c>
      <c r="L1879">
        <v>112.3</v>
      </c>
      <c r="M1879">
        <v>1.04</v>
      </c>
      <c r="N1879" s="1">
        <f>Table1[[#This Row],[final_price]]*Table1[[#This Row],[competitor_price_index]]</f>
        <v>5031.97569888</v>
      </c>
      <c r="O1879" t="s">
        <v>45</v>
      </c>
      <c r="P1879">
        <v>725</v>
      </c>
      <c r="Q1879">
        <v>2500</v>
      </c>
      <c r="R1879">
        <v>5.1100000000000003</v>
      </c>
      <c r="S1879" s="2">
        <f>Table1[[#This Row],[units_sold]]*(Table1[[#This Row],[return_rate]]/100)</f>
        <v>127.75000000000001</v>
      </c>
      <c r="T1879" s="2">
        <f>Table1[[#This Row],[units_sold]]-Table1[[#This Row],[unit_return]]</f>
        <v>2372.25</v>
      </c>
      <c r="U1879">
        <f>Table1[[#This Row],[final_sold]]*Table1[[#This Row],[final_price]]</f>
        <v>11477984.953527</v>
      </c>
      <c r="V1879">
        <v>3.68</v>
      </c>
      <c r="W1879">
        <v>10.88</v>
      </c>
    </row>
    <row r="1880" spans="1:23" x14ac:dyDescent="0.3">
      <c r="A1880">
        <v>2022</v>
      </c>
      <c r="B1880" t="s">
        <v>38</v>
      </c>
      <c r="C1880" t="s">
        <v>21</v>
      </c>
      <c r="D1880">
        <v>47898</v>
      </c>
      <c r="E1880">
        <v>2.57</v>
      </c>
      <c r="F1880" s="2">
        <f>Table1[[#This Row],[website_traffic]]*(Table1[[#This Row],[conversion_rate]]/100)</f>
        <v>1230.9785999999999</v>
      </c>
      <c r="G1880">
        <v>148518.85999999999</v>
      </c>
      <c r="H1880" s="2">
        <f>Table1[[#This Row],[marketing_spend]]/Table1[[#This Row],[customer buying]]</f>
        <v>120.6510494983422</v>
      </c>
      <c r="I1880">
        <v>7020.94</v>
      </c>
      <c r="J1880">
        <v>13.5</v>
      </c>
      <c r="K1880" s="1">
        <f t="shared" si="29"/>
        <v>6073.1130999999996</v>
      </c>
      <c r="L1880">
        <v>317.43</v>
      </c>
      <c r="M1880">
        <v>0.81</v>
      </c>
      <c r="N1880" s="1">
        <f>Table1[[#This Row],[final_price]]*Table1[[#This Row],[competitor_price_index]]</f>
        <v>4919.2216109999999</v>
      </c>
      <c r="O1880" t="s">
        <v>45</v>
      </c>
      <c r="P1880">
        <v>4693</v>
      </c>
      <c r="Q1880">
        <v>777</v>
      </c>
      <c r="R1880">
        <v>16.79</v>
      </c>
      <c r="S1880" s="2">
        <f>Table1[[#This Row],[units_sold]]*(Table1[[#This Row],[return_rate]]/100)</f>
        <v>130.45830000000001</v>
      </c>
      <c r="T1880" s="2">
        <f>Table1[[#This Row],[units_sold]]-Table1[[#This Row],[unit_return]]</f>
        <v>646.54169999999999</v>
      </c>
      <c r="U1880">
        <f>Table1[[#This Row],[final_sold]]*Table1[[#This Row],[final_price]]</f>
        <v>3926520.8679662696</v>
      </c>
      <c r="V1880">
        <v>3.16</v>
      </c>
      <c r="W1880">
        <v>5.2</v>
      </c>
    </row>
    <row r="1881" spans="1:23" x14ac:dyDescent="0.3">
      <c r="A1881">
        <v>2022</v>
      </c>
      <c r="B1881" t="s">
        <v>38</v>
      </c>
      <c r="C1881" t="s">
        <v>22</v>
      </c>
      <c r="D1881">
        <v>37801</v>
      </c>
      <c r="E1881">
        <v>5.95</v>
      </c>
      <c r="F1881" s="2">
        <f>Table1[[#This Row],[website_traffic]]*(Table1[[#This Row],[conversion_rate]]/100)</f>
        <v>2249.1595000000002</v>
      </c>
      <c r="G1881">
        <v>21926.75</v>
      </c>
      <c r="H1881" s="2">
        <f>Table1[[#This Row],[marketing_spend]]/Table1[[#This Row],[customer buying]]</f>
        <v>9.7488639645165218</v>
      </c>
      <c r="I1881">
        <v>10872.14</v>
      </c>
      <c r="J1881">
        <v>51.38</v>
      </c>
      <c r="K1881" s="1">
        <f t="shared" si="29"/>
        <v>5286.0344679999989</v>
      </c>
      <c r="L1881">
        <v>391.42</v>
      </c>
      <c r="M1881">
        <v>0.86</v>
      </c>
      <c r="N1881" s="1">
        <f>Table1[[#This Row],[final_price]]*Table1[[#This Row],[competitor_price_index]]</f>
        <v>4545.989642479999</v>
      </c>
      <c r="O1881" t="s">
        <v>45</v>
      </c>
      <c r="P1881">
        <v>1017</v>
      </c>
      <c r="Q1881">
        <v>1740</v>
      </c>
      <c r="R1881">
        <v>14</v>
      </c>
      <c r="S1881" s="2">
        <f>Table1[[#This Row],[units_sold]]*(Table1[[#This Row],[return_rate]]/100)</f>
        <v>243.60000000000002</v>
      </c>
      <c r="T1881" s="2">
        <f>Table1[[#This Row],[units_sold]]-Table1[[#This Row],[unit_return]]</f>
        <v>1496.4</v>
      </c>
      <c r="U1881">
        <f>Table1[[#This Row],[final_sold]]*Table1[[#This Row],[final_price]]</f>
        <v>7910021.9779151985</v>
      </c>
      <c r="V1881">
        <v>3.87</v>
      </c>
      <c r="W1881">
        <v>10.15</v>
      </c>
    </row>
    <row r="1882" spans="1:23" x14ac:dyDescent="0.3">
      <c r="A1882">
        <v>2022</v>
      </c>
      <c r="B1882" t="s">
        <v>38</v>
      </c>
      <c r="C1882" t="s">
        <v>21</v>
      </c>
      <c r="D1882">
        <v>31976</v>
      </c>
      <c r="E1882">
        <v>2.52</v>
      </c>
      <c r="F1882" s="2">
        <f>Table1[[#This Row],[website_traffic]]*(Table1[[#This Row],[conversion_rate]]/100)</f>
        <v>805.79520000000002</v>
      </c>
      <c r="G1882">
        <v>73088.3</v>
      </c>
      <c r="H1882" s="2">
        <f>Table1[[#This Row],[marketing_spend]]/Table1[[#This Row],[customer buying]]</f>
        <v>90.703320148841797</v>
      </c>
      <c r="I1882">
        <v>15311.97</v>
      </c>
      <c r="J1882">
        <v>55.48</v>
      </c>
      <c r="K1882" s="1">
        <f t="shared" si="29"/>
        <v>6816.8890440000005</v>
      </c>
      <c r="L1882">
        <v>93.26</v>
      </c>
      <c r="M1882">
        <v>0.89</v>
      </c>
      <c r="N1882" s="1">
        <f>Table1[[#This Row],[final_price]]*Table1[[#This Row],[competitor_price_index]]</f>
        <v>6067.0312491600007</v>
      </c>
      <c r="O1882" t="s">
        <v>44</v>
      </c>
      <c r="P1882">
        <v>4909</v>
      </c>
      <c r="Q1882">
        <v>838</v>
      </c>
      <c r="R1882">
        <v>3.12</v>
      </c>
      <c r="S1882" s="2">
        <f>Table1[[#This Row],[units_sold]]*(Table1[[#This Row],[return_rate]]/100)</f>
        <v>26.145600000000002</v>
      </c>
      <c r="T1882" s="2">
        <f>Table1[[#This Row],[units_sold]]-Table1[[#This Row],[unit_return]]</f>
        <v>811.85439999999994</v>
      </c>
      <c r="U1882">
        <f>Table1[[#This Row],[final_sold]]*Table1[[#This Row],[final_price]]</f>
        <v>5534321.3646831932</v>
      </c>
      <c r="V1882">
        <v>4.16</v>
      </c>
      <c r="W1882">
        <v>11.19</v>
      </c>
    </row>
    <row r="1883" spans="1:23" x14ac:dyDescent="0.3">
      <c r="A1883">
        <v>2022</v>
      </c>
      <c r="B1883" t="s">
        <v>38</v>
      </c>
      <c r="C1883" t="s">
        <v>22</v>
      </c>
      <c r="D1883">
        <v>4311</v>
      </c>
      <c r="E1883">
        <v>0.82</v>
      </c>
      <c r="F1883" s="2">
        <f>Table1[[#This Row],[website_traffic]]*(Table1[[#This Row],[conversion_rate]]/100)</f>
        <v>35.350199999999994</v>
      </c>
      <c r="G1883">
        <v>83029.84</v>
      </c>
      <c r="H1883" s="2">
        <f>Table1[[#This Row],[marketing_spend]]/Table1[[#This Row],[customer buying]]</f>
        <v>2348.7799220372167</v>
      </c>
      <c r="I1883">
        <v>5403.22</v>
      </c>
      <c r="J1883">
        <v>36.86</v>
      </c>
      <c r="K1883" s="1">
        <f t="shared" si="29"/>
        <v>3411.593108</v>
      </c>
      <c r="L1883">
        <v>223.75</v>
      </c>
      <c r="M1883">
        <v>1.19</v>
      </c>
      <c r="N1883" s="1">
        <f>Table1[[#This Row],[final_price]]*Table1[[#This Row],[competitor_price_index]]</f>
        <v>4059.7957985200001</v>
      </c>
      <c r="O1883" t="s">
        <v>45</v>
      </c>
      <c r="P1883">
        <v>2792</v>
      </c>
      <c r="Q1883">
        <v>27</v>
      </c>
      <c r="R1883">
        <v>16.649999999999999</v>
      </c>
      <c r="S1883" s="2">
        <f>Table1[[#This Row],[units_sold]]*(Table1[[#This Row],[return_rate]]/100)</f>
        <v>4.4954999999999998</v>
      </c>
      <c r="T1883" s="2">
        <f>Table1[[#This Row],[units_sold]]-Table1[[#This Row],[unit_return]]</f>
        <v>22.5045</v>
      </c>
      <c r="U1883">
        <f>Table1[[#This Row],[final_sold]]*Table1[[#This Row],[final_price]]</f>
        <v>76776.197098985998</v>
      </c>
      <c r="V1883">
        <v>3.82</v>
      </c>
      <c r="W1883">
        <v>4.5599999999999996</v>
      </c>
    </row>
    <row r="1884" spans="1:23" x14ac:dyDescent="0.3">
      <c r="A1884">
        <v>2022</v>
      </c>
      <c r="B1884" t="s">
        <v>38</v>
      </c>
      <c r="C1884" t="s">
        <v>20</v>
      </c>
      <c r="D1884">
        <v>15947</v>
      </c>
      <c r="E1884">
        <v>2</v>
      </c>
      <c r="F1884" s="2">
        <f>Table1[[#This Row],[website_traffic]]*(Table1[[#This Row],[conversion_rate]]/100)</f>
        <v>318.94</v>
      </c>
      <c r="G1884">
        <v>427507.36</v>
      </c>
      <c r="H1884" s="2">
        <f>Table1[[#This Row],[marketing_spend]]/Table1[[#This Row],[customer buying]]</f>
        <v>1340.4005769110177</v>
      </c>
      <c r="I1884">
        <v>480.44</v>
      </c>
      <c r="J1884">
        <v>23.61</v>
      </c>
      <c r="K1884" s="1">
        <f t="shared" si="29"/>
        <v>367.00811600000003</v>
      </c>
      <c r="L1884">
        <v>20.99</v>
      </c>
      <c r="M1884">
        <v>0.95</v>
      </c>
      <c r="N1884" s="1">
        <f>Table1[[#This Row],[final_price]]*Table1[[#This Row],[competitor_price_index]]</f>
        <v>348.6577102</v>
      </c>
      <c r="O1884" t="s">
        <v>45</v>
      </c>
      <c r="P1884">
        <v>1837</v>
      </c>
      <c r="Q1884">
        <v>299</v>
      </c>
      <c r="R1884">
        <v>18.489999999999998</v>
      </c>
      <c r="S1884" s="2">
        <f>Table1[[#This Row],[units_sold]]*(Table1[[#This Row],[return_rate]]/100)</f>
        <v>55.285099999999993</v>
      </c>
      <c r="T1884" s="2">
        <f>Table1[[#This Row],[units_sold]]-Table1[[#This Row],[unit_return]]</f>
        <v>243.7149</v>
      </c>
      <c r="U1884">
        <f>Table1[[#This Row],[final_sold]]*Table1[[#This Row],[final_price]]</f>
        <v>89445.346290128407</v>
      </c>
      <c r="V1884">
        <v>4.6900000000000004</v>
      </c>
      <c r="W1884">
        <v>12.85</v>
      </c>
    </row>
    <row r="1885" spans="1:23" x14ac:dyDescent="0.3">
      <c r="A1885">
        <v>2022</v>
      </c>
      <c r="B1885" t="s">
        <v>38</v>
      </c>
      <c r="C1885" t="s">
        <v>22</v>
      </c>
      <c r="D1885">
        <v>43380</v>
      </c>
      <c r="E1885">
        <v>2.0499999999999998</v>
      </c>
      <c r="F1885" s="2">
        <f>Table1[[#This Row],[website_traffic]]*(Table1[[#This Row],[conversion_rate]]/100)</f>
        <v>889.28999999999985</v>
      </c>
      <c r="G1885">
        <v>185149.75</v>
      </c>
      <c r="H1885" s="2">
        <f>Table1[[#This Row],[marketing_spend]]/Table1[[#This Row],[customer buying]]</f>
        <v>208.1995187171789</v>
      </c>
      <c r="I1885">
        <v>46967.61</v>
      </c>
      <c r="J1885">
        <v>38.89</v>
      </c>
      <c r="K1885" s="1">
        <f t="shared" si="29"/>
        <v>28701.906470999998</v>
      </c>
      <c r="L1885">
        <v>495.41</v>
      </c>
      <c r="M1885">
        <v>0.94</v>
      </c>
      <c r="N1885" s="1">
        <f>Table1[[#This Row],[final_price]]*Table1[[#This Row],[competitor_price_index]]</f>
        <v>26979.792082739998</v>
      </c>
      <c r="O1885" t="s">
        <v>45</v>
      </c>
      <c r="P1885">
        <v>3551</v>
      </c>
      <c r="Q1885">
        <v>693</v>
      </c>
      <c r="R1885">
        <v>13.59</v>
      </c>
      <c r="S1885" s="2">
        <f>Table1[[#This Row],[units_sold]]*(Table1[[#This Row],[return_rate]]/100)</f>
        <v>94.178699999999992</v>
      </c>
      <c r="T1885" s="2">
        <f>Table1[[#This Row],[units_sold]]-Table1[[#This Row],[unit_return]]</f>
        <v>598.82130000000006</v>
      </c>
      <c r="U1885">
        <f>Table1[[#This Row],[final_sold]]*Table1[[#This Row],[final_price]]</f>
        <v>17187312.945442632</v>
      </c>
      <c r="V1885">
        <v>3.9</v>
      </c>
      <c r="W1885">
        <v>12.59</v>
      </c>
    </row>
    <row r="1886" spans="1:23" x14ac:dyDescent="0.3">
      <c r="A1886">
        <v>2022</v>
      </c>
      <c r="B1886" t="s">
        <v>38</v>
      </c>
      <c r="C1886" t="s">
        <v>19</v>
      </c>
      <c r="D1886">
        <v>106461</v>
      </c>
      <c r="E1886">
        <v>1.6</v>
      </c>
      <c r="F1886" s="2">
        <f>Table1[[#This Row],[website_traffic]]*(Table1[[#This Row],[conversion_rate]]/100)</f>
        <v>1703.376</v>
      </c>
      <c r="G1886">
        <v>422081.25</v>
      </c>
      <c r="H1886" s="2">
        <f>Table1[[#This Row],[marketing_spend]]/Table1[[#This Row],[customer buying]]</f>
        <v>247.79100445233465</v>
      </c>
      <c r="I1886">
        <v>3760.85</v>
      </c>
      <c r="J1886">
        <v>51.58</v>
      </c>
      <c r="K1886" s="1">
        <f t="shared" si="29"/>
        <v>1821.0035699999999</v>
      </c>
      <c r="L1886">
        <v>313.8</v>
      </c>
      <c r="M1886">
        <v>0.86</v>
      </c>
      <c r="N1886" s="1">
        <f>Table1[[#This Row],[final_price]]*Table1[[#This Row],[competitor_price_index]]</f>
        <v>1566.0630701999999</v>
      </c>
      <c r="O1886" t="s">
        <v>45</v>
      </c>
      <c r="P1886">
        <v>2127</v>
      </c>
      <c r="Q1886">
        <v>1383</v>
      </c>
      <c r="R1886">
        <v>9.9499999999999993</v>
      </c>
      <c r="S1886" s="2">
        <f>Table1[[#This Row],[units_sold]]*(Table1[[#This Row],[return_rate]]/100)</f>
        <v>137.60849999999999</v>
      </c>
      <c r="T1886" s="2">
        <f>Table1[[#This Row],[units_sold]]-Table1[[#This Row],[unit_return]]</f>
        <v>1245.3915</v>
      </c>
      <c r="U1886">
        <f>Table1[[#This Row],[final_sold]]*Table1[[#This Row],[final_price]]</f>
        <v>2267862.3675476545</v>
      </c>
      <c r="V1886">
        <v>4.0599999999999996</v>
      </c>
      <c r="W1886">
        <v>10.85</v>
      </c>
    </row>
    <row r="1887" spans="1:23" x14ac:dyDescent="0.3">
      <c r="A1887">
        <v>2022</v>
      </c>
      <c r="B1887" t="s">
        <v>38</v>
      </c>
      <c r="C1887" t="s">
        <v>20</v>
      </c>
      <c r="D1887">
        <v>88942</v>
      </c>
      <c r="E1887">
        <v>4.7</v>
      </c>
      <c r="F1887" s="2">
        <f>Table1[[#This Row],[website_traffic]]*(Table1[[#This Row],[conversion_rate]]/100)</f>
        <v>4180.2740000000003</v>
      </c>
      <c r="G1887">
        <v>94634.95</v>
      </c>
      <c r="H1887" s="2">
        <f>Table1[[#This Row],[marketing_spend]]/Table1[[#This Row],[customer buying]]</f>
        <v>22.638456235165442</v>
      </c>
      <c r="I1887">
        <v>10884.91</v>
      </c>
      <c r="J1887">
        <v>32.74</v>
      </c>
      <c r="K1887" s="1">
        <f t="shared" si="29"/>
        <v>7321.190466</v>
      </c>
      <c r="L1887">
        <v>30.98</v>
      </c>
      <c r="M1887">
        <v>1.02</v>
      </c>
      <c r="N1887" s="1">
        <f>Table1[[#This Row],[final_price]]*Table1[[#This Row],[competitor_price_index]]</f>
        <v>7467.6142753200002</v>
      </c>
      <c r="O1887" t="s">
        <v>45</v>
      </c>
      <c r="P1887">
        <v>1689</v>
      </c>
      <c r="Q1887">
        <v>2474</v>
      </c>
      <c r="R1887">
        <v>20.37</v>
      </c>
      <c r="S1887" s="2">
        <f>Table1[[#This Row],[units_sold]]*(Table1[[#This Row],[return_rate]]/100)</f>
        <v>503.95380000000006</v>
      </c>
      <c r="T1887" s="2">
        <f>Table1[[#This Row],[units_sold]]-Table1[[#This Row],[unit_return]]</f>
        <v>1970.0462</v>
      </c>
      <c r="U1887">
        <f>Table1[[#This Row],[final_sold]]*Table1[[#This Row],[final_price]]</f>
        <v>14423083.457019528</v>
      </c>
      <c r="V1887">
        <v>2.96</v>
      </c>
      <c r="W1887">
        <v>8.82</v>
      </c>
    </row>
    <row r="1888" spans="1:23" x14ac:dyDescent="0.3">
      <c r="A1888">
        <v>2023</v>
      </c>
      <c r="B1888" t="s">
        <v>38</v>
      </c>
      <c r="C1888" t="s">
        <v>19</v>
      </c>
      <c r="D1888">
        <v>91947</v>
      </c>
      <c r="E1888">
        <v>1.42</v>
      </c>
      <c r="F1888" s="2">
        <f>Table1[[#This Row],[website_traffic]]*(Table1[[#This Row],[conversion_rate]]/100)</f>
        <v>1305.6473999999998</v>
      </c>
      <c r="G1888">
        <v>59820.51</v>
      </c>
      <c r="H1888" s="2">
        <f>Table1[[#This Row],[marketing_spend]]/Table1[[#This Row],[customer buying]]</f>
        <v>45.816741947328204</v>
      </c>
      <c r="I1888">
        <v>20369.05</v>
      </c>
      <c r="J1888">
        <v>39.68</v>
      </c>
      <c r="K1888" s="1">
        <f t="shared" si="29"/>
        <v>12286.610959999998</v>
      </c>
      <c r="L1888">
        <v>32.79</v>
      </c>
      <c r="M1888">
        <v>1.18</v>
      </c>
      <c r="N1888" s="1">
        <f>Table1[[#This Row],[final_price]]*Table1[[#This Row],[competitor_price_index]]</f>
        <v>14498.200932799997</v>
      </c>
      <c r="O1888" t="s">
        <v>45</v>
      </c>
      <c r="P1888">
        <v>4033</v>
      </c>
      <c r="Q1888">
        <v>1101</v>
      </c>
      <c r="R1888">
        <v>17.37</v>
      </c>
      <c r="S1888" s="2">
        <f>Table1[[#This Row],[units_sold]]*(Table1[[#This Row],[return_rate]]/100)</f>
        <v>191.24370000000002</v>
      </c>
      <c r="T1888" s="2">
        <f>Table1[[#This Row],[units_sold]]-Table1[[#This Row],[unit_return]]</f>
        <v>909.75630000000001</v>
      </c>
      <c r="U1888">
        <f>Table1[[#This Row],[final_sold]]*Table1[[#This Row],[final_price]]</f>
        <v>11177821.726509046</v>
      </c>
      <c r="V1888">
        <v>4.22</v>
      </c>
      <c r="W1888">
        <v>5.74</v>
      </c>
    </row>
    <row r="1889" spans="1:23" x14ac:dyDescent="0.3">
      <c r="A1889">
        <v>2023</v>
      </c>
      <c r="B1889" t="s">
        <v>38</v>
      </c>
      <c r="C1889" t="s">
        <v>19</v>
      </c>
      <c r="D1889">
        <v>56713</v>
      </c>
      <c r="E1889">
        <v>2.13</v>
      </c>
      <c r="F1889" s="2">
        <f>Table1[[#This Row],[website_traffic]]*(Table1[[#This Row],[conversion_rate]]/100)</f>
        <v>1207.9868999999999</v>
      </c>
      <c r="G1889">
        <v>427730.41</v>
      </c>
      <c r="H1889" s="2">
        <f>Table1[[#This Row],[marketing_spend]]/Table1[[#This Row],[customer buying]]</f>
        <v>354.08530506415264</v>
      </c>
      <c r="I1889">
        <v>45754.52</v>
      </c>
      <c r="J1889">
        <v>51.54</v>
      </c>
      <c r="K1889" s="1">
        <f t="shared" si="29"/>
        <v>22172.640392000001</v>
      </c>
      <c r="L1889">
        <v>80.86</v>
      </c>
      <c r="M1889">
        <v>1.1100000000000001</v>
      </c>
      <c r="N1889" s="1">
        <f>Table1[[#This Row],[final_price]]*Table1[[#This Row],[competitor_price_index]]</f>
        <v>24611.630835120002</v>
      </c>
      <c r="O1889" t="s">
        <v>45</v>
      </c>
      <c r="P1889">
        <v>641</v>
      </c>
      <c r="Q1889">
        <v>1188</v>
      </c>
      <c r="R1889">
        <v>13.64</v>
      </c>
      <c r="S1889" s="2">
        <f>Table1[[#This Row],[units_sold]]*(Table1[[#This Row],[return_rate]]/100)</f>
        <v>162.04319999999998</v>
      </c>
      <c r="T1889" s="2">
        <f>Table1[[#This Row],[units_sold]]-Table1[[#This Row],[unit_return]]</f>
        <v>1025.9567999999999</v>
      </c>
      <c r="U1889">
        <f>Table1[[#This Row],[final_sold]]*Table1[[#This Row],[final_price]]</f>
        <v>22748171.184127066</v>
      </c>
      <c r="V1889">
        <v>4.92</v>
      </c>
      <c r="W1889">
        <v>15.22</v>
      </c>
    </row>
    <row r="1890" spans="1:23" x14ac:dyDescent="0.3">
      <c r="A1890">
        <v>2023</v>
      </c>
      <c r="B1890" t="s">
        <v>38</v>
      </c>
      <c r="C1890" t="s">
        <v>19</v>
      </c>
      <c r="D1890">
        <v>34580</v>
      </c>
      <c r="E1890">
        <v>4.84</v>
      </c>
      <c r="F1890" s="2">
        <f>Table1[[#This Row],[website_traffic]]*(Table1[[#This Row],[conversion_rate]]/100)</f>
        <v>1673.672</v>
      </c>
      <c r="G1890">
        <v>216063</v>
      </c>
      <c r="H1890" s="2">
        <f>Table1[[#This Row],[marketing_spend]]/Table1[[#This Row],[customer buying]]</f>
        <v>129.09518710954117</v>
      </c>
      <c r="I1890">
        <v>10671.75</v>
      </c>
      <c r="J1890">
        <v>36.299999999999997</v>
      </c>
      <c r="K1890" s="1">
        <f t="shared" si="29"/>
        <v>6797.9047499999997</v>
      </c>
      <c r="L1890">
        <v>434.19</v>
      </c>
      <c r="M1890">
        <v>1.03</v>
      </c>
      <c r="N1890" s="1">
        <f>Table1[[#This Row],[final_price]]*Table1[[#This Row],[competitor_price_index]]</f>
        <v>7001.8418924999996</v>
      </c>
      <c r="O1890" t="s">
        <v>44</v>
      </c>
      <c r="P1890">
        <v>1645</v>
      </c>
      <c r="Q1890">
        <v>1497</v>
      </c>
      <c r="R1890">
        <v>6.91</v>
      </c>
      <c r="S1890" s="2">
        <f>Table1[[#This Row],[units_sold]]*(Table1[[#This Row],[return_rate]]/100)</f>
        <v>103.44269999999999</v>
      </c>
      <c r="T1890" s="2">
        <f>Table1[[#This Row],[units_sold]]-Table1[[#This Row],[unit_return]]</f>
        <v>1393.5572999999999</v>
      </c>
      <c r="U1890">
        <f>Table1[[#This Row],[final_sold]]*Table1[[#This Row],[final_price]]</f>
        <v>9473269.7890671734</v>
      </c>
      <c r="V1890">
        <v>3.58</v>
      </c>
      <c r="W1890">
        <v>14.71</v>
      </c>
    </row>
    <row r="1891" spans="1:23" x14ac:dyDescent="0.3">
      <c r="A1891">
        <v>2023</v>
      </c>
      <c r="B1891" t="s">
        <v>38</v>
      </c>
      <c r="C1891" t="s">
        <v>21</v>
      </c>
      <c r="D1891">
        <v>26852</v>
      </c>
      <c r="E1891">
        <v>6.21</v>
      </c>
      <c r="F1891" s="2">
        <f>Table1[[#This Row],[website_traffic]]*(Table1[[#This Row],[conversion_rate]]/100)</f>
        <v>1667.5092</v>
      </c>
      <c r="G1891">
        <v>35080.79</v>
      </c>
      <c r="H1891" s="2">
        <f>Table1[[#This Row],[marketing_spend]]/Table1[[#This Row],[customer buying]]</f>
        <v>21.037838951653161</v>
      </c>
      <c r="I1891">
        <v>15047.89</v>
      </c>
      <c r="J1891">
        <v>29.51</v>
      </c>
      <c r="K1891" s="1">
        <f t="shared" si="29"/>
        <v>10607.257661</v>
      </c>
      <c r="L1891">
        <v>20.12</v>
      </c>
      <c r="M1891">
        <v>1.1499999999999999</v>
      </c>
      <c r="N1891" s="1">
        <f>Table1[[#This Row],[final_price]]*Table1[[#This Row],[competitor_price_index]]</f>
        <v>12198.346310149998</v>
      </c>
      <c r="O1891" t="s">
        <v>45</v>
      </c>
      <c r="P1891">
        <v>466</v>
      </c>
      <c r="Q1891">
        <v>1647</v>
      </c>
      <c r="R1891">
        <v>2.54</v>
      </c>
      <c r="S1891" s="2">
        <f>Table1[[#This Row],[units_sold]]*(Table1[[#This Row],[return_rate]]/100)</f>
        <v>41.833799999999997</v>
      </c>
      <c r="T1891" s="2">
        <f>Table1[[#This Row],[units_sold]]-Table1[[#This Row],[unit_return]]</f>
        <v>1605.1662000000001</v>
      </c>
      <c r="U1891">
        <f>Table1[[#This Row],[final_sold]]*Table1[[#This Row],[final_price]]</f>
        <v>17026411.472128257</v>
      </c>
      <c r="V1891">
        <v>4.9400000000000004</v>
      </c>
      <c r="W1891">
        <v>7.4</v>
      </c>
    </row>
    <row r="1892" spans="1:23" x14ac:dyDescent="0.3">
      <c r="A1892">
        <v>2023</v>
      </c>
      <c r="B1892" t="s">
        <v>38</v>
      </c>
      <c r="C1892" t="s">
        <v>20</v>
      </c>
      <c r="D1892">
        <v>83565</v>
      </c>
      <c r="E1892">
        <v>4.54</v>
      </c>
      <c r="F1892" s="2">
        <f>Table1[[#This Row],[website_traffic]]*(Table1[[#This Row],[conversion_rate]]/100)</f>
        <v>3793.8510000000001</v>
      </c>
      <c r="G1892">
        <v>234746.92</v>
      </c>
      <c r="H1892" s="2">
        <f>Table1[[#This Row],[marketing_spend]]/Table1[[#This Row],[customer buying]]</f>
        <v>61.87562980201384</v>
      </c>
      <c r="I1892">
        <v>8037.1</v>
      </c>
      <c r="J1892">
        <v>2.0099999999999998</v>
      </c>
      <c r="K1892" s="1">
        <f t="shared" si="29"/>
        <v>7875.55429</v>
      </c>
      <c r="L1892">
        <v>333.91</v>
      </c>
      <c r="M1892">
        <v>0.91</v>
      </c>
      <c r="N1892" s="1">
        <f>Table1[[#This Row],[final_price]]*Table1[[#This Row],[competitor_price_index]]</f>
        <v>7166.7544039000004</v>
      </c>
      <c r="O1892" t="s">
        <v>45</v>
      </c>
      <c r="P1892">
        <v>2978</v>
      </c>
      <c r="Q1892">
        <v>2458</v>
      </c>
      <c r="R1892">
        <v>9.5299999999999994</v>
      </c>
      <c r="S1892" s="2">
        <f>Table1[[#This Row],[units_sold]]*(Table1[[#This Row],[return_rate]]/100)</f>
        <v>234.2474</v>
      </c>
      <c r="T1892" s="2">
        <f>Table1[[#This Row],[units_sold]]-Table1[[#This Row],[unit_return]]</f>
        <v>2223.7525999999998</v>
      </c>
      <c r="U1892">
        <f>Table1[[#This Row],[final_sold]]*Table1[[#This Row],[final_price]]</f>
        <v>17513284.328828651</v>
      </c>
      <c r="V1892">
        <v>3.24</v>
      </c>
      <c r="W1892">
        <v>10.46</v>
      </c>
    </row>
    <row r="1893" spans="1:23" x14ac:dyDescent="0.3">
      <c r="A1893">
        <v>2023</v>
      </c>
      <c r="B1893" t="s">
        <v>38</v>
      </c>
      <c r="C1893" t="s">
        <v>18</v>
      </c>
      <c r="D1893">
        <v>169501</v>
      </c>
      <c r="E1893">
        <v>6.09</v>
      </c>
      <c r="F1893" s="2">
        <f>Table1[[#This Row],[website_traffic]]*(Table1[[#This Row],[conversion_rate]]/100)</f>
        <v>10322.6109</v>
      </c>
      <c r="G1893">
        <v>104421.35</v>
      </c>
      <c r="H1893" s="2">
        <f>Table1[[#This Row],[marketing_spend]]/Table1[[#This Row],[customer buying]]</f>
        <v>10.115788632505756</v>
      </c>
      <c r="I1893">
        <v>49219.23</v>
      </c>
      <c r="J1893">
        <v>53.57</v>
      </c>
      <c r="K1893" s="1">
        <f t="shared" si="29"/>
        <v>22852.488489000003</v>
      </c>
      <c r="L1893">
        <v>311.48</v>
      </c>
      <c r="M1893">
        <v>1.03</v>
      </c>
      <c r="N1893" s="1">
        <f>Table1[[#This Row],[final_price]]*Table1[[#This Row],[competitor_price_index]]</f>
        <v>23538.063143670002</v>
      </c>
      <c r="O1893" t="s">
        <v>45</v>
      </c>
      <c r="P1893">
        <v>981</v>
      </c>
      <c r="Q1893">
        <v>5532</v>
      </c>
      <c r="R1893">
        <v>18.25</v>
      </c>
      <c r="S1893" s="2">
        <f>Table1[[#This Row],[units_sold]]*(Table1[[#This Row],[return_rate]]/100)</f>
        <v>1009.59</v>
      </c>
      <c r="T1893" s="2">
        <f>Table1[[#This Row],[units_sold]]-Table1[[#This Row],[unit_return]]</f>
        <v>4522.41</v>
      </c>
      <c r="U1893">
        <f>Table1[[#This Row],[final_sold]]*Table1[[#This Row],[final_price]]</f>
        <v>103348322.46753851</v>
      </c>
      <c r="V1893">
        <v>2.68</v>
      </c>
      <c r="W1893">
        <v>10.199999999999999</v>
      </c>
    </row>
    <row r="1894" spans="1:23" x14ac:dyDescent="0.3">
      <c r="A1894">
        <v>2023</v>
      </c>
      <c r="B1894" t="s">
        <v>38</v>
      </c>
      <c r="C1894" t="s">
        <v>22</v>
      </c>
      <c r="D1894">
        <v>90006</v>
      </c>
      <c r="E1894">
        <v>6.03</v>
      </c>
      <c r="F1894" s="2">
        <f>Table1[[#This Row],[website_traffic]]*(Table1[[#This Row],[conversion_rate]]/100)</f>
        <v>5427.3617999999997</v>
      </c>
      <c r="G1894">
        <v>499428.19</v>
      </c>
      <c r="H1894" s="2">
        <f>Table1[[#This Row],[marketing_spend]]/Table1[[#This Row],[customer buying]]</f>
        <v>92.020434311197022</v>
      </c>
      <c r="I1894">
        <v>46507.55</v>
      </c>
      <c r="J1894">
        <v>54.23</v>
      </c>
      <c r="K1894" s="1">
        <f t="shared" si="29"/>
        <v>21286.505635000001</v>
      </c>
      <c r="L1894">
        <v>164.13</v>
      </c>
      <c r="M1894">
        <v>0.99</v>
      </c>
      <c r="N1894" s="1">
        <f>Table1[[#This Row],[final_price]]*Table1[[#This Row],[competitor_price_index]]</f>
        <v>21073.64057865</v>
      </c>
      <c r="O1894" t="s">
        <v>45</v>
      </c>
      <c r="P1894">
        <v>769</v>
      </c>
      <c r="Q1894">
        <v>4786</v>
      </c>
      <c r="R1894">
        <v>1.98</v>
      </c>
      <c r="S1894" s="2">
        <f>Table1[[#This Row],[units_sold]]*(Table1[[#This Row],[return_rate]]/100)</f>
        <v>94.762799999999984</v>
      </c>
      <c r="T1894" s="2">
        <f>Table1[[#This Row],[units_sold]]-Table1[[#This Row],[unit_return]]</f>
        <v>4691.2371999999996</v>
      </c>
      <c r="U1894">
        <f>Table1[[#This Row],[final_sold]]*Table1[[#This Row],[final_price]]</f>
        <v>99860047.092921615</v>
      </c>
      <c r="V1894">
        <v>4.41</v>
      </c>
      <c r="W1894">
        <v>16.559999999999999</v>
      </c>
    </row>
    <row r="1895" spans="1:23" x14ac:dyDescent="0.3">
      <c r="A1895">
        <v>2023</v>
      </c>
      <c r="B1895" t="s">
        <v>38</v>
      </c>
      <c r="C1895" t="s">
        <v>21</v>
      </c>
      <c r="D1895">
        <v>98807</v>
      </c>
      <c r="E1895">
        <v>1.48</v>
      </c>
      <c r="F1895" s="2">
        <f>Table1[[#This Row],[website_traffic]]*(Table1[[#This Row],[conversion_rate]]/100)</f>
        <v>1462.3436000000002</v>
      </c>
      <c r="G1895">
        <v>457774.39</v>
      </c>
      <c r="H1895" s="2">
        <f>Table1[[#This Row],[marketing_spend]]/Table1[[#This Row],[customer buying]]</f>
        <v>313.04160663745506</v>
      </c>
      <c r="I1895">
        <v>7911.17</v>
      </c>
      <c r="J1895">
        <v>30.21</v>
      </c>
      <c r="K1895" s="1">
        <f t="shared" si="29"/>
        <v>5521.205543</v>
      </c>
      <c r="L1895">
        <v>379.3</v>
      </c>
      <c r="M1895">
        <v>0.86</v>
      </c>
      <c r="N1895" s="1">
        <f>Table1[[#This Row],[final_price]]*Table1[[#This Row],[competitor_price_index]]</f>
        <v>4748.2367669799996</v>
      </c>
      <c r="O1895" t="s">
        <v>44</v>
      </c>
      <c r="P1895">
        <v>3098</v>
      </c>
      <c r="Q1895">
        <v>1440</v>
      </c>
      <c r="R1895">
        <v>1.65</v>
      </c>
      <c r="S1895" s="2">
        <f>Table1[[#This Row],[units_sold]]*(Table1[[#This Row],[return_rate]]/100)</f>
        <v>23.76</v>
      </c>
      <c r="T1895" s="2">
        <f>Table1[[#This Row],[units_sold]]-Table1[[#This Row],[unit_return]]</f>
        <v>1416.24</v>
      </c>
      <c r="U1895">
        <f>Table1[[#This Row],[final_sold]]*Table1[[#This Row],[final_price]]</f>
        <v>7819352.13821832</v>
      </c>
      <c r="V1895">
        <v>3.94</v>
      </c>
      <c r="W1895">
        <v>17.27</v>
      </c>
    </row>
    <row r="1896" spans="1:23" x14ac:dyDescent="0.3">
      <c r="A1896">
        <v>2023</v>
      </c>
      <c r="B1896" t="s">
        <v>38</v>
      </c>
      <c r="C1896" t="s">
        <v>21</v>
      </c>
      <c r="D1896">
        <v>107330</v>
      </c>
      <c r="E1896">
        <v>3.65</v>
      </c>
      <c r="F1896" s="2">
        <f>Table1[[#This Row],[website_traffic]]*(Table1[[#This Row],[conversion_rate]]/100)</f>
        <v>3917.5449999999996</v>
      </c>
      <c r="G1896">
        <v>444356.55</v>
      </c>
      <c r="H1896" s="2">
        <f>Table1[[#This Row],[marketing_spend]]/Table1[[#This Row],[customer buying]]</f>
        <v>113.42729949496433</v>
      </c>
      <c r="I1896">
        <v>22248.25</v>
      </c>
      <c r="J1896">
        <v>42.34</v>
      </c>
      <c r="K1896" s="1">
        <f t="shared" si="29"/>
        <v>12828.34095</v>
      </c>
      <c r="L1896">
        <v>481.07</v>
      </c>
      <c r="M1896">
        <v>1.01</v>
      </c>
      <c r="N1896" s="1">
        <f>Table1[[#This Row],[final_price]]*Table1[[#This Row],[competitor_price_index]]</f>
        <v>12956.6243595</v>
      </c>
      <c r="O1896" t="s">
        <v>45</v>
      </c>
      <c r="P1896">
        <v>2676</v>
      </c>
      <c r="Q1896">
        <v>2154</v>
      </c>
      <c r="R1896">
        <v>19.920000000000002</v>
      </c>
      <c r="S1896" s="2">
        <f>Table1[[#This Row],[units_sold]]*(Table1[[#This Row],[return_rate]]/100)</f>
        <v>429.07680000000005</v>
      </c>
      <c r="T1896" s="2">
        <f>Table1[[#This Row],[units_sold]]-Table1[[#This Row],[unit_return]]</f>
        <v>1724.9232</v>
      </c>
      <c r="U1896">
        <f>Table1[[#This Row],[final_sold]]*Table1[[#This Row],[final_price]]</f>
        <v>22127902.92216504</v>
      </c>
      <c r="V1896">
        <v>2.75</v>
      </c>
      <c r="W1896">
        <v>15.95</v>
      </c>
    </row>
    <row r="1897" spans="1:23" x14ac:dyDescent="0.3">
      <c r="A1897">
        <v>2023</v>
      </c>
      <c r="B1897" t="s">
        <v>38</v>
      </c>
      <c r="C1897" t="s">
        <v>21</v>
      </c>
      <c r="D1897">
        <v>82451</v>
      </c>
      <c r="E1897">
        <v>6.58</v>
      </c>
      <c r="F1897" s="2">
        <f>Table1[[#This Row],[website_traffic]]*(Table1[[#This Row],[conversion_rate]]/100)</f>
        <v>5425.2757999999994</v>
      </c>
      <c r="G1897">
        <v>22598.18</v>
      </c>
      <c r="H1897" s="2">
        <f>Table1[[#This Row],[marketing_spend]]/Table1[[#This Row],[customer buying]]</f>
        <v>4.1653513725514202</v>
      </c>
      <c r="I1897">
        <v>49249.47</v>
      </c>
      <c r="J1897">
        <v>47.17</v>
      </c>
      <c r="K1897" s="1">
        <f t="shared" si="29"/>
        <v>26018.495000999999</v>
      </c>
      <c r="L1897">
        <v>253.78</v>
      </c>
      <c r="M1897">
        <v>1.1100000000000001</v>
      </c>
      <c r="N1897" s="1">
        <f>Table1[[#This Row],[final_price]]*Table1[[#This Row],[competitor_price_index]]</f>
        <v>28880.52945111</v>
      </c>
      <c r="O1897" t="s">
        <v>45</v>
      </c>
      <c r="P1897">
        <v>2591</v>
      </c>
      <c r="Q1897">
        <v>4210</v>
      </c>
      <c r="R1897">
        <v>14.41</v>
      </c>
      <c r="S1897" s="2">
        <f>Table1[[#This Row],[units_sold]]*(Table1[[#This Row],[return_rate]]/100)</f>
        <v>606.66100000000006</v>
      </c>
      <c r="T1897" s="2">
        <f>Table1[[#This Row],[units_sold]]-Table1[[#This Row],[unit_return]]</f>
        <v>3603.3389999999999</v>
      </c>
      <c r="U1897">
        <f>Table1[[#This Row],[final_sold]]*Table1[[#This Row],[final_price]]</f>
        <v>93753457.758408338</v>
      </c>
      <c r="V1897">
        <v>3.88</v>
      </c>
      <c r="W1897">
        <v>6.95</v>
      </c>
    </row>
    <row r="1898" spans="1:23" x14ac:dyDescent="0.3">
      <c r="A1898">
        <v>2023</v>
      </c>
      <c r="B1898" t="s">
        <v>38</v>
      </c>
      <c r="C1898" t="s">
        <v>21</v>
      </c>
      <c r="D1898">
        <v>193455</v>
      </c>
      <c r="E1898">
        <v>7.17</v>
      </c>
      <c r="F1898" s="2">
        <f>Table1[[#This Row],[website_traffic]]*(Table1[[#This Row],[conversion_rate]]/100)</f>
        <v>13870.7235</v>
      </c>
      <c r="G1898">
        <v>312461.03999999998</v>
      </c>
      <c r="H1898" s="2">
        <f>Table1[[#This Row],[marketing_spend]]/Table1[[#This Row],[customer buying]]</f>
        <v>22.526657675787423</v>
      </c>
      <c r="I1898">
        <v>18785.73</v>
      </c>
      <c r="J1898">
        <v>22.81</v>
      </c>
      <c r="K1898" s="1">
        <f t="shared" si="29"/>
        <v>14500.704987000001</v>
      </c>
      <c r="L1898">
        <v>280.14</v>
      </c>
      <c r="M1898">
        <v>0.83</v>
      </c>
      <c r="N1898" s="1">
        <f>Table1[[#This Row],[final_price]]*Table1[[#This Row],[competitor_price_index]]</f>
        <v>12035.585139209999</v>
      </c>
      <c r="O1898" t="s">
        <v>45</v>
      </c>
      <c r="P1898">
        <v>3656</v>
      </c>
      <c r="Q1898">
        <v>11651</v>
      </c>
      <c r="R1898">
        <v>16.809999999999999</v>
      </c>
      <c r="S1898" s="2">
        <f>Table1[[#This Row],[units_sold]]*(Table1[[#This Row],[return_rate]]/100)</f>
        <v>1958.5331000000001</v>
      </c>
      <c r="T1898" s="2">
        <f>Table1[[#This Row],[units_sold]]-Table1[[#This Row],[unit_return]]</f>
        <v>9692.4668999999994</v>
      </c>
      <c r="U1898">
        <f>Table1[[#This Row],[final_sold]]*Table1[[#This Row],[final_price]]</f>
        <v>140547603.11316243</v>
      </c>
      <c r="V1898">
        <v>4.2</v>
      </c>
      <c r="W1898">
        <v>10.72</v>
      </c>
    </row>
    <row r="1899" spans="1:23" x14ac:dyDescent="0.3">
      <c r="A1899">
        <v>2023</v>
      </c>
      <c r="B1899" t="s">
        <v>38</v>
      </c>
      <c r="C1899" t="s">
        <v>20</v>
      </c>
      <c r="D1899">
        <v>69348</v>
      </c>
      <c r="E1899">
        <v>4.38</v>
      </c>
      <c r="F1899" s="2">
        <f>Table1[[#This Row],[website_traffic]]*(Table1[[#This Row],[conversion_rate]]/100)</f>
        <v>3037.4423999999999</v>
      </c>
      <c r="G1899">
        <v>391561.92</v>
      </c>
      <c r="H1899" s="2">
        <f>Table1[[#This Row],[marketing_spend]]/Table1[[#This Row],[customer buying]]</f>
        <v>128.91171862221981</v>
      </c>
      <c r="I1899">
        <v>20301.61</v>
      </c>
      <c r="J1899">
        <v>2.97</v>
      </c>
      <c r="K1899" s="1">
        <f t="shared" si="29"/>
        <v>19698.652183000002</v>
      </c>
      <c r="L1899">
        <v>424.54</v>
      </c>
      <c r="M1899">
        <v>0.95</v>
      </c>
      <c r="N1899" s="1">
        <f>Table1[[#This Row],[final_price]]*Table1[[#This Row],[competitor_price_index]]</f>
        <v>18713.719573850001</v>
      </c>
      <c r="O1899" t="s">
        <v>45</v>
      </c>
      <c r="P1899">
        <v>1806</v>
      </c>
      <c r="Q1899">
        <v>1555</v>
      </c>
      <c r="R1899">
        <v>14.09</v>
      </c>
      <c r="S1899" s="2">
        <f>Table1[[#This Row],[units_sold]]*(Table1[[#This Row],[return_rate]]/100)</f>
        <v>219.09950000000001</v>
      </c>
      <c r="T1899" s="2">
        <f>Table1[[#This Row],[units_sold]]-Table1[[#This Row],[unit_return]]</f>
        <v>1335.9005</v>
      </c>
      <c r="U1899">
        <f>Table1[[#This Row],[final_sold]]*Table1[[#This Row],[final_price]]</f>
        <v>26315439.300595794</v>
      </c>
      <c r="V1899">
        <v>2.56</v>
      </c>
      <c r="W1899">
        <v>7.12</v>
      </c>
    </row>
    <row r="1900" spans="1:23" x14ac:dyDescent="0.3">
      <c r="A1900">
        <v>2023</v>
      </c>
      <c r="B1900" t="s">
        <v>38</v>
      </c>
      <c r="C1900" t="s">
        <v>22</v>
      </c>
      <c r="D1900">
        <v>124307</v>
      </c>
      <c r="E1900">
        <v>5.88</v>
      </c>
      <c r="F1900" s="2">
        <f>Table1[[#This Row],[website_traffic]]*(Table1[[#This Row],[conversion_rate]]/100)</f>
        <v>7309.2515999999996</v>
      </c>
      <c r="G1900">
        <v>458049.68</v>
      </c>
      <c r="H1900" s="2">
        <f>Table1[[#This Row],[marketing_spend]]/Table1[[#This Row],[customer buying]]</f>
        <v>62.667110816105989</v>
      </c>
      <c r="I1900">
        <v>4415.51</v>
      </c>
      <c r="J1900">
        <v>44.9</v>
      </c>
      <c r="K1900" s="1">
        <f t="shared" si="29"/>
        <v>2432.9460099999997</v>
      </c>
      <c r="L1900">
        <v>147.01</v>
      </c>
      <c r="M1900">
        <v>0.99</v>
      </c>
      <c r="N1900" s="1">
        <f>Table1[[#This Row],[final_price]]*Table1[[#This Row],[competitor_price_index]]</f>
        <v>2408.6165498999994</v>
      </c>
      <c r="O1900" t="s">
        <v>44</v>
      </c>
      <c r="P1900">
        <v>3814</v>
      </c>
      <c r="Q1900">
        <v>5481</v>
      </c>
      <c r="R1900">
        <v>14.03</v>
      </c>
      <c r="S1900" s="2">
        <f>Table1[[#This Row],[units_sold]]*(Table1[[#This Row],[return_rate]]/100)</f>
        <v>768.98429999999985</v>
      </c>
      <c r="T1900" s="2">
        <f>Table1[[#This Row],[units_sold]]-Table1[[#This Row],[unit_return]]</f>
        <v>4712.0156999999999</v>
      </c>
      <c r="U1900">
        <f>Table1[[#This Row],[final_sold]]*Table1[[#This Row],[final_price]]</f>
        <v>11464079.796372356</v>
      </c>
      <c r="V1900">
        <v>3</v>
      </c>
      <c r="W1900">
        <v>17.649999999999999</v>
      </c>
    </row>
    <row r="1901" spans="1:23" x14ac:dyDescent="0.3">
      <c r="A1901">
        <v>2023</v>
      </c>
      <c r="B1901" t="s">
        <v>38</v>
      </c>
      <c r="C1901" t="s">
        <v>22</v>
      </c>
      <c r="D1901">
        <v>105065</v>
      </c>
      <c r="E1901">
        <v>2.15</v>
      </c>
      <c r="F1901" s="2">
        <f>Table1[[#This Row],[website_traffic]]*(Table1[[#This Row],[conversion_rate]]/100)</f>
        <v>2258.8975</v>
      </c>
      <c r="G1901">
        <v>332208.39</v>
      </c>
      <c r="H1901" s="2">
        <f>Table1[[#This Row],[marketing_spend]]/Table1[[#This Row],[customer buying]]</f>
        <v>147.06660660786955</v>
      </c>
      <c r="I1901">
        <v>49183.15</v>
      </c>
      <c r="J1901">
        <v>22.1</v>
      </c>
      <c r="K1901" s="1">
        <f t="shared" si="29"/>
        <v>38313.673849999999</v>
      </c>
      <c r="L1901">
        <v>155.84</v>
      </c>
      <c r="M1901">
        <v>0.97</v>
      </c>
      <c r="N1901" s="1">
        <f>Table1[[#This Row],[final_price]]*Table1[[#This Row],[competitor_price_index]]</f>
        <v>37164.263634499999</v>
      </c>
      <c r="O1901" t="s">
        <v>45</v>
      </c>
      <c r="P1901">
        <v>2995</v>
      </c>
      <c r="Q1901">
        <v>1667</v>
      </c>
      <c r="R1901">
        <v>5.6</v>
      </c>
      <c r="S1901" s="2">
        <f>Table1[[#This Row],[units_sold]]*(Table1[[#This Row],[return_rate]]/100)</f>
        <v>93.35199999999999</v>
      </c>
      <c r="T1901" s="2">
        <f>Table1[[#This Row],[units_sold]]-Table1[[#This Row],[unit_return]]</f>
        <v>1573.6479999999999</v>
      </c>
      <c r="U1901">
        <f>Table1[[#This Row],[final_sold]]*Table1[[#This Row],[final_price]]</f>
        <v>60292236.226704799</v>
      </c>
      <c r="V1901">
        <v>3.69</v>
      </c>
      <c r="W1901">
        <v>4.58</v>
      </c>
    </row>
    <row r="1902" spans="1:23" x14ac:dyDescent="0.3">
      <c r="A1902">
        <v>2023</v>
      </c>
      <c r="B1902" t="s">
        <v>38</v>
      </c>
      <c r="C1902" t="s">
        <v>20</v>
      </c>
      <c r="D1902">
        <v>103267</v>
      </c>
      <c r="E1902">
        <v>5.64</v>
      </c>
      <c r="F1902" s="2">
        <f>Table1[[#This Row],[website_traffic]]*(Table1[[#This Row],[conversion_rate]]/100)</f>
        <v>5824.2587999999996</v>
      </c>
      <c r="G1902">
        <v>282121.34000000003</v>
      </c>
      <c r="H1902" s="2">
        <f>Table1[[#This Row],[marketing_spend]]/Table1[[#This Row],[customer buying]]</f>
        <v>48.439011673038991</v>
      </c>
      <c r="I1902">
        <v>27798.23</v>
      </c>
      <c r="J1902">
        <v>37.590000000000003</v>
      </c>
      <c r="K1902" s="1">
        <f t="shared" si="29"/>
        <v>17348.875343</v>
      </c>
      <c r="L1902">
        <v>302.27</v>
      </c>
      <c r="M1902">
        <v>0.91</v>
      </c>
      <c r="N1902" s="1">
        <f>Table1[[#This Row],[final_price]]*Table1[[#This Row],[competitor_price_index]]</f>
        <v>15787.476562129999</v>
      </c>
      <c r="O1902" t="s">
        <v>44</v>
      </c>
      <c r="P1902">
        <v>828</v>
      </c>
      <c r="Q1902">
        <v>4673</v>
      </c>
      <c r="R1902">
        <v>4.8099999999999996</v>
      </c>
      <c r="S1902" s="2">
        <f>Table1[[#This Row],[units_sold]]*(Table1[[#This Row],[return_rate]]/100)</f>
        <v>224.7713</v>
      </c>
      <c r="T1902" s="2">
        <f>Table1[[#This Row],[units_sold]]-Table1[[#This Row],[unit_return]]</f>
        <v>4448.2286999999997</v>
      </c>
      <c r="U1902">
        <f>Table1[[#This Row],[final_sold]]*Table1[[#This Row],[final_price]]</f>
        <v>77171765.213454932</v>
      </c>
      <c r="V1902">
        <v>3.21</v>
      </c>
      <c r="W1902">
        <v>17.920000000000002</v>
      </c>
    </row>
    <row r="1903" spans="1:23" x14ac:dyDescent="0.3">
      <c r="A1903">
        <v>2023</v>
      </c>
      <c r="B1903" t="s">
        <v>38</v>
      </c>
      <c r="C1903" t="s">
        <v>20</v>
      </c>
      <c r="D1903">
        <v>68733</v>
      </c>
      <c r="E1903">
        <v>7.17</v>
      </c>
      <c r="F1903" s="2">
        <f>Table1[[#This Row],[website_traffic]]*(Table1[[#This Row],[conversion_rate]]/100)</f>
        <v>4928.1561000000002</v>
      </c>
      <c r="G1903">
        <v>110394.06</v>
      </c>
      <c r="H1903" s="2">
        <f>Table1[[#This Row],[marketing_spend]]/Table1[[#This Row],[customer buying]]</f>
        <v>22.400682478381722</v>
      </c>
      <c r="I1903">
        <v>33186.120000000003</v>
      </c>
      <c r="J1903">
        <v>0.92</v>
      </c>
      <c r="K1903" s="1">
        <f t="shared" si="29"/>
        <v>32880.807696000003</v>
      </c>
      <c r="L1903">
        <v>344.02</v>
      </c>
      <c r="M1903">
        <v>0.85</v>
      </c>
      <c r="N1903" s="1">
        <f>Table1[[#This Row],[final_price]]*Table1[[#This Row],[competitor_price_index]]</f>
        <v>27948.686541600004</v>
      </c>
      <c r="O1903" t="s">
        <v>45</v>
      </c>
      <c r="P1903">
        <v>821</v>
      </c>
      <c r="Q1903">
        <v>3597</v>
      </c>
      <c r="R1903">
        <v>16.93</v>
      </c>
      <c r="S1903" s="2">
        <f>Table1[[#This Row],[units_sold]]*(Table1[[#This Row],[return_rate]]/100)</f>
        <v>608.97210000000007</v>
      </c>
      <c r="T1903" s="2">
        <f>Table1[[#This Row],[units_sold]]-Table1[[#This Row],[unit_return]]</f>
        <v>2988.0279</v>
      </c>
      <c r="U1903">
        <f>Table1[[#This Row],[final_sold]]*Table1[[#This Row],[final_price]]</f>
        <v>98248770.770182729</v>
      </c>
      <c r="V1903">
        <v>3.65</v>
      </c>
      <c r="W1903">
        <v>9.64</v>
      </c>
    </row>
    <row r="1904" spans="1:23" x14ac:dyDescent="0.3">
      <c r="A1904">
        <v>2023</v>
      </c>
      <c r="B1904" t="s">
        <v>38</v>
      </c>
      <c r="C1904" t="s">
        <v>20</v>
      </c>
      <c r="D1904">
        <v>33822</v>
      </c>
      <c r="E1904">
        <v>4.79</v>
      </c>
      <c r="F1904" s="2">
        <f>Table1[[#This Row],[website_traffic]]*(Table1[[#This Row],[conversion_rate]]/100)</f>
        <v>1620.0737999999999</v>
      </c>
      <c r="G1904">
        <v>46955.94</v>
      </c>
      <c r="H1904" s="2">
        <f>Table1[[#This Row],[marketing_spend]]/Table1[[#This Row],[customer buying]]</f>
        <v>28.98382777377179</v>
      </c>
      <c r="I1904">
        <v>46226.080000000002</v>
      </c>
      <c r="J1904">
        <v>0.53</v>
      </c>
      <c r="K1904" s="1">
        <f t="shared" si="29"/>
        <v>45981.081776000006</v>
      </c>
      <c r="L1904">
        <v>417.2</v>
      </c>
      <c r="M1904">
        <v>0.86</v>
      </c>
      <c r="N1904" s="1">
        <f>Table1[[#This Row],[final_price]]*Table1[[#This Row],[competitor_price_index]]</f>
        <v>39543.730327360005</v>
      </c>
      <c r="O1904" t="s">
        <v>45</v>
      </c>
      <c r="P1904">
        <v>3512</v>
      </c>
      <c r="Q1904">
        <v>1172</v>
      </c>
      <c r="R1904">
        <v>8.75</v>
      </c>
      <c r="S1904" s="2">
        <f>Table1[[#This Row],[units_sold]]*(Table1[[#This Row],[return_rate]]/100)</f>
        <v>102.55</v>
      </c>
      <c r="T1904" s="2">
        <f>Table1[[#This Row],[units_sold]]-Table1[[#This Row],[unit_return]]</f>
        <v>1069.45</v>
      </c>
      <c r="U1904">
        <f>Table1[[#This Row],[final_sold]]*Table1[[#This Row],[final_price]]</f>
        <v>49174467.905343212</v>
      </c>
      <c r="V1904">
        <v>3.62</v>
      </c>
      <c r="W1904">
        <v>-0.47</v>
      </c>
    </row>
    <row r="1905" spans="1:23" x14ac:dyDescent="0.3">
      <c r="A1905">
        <v>2023</v>
      </c>
      <c r="B1905" t="s">
        <v>38</v>
      </c>
      <c r="C1905" t="s">
        <v>21</v>
      </c>
      <c r="D1905">
        <v>72657</v>
      </c>
      <c r="E1905">
        <v>0.6</v>
      </c>
      <c r="F1905" s="2">
        <f>Table1[[#This Row],[website_traffic]]*(Table1[[#This Row],[conversion_rate]]/100)</f>
        <v>435.94200000000001</v>
      </c>
      <c r="G1905">
        <v>463038.22</v>
      </c>
      <c r="H1905" s="2">
        <f>Table1[[#This Row],[marketing_spend]]/Table1[[#This Row],[customer buying]]</f>
        <v>1062.1555619784283</v>
      </c>
      <c r="I1905">
        <v>5865.35</v>
      </c>
      <c r="J1905">
        <v>36.549999999999997</v>
      </c>
      <c r="K1905" s="1">
        <f t="shared" si="29"/>
        <v>3721.5645750000008</v>
      </c>
      <c r="L1905">
        <v>93.25</v>
      </c>
      <c r="M1905">
        <v>1.1599999999999999</v>
      </c>
      <c r="N1905" s="1">
        <f>Table1[[#This Row],[final_price]]*Table1[[#This Row],[competitor_price_index]]</f>
        <v>4317.0149070000007</v>
      </c>
      <c r="O1905" t="s">
        <v>44</v>
      </c>
      <c r="P1905">
        <v>734</v>
      </c>
      <c r="Q1905">
        <v>462</v>
      </c>
      <c r="R1905">
        <v>22.88</v>
      </c>
      <c r="S1905" s="2">
        <f>Table1[[#This Row],[units_sold]]*(Table1[[#This Row],[return_rate]]/100)</f>
        <v>105.7056</v>
      </c>
      <c r="T1905" s="2">
        <f>Table1[[#This Row],[units_sold]]-Table1[[#This Row],[unit_return]]</f>
        <v>356.2944</v>
      </c>
      <c r="U1905">
        <f>Table1[[#This Row],[final_sold]]*Table1[[#This Row],[final_price]]</f>
        <v>1325972.6173108802</v>
      </c>
      <c r="V1905">
        <v>4.24</v>
      </c>
      <c r="W1905">
        <v>16.13</v>
      </c>
    </row>
    <row r="1906" spans="1:23" x14ac:dyDescent="0.3">
      <c r="A1906">
        <v>2023</v>
      </c>
      <c r="B1906" t="s">
        <v>38</v>
      </c>
      <c r="C1906" t="s">
        <v>22</v>
      </c>
      <c r="D1906">
        <v>52750</v>
      </c>
      <c r="E1906">
        <v>0.59</v>
      </c>
      <c r="F1906" s="2">
        <f>Table1[[#This Row],[website_traffic]]*(Table1[[#This Row],[conversion_rate]]/100)</f>
        <v>311.22499999999997</v>
      </c>
      <c r="G1906">
        <v>36865.57</v>
      </c>
      <c r="H1906" s="2">
        <f>Table1[[#This Row],[marketing_spend]]/Table1[[#This Row],[customer buying]]</f>
        <v>118.45311269981526</v>
      </c>
      <c r="I1906">
        <v>26316.93</v>
      </c>
      <c r="J1906">
        <v>49.87</v>
      </c>
      <c r="K1906" s="1">
        <f t="shared" si="29"/>
        <v>13192.677009000003</v>
      </c>
      <c r="L1906">
        <v>443.24</v>
      </c>
      <c r="M1906">
        <v>0.82</v>
      </c>
      <c r="N1906" s="1">
        <f>Table1[[#This Row],[final_price]]*Table1[[#This Row],[competitor_price_index]]</f>
        <v>10817.995147380001</v>
      </c>
      <c r="O1906" t="s">
        <v>44</v>
      </c>
      <c r="P1906">
        <v>645</v>
      </c>
      <c r="Q1906">
        <v>267</v>
      </c>
      <c r="R1906">
        <v>8.99</v>
      </c>
      <c r="S1906" s="2">
        <f>Table1[[#This Row],[units_sold]]*(Table1[[#This Row],[return_rate]]/100)</f>
        <v>24.003300000000003</v>
      </c>
      <c r="T1906" s="2">
        <f>Table1[[#This Row],[units_sold]]-Table1[[#This Row],[unit_return]]</f>
        <v>242.9967</v>
      </c>
      <c r="U1906">
        <f>Table1[[#This Row],[final_sold]]*Table1[[#This Row],[final_price]]</f>
        <v>3205776.9773528711</v>
      </c>
      <c r="V1906">
        <v>3.44</v>
      </c>
      <c r="W1906">
        <v>12.98</v>
      </c>
    </row>
    <row r="1907" spans="1:23" x14ac:dyDescent="0.3">
      <c r="A1907">
        <v>2023</v>
      </c>
      <c r="B1907" t="s">
        <v>38</v>
      </c>
      <c r="C1907" t="s">
        <v>21</v>
      </c>
      <c r="D1907">
        <v>131512</v>
      </c>
      <c r="E1907">
        <v>7.22</v>
      </c>
      <c r="F1907" s="2">
        <f>Table1[[#This Row],[website_traffic]]*(Table1[[#This Row],[conversion_rate]]/100)</f>
        <v>9495.1664000000001</v>
      </c>
      <c r="G1907">
        <v>385340.67</v>
      </c>
      <c r="H1907" s="2">
        <f>Table1[[#This Row],[marketing_spend]]/Table1[[#This Row],[customer buying]]</f>
        <v>40.58282433049304</v>
      </c>
      <c r="I1907">
        <v>5128.6400000000003</v>
      </c>
      <c r="J1907">
        <v>56.71</v>
      </c>
      <c r="K1907" s="1">
        <f t="shared" si="29"/>
        <v>2220.1882559999999</v>
      </c>
      <c r="L1907">
        <v>451.75</v>
      </c>
      <c r="M1907">
        <v>0.88</v>
      </c>
      <c r="N1907" s="1">
        <f>Table1[[#This Row],[final_price]]*Table1[[#This Row],[competitor_price_index]]</f>
        <v>1953.7656652799999</v>
      </c>
      <c r="O1907" t="s">
        <v>45</v>
      </c>
      <c r="P1907">
        <v>3066</v>
      </c>
      <c r="Q1907">
        <v>6741</v>
      </c>
      <c r="R1907">
        <v>9.5399999999999991</v>
      </c>
      <c r="S1907" s="2">
        <f>Table1[[#This Row],[units_sold]]*(Table1[[#This Row],[return_rate]]/100)</f>
        <v>643.09139999999991</v>
      </c>
      <c r="T1907" s="2">
        <f>Table1[[#This Row],[units_sold]]-Table1[[#This Row],[unit_return]]</f>
        <v>6097.9085999999998</v>
      </c>
      <c r="U1907">
        <f>Table1[[#This Row],[final_sold]]*Table1[[#This Row],[final_price]]</f>
        <v>13538505.0598814</v>
      </c>
      <c r="V1907">
        <v>3.55</v>
      </c>
      <c r="W1907">
        <v>17.66</v>
      </c>
    </row>
    <row r="1908" spans="1:23" x14ac:dyDescent="0.3">
      <c r="A1908">
        <v>2023</v>
      </c>
      <c r="B1908" t="s">
        <v>38</v>
      </c>
      <c r="C1908" t="s">
        <v>22</v>
      </c>
      <c r="D1908">
        <v>155229</v>
      </c>
      <c r="E1908">
        <v>4.26</v>
      </c>
      <c r="F1908" s="2">
        <f>Table1[[#This Row],[website_traffic]]*(Table1[[#This Row],[conversion_rate]]/100)</f>
        <v>6612.7554</v>
      </c>
      <c r="G1908">
        <v>338506.57</v>
      </c>
      <c r="H1908" s="2">
        <f>Table1[[#This Row],[marketing_spend]]/Table1[[#This Row],[customer buying]]</f>
        <v>51.18994269771418</v>
      </c>
      <c r="I1908">
        <v>14308.17</v>
      </c>
      <c r="J1908">
        <v>1.0900000000000001</v>
      </c>
      <c r="K1908" s="1">
        <f t="shared" si="29"/>
        <v>14152.210947</v>
      </c>
      <c r="L1908">
        <v>426.89</v>
      </c>
      <c r="M1908">
        <v>1.05</v>
      </c>
      <c r="N1908" s="1">
        <f>Table1[[#This Row],[final_price]]*Table1[[#This Row],[competitor_price_index]]</f>
        <v>14859.821494350001</v>
      </c>
      <c r="O1908" t="s">
        <v>45</v>
      </c>
      <c r="P1908">
        <v>1153</v>
      </c>
      <c r="Q1908">
        <v>4536</v>
      </c>
      <c r="R1908">
        <v>6.32</v>
      </c>
      <c r="S1908" s="2">
        <f>Table1[[#This Row],[units_sold]]*(Table1[[#This Row],[return_rate]]/100)</f>
        <v>286.67520000000002</v>
      </c>
      <c r="T1908" s="2">
        <f>Table1[[#This Row],[units_sold]]-Table1[[#This Row],[unit_return]]</f>
        <v>4249.3248000000003</v>
      </c>
      <c r="U1908">
        <f>Table1[[#This Row],[final_sold]]*Table1[[#This Row],[final_price]]</f>
        <v>60137340.951918587</v>
      </c>
      <c r="V1908">
        <v>3.43</v>
      </c>
      <c r="W1908">
        <v>7.65</v>
      </c>
    </row>
    <row r="1909" spans="1:23" x14ac:dyDescent="0.3">
      <c r="A1909">
        <v>2023</v>
      </c>
      <c r="B1909" t="s">
        <v>38</v>
      </c>
      <c r="C1909" t="s">
        <v>21</v>
      </c>
      <c r="D1909">
        <v>136230</v>
      </c>
      <c r="E1909">
        <v>7.99</v>
      </c>
      <c r="F1909" s="2">
        <f>Table1[[#This Row],[website_traffic]]*(Table1[[#This Row],[conversion_rate]]/100)</f>
        <v>10884.777</v>
      </c>
      <c r="G1909">
        <v>383378.06</v>
      </c>
      <c r="H1909" s="2">
        <f>Table1[[#This Row],[marketing_spend]]/Table1[[#This Row],[customer buying]]</f>
        <v>35.221489608836265</v>
      </c>
      <c r="I1909">
        <v>14621.22</v>
      </c>
      <c r="J1909">
        <v>19.63</v>
      </c>
      <c r="K1909" s="1">
        <f t="shared" si="29"/>
        <v>11751.074514</v>
      </c>
      <c r="L1909">
        <v>81.319999999999993</v>
      </c>
      <c r="M1909">
        <v>0.99</v>
      </c>
      <c r="N1909" s="1">
        <f>Table1[[#This Row],[final_price]]*Table1[[#This Row],[competitor_price_index]]</f>
        <v>11633.56376886</v>
      </c>
      <c r="O1909" t="s">
        <v>45</v>
      </c>
      <c r="P1909">
        <v>1926</v>
      </c>
      <c r="Q1909">
        <v>9469</v>
      </c>
      <c r="R1909">
        <v>10.57</v>
      </c>
      <c r="S1909" s="2">
        <f>Table1[[#This Row],[units_sold]]*(Table1[[#This Row],[return_rate]]/100)</f>
        <v>1000.8733</v>
      </c>
      <c r="T1909" s="2">
        <f>Table1[[#This Row],[units_sold]]-Table1[[#This Row],[unit_return]]</f>
        <v>8468.1267000000007</v>
      </c>
      <c r="U1909">
        <f>Table1[[#This Row],[final_sold]]*Table1[[#This Row],[final_price]]</f>
        <v>99509587.845692933</v>
      </c>
      <c r="V1909">
        <v>4.3499999999999996</v>
      </c>
      <c r="W1909">
        <v>9.4600000000000009</v>
      </c>
    </row>
    <row r="1910" spans="1:23" x14ac:dyDescent="0.3">
      <c r="A1910">
        <v>2023</v>
      </c>
      <c r="B1910" t="s">
        <v>38</v>
      </c>
      <c r="C1910" t="s">
        <v>20</v>
      </c>
      <c r="D1910">
        <v>24461</v>
      </c>
      <c r="E1910">
        <v>5.63</v>
      </c>
      <c r="F1910" s="2">
        <f>Table1[[#This Row],[website_traffic]]*(Table1[[#This Row],[conversion_rate]]/100)</f>
        <v>1377.1542999999999</v>
      </c>
      <c r="G1910">
        <v>409478</v>
      </c>
      <c r="H1910" s="2">
        <f>Table1[[#This Row],[marketing_spend]]/Table1[[#This Row],[customer buying]]</f>
        <v>297.33632607471799</v>
      </c>
      <c r="I1910">
        <v>20759.400000000001</v>
      </c>
      <c r="J1910">
        <v>19.71</v>
      </c>
      <c r="K1910" s="1">
        <f t="shared" si="29"/>
        <v>16667.722259999999</v>
      </c>
      <c r="L1910">
        <v>435.33</v>
      </c>
      <c r="M1910">
        <v>1.08</v>
      </c>
      <c r="N1910" s="1">
        <f>Table1[[#This Row],[final_price]]*Table1[[#This Row],[competitor_price_index]]</f>
        <v>18001.140040800001</v>
      </c>
      <c r="O1910" t="s">
        <v>45</v>
      </c>
      <c r="P1910">
        <v>2755</v>
      </c>
      <c r="Q1910">
        <v>1250</v>
      </c>
      <c r="R1910">
        <v>9.32</v>
      </c>
      <c r="S1910" s="2">
        <f>Table1[[#This Row],[units_sold]]*(Table1[[#This Row],[return_rate]]/100)</f>
        <v>116.5</v>
      </c>
      <c r="T1910" s="2">
        <f>Table1[[#This Row],[units_sold]]-Table1[[#This Row],[unit_return]]</f>
        <v>1133.5</v>
      </c>
      <c r="U1910">
        <f>Table1[[#This Row],[final_sold]]*Table1[[#This Row],[final_price]]</f>
        <v>18892863.181709997</v>
      </c>
      <c r="V1910">
        <v>4.54</v>
      </c>
      <c r="W1910">
        <v>7.33</v>
      </c>
    </row>
    <row r="1911" spans="1:23" x14ac:dyDescent="0.3">
      <c r="A1911">
        <v>2023</v>
      </c>
      <c r="B1911" t="s">
        <v>38</v>
      </c>
      <c r="C1911" t="s">
        <v>20</v>
      </c>
      <c r="D1911">
        <v>183434</v>
      </c>
      <c r="E1911">
        <v>3.62</v>
      </c>
      <c r="F1911" s="2">
        <f>Table1[[#This Row],[website_traffic]]*(Table1[[#This Row],[conversion_rate]]/100)</f>
        <v>6640.3108000000002</v>
      </c>
      <c r="G1911">
        <v>391212.32</v>
      </c>
      <c r="H1911" s="2">
        <f>Table1[[#This Row],[marketing_spend]]/Table1[[#This Row],[customer buying]]</f>
        <v>58.914760435610937</v>
      </c>
      <c r="I1911">
        <v>38611.89</v>
      </c>
      <c r="J1911">
        <v>2.54</v>
      </c>
      <c r="K1911" s="1">
        <f t="shared" si="29"/>
        <v>37631.147993999999</v>
      </c>
      <c r="L1911">
        <v>234.35</v>
      </c>
      <c r="M1911">
        <v>1.02</v>
      </c>
      <c r="N1911" s="1">
        <f>Table1[[#This Row],[final_price]]*Table1[[#This Row],[competitor_price_index]]</f>
        <v>38383.770953879997</v>
      </c>
      <c r="O1911" t="s">
        <v>45</v>
      </c>
      <c r="P1911">
        <v>3536</v>
      </c>
      <c r="Q1911">
        <v>5179</v>
      </c>
      <c r="R1911">
        <v>9.23</v>
      </c>
      <c r="S1911" s="2">
        <f>Table1[[#This Row],[units_sold]]*(Table1[[#This Row],[return_rate]]/100)</f>
        <v>478.02170000000001</v>
      </c>
      <c r="T1911" s="2">
        <f>Table1[[#This Row],[units_sold]]-Table1[[#This Row],[unit_return]]</f>
        <v>4700.9782999999998</v>
      </c>
      <c r="U1911">
        <f>Table1[[#This Row],[final_sold]]*Table1[[#This Row],[final_price]]</f>
        <v>176903210.1238825</v>
      </c>
      <c r="V1911">
        <v>3.9</v>
      </c>
      <c r="W1911">
        <v>10.25</v>
      </c>
    </row>
    <row r="1912" spans="1:23" x14ac:dyDescent="0.3">
      <c r="A1912">
        <v>2023</v>
      </c>
      <c r="B1912" t="s">
        <v>38</v>
      </c>
      <c r="C1912" t="s">
        <v>21</v>
      </c>
      <c r="D1912">
        <v>131988</v>
      </c>
      <c r="E1912">
        <v>6.02</v>
      </c>
      <c r="F1912" s="2">
        <f>Table1[[#This Row],[website_traffic]]*(Table1[[#This Row],[conversion_rate]]/100)</f>
        <v>7945.6776</v>
      </c>
      <c r="G1912">
        <v>439581.07</v>
      </c>
      <c r="H1912" s="2">
        <f>Table1[[#This Row],[marketing_spend]]/Table1[[#This Row],[customer buying]]</f>
        <v>55.323295523593863</v>
      </c>
      <c r="I1912">
        <v>42916.72</v>
      </c>
      <c r="J1912">
        <v>21.37</v>
      </c>
      <c r="K1912" s="1">
        <f t="shared" si="29"/>
        <v>33745.416936000001</v>
      </c>
      <c r="L1912">
        <v>419.67</v>
      </c>
      <c r="M1912">
        <v>1.1000000000000001</v>
      </c>
      <c r="N1912" s="1">
        <f>Table1[[#This Row],[final_price]]*Table1[[#This Row],[competitor_price_index]]</f>
        <v>37119.958629600005</v>
      </c>
      <c r="O1912" t="s">
        <v>44</v>
      </c>
      <c r="P1912">
        <v>1139</v>
      </c>
      <c r="Q1912">
        <v>6853</v>
      </c>
      <c r="R1912">
        <v>9.92</v>
      </c>
      <c r="S1912" s="2">
        <f>Table1[[#This Row],[units_sold]]*(Table1[[#This Row],[return_rate]]/100)</f>
        <v>679.81759999999997</v>
      </c>
      <c r="T1912" s="2">
        <f>Table1[[#This Row],[units_sold]]-Table1[[#This Row],[unit_return]]</f>
        <v>6173.1823999999997</v>
      </c>
      <c r="U1912">
        <f>Table1[[#This Row],[final_sold]]*Table1[[#This Row],[final_price]]</f>
        <v>208316613.90997714</v>
      </c>
      <c r="V1912">
        <v>3.45</v>
      </c>
      <c r="W1912">
        <v>13.68</v>
      </c>
    </row>
    <row r="1913" spans="1:23" x14ac:dyDescent="0.3">
      <c r="A1913">
        <v>2023</v>
      </c>
      <c r="B1913" t="s">
        <v>38</v>
      </c>
      <c r="C1913" t="s">
        <v>18</v>
      </c>
      <c r="D1913">
        <v>193155</v>
      </c>
      <c r="E1913">
        <v>2.85</v>
      </c>
      <c r="F1913" s="2">
        <f>Table1[[#This Row],[website_traffic]]*(Table1[[#This Row],[conversion_rate]]/100)</f>
        <v>5504.9175000000005</v>
      </c>
      <c r="G1913">
        <v>78427.89</v>
      </c>
      <c r="H1913" s="2">
        <f>Table1[[#This Row],[marketing_spend]]/Table1[[#This Row],[customer buying]]</f>
        <v>14.246878359212467</v>
      </c>
      <c r="I1913">
        <v>6720.38</v>
      </c>
      <c r="J1913">
        <v>36.17</v>
      </c>
      <c r="K1913" s="1">
        <f t="shared" si="29"/>
        <v>4289.6185539999997</v>
      </c>
      <c r="L1913">
        <v>216.81</v>
      </c>
      <c r="M1913">
        <v>1.05</v>
      </c>
      <c r="N1913" s="1">
        <f>Table1[[#This Row],[final_price]]*Table1[[#This Row],[competitor_price_index]]</f>
        <v>4504.0994817000001</v>
      </c>
      <c r="O1913" t="s">
        <v>45</v>
      </c>
      <c r="P1913">
        <v>3182</v>
      </c>
      <c r="Q1913">
        <v>5064</v>
      </c>
      <c r="R1913">
        <v>8.6199999999999992</v>
      </c>
      <c r="S1913" s="2">
        <f>Table1[[#This Row],[units_sold]]*(Table1[[#This Row],[return_rate]]/100)</f>
        <v>436.51679999999999</v>
      </c>
      <c r="T1913" s="2">
        <f>Table1[[#This Row],[units_sold]]-Table1[[#This Row],[unit_return]]</f>
        <v>4627.4831999999997</v>
      </c>
      <c r="U1913">
        <f>Table1[[#This Row],[final_sold]]*Table1[[#This Row],[final_price]]</f>
        <v>19850137.793043289</v>
      </c>
      <c r="V1913">
        <v>4.5999999999999996</v>
      </c>
      <c r="W1913">
        <v>9.9600000000000009</v>
      </c>
    </row>
    <row r="1914" spans="1:23" x14ac:dyDescent="0.3">
      <c r="A1914">
        <v>2023</v>
      </c>
      <c r="B1914" t="s">
        <v>38</v>
      </c>
      <c r="C1914" t="s">
        <v>19</v>
      </c>
      <c r="D1914">
        <v>16362</v>
      </c>
      <c r="E1914">
        <v>3.76</v>
      </c>
      <c r="F1914" s="2">
        <f>Table1[[#This Row],[website_traffic]]*(Table1[[#This Row],[conversion_rate]]/100)</f>
        <v>615.21119999999996</v>
      </c>
      <c r="G1914">
        <v>89202.91</v>
      </c>
      <c r="H1914" s="2">
        <f>Table1[[#This Row],[marketing_spend]]/Table1[[#This Row],[customer buying]]</f>
        <v>144.99558850684124</v>
      </c>
      <c r="I1914">
        <v>12759.68</v>
      </c>
      <c r="J1914">
        <v>37.659999999999997</v>
      </c>
      <c r="K1914" s="1">
        <f t="shared" si="29"/>
        <v>7954.3845119999996</v>
      </c>
      <c r="L1914">
        <v>344.01</v>
      </c>
      <c r="M1914">
        <v>0.97</v>
      </c>
      <c r="N1914" s="1">
        <f>Table1[[#This Row],[final_price]]*Table1[[#This Row],[competitor_price_index]]</f>
        <v>7715.7529766399994</v>
      </c>
      <c r="O1914" t="s">
        <v>45</v>
      </c>
      <c r="P1914">
        <v>1238</v>
      </c>
      <c r="Q1914">
        <v>340</v>
      </c>
      <c r="R1914">
        <v>23.99</v>
      </c>
      <c r="S1914" s="2">
        <f>Table1[[#This Row],[units_sold]]*(Table1[[#This Row],[return_rate]]/100)</f>
        <v>81.565999999999988</v>
      </c>
      <c r="T1914" s="2">
        <f>Table1[[#This Row],[units_sold]]-Table1[[#This Row],[unit_return]]</f>
        <v>258.43400000000003</v>
      </c>
      <c r="U1914">
        <f>Table1[[#This Row],[final_sold]]*Table1[[#This Row],[final_price]]</f>
        <v>2055683.4069742081</v>
      </c>
      <c r="V1914">
        <v>2.77</v>
      </c>
      <c r="W1914">
        <v>8.9499999999999993</v>
      </c>
    </row>
    <row r="1915" spans="1:23" x14ac:dyDescent="0.3">
      <c r="A1915">
        <v>2023</v>
      </c>
      <c r="B1915" t="s">
        <v>38</v>
      </c>
      <c r="C1915" t="s">
        <v>20</v>
      </c>
      <c r="D1915">
        <v>31268</v>
      </c>
      <c r="E1915">
        <v>0.88</v>
      </c>
      <c r="F1915" s="2">
        <f>Table1[[#This Row],[website_traffic]]*(Table1[[#This Row],[conversion_rate]]/100)</f>
        <v>275.15840000000003</v>
      </c>
      <c r="G1915">
        <v>285500.39</v>
      </c>
      <c r="H1915" s="2">
        <f>Table1[[#This Row],[marketing_spend]]/Table1[[#This Row],[customer buying]]</f>
        <v>1037.5855870654866</v>
      </c>
      <c r="I1915">
        <v>19528.45</v>
      </c>
      <c r="J1915">
        <v>32.89</v>
      </c>
      <c r="K1915" s="1">
        <f t="shared" si="29"/>
        <v>13105.542795000001</v>
      </c>
      <c r="L1915">
        <v>47.69</v>
      </c>
      <c r="M1915">
        <v>1.03</v>
      </c>
      <c r="N1915" s="1">
        <f>Table1[[#This Row],[final_price]]*Table1[[#This Row],[competitor_price_index]]</f>
        <v>13498.709078850001</v>
      </c>
      <c r="O1915" t="s">
        <v>45</v>
      </c>
      <c r="P1915">
        <v>3471</v>
      </c>
      <c r="Q1915">
        <v>221</v>
      </c>
      <c r="R1915">
        <v>22.53</v>
      </c>
      <c r="S1915" s="2">
        <f>Table1[[#This Row],[units_sold]]*(Table1[[#This Row],[return_rate]]/100)</f>
        <v>49.7913</v>
      </c>
      <c r="T1915" s="2">
        <f>Table1[[#This Row],[units_sold]]-Table1[[#This Row],[unit_return]]</f>
        <v>171.20869999999999</v>
      </c>
      <c r="U1915">
        <f>Table1[[#This Row],[final_sold]]*Table1[[#This Row],[final_price]]</f>
        <v>2243782.9447263167</v>
      </c>
      <c r="V1915">
        <v>4.03</v>
      </c>
      <c r="W1915">
        <v>9.57</v>
      </c>
    </row>
    <row r="1916" spans="1:23" x14ac:dyDescent="0.3">
      <c r="A1916">
        <v>2023</v>
      </c>
      <c r="B1916" t="s">
        <v>38</v>
      </c>
      <c r="C1916" t="s">
        <v>22</v>
      </c>
      <c r="D1916">
        <v>27250</v>
      </c>
      <c r="E1916">
        <v>4.3600000000000003</v>
      </c>
      <c r="F1916" s="2">
        <f>Table1[[#This Row],[website_traffic]]*(Table1[[#This Row],[conversion_rate]]/100)</f>
        <v>1188.0999999999999</v>
      </c>
      <c r="G1916">
        <v>494657.23</v>
      </c>
      <c r="H1916" s="2">
        <f>Table1[[#This Row],[marketing_spend]]/Table1[[#This Row],[customer buying]]</f>
        <v>416.34309401565525</v>
      </c>
      <c r="I1916">
        <v>17518.95</v>
      </c>
      <c r="J1916">
        <v>7.84</v>
      </c>
      <c r="K1916" s="1">
        <f t="shared" si="29"/>
        <v>16145.464320000001</v>
      </c>
      <c r="L1916">
        <v>412.63</v>
      </c>
      <c r="M1916">
        <v>1.07</v>
      </c>
      <c r="N1916" s="1">
        <f>Table1[[#This Row],[final_price]]*Table1[[#This Row],[competitor_price_index]]</f>
        <v>17275.646822400002</v>
      </c>
      <c r="O1916" t="s">
        <v>44</v>
      </c>
      <c r="P1916">
        <v>4264</v>
      </c>
      <c r="Q1916">
        <v>1318</v>
      </c>
      <c r="R1916">
        <v>20.02</v>
      </c>
      <c r="S1916" s="2">
        <f>Table1[[#This Row],[units_sold]]*(Table1[[#This Row],[return_rate]]/100)</f>
        <v>263.86359999999996</v>
      </c>
      <c r="T1916" s="2">
        <f>Table1[[#This Row],[units_sold]]-Table1[[#This Row],[unit_return]]</f>
        <v>1054.1364000000001</v>
      </c>
      <c r="U1916">
        <f>Table1[[#This Row],[final_sold]]*Table1[[#This Row],[final_price]]</f>
        <v>17019521.634613249</v>
      </c>
      <c r="V1916">
        <v>4.4400000000000004</v>
      </c>
      <c r="W1916">
        <v>13.56</v>
      </c>
    </row>
    <row r="1917" spans="1:23" x14ac:dyDescent="0.3">
      <c r="A1917">
        <v>2023</v>
      </c>
      <c r="B1917" t="s">
        <v>38</v>
      </c>
      <c r="C1917" t="s">
        <v>19</v>
      </c>
      <c r="D1917">
        <v>196895</v>
      </c>
      <c r="E1917">
        <v>3.28</v>
      </c>
      <c r="F1917" s="2">
        <f>Table1[[#This Row],[website_traffic]]*(Table1[[#This Row],[conversion_rate]]/100)</f>
        <v>6458.155999999999</v>
      </c>
      <c r="G1917">
        <v>141951.62</v>
      </c>
      <c r="H1917" s="2">
        <f>Table1[[#This Row],[marketing_spend]]/Table1[[#This Row],[customer buying]]</f>
        <v>21.980209211421961</v>
      </c>
      <c r="I1917">
        <v>43144.28</v>
      </c>
      <c r="J1917">
        <v>29.13</v>
      </c>
      <c r="K1917" s="1">
        <f t="shared" si="29"/>
        <v>30576.351235999999</v>
      </c>
      <c r="L1917">
        <v>450.73</v>
      </c>
      <c r="M1917">
        <v>0.81</v>
      </c>
      <c r="N1917" s="1">
        <f>Table1[[#This Row],[final_price]]*Table1[[#This Row],[competitor_price_index]]</f>
        <v>24766.844501160002</v>
      </c>
      <c r="O1917" t="s">
        <v>45</v>
      </c>
      <c r="P1917">
        <v>162</v>
      </c>
      <c r="Q1917">
        <v>3229</v>
      </c>
      <c r="R1917">
        <v>11.54</v>
      </c>
      <c r="S1917" s="2">
        <f>Table1[[#This Row],[units_sold]]*(Table1[[#This Row],[return_rate]]/100)</f>
        <v>372.62659999999994</v>
      </c>
      <c r="T1917" s="2">
        <f>Table1[[#This Row],[units_sold]]-Table1[[#This Row],[unit_return]]</f>
        <v>2856.3733999999999</v>
      </c>
      <c r="U1917">
        <f>Table1[[#This Row],[final_sold]]*Table1[[#This Row],[final_price]]</f>
        <v>87337476.339567512</v>
      </c>
      <c r="V1917">
        <v>2.5</v>
      </c>
      <c r="W1917">
        <v>5.82</v>
      </c>
    </row>
    <row r="1918" spans="1:23" x14ac:dyDescent="0.3">
      <c r="A1918">
        <v>2023</v>
      </c>
      <c r="B1918" t="s">
        <v>38</v>
      </c>
      <c r="C1918" t="s">
        <v>21</v>
      </c>
      <c r="D1918">
        <v>117854</v>
      </c>
      <c r="E1918">
        <v>1.34</v>
      </c>
      <c r="F1918" s="2">
        <f>Table1[[#This Row],[website_traffic]]*(Table1[[#This Row],[conversion_rate]]/100)</f>
        <v>1579.2436</v>
      </c>
      <c r="G1918">
        <v>421629.23</v>
      </c>
      <c r="H1918" s="2">
        <f>Table1[[#This Row],[marketing_spend]]/Table1[[#This Row],[customer buying]]</f>
        <v>266.98175632942252</v>
      </c>
      <c r="I1918">
        <v>21799.439999999999</v>
      </c>
      <c r="J1918">
        <v>51.5</v>
      </c>
      <c r="K1918" s="1">
        <f t="shared" si="29"/>
        <v>10572.7284</v>
      </c>
      <c r="L1918">
        <v>423.27</v>
      </c>
      <c r="M1918">
        <v>1.18</v>
      </c>
      <c r="N1918" s="1">
        <f>Table1[[#This Row],[final_price]]*Table1[[#This Row],[competitor_price_index]]</f>
        <v>12475.819512</v>
      </c>
      <c r="O1918" t="s">
        <v>44</v>
      </c>
      <c r="P1918">
        <v>3862</v>
      </c>
      <c r="Q1918">
        <v>1946</v>
      </c>
      <c r="R1918">
        <v>11.13</v>
      </c>
      <c r="S1918" s="2">
        <f>Table1[[#This Row],[units_sold]]*(Table1[[#This Row],[return_rate]]/100)</f>
        <v>216.58980000000003</v>
      </c>
      <c r="T1918" s="2">
        <f>Table1[[#This Row],[units_sold]]-Table1[[#This Row],[unit_return]]</f>
        <v>1729.4102</v>
      </c>
      <c r="U1918">
        <f>Table1[[#This Row],[final_sold]]*Table1[[#This Row],[final_price]]</f>
        <v>18284584.336789679</v>
      </c>
      <c r="V1918">
        <v>4.93</v>
      </c>
      <c r="W1918">
        <v>17.239999999999998</v>
      </c>
    </row>
    <row r="1919" spans="1:23" x14ac:dyDescent="0.3">
      <c r="A1919">
        <v>2023</v>
      </c>
      <c r="B1919" t="s">
        <v>38</v>
      </c>
      <c r="C1919" t="s">
        <v>19</v>
      </c>
      <c r="D1919">
        <v>60701</v>
      </c>
      <c r="E1919">
        <v>4.9800000000000004</v>
      </c>
      <c r="F1919" s="2">
        <f>Table1[[#This Row],[website_traffic]]*(Table1[[#This Row],[conversion_rate]]/100)</f>
        <v>3022.9098000000004</v>
      </c>
      <c r="G1919">
        <v>381829.36</v>
      </c>
      <c r="H1919" s="2">
        <f>Table1[[#This Row],[marketing_spend]]/Table1[[#This Row],[customer buying]]</f>
        <v>126.31186018186845</v>
      </c>
      <c r="I1919">
        <v>4529.59</v>
      </c>
      <c r="J1919">
        <v>43.76</v>
      </c>
      <c r="K1919" s="1">
        <f t="shared" si="29"/>
        <v>2547.4414160000001</v>
      </c>
      <c r="L1919">
        <v>165.25</v>
      </c>
      <c r="M1919">
        <v>0.99</v>
      </c>
      <c r="N1919" s="1">
        <f>Table1[[#This Row],[final_price]]*Table1[[#This Row],[competitor_price_index]]</f>
        <v>2521.9670018400002</v>
      </c>
      <c r="O1919" t="s">
        <v>45</v>
      </c>
      <c r="P1919">
        <v>1383</v>
      </c>
      <c r="Q1919">
        <v>2363</v>
      </c>
      <c r="R1919">
        <v>1.55</v>
      </c>
      <c r="S1919" s="2">
        <f>Table1[[#This Row],[units_sold]]*(Table1[[#This Row],[return_rate]]/100)</f>
        <v>36.6265</v>
      </c>
      <c r="T1919" s="2">
        <f>Table1[[#This Row],[units_sold]]-Table1[[#This Row],[unit_return]]</f>
        <v>2326.3735000000001</v>
      </c>
      <c r="U1919">
        <f>Table1[[#This Row],[final_sold]]*Table1[[#This Row],[final_price]]</f>
        <v>5926300.2029848769</v>
      </c>
      <c r="V1919">
        <v>3.91</v>
      </c>
      <c r="W1919">
        <v>13.07</v>
      </c>
    </row>
    <row r="1920" spans="1:23" x14ac:dyDescent="0.3">
      <c r="A1920">
        <v>2023</v>
      </c>
      <c r="B1920" t="s">
        <v>38</v>
      </c>
      <c r="C1920" t="s">
        <v>19</v>
      </c>
      <c r="D1920">
        <v>1146</v>
      </c>
      <c r="E1920">
        <v>5.09</v>
      </c>
      <c r="F1920" s="2">
        <f>Table1[[#This Row],[website_traffic]]*(Table1[[#This Row],[conversion_rate]]/100)</f>
        <v>58.331400000000002</v>
      </c>
      <c r="G1920">
        <v>74599.87</v>
      </c>
      <c r="H1920" s="2">
        <f>Table1[[#This Row],[marketing_spend]]/Table1[[#This Row],[customer buying]]</f>
        <v>1278.8973005962482</v>
      </c>
      <c r="I1920">
        <v>49602.400000000001</v>
      </c>
      <c r="J1920">
        <v>59.59</v>
      </c>
      <c r="K1920" s="1">
        <f t="shared" si="29"/>
        <v>20044.329840000002</v>
      </c>
      <c r="L1920">
        <v>461.41</v>
      </c>
      <c r="M1920">
        <v>0.88</v>
      </c>
      <c r="N1920" s="1">
        <f>Table1[[#This Row],[final_price]]*Table1[[#This Row],[competitor_price_index]]</f>
        <v>17639.0102592</v>
      </c>
      <c r="O1920" t="s">
        <v>45</v>
      </c>
      <c r="P1920">
        <v>1950</v>
      </c>
      <c r="Q1920">
        <v>56</v>
      </c>
      <c r="R1920">
        <v>4.76</v>
      </c>
      <c r="S1920" s="2">
        <f>Table1[[#This Row],[units_sold]]*(Table1[[#This Row],[return_rate]]/100)</f>
        <v>2.6656</v>
      </c>
      <c r="T1920" s="2">
        <f>Table1[[#This Row],[units_sold]]-Table1[[#This Row],[unit_return]]</f>
        <v>53.334400000000002</v>
      </c>
      <c r="U1920">
        <f>Table1[[#This Row],[final_sold]]*Table1[[#This Row],[final_price]]</f>
        <v>1069052.3054184963</v>
      </c>
      <c r="V1920">
        <v>4.82</v>
      </c>
      <c r="W1920">
        <v>9.41</v>
      </c>
    </row>
    <row r="1921" spans="1:23" x14ac:dyDescent="0.3">
      <c r="A1921">
        <v>2023</v>
      </c>
      <c r="B1921" t="s">
        <v>38</v>
      </c>
      <c r="C1921" t="s">
        <v>18</v>
      </c>
      <c r="D1921">
        <v>62797</v>
      </c>
      <c r="E1921">
        <v>4.9800000000000004</v>
      </c>
      <c r="F1921" s="2">
        <f>Table1[[#This Row],[website_traffic]]*(Table1[[#This Row],[conversion_rate]]/100)</f>
        <v>3127.2906000000003</v>
      </c>
      <c r="G1921">
        <v>184554.64</v>
      </c>
      <c r="H1921" s="2">
        <f>Table1[[#This Row],[marketing_spend]]/Table1[[#This Row],[customer buying]]</f>
        <v>59.014227843104827</v>
      </c>
      <c r="I1921">
        <v>17990.650000000001</v>
      </c>
      <c r="J1921">
        <v>13.3</v>
      </c>
      <c r="K1921" s="1">
        <f t="shared" si="29"/>
        <v>15597.893550000001</v>
      </c>
      <c r="L1921">
        <v>377.77</v>
      </c>
      <c r="M1921">
        <v>1.08</v>
      </c>
      <c r="N1921" s="1">
        <f>Table1[[#This Row],[final_price]]*Table1[[#This Row],[competitor_price_index]]</f>
        <v>16845.725034000003</v>
      </c>
      <c r="O1921" t="s">
        <v>45</v>
      </c>
      <c r="P1921">
        <v>1870</v>
      </c>
      <c r="Q1921">
        <v>2633</v>
      </c>
      <c r="R1921">
        <v>9.76</v>
      </c>
      <c r="S1921" s="2">
        <f>Table1[[#This Row],[units_sold]]*(Table1[[#This Row],[return_rate]]/100)</f>
        <v>256.98079999999999</v>
      </c>
      <c r="T1921" s="2">
        <f>Table1[[#This Row],[units_sold]]-Table1[[#This Row],[unit_return]]</f>
        <v>2376.0192000000002</v>
      </c>
      <c r="U1921">
        <f>Table1[[#This Row],[final_sold]]*Table1[[#This Row],[final_price]]</f>
        <v>37060894.554356165</v>
      </c>
      <c r="V1921">
        <v>4.21</v>
      </c>
      <c r="W1921">
        <v>9.56</v>
      </c>
    </row>
    <row r="1922" spans="1:23" x14ac:dyDescent="0.3">
      <c r="A1922">
        <v>2023</v>
      </c>
      <c r="B1922" t="s">
        <v>38</v>
      </c>
      <c r="C1922" t="s">
        <v>21</v>
      </c>
      <c r="D1922">
        <v>11165</v>
      </c>
      <c r="E1922">
        <v>2.79</v>
      </c>
      <c r="F1922" s="2">
        <f>Table1[[#This Row],[website_traffic]]*(Table1[[#This Row],[conversion_rate]]/100)</f>
        <v>311.50350000000003</v>
      </c>
      <c r="G1922">
        <v>346654.33</v>
      </c>
      <c r="H1922" s="2">
        <f>Table1[[#This Row],[marketing_spend]]/Table1[[#This Row],[customer buying]]</f>
        <v>1112.8424881261365</v>
      </c>
      <c r="I1922">
        <v>30858.09</v>
      </c>
      <c r="J1922">
        <v>56.31</v>
      </c>
      <c r="K1922" s="1">
        <f t="shared" ref="K1922:K1985" si="30">I1922*(1-J1922/100)</f>
        <v>13481.899520999999</v>
      </c>
      <c r="L1922">
        <v>337.47</v>
      </c>
      <c r="M1922">
        <v>0.92</v>
      </c>
      <c r="N1922" s="1">
        <f>Table1[[#This Row],[final_price]]*Table1[[#This Row],[competitor_price_index]]</f>
        <v>12403.34755932</v>
      </c>
      <c r="O1922" t="s">
        <v>44</v>
      </c>
      <c r="P1922">
        <v>3811</v>
      </c>
      <c r="Q1922">
        <v>303</v>
      </c>
      <c r="R1922">
        <v>16.899999999999999</v>
      </c>
      <c r="S1922" s="2">
        <f>Table1[[#This Row],[units_sold]]*(Table1[[#This Row],[return_rate]]/100)</f>
        <v>51.206999999999994</v>
      </c>
      <c r="T1922" s="2">
        <f>Table1[[#This Row],[units_sold]]-Table1[[#This Row],[unit_return]]</f>
        <v>251.79300000000001</v>
      </c>
      <c r="U1922">
        <f>Table1[[#This Row],[final_sold]]*Table1[[#This Row],[final_price]]</f>
        <v>3394647.9260911527</v>
      </c>
      <c r="V1922">
        <v>3.9</v>
      </c>
      <c r="W1922">
        <v>14.95</v>
      </c>
    </row>
    <row r="1923" spans="1:23" x14ac:dyDescent="0.3">
      <c r="A1923">
        <v>2023</v>
      </c>
      <c r="B1923" t="s">
        <v>38</v>
      </c>
      <c r="C1923" t="s">
        <v>19</v>
      </c>
      <c r="D1923">
        <v>154700</v>
      </c>
      <c r="E1923">
        <v>5.4</v>
      </c>
      <c r="F1923" s="2">
        <f>Table1[[#This Row],[website_traffic]]*(Table1[[#This Row],[conversion_rate]]/100)</f>
        <v>8353.8000000000011</v>
      </c>
      <c r="G1923">
        <v>291714.49</v>
      </c>
      <c r="H1923" s="2">
        <f>Table1[[#This Row],[marketing_spend]]/Table1[[#This Row],[customer buying]]</f>
        <v>34.919975340563568</v>
      </c>
      <c r="I1923">
        <v>1901.94</v>
      </c>
      <c r="J1923">
        <v>10.18</v>
      </c>
      <c r="K1923" s="1">
        <f t="shared" si="30"/>
        <v>1708.322508</v>
      </c>
      <c r="L1923">
        <v>417.13</v>
      </c>
      <c r="M1923">
        <v>1.03</v>
      </c>
      <c r="N1923" s="1">
        <f>Table1[[#This Row],[final_price]]*Table1[[#This Row],[competitor_price_index]]</f>
        <v>1759.57218324</v>
      </c>
      <c r="O1923" t="s">
        <v>45</v>
      </c>
      <c r="P1923">
        <v>4459</v>
      </c>
      <c r="Q1923">
        <v>7635</v>
      </c>
      <c r="R1923">
        <v>3.12</v>
      </c>
      <c r="S1923" s="2">
        <f>Table1[[#This Row],[units_sold]]*(Table1[[#This Row],[return_rate]]/100)</f>
        <v>238.21200000000002</v>
      </c>
      <c r="T1923" s="2">
        <f>Table1[[#This Row],[units_sold]]-Table1[[#This Row],[unit_return]]</f>
        <v>7396.7879999999996</v>
      </c>
      <c r="U1923">
        <f>Table1[[#This Row],[final_sold]]*Table1[[#This Row],[final_price]]</f>
        <v>12636099.427304303</v>
      </c>
      <c r="V1923">
        <v>4.57</v>
      </c>
      <c r="W1923">
        <v>8.06</v>
      </c>
    </row>
    <row r="1924" spans="1:23" x14ac:dyDescent="0.3">
      <c r="A1924">
        <v>2023</v>
      </c>
      <c r="B1924" t="s">
        <v>38</v>
      </c>
      <c r="C1924" t="s">
        <v>18</v>
      </c>
      <c r="D1924">
        <v>185774</v>
      </c>
      <c r="E1924">
        <v>2.4500000000000002</v>
      </c>
      <c r="F1924" s="2">
        <f>Table1[[#This Row],[website_traffic]]*(Table1[[#This Row],[conversion_rate]]/100)</f>
        <v>4551.4629999999997</v>
      </c>
      <c r="G1924">
        <v>473586.17</v>
      </c>
      <c r="H1924" s="2">
        <f>Table1[[#This Row],[marketing_spend]]/Table1[[#This Row],[customer buying]]</f>
        <v>104.05141599525251</v>
      </c>
      <c r="I1924">
        <v>15686.46</v>
      </c>
      <c r="J1924">
        <v>33.619999999999997</v>
      </c>
      <c r="K1924" s="1">
        <f t="shared" si="30"/>
        <v>10412.672147999998</v>
      </c>
      <c r="L1924">
        <v>366.75</v>
      </c>
      <c r="M1924">
        <v>1.0900000000000001</v>
      </c>
      <c r="N1924" s="1">
        <f>Table1[[#This Row],[final_price]]*Table1[[#This Row],[competitor_price_index]]</f>
        <v>11349.812641319999</v>
      </c>
      <c r="O1924" t="s">
        <v>44</v>
      </c>
      <c r="P1924">
        <v>1590</v>
      </c>
      <c r="Q1924">
        <v>4915</v>
      </c>
      <c r="R1924">
        <v>1.1000000000000001</v>
      </c>
      <c r="S1924" s="2">
        <f>Table1[[#This Row],[units_sold]]*(Table1[[#This Row],[return_rate]]/100)</f>
        <v>54.065000000000005</v>
      </c>
      <c r="T1924" s="2">
        <f>Table1[[#This Row],[units_sold]]-Table1[[#This Row],[unit_return]]</f>
        <v>4860.9350000000004</v>
      </c>
      <c r="U1924">
        <f>Table1[[#This Row],[final_sold]]*Table1[[#This Row],[final_price]]</f>
        <v>50615322.487738371</v>
      </c>
      <c r="V1924">
        <v>4.32</v>
      </c>
      <c r="W1924">
        <v>24.29</v>
      </c>
    </row>
    <row r="1925" spans="1:23" x14ac:dyDescent="0.3">
      <c r="A1925">
        <v>2023</v>
      </c>
      <c r="B1925" t="s">
        <v>38</v>
      </c>
      <c r="C1925" t="s">
        <v>21</v>
      </c>
      <c r="D1925">
        <v>57543</v>
      </c>
      <c r="E1925">
        <v>0.85</v>
      </c>
      <c r="F1925" s="2">
        <f>Table1[[#This Row],[website_traffic]]*(Table1[[#This Row],[conversion_rate]]/100)</f>
        <v>489.11550000000005</v>
      </c>
      <c r="G1925">
        <v>38439.65</v>
      </c>
      <c r="H1925" s="2">
        <f>Table1[[#This Row],[marketing_spend]]/Table1[[#This Row],[customer buying]]</f>
        <v>78.590128507479307</v>
      </c>
      <c r="I1925">
        <v>14475.7</v>
      </c>
      <c r="J1925">
        <v>57.59</v>
      </c>
      <c r="K1925" s="1">
        <f t="shared" si="30"/>
        <v>6139.1443699999991</v>
      </c>
      <c r="L1925">
        <v>140.24</v>
      </c>
      <c r="M1925">
        <v>1.18</v>
      </c>
      <c r="N1925" s="1">
        <f>Table1[[#This Row],[final_price]]*Table1[[#This Row],[competitor_price_index]]</f>
        <v>7244.1903565999983</v>
      </c>
      <c r="O1925" t="s">
        <v>45</v>
      </c>
      <c r="P1925">
        <v>4887</v>
      </c>
      <c r="Q1925">
        <v>450</v>
      </c>
      <c r="R1925">
        <v>21.14</v>
      </c>
      <c r="S1925" s="2">
        <f>Table1[[#This Row],[units_sold]]*(Table1[[#This Row],[return_rate]]/100)</f>
        <v>95.13</v>
      </c>
      <c r="T1925" s="2">
        <f>Table1[[#This Row],[units_sold]]-Table1[[#This Row],[unit_return]]</f>
        <v>354.87</v>
      </c>
      <c r="U1925">
        <f>Table1[[#This Row],[final_sold]]*Table1[[#This Row],[final_price]]</f>
        <v>2178598.1625818997</v>
      </c>
      <c r="V1925">
        <v>4.6100000000000003</v>
      </c>
      <c r="W1925">
        <v>10.31</v>
      </c>
    </row>
    <row r="1926" spans="1:23" x14ac:dyDescent="0.3">
      <c r="A1926">
        <v>2023</v>
      </c>
      <c r="B1926" t="s">
        <v>38</v>
      </c>
      <c r="C1926" t="s">
        <v>20</v>
      </c>
      <c r="D1926">
        <v>82658</v>
      </c>
      <c r="E1926">
        <v>6.91</v>
      </c>
      <c r="F1926" s="2">
        <f>Table1[[#This Row],[website_traffic]]*(Table1[[#This Row],[conversion_rate]]/100)</f>
        <v>5711.6677999999993</v>
      </c>
      <c r="G1926">
        <v>85329.01</v>
      </c>
      <c r="H1926" s="2">
        <f>Table1[[#This Row],[marketing_spend]]/Table1[[#This Row],[customer buying]]</f>
        <v>14.939421021649755</v>
      </c>
      <c r="I1926">
        <v>35474.54</v>
      </c>
      <c r="J1926">
        <v>21.07</v>
      </c>
      <c r="K1926" s="1">
        <f t="shared" si="30"/>
        <v>28000.054422000001</v>
      </c>
      <c r="L1926">
        <v>314.89</v>
      </c>
      <c r="M1926">
        <v>1.07</v>
      </c>
      <c r="N1926" s="1">
        <f>Table1[[#This Row],[final_price]]*Table1[[#This Row],[competitor_price_index]]</f>
        <v>29960.058231540002</v>
      </c>
      <c r="O1926" t="s">
        <v>45</v>
      </c>
      <c r="P1926">
        <v>3644</v>
      </c>
      <c r="Q1926">
        <v>3575</v>
      </c>
      <c r="R1926">
        <v>5.3</v>
      </c>
      <c r="S1926" s="2">
        <f>Table1[[#This Row],[units_sold]]*(Table1[[#This Row],[return_rate]]/100)</f>
        <v>189.47499999999999</v>
      </c>
      <c r="T1926" s="2">
        <f>Table1[[#This Row],[units_sold]]-Table1[[#This Row],[unit_return]]</f>
        <v>3385.5250000000001</v>
      </c>
      <c r="U1926">
        <f>Table1[[#This Row],[final_sold]]*Table1[[#This Row],[final_price]]</f>
        <v>94794884.247041553</v>
      </c>
      <c r="V1926">
        <v>3.13</v>
      </c>
      <c r="W1926">
        <v>2.68</v>
      </c>
    </row>
    <row r="1927" spans="1:23" x14ac:dyDescent="0.3">
      <c r="A1927">
        <v>2023</v>
      </c>
      <c r="B1927" t="s">
        <v>38</v>
      </c>
      <c r="C1927" t="s">
        <v>22</v>
      </c>
      <c r="D1927">
        <v>149768</v>
      </c>
      <c r="E1927">
        <v>6.51</v>
      </c>
      <c r="F1927" s="2">
        <f>Table1[[#This Row],[website_traffic]]*(Table1[[#This Row],[conversion_rate]]/100)</f>
        <v>9749.8967999999986</v>
      </c>
      <c r="G1927">
        <v>117704.88</v>
      </c>
      <c r="H1927" s="2">
        <f>Table1[[#This Row],[marketing_spend]]/Table1[[#This Row],[customer buying]]</f>
        <v>12.072423166571365</v>
      </c>
      <c r="I1927">
        <v>32629.65</v>
      </c>
      <c r="J1927">
        <v>3.85</v>
      </c>
      <c r="K1927" s="1">
        <f t="shared" si="30"/>
        <v>31373.408475000004</v>
      </c>
      <c r="L1927">
        <v>358.71</v>
      </c>
      <c r="M1927">
        <v>1.01</v>
      </c>
      <c r="N1927" s="1">
        <f>Table1[[#This Row],[final_price]]*Table1[[#This Row],[competitor_price_index]]</f>
        <v>31687.142559750006</v>
      </c>
      <c r="O1927" t="s">
        <v>45</v>
      </c>
      <c r="P1927">
        <v>1880</v>
      </c>
      <c r="Q1927">
        <v>9593</v>
      </c>
      <c r="R1927">
        <v>21.36</v>
      </c>
      <c r="S1927" s="2">
        <f>Table1[[#This Row],[units_sold]]*(Table1[[#This Row],[return_rate]]/100)</f>
        <v>2049.0647999999997</v>
      </c>
      <c r="T1927" s="2">
        <f>Table1[[#This Row],[units_sold]]-Table1[[#This Row],[unit_return]]</f>
        <v>7543.9351999999999</v>
      </c>
      <c r="U1927">
        <f>Table1[[#This Row],[final_sold]]*Table1[[#This Row],[final_price]]</f>
        <v>236678960.53853086</v>
      </c>
      <c r="V1927">
        <v>4.92</v>
      </c>
      <c r="W1927">
        <v>7.73</v>
      </c>
    </row>
    <row r="1928" spans="1:23" x14ac:dyDescent="0.3">
      <c r="A1928">
        <v>2023</v>
      </c>
      <c r="B1928" t="s">
        <v>38</v>
      </c>
      <c r="C1928" t="s">
        <v>18</v>
      </c>
      <c r="D1928">
        <v>174613</v>
      </c>
      <c r="E1928">
        <v>6.97</v>
      </c>
      <c r="F1928" s="2">
        <f>Table1[[#This Row],[website_traffic]]*(Table1[[#This Row],[conversion_rate]]/100)</f>
        <v>12170.526099999999</v>
      </c>
      <c r="G1928">
        <v>145904.42000000001</v>
      </c>
      <c r="H1928" s="2">
        <f>Table1[[#This Row],[marketing_spend]]/Table1[[#This Row],[customer buying]]</f>
        <v>11.988341243522745</v>
      </c>
      <c r="I1928">
        <v>26833.09</v>
      </c>
      <c r="J1928">
        <v>13.04</v>
      </c>
      <c r="K1928" s="1">
        <f t="shared" si="30"/>
        <v>23334.055064</v>
      </c>
      <c r="L1928">
        <v>406.88</v>
      </c>
      <c r="M1928">
        <v>1.1000000000000001</v>
      </c>
      <c r="N1928" s="1">
        <f>Table1[[#This Row],[final_price]]*Table1[[#This Row],[competitor_price_index]]</f>
        <v>25667.460570400002</v>
      </c>
      <c r="O1928" t="s">
        <v>45</v>
      </c>
      <c r="P1928">
        <v>2967</v>
      </c>
      <c r="Q1928">
        <v>11172</v>
      </c>
      <c r="R1928">
        <v>19.95</v>
      </c>
      <c r="S1928" s="2">
        <f>Table1[[#This Row],[units_sold]]*(Table1[[#This Row],[return_rate]]/100)</f>
        <v>2228.8139999999999</v>
      </c>
      <c r="T1928" s="2">
        <f>Table1[[#This Row],[units_sold]]-Table1[[#This Row],[unit_return]]</f>
        <v>8943.1859999999997</v>
      </c>
      <c r="U1928">
        <f>Table1[[#This Row],[final_sold]]*Table1[[#This Row],[final_price]]</f>
        <v>208680794.57159391</v>
      </c>
      <c r="V1928">
        <v>4.59</v>
      </c>
      <c r="W1928">
        <v>6.23</v>
      </c>
    </row>
    <row r="1929" spans="1:23" x14ac:dyDescent="0.3">
      <c r="A1929">
        <v>2023</v>
      </c>
      <c r="B1929" t="s">
        <v>38</v>
      </c>
      <c r="C1929" t="s">
        <v>21</v>
      </c>
      <c r="D1929">
        <v>149199</v>
      </c>
      <c r="E1929">
        <v>7.18</v>
      </c>
      <c r="F1929" s="2">
        <f>Table1[[#This Row],[website_traffic]]*(Table1[[#This Row],[conversion_rate]]/100)</f>
        <v>10712.4882</v>
      </c>
      <c r="G1929">
        <v>299773.78999999998</v>
      </c>
      <c r="H1929" s="2">
        <f>Table1[[#This Row],[marketing_spend]]/Table1[[#This Row],[customer buying]]</f>
        <v>27.983581816220809</v>
      </c>
      <c r="I1929">
        <v>35116.83</v>
      </c>
      <c r="J1929">
        <v>53.19</v>
      </c>
      <c r="K1929" s="1">
        <f t="shared" si="30"/>
        <v>16438.188123000004</v>
      </c>
      <c r="L1929">
        <v>21.57</v>
      </c>
      <c r="M1929">
        <v>0.97</v>
      </c>
      <c r="N1929" s="1">
        <f>Table1[[#This Row],[final_price]]*Table1[[#This Row],[competitor_price_index]]</f>
        <v>15945.042479310003</v>
      </c>
      <c r="O1929" t="s">
        <v>45</v>
      </c>
      <c r="P1929">
        <v>1529</v>
      </c>
      <c r="Q1929">
        <v>7970</v>
      </c>
      <c r="R1929">
        <v>13.8</v>
      </c>
      <c r="S1929" s="2">
        <f>Table1[[#This Row],[units_sold]]*(Table1[[#This Row],[return_rate]]/100)</f>
        <v>1099.8600000000001</v>
      </c>
      <c r="T1929" s="2">
        <f>Table1[[#This Row],[units_sold]]-Table1[[#This Row],[unit_return]]</f>
        <v>6870.1399999999994</v>
      </c>
      <c r="U1929">
        <f>Table1[[#This Row],[final_sold]]*Table1[[#This Row],[final_price]]</f>
        <v>112932653.75134723</v>
      </c>
      <c r="V1929">
        <v>3.72</v>
      </c>
      <c r="W1929">
        <v>9.74</v>
      </c>
    </row>
    <row r="1930" spans="1:23" x14ac:dyDescent="0.3">
      <c r="A1930">
        <v>2023</v>
      </c>
      <c r="B1930" t="s">
        <v>38</v>
      </c>
      <c r="C1930" t="s">
        <v>20</v>
      </c>
      <c r="D1930">
        <v>25707</v>
      </c>
      <c r="E1930">
        <v>3.79</v>
      </c>
      <c r="F1930" s="2">
        <f>Table1[[#This Row],[website_traffic]]*(Table1[[#This Row],[conversion_rate]]/100)</f>
        <v>974.29530000000011</v>
      </c>
      <c r="G1930">
        <v>174917.24</v>
      </c>
      <c r="H1930" s="2">
        <f>Table1[[#This Row],[marketing_spend]]/Table1[[#This Row],[customer buying]]</f>
        <v>179.53205768312745</v>
      </c>
      <c r="I1930">
        <v>5166.3599999999997</v>
      </c>
      <c r="J1930">
        <v>13.58</v>
      </c>
      <c r="K1930" s="1">
        <f t="shared" si="30"/>
        <v>4464.7683119999992</v>
      </c>
      <c r="L1930">
        <v>257.39999999999998</v>
      </c>
      <c r="M1930">
        <v>1.1000000000000001</v>
      </c>
      <c r="N1930" s="1">
        <f>Table1[[#This Row],[final_price]]*Table1[[#This Row],[competitor_price_index]]</f>
        <v>4911.2451431999998</v>
      </c>
      <c r="O1930" t="s">
        <v>44</v>
      </c>
      <c r="P1930">
        <v>2298</v>
      </c>
      <c r="Q1930">
        <v>835</v>
      </c>
      <c r="R1930">
        <v>21.05</v>
      </c>
      <c r="S1930" s="2">
        <f>Table1[[#This Row],[units_sold]]*(Table1[[#This Row],[return_rate]]/100)</f>
        <v>175.76750000000001</v>
      </c>
      <c r="T1930" s="2">
        <f>Table1[[#This Row],[units_sold]]-Table1[[#This Row],[unit_return]]</f>
        <v>659.23249999999996</v>
      </c>
      <c r="U1930">
        <f>Table1[[#This Row],[final_sold]]*Table1[[#This Row],[final_price]]</f>
        <v>2943320.3762405394</v>
      </c>
      <c r="V1930">
        <v>3.43</v>
      </c>
      <c r="W1930">
        <v>11.59</v>
      </c>
    </row>
    <row r="1931" spans="1:23" x14ac:dyDescent="0.3">
      <c r="A1931">
        <v>2023</v>
      </c>
      <c r="B1931" t="s">
        <v>38</v>
      </c>
      <c r="C1931" t="s">
        <v>19</v>
      </c>
      <c r="D1931">
        <v>12465</v>
      </c>
      <c r="E1931">
        <v>6.78</v>
      </c>
      <c r="F1931" s="2">
        <f>Table1[[#This Row],[website_traffic]]*(Table1[[#This Row],[conversion_rate]]/100)</f>
        <v>845.12699999999995</v>
      </c>
      <c r="G1931">
        <v>33741.35</v>
      </c>
      <c r="H1931" s="2">
        <f>Table1[[#This Row],[marketing_spend]]/Table1[[#This Row],[customer buying]]</f>
        <v>39.924591215284806</v>
      </c>
      <c r="I1931">
        <v>47809.78</v>
      </c>
      <c r="J1931">
        <v>45.93</v>
      </c>
      <c r="K1931" s="1">
        <f t="shared" si="30"/>
        <v>25850.748045999997</v>
      </c>
      <c r="L1931">
        <v>45.46</v>
      </c>
      <c r="M1931">
        <v>1.04</v>
      </c>
      <c r="N1931" s="1">
        <f>Table1[[#This Row],[final_price]]*Table1[[#This Row],[competitor_price_index]]</f>
        <v>26884.777967839997</v>
      </c>
      <c r="O1931" t="s">
        <v>45</v>
      </c>
      <c r="P1931">
        <v>217</v>
      </c>
      <c r="Q1931">
        <v>544</v>
      </c>
      <c r="R1931">
        <v>1.68</v>
      </c>
      <c r="S1931" s="2">
        <f>Table1[[#This Row],[units_sold]]*(Table1[[#This Row],[return_rate]]/100)</f>
        <v>9.1391999999999989</v>
      </c>
      <c r="T1931" s="2">
        <f>Table1[[#This Row],[units_sold]]-Table1[[#This Row],[unit_return]]</f>
        <v>534.86080000000004</v>
      </c>
      <c r="U1931">
        <f>Table1[[#This Row],[final_sold]]*Table1[[#This Row],[final_price]]</f>
        <v>13826551.780481996</v>
      </c>
      <c r="V1931">
        <v>3.22</v>
      </c>
      <c r="W1931">
        <v>14.29</v>
      </c>
    </row>
    <row r="1932" spans="1:23" x14ac:dyDescent="0.3">
      <c r="A1932">
        <v>2023</v>
      </c>
      <c r="B1932" t="s">
        <v>38</v>
      </c>
      <c r="C1932" t="s">
        <v>21</v>
      </c>
      <c r="D1932">
        <v>128718</v>
      </c>
      <c r="E1932">
        <v>7.96</v>
      </c>
      <c r="F1932" s="2">
        <f>Table1[[#This Row],[website_traffic]]*(Table1[[#This Row],[conversion_rate]]/100)</f>
        <v>10245.952800000001</v>
      </c>
      <c r="G1932">
        <v>399794.95</v>
      </c>
      <c r="H1932" s="2">
        <f>Table1[[#This Row],[marketing_spend]]/Table1[[#This Row],[customer buying]]</f>
        <v>39.019792283251583</v>
      </c>
      <c r="I1932">
        <v>44563.040000000001</v>
      </c>
      <c r="J1932">
        <v>0.76</v>
      </c>
      <c r="K1932" s="1">
        <f t="shared" si="30"/>
        <v>44224.360895999998</v>
      </c>
      <c r="L1932">
        <v>442.57</v>
      </c>
      <c r="M1932">
        <v>0.91</v>
      </c>
      <c r="N1932" s="1">
        <f>Table1[[#This Row],[final_price]]*Table1[[#This Row],[competitor_price_index]]</f>
        <v>40244.16841536</v>
      </c>
      <c r="O1932" t="s">
        <v>45</v>
      </c>
      <c r="P1932">
        <v>1904</v>
      </c>
      <c r="Q1932">
        <v>7684</v>
      </c>
      <c r="R1932">
        <v>16.899999999999999</v>
      </c>
      <c r="S1932" s="2">
        <f>Table1[[#This Row],[units_sold]]*(Table1[[#This Row],[return_rate]]/100)</f>
        <v>1298.5959999999998</v>
      </c>
      <c r="T1932" s="2">
        <f>Table1[[#This Row],[units_sold]]-Table1[[#This Row],[unit_return]]</f>
        <v>6385.4040000000005</v>
      </c>
      <c r="U1932">
        <f>Table1[[#This Row],[final_sold]]*Table1[[#This Row],[final_price]]</f>
        <v>282390410.962762</v>
      </c>
      <c r="V1932">
        <v>3.75</v>
      </c>
      <c r="W1932">
        <v>10.220000000000001</v>
      </c>
    </row>
    <row r="1933" spans="1:23" x14ac:dyDescent="0.3">
      <c r="A1933">
        <v>2023</v>
      </c>
      <c r="B1933" t="s">
        <v>38</v>
      </c>
      <c r="C1933" t="s">
        <v>21</v>
      </c>
      <c r="D1933">
        <v>192735</v>
      </c>
      <c r="E1933">
        <v>3.2</v>
      </c>
      <c r="F1933" s="2">
        <f>Table1[[#This Row],[website_traffic]]*(Table1[[#This Row],[conversion_rate]]/100)</f>
        <v>6167.52</v>
      </c>
      <c r="G1933">
        <v>21432.26</v>
      </c>
      <c r="H1933" s="2">
        <f>Table1[[#This Row],[marketing_spend]]/Table1[[#This Row],[customer buying]]</f>
        <v>3.4750207538848672</v>
      </c>
      <c r="I1933">
        <v>20075.64</v>
      </c>
      <c r="J1933">
        <v>45.74</v>
      </c>
      <c r="K1933" s="1">
        <f t="shared" si="30"/>
        <v>10893.042264</v>
      </c>
      <c r="L1933">
        <v>439.76</v>
      </c>
      <c r="M1933">
        <v>0.94</v>
      </c>
      <c r="N1933" s="1">
        <f>Table1[[#This Row],[final_price]]*Table1[[#This Row],[competitor_price_index]]</f>
        <v>10239.45972816</v>
      </c>
      <c r="O1933" t="s">
        <v>45</v>
      </c>
      <c r="P1933">
        <v>188</v>
      </c>
      <c r="Q1933">
        <v>3823</v>
      </c>
      <c r="R1933">
        <v>10.82</v>
      </c>
      <c r="S1933" s="2">
        <f>Table1[[#This Row],[units_sold]]*(Table1[[#This Row],[return_rate]]/100)</f>
        <v>413.64860000000004</v>
      </c>
      <c r="T1933" s="2">
        <f>Table1[[#This Row],[units_sold]]-Table1[[#This Row],[unit_return]]</f>
        <v>3409.3514</v>
      </c>
      <c r="U1933">
        <f>Table1[[#This Row],[final_sold]]*Table1[[#This Row],[final_price]]</f>
        <v>37138208.893027566</v>
      </c>
      <c r="V1933">
        <v>3.1</v>
      </c>
      <c r="W1933">
        <v>9.34</v>
      </c>
    </row>
    <row r="1934" spans="1:23" x14ac:dyDescent="0.3">
      <c r="A1934">
        <v>2024</v>
      </c>
      <c r="B1934" t="s">
        <v>38</v>
      </c>
      <c r="C1934" t="s">
        <v>19</v>
      </c>
      <c r="D1934">
        <v>31737</v>
      </c>
      <c r="E1934">
        <v>6.87</v>
      </c>
      <c r="F1934" s="2">
        <f>Table1[[#This Row],[website_traffic]]*(Table1[[#This Row],[conversion_rate]]/100)</f>
        <v>2180.3319000000001</v>
      </c>
      <c r="G1934">
        <v>189785.97</v>
      </c>
      <c r="H1934" s="2">
        <f>Table1[[#This Row],[marketing_spend]]/Table1[[#This Row],[customer buying]]</f>
        <v>87.044532073304978</v>
      </c>
      <c r="I1934">
        <v>25673.98</v>
      </c>
      <c r="J1934">
        <v>9.75</v>
      </c>
      <c r="K1934" s="1">
        <f t="shared" si="30"/>
        <v>23170.766949999997</v>
      </c>
      <c r="L1934">
        <v>140.59</v>
      </c>
      <c r="M1934">
        <v>1.07</v>
      </c>
      <c r="N1934" s="1">
        <f>Table1[[#This Row],[final_price]]*Table1[[#This Row],[competitor_price_index]]</f>
        <v>24792.720636499998</v>
      </c>
      <c r="O1934" t="s">
        <v>44</v>
      </c>
      <c r="P1934">
        <v>875</v>
      </c>
      <c r="Q1934">
        <v>2000</v>
      </c>
      <c r="R1934">
        <v>10.050000000000001</v>
      </c>
      <c r="S1934" s="2">
        <f>Table1[[#This Row],[units_sold]]*(Table1[[#This Row],[return_rate]]/100)</f>
        <v>201</v>
      </c>
      <c r="T1934" s="2">
        <f>Table1[[#This Row],[units_sold]]-Table1[[#This Row],[unit_return]]</f>
        <v>1799</v>
      </c>
      <c r="U1934">
        <f>Table1[[#This Row],[final_sold]]*Table1[[#This Row],[final_price]]</f>
        <v>41684209.743049994</v>
      </c>
      <c r="V1934">
        <v>3.67</v>
      </c>
      <c r="W1934">
        <v>12.87</v>
      </c>
    </row>
    <row r="1935" spans="1:23" x14ac:dyDescent="0.3">
      <c r="A1935">
        <v>2024</v>
      </c>
      <c r="B1935" t="s">
        <v>38</v>
      </c>
      <c r="C1935" t="s">
        <v>20</v>
      </c>
      <c r="D1935">
        <v>42815</v>
      </c>
      <c r="E1935">
        <v>1.82</v>
      </c>
      <c r="F1935" s="2">
        <f>Table1[[#This Row],[website_traffic]]*(Table1[[#This Row],[conversion_rate]]/100)</f>
        <v>779.23300000000006</v>
      </c>
      <c r="G1935">
        <v>287961.65999999997</v>
      </c>
      <c r="H1935" s="2">
        <f>Table1[[#This Row],[marketing_spend]]/Table1[[#This Row],[customer buying]]</f>
        <v>369.54500130256287</v>
      </c>
      <c r="I1935">
        <v>8514.1200000000008</v>
      </c>
      <c r="J1935">
        <v>59.5</v>
      </c>
      <c r="K1935" s="1">
        <f t="shared" si="30"/>
        <v>3448.2186000000006</v>
      </c>
      <c r="L1935">
        <v>77.27</v>
      </c>
      <c r="M1935">
        <v>1.07</v>
      </c>
      <c r="N1935" s="1">
        <f>Table1[[#This Row],[final_price]]*Table1[[#This Row],[competitor_price_index]]</f>
        <v>3689.593902000001</v>
      </c>
      <c r="O1935" t="s">
        <v>45</v>
      </c>
      <c r="P1935">
        <v>2784</v>
      </c>
      <c r="Q1935">
        <v>498</v>
      </c>
      <c r="R1935">
        <v>7.67</v>
      </c>
      <c r="S1935" s="2">
        <f>Table1[[#This Row],[units_sold]]*(Table1[[#This Row],[return_rate]]/100)</f>
        <v>38.196600000000004</v>
      </c>
      <c r="T1935" s="2">
        <f>Table1[[#This Row],[units_sold]]-Table1[[#This Row],[unit_return]]</f>
        <v>459.80340000000001</v>
      </c>
      <c r="U1935">
        <f>Table1[[#This Row],[final_sold]]*Table1[[#This Row],[final_price]]</f>
        <v>1585502.6362232403</v>
      </c>
      <c r="V1935">
        <v>3.2</v>
      </c>
      <c r="W1935">
        <v>18.52</v>
      </c>
    </row>
    <row r="1936" spans="1:23" x14ac:dyDescent="0.3">
      <c r="A1936">
        <v>2024</v>
      </c>
      <c r="B1936" t="s">
        <v>38</v>
      </c>
      <c r="C1936" t="s">
        <v>20</v>
      </c>
      <c r="D1936">
        <v>69024</v>
      </c>
      <c r="E1936">
        <v>5.88</v>
      </c>
      <c r="F1936" s="2">
        <f>Table1[[#This Row],[website_traffic]]*(Table1[[#This Row],[conversion_rate]]/100)</f>
        <v>4058.6111999999998</v>
      </c>
      <c r="G1936">
        <v>272332.53000000003</v>
      </c>
      <c r="H1936" s="2">
        <f>Table1[[#This Row],[marketing_spend]]/Table1[[#This Row],[customer buying]]</f>
        <v>67.099930636371383</v>
      </c>
      <c r="I1936">
        <v>4111.1000000000004</v>
      </c>
      <c r="J1936">
        <v>14.41</v>
      </c>
      <c r="K1936" s="1">
        <f t="shared" si="30"/>
        <v>3518.6904900000004</v>
      </c>
      <c r="L1936">
        <v>166.76</v>
      </c>
      <c r="M1936">
        <v>1.17</v>
      </c>
      <c r="N1936" s="1">
        <f>Table1[[#This Row],[final_price]]*Table1[[#This Row],[competitor_price_index]]</f>
        <v>4116.8678733000006</v>
      </c>
      <c r="O1936" t="s">
        <v>45</v>
      </c>
      <c r="P1936">
        <v>4674</v>
      </c>
      <c r="Q1936">
        <v>2175</v>
      </c>
      <c r="R1936">
        <v>6.26</v>
      </c>
      <c r="S1936" s="2">
        <f>Table1[[#This Row],[units_sold]]*(Table1[[#This Row],[return_rate]]/100)</f>
        <v>136.155</v>
      </c>
      <c r="T1936" s="2">
        <f>Table1[[#This Row],[units_sold]]-Table1[[#This Row],[unit_return]]</f>
        <v>2038.845</v>
      </c>
      <c r="U1936">
        <f>Table1[[#This Row],[final_sold]]*Table1[[#This Row],[final_price]]</f>
        <v>7174064.512084051</v>
      </c>
      <c r="V1936">
        <v>2.68</v>
      </c>
      <c r="W1936">
        <v>5.35</v>
      </c>
    </row>
    <row r="1937" spans="1:23" x14ac:dyDescent="0.3">
      <c r="A1937">
        <v>2024</v>
      </c>
      <c r="B1937" t="s">
        <v>38</v>
      </c>
      <c r="C1937" t="s">
        <v>21</v>
      </c>
      <c r="D1937">
        <v>11086</v>
      </c>
      <c r="E1937">
        <v>5.86</v>
      </c>
      <c r="F1937" s="2">
        <f>Table1[[#This Row],[website_traffic]]*(Table1[[#This Row],[conversion_rate]]/100)</f>
        <v>649.63960000000009</v>
      </c>
      <c r="G1937">
        <v>270980.74</v>
      </c>
      <c r="H1937" s="2">
        <f>Table1[[#This Row],[marketing_spend]]/Table1[[#This Row],[customer buying]]</f>
        <v>417.12472577102744</v>
      </c>
      <c r="I1937">
        <v>13395.36</v>
      </c>
      <c r="J1937">
        <v>53.62</v>
      </c>
      <c r="K1937" s="1">
        <f t="shared" si="30"/>
        <v>6212.7679680000001</v>
      </c>
      <c r="L1937">
        <v>160.9</v>
      </c>
      <c r="M1937">
        <v>1.1499999999999999</v>
      </c>
      <c r="N1937" s="1">
        <f>Table1[[#This Row],[final_price]]*Table1[[#This Row],[competitor_price_index]]</f>
        <v>7144.6831631999994</v>
      </c>
      <c r="O1937" t="s">
        <v>45</v>
      </c>
      <c r="P1937">
        <v>3278</v>
      </c>
      <c r="Q1937">
        <v>495</v>
      </c>
      <c r="R1937">
        <v>11.3</v>
      </c>
      <c r="S1937" s="2">
        <f>Table1[[#This Row],[units_sold]]*(Table1[[#This Row],[return_rate]]/100)</f>
        <v>55.935000000000002</v>
      </c>
      <c r="T1937" s="2">
        <f>Table1[[#This Row],[units_sold]]-Table1[[#This Row],[unit_return]]</f>
        <v>439.065</v>
      </c>
      <c r="U1937">
        <f>Table1[[#This Row],[final_sold]]*Table1[[#This Row],[final_price]]</f>
        <v>2727808.9678699202</v>
      </c>
      <c r="V1937">
        <v>3.81</v>
      </c>
      <c r="W1937">
        <v>12.9</v>
      </c>
    </row>
    <row r="1938" spans="1:23" x14ac:dyDescent="0.3">
      <c r="A1938">
        <v>2024</v>
      </c>
      <c r="B1938" t="s">
        <v>38</v>
      </c>
      <c r="C1938" t="s">
        <v>19</v>
      </c>
      <c r="D1938">
        <v>160832</v>
      </c>
      <c r="E1938">
        <v>5.99</v>
      </c>
      <c r="F1938" s="2">
        <f>Table1[[#This Row],[website_traffic]]*(Table1[[#This Row],[conversion_rate]]/100)</f>
        <v>9633.8368000000009</v>
      </c>
      <c r="G1938">
        <v>368438.08</v>
      </c>
      <c r="H1938" s="2">
        <f>Table1[[#This Row],[marketing_spend]]/Table1[[#This Row],[customer buying]]</f>
        <v>38.244168719984955</v>
      </c>
      <c r="I1938">
        <v>23907.62</v>
      </c>
      <c r="J1938">
        <v>3.89</v>
      </c>
      <c r="K1938" s="1">
        <f t="shared" si="30"/>
        <v>22977.613581999998</v>
      </c>
      <c r="L1938">
        <v>339.19</v>
      </c>
      <c r="M1938">
        <v>1.19</v>
      </c>
      <c r="N1938" s="1">
        <f>Table1[[#This Row],[final_price]]*Table1[[#This Row],[competitor_price_index]]</f>
        <v>27343.360162579997</v>
      </c>
      <c r="O1938" t="s">
        <v>45</v>
      </c>
      <c r="P1938">
        <v>2016</v>
      </c>
      <c r="Q1938">
        <v>5183</v>
      </c>
      <c r="R1938">
        <v>13.75</v>
      </c>
      <c r="S1938" s="2">
        <f>Table1[[#This Row],[units_sold]]*(Table1[[#This Row],[return_rate]]/100)</f>
        <v>712.66250000000002</v>
      </c>
      <c r="T1938" s="2">
        <f>Table1[[#This Row],[units_sold]]-Table1[[#This Row],[unit_return]]</f>
        <v>4470.3374999999996</v>
      </c>
      <c r="U1938">
        <f>Table1[[#This Row],[final_sold]]*Table1[[#This Row],[final_price]]</f>
        <v>102717687.65612391</v>
      </c>
      <c r="V1938">
        <v>2.69</v>
      </c>
      <c r="W1938">
        <v>9.1300000000000008</v>
      </c>
    </row>
    <row r="1939" spans="1:23" x14ac:dyDescent="0.3">
      <c r="A1939">
        <v>2024</v>
      </c>
      <c r="B1939" t="s">
        <v>38</v>
      </c>
      <c r="C1939" t="s">
        <v>21</v>
      </c>
      <c r="D1939">
        <v>191511</v>
      </c>
      <c r="E1939">
        <v>4.79</v>
      </c>
      <c r="F1939" s="2">
        <f>Table1[[#This Row],[website_traffic]]*(Table1[[#This Row],[conversion_rate]]/100)</f>
        <v>9173.3768999999993</v>
      </c>
      <c r="G1939">
        <v>216316.53</v>
      </c>
      <c r="H1939" s="2">
        <f>Table1[[#This Row],[marketing_spend]]/Table1[[#This Row],[customer buying]]</f>
        <v>23.580905086326499</v>
      </c>
      <c r="I1939">
        <v>47314.57</v>
      </c>
      <c r="J1939">
        <v>40.74</v>
      </c>
      <c r="K1939" s="1">
        <f t="shared" si="30"/>
        <v>28038.614182000001</v>
      </c>
      <c r="L1939">
        <v>461.54</v>
      </c>
      <c r="M1939">
        <v>0.84</v>
      </c>
      <c r="N1939" s="1">
        <f>Table1[[#This Row],[final_price]]*Table1[[#This Row],[competitor_price_index]]</f>
        <v>23552.435912879999</v>
      </c>
      <c r="O1939" t="s">
        <v>44</v>
      </c>
      <c r="P1939">
        <v>2309</v>
      </c>
      <c r="Q1939">
        <v>9746</v>
      </c>
      <c r="R1939">
        <v>16.79</v>
      </c>
      <c r="S1939" s="2">
        <f>Table1[[#This Row],[units_sold]]*(Table1[[#This Row],[return_rate]]/100)</f>
        <v>1636.3534</v>
      </c>
      <c r="T1939" s="2">
        <f>Table1[[#This Row],[units_sold]]-Table1[[#This Row],[unit_return]]</f>
        <v>8109.6466</v>
      </c>
      <c r="U1939">
        <f>Table1[[#This Row],[final_sold]]*Table1[[#This Row],[final_price]]</f>
        <v>227383252.1697681</v>
      </c>
      <c r="V1939">
        <v>4.25</v>
      </c>
      <c r="W1939">
        <v>20.7</v>
      </c>
    </row>
    <row r="1940" spans="1:23" x14ac:dyDescent="0.3">
      <c r="A1940">
        <v>2024</v>
      </c>
      <c r="B1940" t="s">
        <v>38</v>
      </c>
      <c r="C1940" t="s">
        <v>21</v>
      </c>
      <c r="D1940">
        <v>119292</v>
      </c>
      <c r="E1940">
        <v>0.89</v>
      </c>
      <c r="F1940" s="2">
        <f>Table1[[#This Row],[website_traffic]]*(Table1[[#This Row],[conversion_rate]]/100)</f>
        <v>1061.6987999999999</v>
      </c>
      <c r="G1940">
        <v>219012.13</v>
      </c>
      <c r="H1940" s="2">
        <f>Table1[[#This Row],[marketing_spend]]/Table1[[#This Row],[customer buying]]</f>
        <v>206.28461669166435</v>
      </c>
      <c r="I1940">
        <v>22231.21</v>
      </c>
      <c r="J1940">
        <v>19.84</v>
      </c>
      <c r="K1940" s="1">
        <f t="shared" si="30"/>
        <v>17820.537936000001</v>
      </c>
      <c r="L1940">
        <v>179.44</v>
      </c>
      <c r="M1940">
        <v>0.87</v>
      </c>
      <c r="N1940" s="1">
        <f>Table1[[#This Row],[final_price]]*Table1[[#This Row],[competitor_price_index]]</f>
        <v>15503.86800432</v>
      </c>
      <c r="O1940" t="s">
        <v>45</v>
      </c>
      <c r="P1940">
        <v>172</v>
      </c>
      <c r="Q1940">
        <v>1053</v>
      </c>
      <c r="R1940">
        <v>3.41</v>
      </c>
      <c r="S1940" s="2">
        <f>Table1[[#This Row],[units_sold]]*(Table1[[#This Row],[return_rate]]/100)</f>
        <v>35.907299999999999</v>
      </c>
      <c r="T1940" s="2">
        <f>Table1[[#This Row],[units_sold]]-Table1[[#This Row],[unit_return]]</f>
        <v>1017.0927</v>
      </c>
      <c r="U1940">
        <f>Table1[[#This Row],[final_sold]]*Table1[[#This Row],[final_price]]</f>
        <v>18125139.044778667</v>
      </c>
      <c r="V1940">
        <v>4.96</v>
      </c>
      <c r="W1940">
        <v>12.42</v>
      </c>
    </row>
    <row r="1941" spans="1:23" x14ac:dyDescent="0.3">
      <c r="A1941">
        <v>2024</v>
      </c>
      <c r="B1941" t="s">
        <v>38</v>
      </c>
      <c r="C1941" t="s">
        <v>18</v>
      </c>
      <c r="D1941">
        <v>53492</v>
      </c>
      <c r="E1941">
        <v>5.27</v>
      </c>
      <c r="F1941" s="2">
        <f>Table1[[#This Row],[website_traffic]]*(Table1[[#This Row],[conversion_rate]]/100)</f>
        <v>2819.0283999999997</v>
      </c>
      <c r="G1941">
        <v>252545.71</v>
      </c>
      <c r="H1941" s="2">
        <f>Table1[[#This Row],[marketing_spend]]/Table1[[#This Row],[customer buying]]</f>
        <v>89.5860822118713</v>
      </c>
      <c r="I1941">
        <v>3506.99</v>
      </c>
      <c r="J1941">
        <v>42.56</v>
      </c>
      <c r="K1941" s="1">
        <f t="shared" si="30"/>
        <v>2014.415056</v>
      </c>
      <c r="L1941">
        <v>72.040000000000006</v>
      </c>
      <c r="M1941">
        <v>1.19</v>
      </c>
      <c r="N1941" s="1">
        <f>Table1[[#This Row],[final_price]]*Table1[[#This Row],[competitor_price_index]]</f>
        <v>2397.1539166399998</v>
      </c>
      <c r="O1941" t="s">
        <v>45</v>
      </c>
      <c r="P1941">
        <v>4334</v>
      </c>
      <c r="Q1941">
        <v>2119</v>
      </c>
      <c r="R1941">
        <v>20.92</v>
      </c>
      <c r="S1941" s="2">
        <f>Table1[[#This Row],[units_sold]]*(Table1[[#This Row],[return_rate]]/100)</f>
        <v>443.29480000000007</v>
      </c>
      <c r="T1941" s="2">
        <f>Table1[[#This Row],[units_sold]]-Table1[[#This Row],[unit_return]]</f>
        <v>1675.7051999999999</v>
      </c>
      <c r="U1941">
        <f>Table1[[#This Row],[final_sold]]*Table1[[#This Row],[final_price]]</f>
        <v>3375565.784297491</v>
      </c>
      <c r="V1941">
        <v>3.76</v>
      </c>
      <c r="W1941">
        <v>9.73</v>
      </c>
    </row>
    <row r="1942" spans="1:23" x14ac:dyDescent="0.3">
      <c r="A1942">
        <v>2024</v>
      </c>
      <c r="B1942" t="s">
        <v>38</v>
      </c>
      <c r="C1942" t="s">
        <v>19</v>
      </c>
      <c r="D1942">
        <v>13679</v>
      </c>
      <c r="E1942">
        <v>2.2799999999999998</v>
      </c>
      <c r="F1942" s="2">
        <f>Table1[[#This Row],[website_traffic]]*(Table1[[#This Row],[conversion_rate]]/100)</f>
        <v>311.88119999999998</v>
      </c>
      <c r="G1942">
        <v>211251.69</v>
      </c>
      <c r="H1942" s="2">
        <f>Table1[[#This Row],[marketing_spend]]/Table1[[#This Row],[customer buying]]</f>
        <v>677.34666276774624</v>
      </c>
      <c r="I1942">
        <v>17744.98</v>
      </c>
      <c r="J1942">
        <v>9.98</v>
      </c>
      <c r="K1942" s="1">
        <f t="shared" si="30"/>
        <v>15974.030996</v>
      </c>
      <c r="L1942">
        <v>254.42</v>
      </c>
      <c r="M1942">
        <v>1.02</v>
      </c>
      <c r="N1942" s="1">
        <f>Table1[[#This Row],[final_price]]*Table1[[#This Row],[competitor_price_index]]</f>
        <v>16293.511615920001</v>
      </c>
      <c r="O1942" t="s">
        <v>45</v>
      </c>
      <c r="P1942">
        <v>4088</v>
      </c>
      <c r="Q1942">
        <v>177</v>
      </c>
      <c r="R1942">
        <v>18.059999999999999</v>
      </c>
      <c r="S1942" s="2">
        <f>Table1[[#This Row],[units_sold]]*(Table1[[#This Row],[return_rate]]/100)</f>
        <v>31.966199999999997</v>
      </c>
      <c r="T1942" s="2">
        <f>Table1[[#This Row],[units_sold]]-Table1[[#This Row],[unit_return]]</f>
        <v>145.03380000000001</v>
      </c>
      <c r="U1942">
        <f>Table1[[#This Row],[final_sold]]*Table1[[#This Row],[final_price]]</f>
        <v>2316774.4166676649</v>
      </c>
      <c r="V1942">
        <v>2.84</v>
      </c>
      <c r="W1942">
        <v>9.73</v>
      </c>
    </row>
    <row r="1943" spans="1:23" x14ac:dyDescent="0.3">
      <c r="A1943">
        <v>2024</v>
      </c>
      <c r="B1943" t="s">
        <v>38</v>
      </c>
      <c r="C1943" t="s">
        <v>20</v>
      </c>
      <c r="D1943">
        <v>46785</v>
      </c>
      <c r="E1943">
        <v>5.05</v>
      </c>
      <c r="F1943" s="2">
        <f>Table1[[#This Row],[website_traffic]]*(Table1[[#This Row],[conversion_rate]]/100)</f>
        <v>2362.6424999999999</v>
      </c>
      <c r="G1943">
        <v>300100.58</v>
      </c>
      <c r="H1943" s="2">
        <f>Table1[[#This Row],[marketing_spend]]/Table1[[#This Row],[customer buying]]</f>
        <v>127.01903906325228</v>
      </c>
      <c r="I1943">
        <v>21969.98</v>
      </c>
      <c r="J1943">
        <v>57.15</v>
      </c>
      <c r="K1943" s="1">
        <f t="shared" si="30"/>
        <v>9414.1364300000005</v>
      </c>
      <c r="L1943">
        <v>391.66</v>
      </c>
      <c r="M1943">
        <v>1.04</v>
      </c>
      <c r="N1943" s="1">
        <f>Table1[[#This Row],[final_price]]*Table1[[#This Row],[competitor_price_index]]</f>
        <v>9790.7018872000008</v>
      </c>
      <c r="O1943" t="s">
        <v>44</v>
      </c>
      <c r="P1943">
        <v>4740</v>
      </c>
      <c r="Q1943">
        <v>2663</v>
      </c>
      <c r="R1943">
        <v>19.72</v>
      </c>
      <c r="S1943" s="2">
        <f>Table1[[#This Row],[units_sold]]*(Table1[[#This Row],[return_rate]]/100)</f>
        <v>525.14359999999999</v>
      </c>
      <c r="T1943" s="2">
        <f>Table1[[#This Row],[units_sold]]-Table1[[#This Row],[unit_return]]</f>
        <v>2137.8564000000001</v>
      </c>
      <c r="U1943">
        <f>Table1[[#This Row],[final_sold]]*Table1[[#This Row],[final_price]]</f>
        <v>20126071.817348655</v>
      </c>
      <c r="V1943">
        <v>4.51</v>
      </c>
      <c r="W1943">
        <v>23.5</v>
      </c>
    </row>
    <row r="1944" spans="1:23" x14ac:dyDescent="0.3">
      <c r="A1944">
        <v>2024</v>
      </c>
      <c r="B1944" t="s">
        <v>38</v>
      </c>
      <c r="C1944" t="s">
        <v>21</v>
      </c>
      <c r="D1944">
        <v>46938</v>
      </c>
      <c r="E1944">
        <v>1.89</v>
      </c>
      <c r="F1944" s="2">
        <f>Table1[[#This Row],[website_traffic]]*(Table1[[#This Row],[conversion_rate]]/100)</f>
        <v>887.12819999999999</v>
      </c>
      <c r="G1944">
        <v>224023.11</v>
      </c>
      <c r="H1944" s="2">
        <f>Table1[[#This Row],[marketing_spend]]/Table1[[#This Row],[customer buying]]</f>
        <v>252.52619632652866</v>
      </c>
      <c r="I1944">
        <v>16840.32</v>
      </c>
      <c r="J1944">
        <v>31.44</v>
      </c>
      <c r="K1944" s="1">
        <f t="shared" si="30"/>
        <v>11545.723392</v>
      </c>
      <c r="L1944">
        <v>398.63</v>
      </c>
      <c r="M1944">
        <v>0.81</v>
      </c>
      <c r="N1944" s="1">
        <f>Table1[[#This Row],[final_price]]*Table1[[#This Row],[competitor_price_index]]</f>
        <v>9352.0359475200003</v>
      </c>
      <c r="O1944" t="s">
        <v>45</v>
      </c>
      <c r="P1944">
        <v>2377</v>
      </c>
      <c r="Q1944">
        <v>457</v>
      </c>
      <c r="R1944">
        <v>8.1</v>
      </c>
      <c r="S1944" s="2">
        <f>Table1[[#This Row],[units_sold]]*(Table1[[#This Row],[return_rate]]/100)</f>
        <v>37.017000000000003</v>
      </c>
      <c r="T1944" s="2">
        <f>Table1[[#This Row],[units_sold]]-Table1[[#This Row],[unit_return]]</f>
        <v>419.983</v>
      </c>
      <c r="U1944">
        <f>Table1[[#This Row],[final_sold]]*Table1[[#This Row],[final_price]]</f>
        <v>4849007.5473423358</v>
      </c>
      <c r="V1944">
        <v>2.58</v>
      </c>
      <c r="W1944">
        <v>12.23</v>
      </c>
    </row>
    <row r="1945" spans="1:23" x14ac:dyDescent="0.3">
      <c r="A1945">
        <v>2024</v>
      </c>
      <c r="B1945" t="s">
        <v>38</v>
      </c>
      <c r="C1945" t="s">
        <v>19</v>
      </c>
      <c r="D1945">
        <v>83789</v>
      </c>
      <c r="E1945">
        <v>2.99</v>
      </c>
      <c r="F1945" s="2">
        <f>Table1[[#This Row],[website_traffic]]*(Table1[[#This Row],[conversion_rate]]/100)</f>
        <v>2505.2911000000004</v>
      </c>
      <c r="G1945">
        <v>129620.9</v>
      </c>
      <c r="H1945" s="2">
        <f>Table1[[#This Row],[marketing_spend]]/Table1[[#This Row],[customer buying]]</f>
        <v>51.738857811772839</v>
      </c>
      <c r="I1945">
        <v>35124.410000000003</v>
      </c>
      <c r="J1945">
        <v>25.67</v>
      </c>
      <c r="K1945" s="1">
        <f t="shared" si="30"/>
        <v>26107.973953000001</v>
      </c>
      <c r="L1945">
        <v>446.43</v>
      </c>
      <c r="M1945">
        <v>0.94</v>
      </c>
      <c r="N1945" s="1">
        <f>Table1[[#This Row],[final_price]]*Table1[[#This Row],[competitor_price_index]]</f>
        <v>24541.495515819999</v>
      </c>
      <c r="O1945" t="s">
        <v>45</v>
      </c>
      <c r="P1945">
        <v>4365</v>
      </c>
      <c r="Q1945">
        <v>2475</v>
      </c>
      <c r="R1945">
        <v>12.1</v>
      </c>
      <c r="S1945" s="2">
        <f>Table1[[#This Row],[units_sold]]*(Table1[[#This Row],[return_rate]]/100)</f>
        <v>299.47499999999997</v>
      </c>
      <c r="T1945" s="2">
        <f>Table1[[#This Row],[units_sold]]-Table1[[#This Row],[unit_return]]</f>
        <v>2175.5250000000001</v>
      </c>
      <c r="U1945">
        <f>Table1[[#This Row],[final_sold]]*Table1[[#This Row],[final_price]]</f>
        <v>56798550.034100331</v>
      </c>
      <c r="V1945">
        <v>4.9400000000000004</v>
      </c>
      <c r="W1945">
        <v>13.65</v>
      </c>
    </row>
    <row r="1946" spans="1:23" x14ac:dyDescent="0.3">
      <c r="A1946">
        <v>2024</v>
      </c>
      <c r="B1946" t="s">
        <v>38</v>
      </c>
      <c r="C1946" t="s">
        <v>21</v>
      </c>
      <c r="D1946">
        <v>96446</v>
      </c>
      <c r="E1946">
        <v>1.33</v>
      </c>
      <c r="F1946" s="2">
        <f>Table1[[#This Row],[website_traffic]]*(Table1[[#This Row],[conversion_rate]]/100)</f>
        <v>1282.7318</v>
      </c>
      <c r="G1946">
        <v>76890.27</v>
      </c>
      <c r="H1946" s="2">
        <f>Table1[[#This Row],[marketing_spend]]/Table1[[#This Row],[customer buying]]</f>
        <v>59.942592831954428</v>
      </c>
      <c r="I1946">
        <v>18485.05</v>
      </c>
      <c r="J1946">
        <v>37.799999999999997</v>
      </c>
      <c r="K1946" s="1">
        <f t="shared" si="30"/>
        <v>11497.701100000002</v>
      </c>
      <c r="L1946">
        <v>370.23</v>
      </c>
      <c r="M1946">
        <v>0.88</v>
      </c>
      <c r="N1946" s="1">
        <f>Table1[[#This Row],[final_price]]*Table1[[#This Row],[competitor_price_index]]</f>
        <v>10117.976968000003</v>
      </c>
      <c r="O1946" t="s">
        <v>45</v>
      </c>
      <c r="P1946">
        <v>2910</v>
      </c>
      <c r="Q1946">
        <v>720</v>
      </c>
      <c r="R1946">
        <v>18.7</v>
      </c>
      <c r="S1946" s="2">
        <f>Table1[[#This Row],[units_sold]]*(Table1[[#This Row],[return_rate]]/100)</f>
        <v>134.63999999999999</v>
      </c>
      <c r="T1946" s="2">
        <f>Table1[[#This Row],[units_sold]]-Table1[[#This Row],[unit_return]]</f>
        <v>585.36</v>
      </c>
      <c r="U1946">
        <f>Table1[[#This Row],[final_sold]]*Table1[[#This Row],[final_price]]</f>
        <v>6730294.3158960016</v>
      </c>
      <c r="V1946">
        <v>2.81</v>
      </c>
      <c r="W1946">
        <v>5.82</v>
      </c>
    </row>
    <row r="1947" spans="1:23" x14ac:dyDescent="0.3">
      <c r="A1947">
        <v>2024</v>
      </c>
      <c r="B1947" t="s">
        <v>38</v>
      </c>
      <c r="C1947" t="s">
        <v>21</v>
      </c>
      <c r="D1947">
        <v>156092</v>
      </c>
      <c r="E1947">
        <v>5.33</v>
      </c>
      <c r="F1947" s="2">
        <f>Table1[[#This Row],[website_traffic]]*(Table1[[#This Row],[conversion_rate]]/100)</f>
        <v>8319.7036000000007</v>
      </c>
      <c r="G1947">
        <v>391455.41</v>
      </c>
      <c r="H1947" s="2">
        <f>Table1[[#This Row],[marketing_spend]]/Table1[[#This Row],[customer buying]]</f>
        <v>47.051605299977268</v>
      </c>
      <c r="I1947">
        <v>8596.23</v>
      </c>
      <c r="J1947">
        <v>54.06</v>
      </c>
      <c r="K1947" s="1">
        <f t="shared" si="30"/>
        <v>3949.1080620000002</v>
      </c>
      <c r="L1947">
        <v>127.27</v>
      </c>
      <c r="M1947">
        <v>1.1499999999999999</v>
      </c>
      <c r="N1947" s="1">
        <f>Table1[[#This Row],[final_price]]*Table1[[#This Row],[competitor_price_index]]</f>
        <v>4541.4742712999996</v>
      </c>
      <c r="O1947" t="s">
        <v>44</v>
      </c>
      <c r="P1947">
        <v>4980</v>
      </c>
      <c r="Q1947">
        <v>6114</v>
      </c>
      <c r="R1947">
        <v>3.49</v>
      </c>
      <c r="S1947" s="2">
        <f>Table1[[#This Row],[units_sold]]*(Table1[[#This Row],[return_rate]]/100)</f>
        <v>213.37860000000001</v>
      </c>
      <c r="T1947" s="2">
        <f>Table1[[#This Row],[units_sold]]-Table1[[#This Row],[unit_return]]</f>
        <v>5900.6214</v>
      </c>
      <c r="U1947">
        <f>Table1[[#This Row],[final_sold]]*Table1[[#This Row],[final_price]]</f>
        <v>23302191.541549727</v>
      </c>
      <c r="V1947">
        <v>2.94</v>
      </c>
      <c r="W1947">
        <v>14.84</v>
      </c>
    </row>
    <row r="1948" spans="1:23" x14ac:dyDescent="0.3">
      <c r="A1948">
        <v>2024</v>
      </c>
      <c r="B1948" t="s">
        <v>38</v>
      </c>
      <c r="C1948" t="s">
        <v>22</v>
      </c>
      <c r="D1948">
        <v>171965</v>
      </c>
      <c r="E1948">
        <v>5.93</v>
      </c>
      <c r="F1948" s="2">
        <f>Table1[[#This Row],[website_traffic]]*(Table1[[#This Row],[conversion_rate]]/100)</f>
        <v>10197.5245</v>
      </c>
      <c r="G1948">
        <v>473271.09</v>
      </c>
      <c r="H1948" s="2">
        <f>Table1[[#This Row],[marketing_spend]]/Table1[[#This Row],[customer buying]]</f>
        <v>46.410390090261615</v>
      </c>
      <c r="I1948">
        <v>49834.83</v>
      </c>
      <c r="J1948">
        <v>11.06</v>
      </c>
      <c r="K1948" s="1">
        <f t="shared" si="30"/>
        <v>44323.097801999997</v>
      </c>
      <c r="L1948">
        <v>358.96</v>
      </c>
      <c r="M1948">
        <v>0.98</v>
      </c>
      <c r="N1948" s="1">
        <f>Table1[[#This Row],[final_price]]*Table1[[#This Row],[competitor_price_index]]</f>
        <v>43436.635845959994</v>
      </c>
      <c r="O1948" t="s">
        <v>45</v>
      </c>
      <c r="P1948">
        <v>3561</v>
      </c>
      <c r="Q1948">
        <v>6281</v>
      </c>
      <c r="R1948">
        <v>23.46</v>
      </c>
      <c r="S1948" s="2">
        <f>Table1[[#This Row],[units_sold]]*(Table1[[#This Row],[return_rate]]/100)</f>
        <v>1473.5226</v>
      </c>
      <c r="T1948" s="2">
        <f>Table1[[#This Row],[units_sold]]-Table1[[#This Row],[unit_return]]</f>
        <v>4807.4773999999998</v>
      </c>
      <c r="U1948">
        <f>Table1[[#This Row],[final_sold]]*Table1[[#This Row],[final_price]]</f>
        <v>213082290.98110464</v>
      </c>
      <c r="V1948">
        <v>3.08</v>
      </c>
      <c r="W1948">
        <v>14.65</v>
      </c>
    </row>
    <row r="1949" spans="1:23" x14ac:dyDescent="0.3">
      <c r="A1949">
        <v>2024</v>
      </c>
      <c r="B1949" t="s">
        <v>38</v>
      </c>
      <c r="C1949" t="s">
        <v>18</v>
      </c>
      <c r="D1949">
        <v>8734</v>
      </c>
      <c r="E1949">
        <v>6.07</v>
      </c>
      <c r="F1949" s="2">
        <f>Table1[[#This Row],[website_traffic]]*(Table1[[#This Row],[conversion_rate]]/100)</f>
        <v>530.15380000000005</v>
      </c>
      <c r="G1949">
        <v>65416.61</v>
      </c>
      <c r="H1949" s="2">
        <f>Table1[[#This Row],[marketing_spend]]/Table1[[#This Row],[customer buying]]</f>
        <v>123.39175914611947</v>
      </c>
      <c r="I1949">
        <v>22474.19</v>
      </c>
      <c r="J1949">
        <v>45.72</v>
      </c>
      <c r="K1949" s="1">
        <f t="shared" si="30"/>
        <v>12198.990331999998</v>
      </c>
      <c r="L1949">
        <v>337.94</v>
      </c>
      <c r="M1949">
        <v>0.86</v>
      </c>
      <c r="N1949" s="1">
        <f>Table1[[#This Row],[final_price]]*Table1[[#This Row],[competitor_price_index]]</f>
        <v>10491.131685519998</v>
      </c>
      <c r="O1949" t="s">
        <v>45</v>
      </c>
      <c r="P1949">
        <v>4738</v>
      </c>
      <c r="Q1949">
        <v>493</v>
      </c>
      <c r="R1949">
        <v>16.46</v>
      </c>
      <c r="S1949" s="2">
        <f>Table1[[#This Row],[units_sold]]*(Table1[[#This Row],[return_rate]]/100)</f>
        <v>81.147800000000004</v>
      </c>
      <c r="T1949" s="2">
        <f>Table1[[#This Row],[units_sold]]-Table1[[#This Row],[unit_return]]</f>
        <v>411.85219999999998</v>
      </c>
      <c r="U1949">
        <f>Table1[[#This Row],[final_sold]]*Table1[[#This Row],[final_price]]</f>
        <v>5024181.0060129296</v>
      </c>
      <c r="V1949">
        <v>4.6500000000000004</v>
      </c>
      <c r="W1949">
        <v>14.04</v>
      </c>
    </row>
    <row r="1950" spans="1:23" x14ac:dyDescent="0.3">
      <c r="A1950">
        <v>2024</v>
      </c>
      <c r="B1950" t="s">
        <v>38</v>
      </c>
      <c r="C1950" t="s">
        <v>19</v>
      </c>
      <c r="D1950">
        <v>179235</v>
      </c>
      <c r="E1950">
        <v>3.07</v>
      </c>
      <c r="F1950" s="2">
        <f>Table1[[#This Row],[website_traffic]]*(Table1[[#This Row],[conversion_rate]]/100)</f>
        <v>5502.5144999999993</v>
      </c>
      <c r="G1950">
        <v>234946.54</v>
      </c>
      <c r="H1950" s="2">
        <f>Table1[[#This Row],[marketing_spend]]/Table1[[#This Row],[customer buying]]</f>
        <v>42.698031963386924</v>
      </c>
      <c r="I1950">
        <v>27792.11</v>
      </c>
      <c r="J1950">
        <v>40.729999999999997</v>
      </c>
      <c r="K1950" s="1">
        <f t="shared" si="30"/>
        <v>16472.383597</v>
      </c>
      <c r="L1950">
        <v>109.78</v>
      </c>
      <c r="M1950">
        <v>1.0900000000000001</v>
      </c>
      <c r="N1950" s="1">
        <f>Table1[[#This Row],[final_price]]*Table1[[#This Row],[competitor_price_index]]</f>
        <v>17954.898120730002</v>
      </c>
      <c r="O1950" t="s">
        <v>45</v>
      </c>
      <c r="P1950">
        <v>902</v>
      </c>
      <c r="Q1950">
        <v>5227</v>
      </c>
      <c r="R1950">
        <v>4.92</v>
      </c>
      <c r="S1950" s="2">
        <f>Table1[[#This Row],[units_sold]]*(Table1[[#This Row],[return_rate]]/100)</f>
        <v>257.16840000000002</v>
      </c>
      <c r="T1950" s="2">
        <f>Table1[[#This Row],[units_sold]]-Table1[[#This Row],[unit_return]]</f>
        <v>4969.8315999999995</v>
      </c>
      <c r="U1950">
        <f>Table1[[#This Row],[final_sold]]*Table1[[#This Row],[final_price]]</f>
        <v>81864972.527692258</v>
      </c>
      <c r="V1950">
        <v>4.75</v>
      </c>
      <c r="W1950">
        <v>11.29</v>
      </c>
    </row>
    <row r="1951" spans="1:23" x14ac:dyDescent="0.3">
      <c r="A1951">
        <v>2024</v>
      </c>
      <c r="B1951" t="s">
        <v>38</v>
      </c>
      <c r="C1951" t="s">
        <v>18</v>
      </c>
      <c r="D1951">
        <v>5610</v>
      </c>
      <c r="E1951">
        <v>7.26</v>
      </c>
      <c r="F1951" s="2">
        <f>Table1[[#This Row],[website_traffic]]*(Table1[[#This Row],[conversion_rate]]/100)</f>
        <v>407.286</v>
      </c>
      <c r="G1951">
        <v>262602.34000000003</v>
      </c>
      <c r="H1951" s="2">
        <f>Table1[[#This Row],[marketing_spend]]/Table1[[#This Row],[customer buying]]</f>
        <v>644.76151893264193</v>
      </c>
      <c r="I1951">
        <v>44775.98</v>
      </c>
      <c r="J1951">
        <v>11.68</v>
      </c>
      <c r="K1951" s="1">
        <f t="shared" si="30"/>
        <v>39546.145536000004</v>
      </c>
      <c r="L1951">
        <v>163.44999999999999</v>
      </c>
      <c r="M1951">
        <v>0.95</v>
      </c>
      <c r="N1951" s="1">
        <f>Table1[[#This Row],[final_price]]*Table1[[#This Row],[competitor_price_index]]</f>
        <v>37568.838259200005</v>
      </c>
      <c r="O1951" t="s">
        <v>45</v>
      </c>
      <c r="P1951">
        <v>1853</v>
      </c>
      <c r="Q1951">
        <v>238</v>
      </c>
      <c r="R1951">
        <v>9.0299999999999994</v>
      </c>
      <c r="S1951" s="2">
        <f>Table1[[#This Row],[units_sold]]*(Table1[[#This Row],[return_rate]]/100)</f>
        <v>21.491399999999999</v>
      </c>
      <c r="T1951" s="2">
        <f>Table1[[#This Row],[units_sold]]-Table1[[#This Row],[unit_return]]</f>
        <v>216.5086</v>
      </c>
      <c r="U1951">
        <f>Table1[[#This Row],[final_sold]]*Table1[[#This Row],[final_price]]</f>
        <v>8562080.6053956095</v>
      </c>
      <c r="V1951">
        <v>2.93</v>
      </c>
      <c r="W1951">
        <v>4.9000000000000004</v>
      </c>
    </row>
    <row r="1952" spans="1:23" x14ac:dyDescent="0.3">
      <c r="A1952">
        <v>2024</v>
      </c>
      <c r="B1952" t="s">
        <v>38</v>
      </c>
      <c r="C1952" t="s">
        <v>20</v>
      </c>
      <c r="D1952">
        <v>57995</v>
      </c>
      <c r="E1952">
        <v>3.31</v>
      </c>
      <c r="F1952" s="2">
        <f>Table1[[#This Row],[website_traffic]]*(Table1[[#This Row],[conversion_rate]]/100)</f>
        <v>1919.6344999999999</v>
      </c>
      <c r="G1952">
        <v>251479.34</v>
      </c>
      <c r="H1952" s="2">
        <f>Table1[[#This Row],[marketing_spend]]/Table1[[#This Row],[customer buying]]</f>
        <v>131.00376139311936</v>
      </c>
      <c r="I1952">
        <v>22875.37</v>
      </c>
      <c r="J1952">
        <v>41.92</v>
      </c>
      <c r="K1952" s="1">
        <f t="shared" si="30"/>
        <v>13286.014895999999</v>
      </c>
      <c r="L1952">
        <v>166.15</v>
      </c>
      <c r="M1952">
        <v>1</v>
      </c>
      <c r="N1952" s="1">
        <f>Table1[[#This Row],[final_price]]*Table1[[#This Row],[competitor_price_index]]</f>
        <v>13286.014895999999</v>
      </c>
      <c r="O1952" t="s">
        <v>45</v>
      </c>
      <c r="P1952">
        <v>1227</v>
      </c>
      <c r="Q1952">
        <v>1539</v>
      </c>
      <c r="R1952">
        <v>3.25</v>
      </c>
      <c r="S1952" s="2">
        <f>Table1[[#This Row],[units_sold]]*(Table1[[#This Row],[return_rate]]/100)</f>
        <v>50.017499999999998</v>
      </c>
      <c r="T1952" s="2">
        <f>Table1[[#This Row],[units_sold]]-Table1[[#This Row],[unit_return]]</f>
        <v>1488.9825000000001</v>
      </c>
      <c r="U1952">
        <f>Table1[[#This Row],[final_sold]]*Table1[[#This Row],[final_price]]</f>
        <v>19782643.674883321</v>
      </c>
      <c r="V1952">
        <v>4.01</v>
      </c>
      <c r="W1952">
        <v>19.12</v>
      </c>
    </row>
    <row r="1953" spans="1:23" x14ac:dyDescent="0.3">
      <c r="A1953">
        <v>2024</v>
      </c>
      <c r="B1953" t="s">
        <v>38</v>
      </c>
      <c r="C1953" t="s">
        <v>19</v>
      </c>
      <c r="D1953">
        <v>157077</v>
      </c>
      <c r="E1953">
        <v>7.12</v>
      </c>
      <c r="F1953" s="2">
        <f>Table1[[#This Row],[website_traffic]]*(Table1[[#This Row],[conversion_rate]]/100)</f>
        <v>11183.8824</v>
      </c>
      <c r="G1953">
        <v>88912.48</v>
      </c>
      <c r="H1953" s="2">
        <f>Table1[[#This Row],[marketing_spend]]/Table1[[#This Row],[customer buying]]</f>
        <v>7.9500549826954536</v>
      </c>
      <c r="I1953">
        <v>47162.43</v>
      </c>
      <c r="J1953">
        <v>24.94</v>
      </c>
      <c r="K1953" s="1">
        <f t="shared" si="30"/>
        <v>35400.119957999996</v>
      </c>
      <c r="L1953">
        <v>44.08</v>
      </c>
      <c r="M1953">
        <v>1.1499999999999999</v>
      </c>
      <c r="N1953" s="1">
        <f>Table1[[#This Row],[final_price]]*Table1[[#This Row],[competitor_price_index]]</f>
        <v>40710.137951699995</v>
      </c>
      <c r="O1953" t="s">
        <v>45</v>
      </c>
      <c r="P1953">
        <v>3699</v>
      </c>
      <c r="Q1953">
        <v>10736</v>
      </c>
      <c r="R1953">
        <v>17.34</v>
      </c>
      <c r="S1953" s="2">
        <f>Table1[[#This Row],[units_sold]]*(Table1[[#This Row],[return_rate]]/100)</f>
        <v>1861.6224</v>
      </c>
      <c r="T1953" s="2">
        <f>Table1[[#This Row],[units_sold]]-Table1[[#This Row],[unit_return]]</f>
        <v>8874.3775999999998</v>
      </c>
      <c r="U1953">
        <f>Table1[[#This Row],[final_sold]]*Table1[[#This Row],[final_price]]</f>
        <v>314154031.59258807</v>
      </c>
      <c r="V1953">
        <v>4.8</v>
      </c>
      <c r="W1953">
        <v>1.42</v>
      </c>
    </row>
    <row r="1954" spans="1:23" x14ac:dyDescent="0.3">
      <c r="A1954">
        <v>2024</v>
      </c>
      <c r="B1954" t="s">
        <v>38</v>
      </c>
      <c r="C1954" t="s">
        <v>20</v>
      </c>
      <c r="D1954">
        <v>2674</v>
      </c>
      <c r="E1954">
        <v>3.38</v>
      </c>
      <c r="F1954" s="2">
        <f>Table1[[#This Row],[website_traffic]]*(Table1[[#This Row],[conversion_rate]]/100)</f>
        <v>90.381199999999993</v>
      </c>
      <c r="G1954">
        <v>161017.71</v>
      </c>
      <c r="H1954" s="2">
        <f>Table1[[#This Row],[marketing_spend]]/Table1[[#This Row],[customer buying]]</f>
        <v>1781.5398556336938</v>
      </c>
      <c r="I1954">
        <v>7816.57</v>
      </c>
      <c r="J1954">
        <v>54.33</v>
      </c>
      <c r="K1954" s="1">
        <f t="shared" si="30"/>
        <v>3569.8275189999999</v>
      </c>
      <c r="L1954">
        <v>478.41</v>
      </c>
      <c r="M1954">
        <v>0.89</v>
      </c>
      <c r="N1954" s="1">
        <f>Table1[[#This Row],[final_price]]*Table1[[#This Row],[competitor_price_index]]</f>
        <v>3177.1464919099999</v>
      </c>
      <c r="O1954" t="s">
        <v>45</v>
      </c>
      <c r="P1954">
        <v>349</v>
      </c>
      <c r="Q1954">
        <v>63</v>
      </c>
      <c r="R1954">
        <v>10</v>
      </c>
      <c r="S1954" s="2">
        <f>Table1[[#This Row],[units_sold]]*(Table1[[#This Row],[return_rate]]/100)</f>
        <v>6.3000000000000007</v>
      </c>
      <c r="T1954" s="2">
        <f>Table1[[#This Row],[units_sold]]-Table1[[#This Row],[unit_return]]</f>
        <v>56.7</v>
      </c>
      <c r="U1954">
        <f>Table1[[#This Row],[final_sold]]*Table1[[#This Row],[final_price]]</f>
        <v>202409.22032730002</v>
      </c>
      <c r="V1954">
        <v>3.52</v>
      </c>
      <c r="W1954">
        <v>9.9700000000000006</v>
      </c>
    </row>
    <row r="1955" spans="1:23" x14ac:dyDescent="0.3">
      <c r="A1955">
        <v>2024</v>
      </c>
      <c r="B1955" t="s">
        <v>38</v>
      </c>
      <c r="C1955" t="s">
        <v>22</v>
      </c>
      <c r="D1955">
        <v>2132</v>
      </c>
      <c r="E1955">
        <v>3.03</v>
      </c>
      <c r="F1955" s="2">
        <f>Table1[[#This Row],[website_traffic]]*(Table1[[#This Row],[conversion_rate]]/100)</f>
        <v>64.599599999999995</v>
      </c>
      <c r="G1955">
        <v>63954.53</v>
      </c>
      <c r="H1955" s="2">
        <f>Table1[[#This Row],[marketing_spend]]/Table1[[#This Row],[customer buying]]</f>
        <v>990.01433445408338</v>
      </c>
      <c r="I1955">
        <v>25426.19</v>
      </c>
      <c r="J1955">
        <v>14.92</v>
      </c>
      <c r="K1955" s="1">
        <f t="shared" si="30"/>
        <v>21632.602451999999</v>
      </c>
      <c r="L1955">
        <v>267.85000000000002</v>
      </c>
      <c r="M1955">
        <v>0.99</v>
      </c>
      <c r="N1955" s="1">
        <f>Table1[[#This Row],[final_price]]*Table1[[#This Row],[competitor_price_index]]</f>
        <v>21416.276427479999</v>
      </c>
      <c r="O1955" t="s">
        <v>45</v>
      </c>
      <c r="P1955">
        <v>2482</v>
      </c>
      <c r="Q1955">
        <v>34</v>
      </c>
      <c r="R1955">
        <v>7.95</v>
      </c>
      <c r="S1955" s="2">
        <f>Table1[[#This Row],[units_sold]]*(Table1[[#This Row],[return_rate]]/100)</f>
        <v>2.7029999999999998</v>
      </c>
      <c r="T1955" s="2">
        <f>Table1[[#This Row],[units_sold]]-Table1[[#This Row],[unit_return]]</f>
        <v>31.297000000000001</v>
      </c>
      <c r="U1955">
        <f>Table1[[#This Row],[final_sold]]*Table1[[#This Row],[final_price]]</f>
        <v>677035.55894024402</v>
      </c>
      <c r="V1955">
        <v>2.7</v>
      </c>
      <c r="W1955">
        <v>6.09</v>
      </c>
    </row>
    <row r="1956" spans="1:23" x14ac:dyDescent="0.3">
      <c r="A1956">
        <v>2024</v>
      </c>
      <c r="B1956" t="s">
        <v>38</v>
      </c>
      <c r="C1956" t="s">
        <v>19</v>
      </c>
      <c r="D1956">
        <v>179473</v>
      </c>
      <c r="E1956">
        <v>3.72</v>
      </c>
      <c r="F1956" s="2">
        <f>Table1[[#This Row],[website_traffic]]*(Table1[[#This Row],[conversion_rate]]/100)</f>
        <v>6676.3956000000007</v>
      </c>
      <c r="G1956">
        <v>128697.13</v>
      </c>
      <c r="H1956" s="2">
        <f>Table1[[#This Row],[marketing_spend]]/Table1[[#This Row],[customer buying]]</f>
        <v>19.276438622061281</v>
      </c>
      <c r="I1956">
        <v>14896.42</v>
      </c>
      <c r="J1956">
        <v>25.77</v>
      </c>
      <c r="K1956" s="1">
        <f t="shared" si="30"/>
        <v>11057.612566</v>
      </c>
      <c r="L1956">
        <v>144.55000000000001</v>
      </c>
      <c r="M1956">
        <v>1.01</v>
      </c>
      <c r="N1956" s="1">
        <f>Table1[[#This Row],[final_price]]*Table1[[#This Row],[competitor_price_index]]</f>
        <v>11168.18869166</v>
      </c>
      <c r="O1956" t="s">
        <v>44</v>
      </c>
      <c r="P1956">
        <v>615</v>
      </c>
      <c r="Q1956">
        <v>6910</v>
      </c>
      <c r="R1956">
        <v>14.79</v>
      </c>
      <c r="S1956" s="2">
        <f>Table1[[#This Row],[units_sold]]*(Table1[[#This Row],[return_rate]]/100)</f>
        <v>1021.989</v>
      </c>
      <c r="T1956" s="2">
        <f>Table1[[#This Row],[units_sold]]-Table1[[#This Row],[unit_return]]</f>
        <v>5888.0110000000004</v>
      </c>
      <c r="U1956">
        <f>Table1[[#This Row],[final_sold]]*Table1[[#This Row],[final_price]]</f>
        <v>65107344.422346227</v>
      </c>
      <c r="V1956">
        <v>4.1399999999999997</v>
      </c>
      <c r="W1956">
        <v>11.73</v>
      </c>
    </row>
    <row r="1957" spans="1:23" x14ac:dyDescent="0.3">
      <c r="A1957">
        <v>2024</v>
      </c>
      <c r="B1957" t="s">
        <v>38</v>
      </c>
      <c r="C1957" t="s">
        <v>22</v>
      </c>
      <c r="D1957">
        <v>83628</v>
      </c>
      <c r="E1957">
        <v>5.22</v>
      </c>
      <c r="F1957" s="2">
        <f>Table1[[#This Row],[website_traffic]]*(Table1[[#This Row],[conversion_rate]]/100)</f>
        <v>4365.3815999999997</v>
      </c>
      <c r="G1957">
        <v>475150.68</v>
      </c>
      <c r="H1957" s="2">
        <f>Table1[[#This Row],[marketing_spend]]/Table1[[#This Row],[customer buying]]</f>
        <v>108.84516487630772</v>
      </c>
      <c r="I1957">
        <v>49055.27</v>
      </c>
      <c r="J1957">
        <v>22.61</v>
      </c>
      <c r="K1957" s="1">
        <f t="shared" si="30"/>
        <v>37963.873453</v>
      </c>
      <c r="L1957">
        <v>181.01</v>
      </c>
      <c r="M1957">
        <v>0.96</v>
      </c>
      <c r="N1957" s="1">
        <f>Table1[[#This Row],[final_price]]*Table1[[#This Row],[competitor_price_index]]</f>
        <v>36445.318514879997</v>
      </c>
      <c r="O1957" t="s">
        <v>45</v>
      </c>
      <c r="P1957">
        <v>4161</v>
      </c>
      <c r="Q1957">
        <v>3728</v>
      </c>
      <c r="R1957">
        <v>24.57</v>
      </c>
      <c r="S1957" s="2">
        <f>Table1[[#This Row],[units_sold]]*(Table1[[#This Row],[return_rate]]/100)</f>
        <v>915.96960000000001</v>
      </c>
      <c r="T1957" s="2">
        <f>Table1[[#This Row],[units_sold]]-Table1[[#This Row],[unit_return]]</f>
        <v>2812.0304000000001</v>
      </c>
      <c r="U1957">
        <f>Table1[[#This Row],[final_sold]]*Table1[[#This Row],[final_price]]</f>
        <v>106755566.25158897</v>
      </c>
      <c r="V1957">
        <v>4.2699999999999996</v>
      </c>
      <c r="W1957">
        <v>14.25</v>
      </c>
    </row>
    <row r="1958" spans="1:23" x14ac:dyDescent="0.3">
      <c r="A1958">
        <v>2024</v>
      </c>
      <c r="B1958" t="s">
        <v>38</v>
      </c>
      <c r="C1958" t="s">
        <v>22</v>
      </c>
      <c r="D1958">
        <v>195093</v>
      </c>
      <c r="E1958">
        <v>5.91</v>
      </c>
      <c r="F1958" s="2">
        <f>Table1[[#This Row],[website_traffic]]*(Table1[[#This Row],[conversion_rate]]/100)</f>
        <v>11529.996300000001</v>
      </c>
      <c r="G1958">
        <v>361037.91</v>
      </c>
      <c r="H1958" s="2">
        <f>Table1[[#This Row],[marketing_spend]]/Table1[[#This Row],[customer buying]]</f>
        <v>31.312925052716622</v>
      </c>
      <c r="I1958">
        <v>15073.87</v>
      </c>
      <c r="J1958">
        <v>46.78</v>
      </c>
      <c r="K1958" s="1">
        <f t="shared" si="30"/>
        <v>8022.3136140000006</v>
      </c>
      <c r="L1958">
        <v>418.81</v>
      </c>
      <c r="M1958">
        <v>0.98</v>
      </c>
      <c r="N1958" s="1">
        <f>Table1[[#This Row],[final_price]]*Table1[[#This Row],[competitor_price_index]]</f>
        <v>7861.8673417200007</v>
      </c>
      <c r="O1958" t="s">
        <v>45</v>
      </c>
      <c r="P1958">
        <v>4162</v>
      </c>
      <c r="Q1958">
        <v>10330</v>
      </c>
      <c r="R1958">
        <v>22.17</v>
      </c>
      <c r="S1958" s="2">
        <f>Table1[[#This Row],[units_sold]]*(Table1[[#This Row],[return_rate]]/100)</f>
        <v>2290.1610000000001</v>
      </c>
      <c r="T1958" s="2">
        <f>Table1[[#This Row],[units_sold]]-Table1[[#This Row],[unit_return]]</f>
        <v>8039.8389999999999</v>
      </c>
      <c r="U1958">
        <f>Table1[[#This Row],[final_sold]]*Table1[[#This Row],[final_price]]</f>
        <v>64498109.864068151</v>
      </c>
      <c r="V1958">
        <v>4.4800000000000004</v>
      </c>
      <c r="W1958">
        <v>9.25</v>
      </c>
    </row>
    <row r="1959" spans="1:23" x14ac:dyDescent="0.3">
      <c r="A1959">
        <v>2024</v>
      </c>
      <c r="B1959" t="s">
        <v>38</v>
      </c>
      <c r="C1959" t="s">
        <v>18</v>
      </c>
      <c r="D1959">
        <v>85271</v>
      </c>
      <c r="E1959">
        <v>4.82</v>
      </c>
      <c r="F1959" s="2">
        <f>Table1[[#This Row],[website_traffic]]*(Table1[[#This Row],[conversion_rate]]/100)</f>
        <v>4110.0622000000003</v>
      </c>
      <c r="G1959">
        <v>139488.84</v>
      </c>
      <c r="H1959" s="2">
        <f>Table1[[#This Row],[marketing_spend]]/Table1[[#This Row],[customer buying]]</f>
        <v>33.938376893663552</v>
      </c>
      <c r="I1959">
        <v>42651.46</v>
      </c>
      <c r="J1959">
        <v>16.43</v>
      </c>
      <c r="K1959" s="1">
        <f t="shared" si="30"/>
        <v>35643.825122000002</v>
      </c>
      <c r="L1959">
        <v>166.5</v>
      </c>
      <c r="M1959">
        <v>1.04</v>
      </c>
      <c r="N1959" s="1">
        <f>Table1[[#This Row],[final_price]]*Table1[[#This Row],[competitor_price_index]]</f>
        <v>37069.578126880006</v>
      </c>
      <c r="O1959" t="s">
        <v>45</v>
      </c>
      <c r="P1959">
        <v>1428</v>
      </c>
      <c r="Q1959">
        <v>3937</v>
      </c>
      <c r="R1959">
        <v>23.14</v>
      </c>
      <c r="S1959" s="2">
        <f>Table1[[#This Row],[units_sold]]*(Table1[[#This Row],[return_rate]]/100)</f>
        <v>911.02179999999998</v>
      </c>
      <c r="T1959" s="2">
        <f>Table1[[#This Row],[units_sold]]-Table1[[#This Row],[unit_return]]</f>
        <v>3025.9782</v>
      </c>
      <c r="U1959">
        <f>Table1[[#This Row],[final_sold]]*Table1[[#This Row],[final_price]]</f>
        <v>107857437.78378434</v>
      </c>
      <c r="V1959">
        <v>4.79</v>
      </c>
      <c r="W1959">
        <v>8.4</v>
      </c>
    </row>
    <row r="1960" spans="1:23" x14ac:dyDescent="0.3">
      <c r="A1960">
        <v>2024</v>
      </c>
      <c r="B1960" t="s">
        <v>38</v>
      </c>
      <c r="C1960" t="s">
        <v>20</v>
      </c>
      <c r="D1960">
        <v>41409</v>
      </c>
      <c r="E1960">
        <v>5.83</v>
      </c>
      <c r="F1960" s="2">
        <f>Table1[[#This Row],[website_traffic]]*(Table1[[#This Row],[conversion_rate]]/100)</f>
        <v>2414.1446999999998</v>
      </c>
      <c r="G1960">
        <v>239241.44</v>
      </c>
      <c r="H1960" s="2">
        <f>Table1[[#This Row],[marketing_spend]]/Table1[[#This Row],[customer buying]]</f>
        <v>99.099875827658551</v>
      </c>
      <c r="I1960">
        <v>34802.07</v>
      </c>
      <c r="J1960">
        <v>1.5</v>
      </c>
      <c r="K1960" s="1">
        <f t="shared" si="30"/>
        <v>34280.038950000002</v>
      </c>
      <c r="L1960">
        <v>221.16</v>
      </c>
      <c r="M1960">
        <v>0.92</v>
      </c>
      <c r="N1960" s="1">
        <f>Table1[[#This Row],[final_price]]*Table1[[#This Row],[competitor_price_index]]</f>
        <v>31537.635834000004</v>
      </c>
      <c r="O1960" t="s">
        <v>45</v>
      </c>
      <c r="P1960">
        <v>2561</v>
      </c>
      <c r="Q1960">
        <v>1574</v>
      </c>
      <c r="R1960">
        <v>12.46</v>
      </c>
      <c r="S1960" s="2">
        <f>Table1[[#This Row],[units_sold]]*(Table1[[#This Row],[return_rate]]/100)</f>
        <v>196.12040000000002</v>
      </c>
      <c r="T1960" s="2">
        <f>Table1[[#This Row],[units_sold]]-Table1[[#This Row],[unit_return]]</f>
        <v>1377.8796</v>
      </c>
      <c r="U1960">
        <f>Table1[[#This Row],[final_sold]]*Table1[[#This Row],[final_price]]</f>
        <v>47233766.356410421</v>
      </c>
      <c r="V1960">
        <v>3.26</v>
      </c>
      <c r="W1960">
        <v>11.49</v>
      </c>
    </row>
    <row r="1961" spans="1:23" x14ac:dyDescent="0.3">
      <c r="A1961">
        <v>2024</v>
      </c>
      <c r="B1961" t="s">
        <v>38</v>
      </c>
      <c r="C1961" t="s">
        <v>21</v>
      </c>
      <c r="D1961">
        <v>32657</v>
      </c>
      <c r="E1961">
        <v>3.73</v>
      </c>
      <c r="F1961" s="2">
        <f>Table1[[#This Row],[website_traffic]]*(Table1[[#This Row],[conversion_rate]]/100)</f>
        <v>1218.1061</v>
      </c>
      <c r="G1961">
        <v>386165.08</v>
      </c>
      <c r="H1961" s="2">
        <f>Table1[[#This Row],[marketing_spend]]/Table1[[#This Row],[customer buying]]</f>
        <v>317.02089005218841</v>
      </c>
      <c r="I1961">
        <v>16632.75</v>
      </c>
      <c r="J1961">
        <v>52.16</v>
      </c>
      <c r="K1961" s="1">
        <f t="shared" si="30"/>
        <v>7957.1076000000012</v>
      </c>
      <c r="L1961">
        <v>204.17</v>
      </c>
      <c r="M1961">
        <v>0.89</v>
      </c>
      <c r="N1961" s="1">
        <f>Table1[[#This Row],[final_price]]*Table1[[#This Row],[competitor_price_index]]</f>
        <v>7081.8257640000011</v>
      </c>
      <c r="O1961" t="s">
        <v>44</v>
      </c>
      <c r="P1961">
        <v>4573</v>
      </c>
      <c r="Q1961">
        <v>940</v>
      </c>
      <c r="R1961">
        <v>4.3</v>
      </c>
      <c r="S1961" s="2">
        <f>Table1[[#This Row],[units_sold]]*(Table1[[#This Row],[return_rate]]/100)</f>
        <v>40.419999999999995</v>
      </c>
      <c r="T1961" s="2">
        <f>Table1[[#This Row],[units_sold]]-Table1[[#This Row],[unit_return]]</f>
        <v>899.58</v>
      </c>
      <c r="U1961">
        <f>Table1[[#This Row],[final_sold]]*Table1[[#This Row],[final_price]]</f>
        <v>7158054.8548080018</v>
      </c>
      <c r="V1961">
        <v>3.09</v>
      </c>
      <c r="W1961">
        <v>15.85</v>
      </c>
    </row>
    <row r="1962" spans="1:23" x14ac:dyDescent="0.3">
      <c r="A1962">
        <v>2024</v>
      </c>
      <c r="B1962" t="s">
        <v>38</v>
      </c>
      <c r="C1962" t="s">
        <v>19</v>
      </c>
      <c r="D1962">
        <v>174595</v>
      </c>
      <c r="E1962">
        <v>4.74</v>
      </c>
      <c r="F1962" s="2">
        <f>Table1[[#This Row],[website_traffic]]*(Table1[[#This Row],[conversion_rate]]/100)</f>
        <v>8275.8030000000017</v>
      </c>
      <c r="G1962">
        <v>294624.45</v>
      </c>
      <c r="H1962" s="2">
        <f>Table1[[#This Row],[marketing_spend]]/Table1[[#This Row],[customer buying]]</f>
        <v>35.600708475056734</v>
      </c>
      <c r="I1962">
        <v>14887.57</v>
      </c>
      <c r="J1962">
        <v>12.74</v>
      </c>
      <c r="K1962" s="1">
        <f t="shared" si="30"/>
        <v>12990.893582000001</v>
      </c>
      <c r="L1962">
        <v>239.65</v>
      </c>
      <c r="M1962">
        <v>0.9</v>
      </c>
      <c r="N1962" s="1">
        <f>Table1[[#This Row],[final_price]]*Table1[[#This Row],[competitor_price_index]]</f>
        <v>11691.804223800002</v>
      </c>
      <c r="O1962" t="s">
        <v>45</v>
      </c>
      <c r="P1962">
        <v>2077</v>
      </c>
      <c r="Q1962">
        <v>7332</v>
      </c>
      <c r="R1962">
        <v>8.09</v>
      </c>
      <c r="S1962" s="2">
        <f>Table1[[#This Row],[units_sold]]*(Table1[[#This Row],[return_rate]]/100)</f>
        <v>593.15880000000004</v>
      </c>
      <c r="T1962" s="2">
        <f>Table1[[#This Row],[units_sold]]-Table1[[#This Row],[unit_return]]</f>
        <v>6738.8411999999998</v>
      </c>
      <c r="U1962">
        <f>Table1[[#This Row],[final_sold]]*Table1[[#This Row],[final_price]]</f>
        <v>87543568.895197183</v>
      </c>
      <c r="V1962">
        <v>4.43</v>
      </c>
      <c r="W1962">
        <v>3.09</v>
      </c>
    </row>
    <row r="1963" spans="1:23" x14ac:dyDescent="0.3">
      <c r="A1963">
        <v>2024</v>
      </c>
      <c r="B1963" t="s">
        <v>38</v>
      </c>
      <c r="C1963" t="s">
        <v>18</v>
      </c>
      <c r="D1963">
        <v>67247</v>
      </c>
      <c r="E1963">
        <v>2.38</v>
      </c>
      <c r="F1963" s="2">
        <f>Table1[[#This Row],[website_traffic]]*(Table1[[#This Row],[conversion_rate]]/100)</f>
        <v>1600.4785999999999</v>
      </c>
      <c r="G1963">
        <v>47905.89</v>
      </c>
      <c r="H1963" s="2">
        <f>Table1[[#This Row],[marketing_spend]]/Table1[[#This Row],[customer buying]]</f>
        <v>29.932227772367593</v>
      </c>
      <c r="I1963">
        <v>22291.27</v>
      </c>
      <c r="J1963">
        <v>59.91</v>
      </c>
      <c r="K1963" s="1">
        <f t="shared" si="30"/>
        <v>8936.5701430000008</v>
      </c>
      <c r="L1963">
        <v>311.11</v>
      </c>
      <c r="M1963">
        <v>0.86</v>
      </c>
      <c r="N1963" s="1">
        <f>Table1[[#This Row],[final_price]]*Table1[[#This Row],[competitor_price_index]]</f>
        <v>7685.4503229800002</v>
      </c>
      <c r="O1963" t="s">
        <v>44</v>
      </c>
      <c r="P1963">
        <v>3291</v>
      </c>
      <c r="Q1963">
        <v>1652</v>
      </c>
      <c r="R1963">
        <v>18.12</v>
      </c>
      <c r="S1963" s="2">
        <f>Table1[[#This Row],[units_sold]]*(Table1[[#This Row],[return_rate]]/100)</f>
        <v>299.3424</v>
      </c>
      <c r="T1963" s="2">
        <f>Table1[[#This Row],[units_sold]]-Table1[[#This Row],[unit_return]]</f>
        <v>1352.6576</v>
      </c>
      <c r="U1963">
        <f>Table1[[#This Row],[final_sold]]*Table1[[#This Row],[final_price]]</f>
        <v>12088119.521862037</v>
      </c>
      <c r="V1963">
        <v>4.13</v>
      </c>
      <c r="W1963">
        <v>18.38</v>
      </c>
    </row>
    <row r="1964" spans="1:23" x14ac:dyDescent="0.3">
      <c r="A1964">
        <v>2024</v>
      </c>
      <c r="B1964" t="s">
        <v>38</v>
      </c>
      <c r="C1964" t="s">
        <v>18</v>
      </c>
      <c r="D1964">
        <v>182483</v>
      </c>
      <c r="E1964">
        <v>5.42</v>
      </c>
      <c r="F1964" s="2">
        <f>Table1[[#This Row],[website_traffic]]*(Table1[[#This Row],[conversion_rate]]/100)</f>
        <v>9890.5785999999989</v>
      </c>
      <c r="G1964">
        <v>119419.93</v>
      </c>
      <c r="H1964" s="2">
        <f>Table1[[#This Row],[marketing_spend]]/Table1[[#This Row],[customer buying]]</f>
        <v>12.074109597592198</v>
      </c>
      <c r="I1964">
        <v>34463.919999999998</v>
      </c>
      <c r="J1964">
        <v>22.89</v>
      </c>
      <c r="K1964" s="1">
        <f t="shared" si="30"/>
        <v>26575.128711999998</v>
      </c>
      <c r="L1964">
        <v>69.3</v>
      </c>
      <c r="M1964">
        <v>1.07</v>
      </c>
      <c r="N1964" s="1">
        <f>Table1[[#This Row],[final_price]]*Table1[[#This Row],[competitor_price_index]]</f>
        <v>28435.387721840001</v>
      </c>
      <c r="O1964" t="s">
        <v>45</v>
      </c>
      <c r="P1964">
        <v>3871</v>
      </c>
      <c r="Q1964">
        <v>6547</v>
      </c>
      <c r="R1964">
        <v>7.08</v>
      </c>
      <c r="S1964" s="2">
        <f>Table1[[#This Row],[units_sold]]*(Table1[[#This Row],[return_rate]]/100)</f>
        <v>463.52760000000001</v>
      </c>
      <c r="T1964" s="2">
        <f>Table1[[#This Row],[units_sold]]-Table1[[#This Row],[unit_return]]</f>
        <v>6083.4723999999997</v>
      </c>
      <c r="U1964">
        <f>Table1[[#This Row],[final_sold]]*Table1[[#This Row],[final_price]]</f>
        <v>161669062.04589954</v>
      </c>
      <c r="V1964">
        <v>3.31</v>
      </c>
      <c r="W1964">
        <v>6.78</v>
      </c>
    </row>
    <row r="1965" spans="1:23" x14ac:dyDescent="0.3">
      <c r="A1965">
        <v>2024</v>
      </c>
      <c r="B1965" t="s">
        <v>38</v>
      </c>
      <c r="C1965" t="s">
        <v>21</v>
      </c>
      <c r="D1965">
        <v>103678</v>
      </c>
      <c r="E1965">
        <v>3.21</v>
      </c>
      <c r="F1965" s="2">
        <f>Table1[[#This Row],[website_traffic]]*(Table1[[#This Row],[conversion_rate]]/100)</f>
        <v>3328.0637999999994</v>
      </c>
      <c r="G1965">
        <v>123535.07</v>
      </c>
      <c r="H1965" s="2">
        <f>Table1[[#This Row],[marketing_spend]]/Table1[[#This Row],[customer buying]]</f>
        <v>37.119201260504688</v>
      </c>
      <c r="I1965">
        <v>44400.639999999999</v>
      </c>
      <c r="J1965">
        <v>30.38</v>
      </c>
      <c r="K1965" s="1">
        <f t="shared" si="30"/>
        <v>30911.725567999998</v>
      </c>
      <c r="L1965">
        <v>118.68</v>
      </c>
      <c r="M1965">
        <v>0.96</v>
      </c>
      <c r="N1965" s="1">
        <f>Table1[[#This Row],[final_price]]*Table1[[#This Row],[competitor_price_index]]</f>
        <v>29675.256545279997</v>
      </c>
      <c r="O1965" t="s">
        <v>45</v>
      </c>
      <c r="P1965">
        <v>4422</v>
      </c>
      <c r="Q1965">
        <v>2336</v>
      </c>
      <c r="R1965">
        <v>4.1500000000000004</v>
      </c>
      <c r="S1965" s="2">
        <f>Table1[[#This Row],[units_sold]]*(Table1[[#This Row],[return_rate]]/100)</f>
        <v>96.944000000000003</v>
      </c>
      <c r="T1965" s="2">
        <f>Table1[[#This Row],[units_sold]]-Table1[[#This Row],[unit_return]]</f>
        <v>2239.056</v>
      </c>
      <c r="U1965">
        <f>Table1[[#This Row],[final_sold]]*Table1[[#This Row],[final_price]]</f>
        <v>69213084.603383809</v>
      </c>
      <c r="V1965">
        <v>3.51</v>
      </c>
      <c r="W1965">
        <v>6.85</v>
      </c>
    </row>
    <row r="1966" spans="1:23" x14ac:dyDescent="0.3">
      <c r="A1966">
        <v>2024</v>
      </c>
      <c r="B1966" t="s">
        <v>38</v>
      </c>
      <c r="C1966" t="s">
        <v>18</v>
      </c>
      <c r="D1966">
        <v>185043</v>
      </c>
      <c r="E1966">
        <v>1.6</v>
      </c>
      <c r="F1966" s="2">
        <f>Table1[[#This Row],[website_traffic]]*(Table1[[#This Row],[conversion_rate]]/100)</f>
        <v>2960.6880000000001</v>
      </c>
      <c r="G1966">
        <v>492842.54</v>
      </c>
      <c r="H1966" s="2">
        <f>Table1[[#This Row],[marketing_spend]]/Table1[[#This Row],[customer buying]]</f>
        <v>166.46216690174714</v>
      </c>
      <c r="I1966">
        <v>33945.040000000001</v>
      </c>
      <c r="J1966">
        <v>38.83</v>
      </c>
      <c r="K1966" s="1">
        <f t="shared" si="30"/>
        <v>20764.180968000001</v>
      </c>
      <c r="L1966">
        <v>112.7</v>
      </c>
      <c r="M1966">
        <v>0.93</v>
      </c>
      <c r="N1966" s="1">
        <f>Table1[[#This Row],[final_price]]*Table1[[#This Row],[competitor_price_index]]</f>
        <v>19310.688300240003</v>
      </c>
      <c r="O1966" t="s">
        <v>44</v>
      </c>
      <c r="P1966">
        <v>4658</v>
      </c>
      <c r="Q1966">
        <v>3486</v>
      </c>
      <c r="R1966">
        <v>3.08</v>
      </c>
      <c r="S1966" s="2">
        <f>Table1[[#This Row],[units_sold]]*(Table1[[#This Row],[return_rate]]/100)</f>
        <v>107.36880000000001</v>
      </c>
      <c r="T1966" s="2">
        <f>Table1[[#This Row],[units_sold]]-Table1[[#This Row],[unit_return]]</f>
        <v>3378.6311999999998</v>
      </c>
      <c r="U1966">
        <f>Table1[[#This Row],[final_sold]]*Table1[[#This Row],[final_price]]</f>
        <v>70154509.660931006</v>
      </c>
      <c r="V1966">
        <v>4.71</v>
      </c>
      <c r="W1966">
        <v>20.81</v>
      </c>
    </row>
    <row r="1967" spans="1:23" x14ac:dyDescent="0.3">
      <c r="A1967">
        <v>2024</v>
      </c>
      <c r="B1967" t="s">
        <v>38</v>
      </c>
      <c r="C1967" t="s">
        <v>18</v>
      </c>
      <c r="D1967">
        <v>133099</v>
      </c>
      <c r="E1967">
        <v>5.67</v>
      </c>
      <c r="F1967" s="2">
        <f>Table1[[#This Row],[website_traffic]]*(Table1[[#This Row],[conversion_rate]]/100)</f>
        <v>7546.7133000000003</v>
      </c>
      <c r="G1967">
        <v>112491.89</v>
      </c>
      <c r="H1967" s="2">
        <f>Table1[[#This Row],[marketing_spend]]/Table1[[#This Row],[customer buying]]</f>
        <v>14.906077060062689</v>
      </c>
      <c r="I1967">
        <v>7956.43</v>
      </c>
      <c r="J1967">
        <v>22.31</v>
      </c>
      <c r="K1967" s="1">
        <f t="shared" si="30"/>
        <v>6181.3504670000002</v>
      </c>
      <c r="L1967">
        <v>377.71</v>
      </c>
      <c r="M1967">
        <v>1</v>
      </c>
      <c r="N1967" s="1">
        <f>Table1[[#This Row],[final_price]]*Table1[[#This Row],[competitor_price_index]]</f>
        <v>6181.3504670000002</v>
      </c>
      <c r="O1967" t="s">
        <v>44</v>
      </c>
      <c r="P1967">
        <v>2945</v>
      </c>
      <c r="Q1967">
        <v>8112</v>
      </c>
      <c r="R1967">
        <v>1.32</v>
      </c>
      <c r="S1967" s="2">
        <f>Table1[[#This Row],[units_sold]]*(Table1[[#This Row],[return_rate]]/100)</f>
        <v>107.0784</v>
      </c>
      <c r="T1967" s="2">
        <f>Table1[[#This Row],[units_sold]]-Table1[[#This Row],[unit_return]]</f>
        <v>8004.9215999999997</v>
      </c>
      <c r="U1967">
        <f>Table1[[#This Row],[final_sold]]*Table1[[#This Row],[final_price]]</f>
        <v>49481225.870458387</v>
      </c>
      <c r="V1967">
        <v>4.3</v>
      </c>
      <c r="W1967">
        <v>10.050000000000001</v>
      </c>
    </row>
    <row r="1968" spans="1:23" x14ac:dyDescent="0.3">
      <c r="A1968">
        <v>2024</v>
      </c>
      <c r="B1968" t="s">
        <v>38</v>
      </c>
      <c r="C1968" t="s">
        <v>19</v>
      </c>
      <c r="D1968">
        <v>98368</v>
      </c>
      <c r="E1968">
        <v>5</v>
      </c>
      <c r="F1968" s="2">
        <f>Table1[[#This Row],[website_traffic]]*(Table1[[#This Row],[conversion_rate]]/100)</f>
        <v>4918.4000000000005</v>
      </c>
      <c r="G1968">
        <v>157110.35</v>
      </c>
      <c r="H1968" s="2">
        <f>Table1[[#This Row],[marketing_spend]]/Table1[[#This Row],[customer buying]]</f>
        <v>31.943386060507478</v>
      </c>
      <c r="I1968">
        <v>21444.28</v>
      </c>
      <c r="J1968">
        <v>24.53</v>
      </c>
      <c r="K1968" s="1">
        <f t="shared" si="30"/>
        <v>16183.998115999997</v>
      </c>
      <c r="L1968">
        <v>418</v>
      </c>
      <c r="M1968">
        <v>1.1000000000000001</v>
      </c>
      <c r="N1968" s="1">
        <f>Table1[[#This Row],[final_price]]*Table1[[#This Row],[competitor_price_index]]</f>
        <v>17802.397927599999</v>
      </c>
      <c r="O1968" t="s">
        <v>44</v>
      </c>
      <c r="P1968">
        <v>828</v>
      </c>
      <c r="Q1968">
        <v>5902</v>
      </c>
      <c r="R1968">
        <v>20.91</v>
      </c>
      <c r="S1968" s="2">
        <f>Table1[[#This Row],[units_sold]]*(Table1[[#This Row],[return_rate]]/100)</f>
        <v>1234.1082000000001</v>
      </c>
      <c r="T1968" s="2">
        <f>Table1[[#This Row],[units_sold]]-Table1[[#This Row],[unit_return]]</f>
        <v>4667.8917999999994</v>
      </c>
      <c r="U1968">
        <f>Table1[[#This Row],[final_sold]]*Table1[[#This Row],[final_price]]</f>
        <v>75545152.09689182</v>
      </c>
      <c r="V1968">
        <v>4.8</v>
      </c>
      <c r="W1968">
        <v>19.100000000000001</v>
      </c>
    </row>
    <row r="1969" spans="1:23" x14ac:dyDescent="0.3">
      <c r="A1969">
        <v>2024</v>
      </c>
      <c r="B1969" t="s">
        <v>38</v>
      </c>
      <c r="C1969" t="s">
        <v>20</v>
      </c>
      <c r="D1969">
        <v>26594</v>
      </c>
      <c r="E1969">
        <v>6.68</v>
      </c>
      <c r="F1969" s="2">
        <f>Table1[[#This Row],[website_traffic]]*(Table1[[#This Row],[conversion_rate]]/100)</f>
        <v>1776.4792</v>
      </c>
      <c r="G1969">
        <v>67062.55</v>
      </c>
      <c r="H1969" s="2">
        <f>Table1[[#This Row],[marketing_spend]]/Table1[[#This Row],[customer buying]]</f>
        <v>37.750259051724335</v>
      </c>
      <c r="I1969">
        <v>37217.980000000003</v>
      </c>
      <c r="J1969">
        <v>12.53</v>
      </c>
      <c r="K1969" s="1">
        <f t="shared" si="30"/>
        <v>32554.567106000002</v>
      </c>
      <c r="L1969">
        <v>486.61</v>
      </c>
      <c r="M1969">
        <v>0.97</v>
      </c>
      <c r="N1969" s="1">
        <f>Table1[[#This Row],[final_price]]*Table1[[#This Row],[competitor_price_index]]</f>
        <v>31577.930092820003</v>
      </c>
      <c r="O1969" t="s">
        <v>45</v>
      </c>
      <c r="P1969">
        <v>2866</v>
      </c>
      <c r="Q1969">
        <v>1115</v>
      </c>
      <c r="R1969">
        <v>8.31</v>
      </c>
      <c r="S1969" s="2">
        <f>Table1[[#This Row],[units_sold]]*(Table1[[#This Row],[return_rate]]/100)</f>
        <v>92.656500000000008</v>
      </c>
      <c r="T1969" s="2">
        <f>Table1[[#This Row],[units_sold]]-Table1[[#This Row],[unit_return]]</f>
        <v>1022.3434999999999</v>
      </c>
      <c r="U1969">
        <f>Table1[[#This Row],[final_sold]]*Table1[[#This Row],[final_price]]</f>
        <v>33281950.076132912</v>
      </c>
      <c r="V1969">
        <v>3.14</v>
      </c>
      <c r="W1969">
        <v>0.98</v>
      </c>
    </row>
    <row r="1970" spans="1:23" x14ac:dyDescent="0.3">
      <c r="A1970">
        <v>2024</v>
      </c>
      <c r="B1970" t="s">
        <v>38</v>
      </c>
      <c r="C1970" t="s">
        <v>18</v>
      </c>
      <c r="D1970">
        <v>159153</v>
      </c>
      <c r="E1970">
        <v>4.46</v>
      </c>
      <c r="F1970" s="2">
        <f>Table1[[#This Row],[website_traffic]]*(Table1[[#This Row],[conversion_rate]]/100)</f>
        <v>7098.2237999999998</v>
      </c>
      <c r="G1970">
        <v>125847.73</v>
      </c>
      <c r="H1970" s="2">
        <f>Table1[[#This Row],[marketing_spend]]/Table1[[#This Row],[customer buying]]</f>
        <v>17.729467757835419</v>
      </c>
      <c r="I1970">
        <v>30563.47</v>
      </c>
      <c r="J1970">
        <v>32</v>
      </c>
      <c r="K1970" s="1">
        <f t="shared" si="30"/>
        <v>20783.159599999999</v>
      </c>
      <c r="L1970">
        <v>340.89</v>
      </c>
      <c r="M1970">
        <v>1.06</v>
      </c>
      <c r="N1970" s="1">
        <f>Table1[[#This Row],[final_price]]*Table1[[#This Row],[competitor_price_index]]</f>
        <v>22030.149175999999</v>
      </c>
      <c r="O1970" t="s">
        <v>45</v>
      </c>
      <c r="P1970">
        <v>4303</v>
      </c>
      <c r="Q1970">
        <v>5522</v>
      </c>
      <c r="R1970">
        <v>24.38</v>
      </c>
      <c r="S1970" s="2">
        <f>Table1[[#This Row],[units_sold]]*(Table1[[#This Row],[return_rate]]/100)</f>
        <v>1346.2636</v>
      </c>
      <c r="T1970" s="2">
        <f>Table1[[#This Row],[units_sold]]-Table1[[#This Row],[unit_return]]</f>
        <v>4175.7363999999998</v>
      </c>
      <c r="U1970">
        <f>Table1[[#This Row],[final_sold]]*Table1[[#This Row],[final_price]]</f>
        <v>86784996.048729435</v>
      </c>
      <c r="V1970">
        <v>3.89</v>
      </c>
      <c r="W1970">
        <v>5.24</v>
      </c>
    </row>
    <row r="1971" spans="1:23" x14ac:dyDescent="0.3">
      <c r="A1971">
        <v>2024</v>
      </c>
      <c r="B1971" t="s">
        <v>38</v>
      </c>
      <c r="C1971" t="s">
        <v>22</v>
      </c>
      <c r="D1971">
        <v>61051</v>
      </c>
      <c r="E1971">
        <v>0.64</v>
      </c>
      <c r="F1971" s="2">
        <f>Table1[[#This Row],[website_traffic]]*(Table1[[#This Row],[conversion_rate]]/100)</f>
        <v>390.72640000000001</v>
      </c>
      <c r="G1971">
        <v>5653.34</v>
      </c>
      <c r="H1971" s="2">
        <f>Table1[[#This Row],[marketing_spend]]/Table1[[#This Row],[customer buying]]</f>
        <v>14.468794532440091</v>
      </c>
      <c r="I1971">
        <v>49641.64</v>
      </c>
      <c r="J1971">
        <v>39.4</v>
      </c>
      <c r="K1971" s="1">
        <f t="shared" si="30"/>
        <v>30082.833840000003</v>
      </c>
      <c r="L1971">
        <v>448.31</v>
      </c>
      <c r="M1971">
        <v>0.86</v>
      </c>
      <c r="N1971" s="1">
        <f>Table1[[#This Row],[final_price]]*Table1[[#This Row],[competitor_price_index]]</f>
        <v>25871.237102400002</v>
      </c>
      <c r="O1971" t="s">
        <v>45</v>
      </c>
      <c r="P1971">
        <v>4862</v>
      </c>
      <c r="Q1971">
        <v>252</v>
      </c>
      <c r="R1971">
        <v>22.52</v>
      </c>
      <c r="S1971" s="2">
        <f>Table1[[#This Row],[units_sold]]*(Table1[[#This Row],[return_rate]]/100)</f>
        <v>56.750399999999999</v>
      </c>
      <c r="T1971" s="2">
        <f>Table1[[#This Row],[units_sold]]-Table1[[#This Row],[unit_return]]</f>
        <v>195.24959999999999</v>
      </c>
      <c r="U1971">
        <f>Table1[[#This Row],[final_sold]]*Table1[[#This Row],[final_price]]</f>
        <v>5873661.2741264645</v>
      </c>
      <c r="V1971">
        <v>3.23</v>
      </c>
      <c r="W1971">
        <v>10.07</v>
      </c>
    </row>
    <row r="1972" spans="1:23" x14ac:dyDescent="0.3">
      <c r="A1972">
        <v>2024</v>
      </c>
      <c r="B1972" t="s">
        <v>38</v>
      </c>
      <c r="C1972" t="s">
        <v>20</v>
      </c>
      <c r="D1972">
        <v>141401</v>
      </c>
      <c r="E1972">
        <v>2.14</v>
      </c>
      <c r="F1972" s="2">
        <f>Table1[[#This Row],[website_traffic]]*(Table1[[#This Row],[conversion_rate]]/100)</f>
        <v>3025.9814000000001</v>
      </c>
      <c r="G1972">
        <v>253753.18</v>
      </c>
      <c r="H1972" s="2">
        <f>Table1[[#This Row],[marketing_spend]]/Table1[[#This Row],[customer buying]]</f>
        <v>83.858142683890918</v>
      </c>
      <c r="I1972">
        <v>11525.6</v>
      </c>
      <c r="J1972">
        <v>33.93</v>
      </c>
      <c r="K1972" s="1">
        <f t="shared" si="30"/>
        <v>7614.9639200000011</v>
      </c>
      <c r="L1972">
        <v>151.58000000000001</v>
      </c>
      <c r="M1972">
        <v>1.02</v>
      </c>
      <c r="N1972" s="1">
        <f>Table1[[#This Row],[final_price]]*Table1[[#This Row],[competitor_price_index]]</f>
        <v>7767.2631984000009</v>
      </c>
      <c r="O1972" t="s">
        <v>45</v>
      </c>
      <c r="P1972">
        <v>951</v>
      </c>
      <c r="Q1972">
        <v>2929</v>
      </c>
      <c r="R1972">
        <v>10.43</v>
      </c>
      <c r="S1972" s="2">
        <f>Table1[[#This Row],[units_sold]]*(Table1[[#This Row],[return_rate]]/100)</f>
        <v>305.49470000000002</v>
      </c>
      <c r="T1972" s="2">
        <f>Table1[[#This Row],[units_sold]]-Table1[[#This Row],[unit_return]]</f>
        <v>2623.5052999999998</v>
      </c>
      <c r="U1972">
        <f>Table1[[#This Row],[final_sold]]*Table1[[#This Row],[final_price]]</f>
        <v>19977898.203428779</v>
      </c>
      <c r="V1972">
        <v>4.84</v>
      </c>
      <c r="W1972">
        <v>9.77</v>
      </c>
    </row>
    <row r="1973" spans="1:23" x14ac:dyDescent="0.3">
      <c r="A1973">
        <v>2024</v>
      </c>
      <c r="B1973" t="s">
        <v>38</v>
      </c>
      <c r="C1973" t="s">
        <v>21</v>
      </c>
      <c r="D1973">
        <v>117726</v>
      </c>
      <c r="E1973">
        <v>1.19</v>
      </c>
      <c r="F1973" s="2">
        <f>Table1[[#This Row],[website_traffic]]*(Table1[[#This Row],[conversion_rate]]/100)</f>
        <v>1400.9394</v>
      </c>
      <c r="G1973">
        <v>297714.58</v>
      </c>
      <c r="H1973" s="2">
        <f>Table1[[#This Row],[marketing_spend]]/Table1[[#This Row],[customer buying]]</f>
        <v>212.51067676446249</v>
      </c>
      <c r="I1973">
        <v>17092.330000000002</v>
      </c>
      <c r="J1973">
        <v>49.93</v>
      </c>
      <c r="K1973" s="1">
        <f t="shared" si="30"/>
        <v>8558.1296309999998</v>
      </c>
      <c r="L1973">
        <v>72.180000000000007</v>
      </c>
      <c r="M1973">
        <v>0.96</v>
      </c>
      <c r="N1973" s="1">
        <f>Table1[[#This Row],[final_price]]*Table1[[#This Row],[competitor_price_index]]</f>
        <v>8215.804445759999</v>
      </c>
      <c r="O1973" t="s">
        <v>44</v>
      </c>
      <c r="P1973">
        <v>3713</v>
      </c>
      <c r="Q1973">
        <v>1159</v>
      </c>
      <c r="R1973">
        <v>9.6199999999999992</v>
      </c>
      <c r="S1973" s="2">
        <f>Table1[[#This Row],[units_sold]]*(Table1[[#This Row],[return_rate]]/100)</f>
        <v>111.49579999999999</v>
      </c>
      <c r="T1973" s="2">
        <f>Table1[[#This Row],[units_sold]]-Table1[[#This Row],[unit_return]]</f>
        <v>1047.5042000000001</v>
      </c>
      <c r="U1973">
        <f>Table1[[#This Row],[final_sold]]*Table1[[#This Row],[final_price]]</f>
        <v>8964676.7326169498</v>
      </c>
      <c r="V1973">
        <v>3.31</v>
      </c>
      <c r="W1973">
        <v>16.87</v>
      </c>
    </row>
    <row r="1974" spans="1:23" x14ac:dyDescent="0.3">
      <c r="A1974">
        <v>2024</v>
      </c>
      <c r="B1974" t="s">
        <v>38</v>
      </c>
      <c r="C1974" t="s">
        <v>22</v>
      </c>
      <c r="D1974">
        <v>126890</v>
      </c>
      <c r="E1974">
        <v>4.5199999999999996</v>
      </c>
      <c r="F1974" s="2">
        <f>Table1[[#This Row],[website_traffic]]*(Table1[[#This Row],[conversion_rate]]/100)</f>
        <v>5735.4279999999999</v>
      </c>
      <c r="G1974">
        <v>197254.62</v>
      </c>
      <c r="H1974" s="2">
        <f>Table1[[#This Row],[marketing_spend]]/Table1[[#This Row],[customer buying]]</f>
        <v>34.392310390785134</v>
      </c>
      <c r="I1974">
        <v>42688.01</v>
      </c>
      <c r="J1974">
        <v>54.83</v>
      </c>
      <c r="K1974" s="1">
        <f t="shared" si="30"/>
        <v>19282.174117000002</v>
      </c>
      <c r="L1974">
        <v>294.33</v>
      </c>
      <c r="M1974">
        <v>1.1599999999999999</v>
      </c>
      <c r="N1974" s="1">
        <f>Table1[[#This Row],[final_price]]*Table1[[#This Row],[competitor_price_index]]</f>
        <v>22367.321975720002</v>
      </c>
      <c r="O1974" t="s">
        <v>45</v>
      </c>
      <c r="P1974">
        <v>1997</v>
      </c>
      <c r="Q1974">
        <v>5333</v>
      </c>
      <c r="R1974">
        <v>3.69</v>
      </c>
      <c r="S1974" s="2">
        <f>Table1[[#This Row],[units_sold]]*(Table1[[#This Row],[return_rate]]/100)</f>
        <v>196.7877</v>
      </c>
      <c r="T1974" s="2">
        <f>Table1[[#This Row],[units_sold]]-Table1[[#This Row],[unit_return]]</f>
        <v>5136.2123000000001</v>
      </c>
      <c r="U1974">
        <f>Table1[[#This Row],[final_sold]]*Table1[[#This Row],[final_price]]</f>
        <v>99037339.870477051</v>
      </c>
      <c r="V1974">
        <v>4.6500000000000004</v>
      </c>
      <c r="W1974">
        <v>13.45</v>
      </c>
    </row>
    <row r="1975" spans="1:23" x14ac:dyDescent="0.3">
      <c r="A1975">
        <v>2024</v>
      </c>
      <c r="B1975" t="s">
        <v>38</v>
      </c>
      <c r="C1975" t="s">
        <v>21</v>
      </c>
      <c r="D1975">
        <v>133706</v>
      </c>
      <c r="E1975">
        <v>2.95</v>
      </c>
      <c r="F1975" s="2">
        <f>Table1[[#This Row],[website_traffic]]*(Table1[[#This Row],[conversion_rate]]/100)</f>
        <v>3944.3270000000002</v>
      </c>
      <c r="G1975">
        <v>30363.57</v>
      </c>
      <c r="H1975" s="2">
        <f>Table1[[#This Row],[marketing_spend]]/Table1[[#This Row],[customer buying]]</f>
        <v>7.6980356851751894</v>
      </c>
      <c r="I1975">
        <v>48890.1</v>
      </c>
      <c r="J1975">
        <v>18.440000000000001</v>
      </c>
      <c r="K1975" s="1">
        <f t="shared" si="30"/>
        <v>39874.76556</v>
      </c>
      <c r="L1975">
        <v>23.88</v>
      </c>
      <c r="M1975">
        <v>1.19</v>
      </c>
      <c r="N1975" s="1">
        <f>Table1[[#This Row],[final_price]]*Table1[[#This Row],[competitor_price_index]]</f>
        <v>47450.971016399999</v>
      </c>
      <c r="O1975" t="s">
        <v>45</v>
      </c>
      <c r="P1975">
        <v>1931</v>
      </c>
      <c r="Q1975">
        <v>2169</v>
      </c>
      <c r="R1975">
        <v>16.91</v>
      </c>
      <c r="S1975" s="2">
        <f>Table1[[#This Row],[units_sold]]*(Table1[[#This Row],[return_rate]]/100)</f>
        <v>366.77789999999999</v>
      </c>
      <c r="T1975" s="2">
        <f>Table1[[#This Row],[units_sold]]-Table1[[#This Row],[unit_return]]</f>
        <v>1802.2221</v>
      </c>
      <c r="U1975">
        <f>Table1[[#This Row],[final_sold]]*Table1[[#This Row],[final_price]]</f>
        <v>71863183.724550873</v>
      </c>
      <c r="V1975">
        <v>2.75</v>
      </c>
      <c r="W1975">
        <v>9.33</v>
      </c>
    </row>
    <row r="1976" spans="1:23" x14ac:dyDescent="0.3">
      <c r="A1976">
        <v>2024</v>
      </c>
      <c r="B1976" t="s">
        <v>38</v>
      </c>
      <c r="C1976" t="s">
        <v>22</v>
      </c>
      <c r="D1976">
        <v>44969</v>
      </c>
      <c r="E1976">
        <v>3.05</v>
      </c>
      <c r="F1976" s="2">
        <f>Table1[[#This Row],[website_traffic]]*(Table1[[#This Row],[conversion_rate]]/100)</f>
        <v>1371.5545</v>
      </c>
      <c r="G1976">
        <v>343065.99</v>
      </c>
      <c r="H1976" s="2">
        <f>Table1[[#This Row],[marketing_spend]]/Table1[[#This Row],[customer buying]]</f>
        <v>250.1293167715902</v>
      </c>
      <c r="I1976">
        <v>5574.64</v>
      </c>
      <c r="J1976">
        <v>56.32</v>
      </c>
      <c r="K1976" s="1">
        <f t="shared" si="30"/>
        <v>2435.0027519999999</v>
      </c>
      <c r="L1976">
        <v>392.82</v>
      </c>
      <c r="M1976">
        <v>1.18</v>
      </c>
      <c r="N1976" s="1">
        <f>Table1[[#This Row],[final_price]]*Table1[[#This Row],[competitor_price_index]]</f>
        <v>2873.3032473599997</v>
      </c>
      <c r="O1976" t="s">
        <v>45</v>
      </c>
      <c r="P1976">
        <v>564</v>
      </c>
      <c r="Q1976">
        <v>757</v>
      </c>
      <c r="R1976">
        <v>20.57</v>
      </c>
      <c r="S1976" s="2">
        <f>Table1[[#This Row],[units_sold]]*(Table1[[#This Row],[return_rate]]/100)</f>
        <v>155.7149</v>
      </c>
      <c r="T1976" s="2">
        <f>Table1[[#This Row],[units_sold]]-Table1[[#This Row],[unit_return]]</f>
        <v>601.28510000000006</v>
      </c>
      <c r="U1976">
        <f>Table1[[#This Row],[final_sold]]*Table1[[#This Row],[final_price]]</f>
        <v>1464130.8732365952</v>
      </c>
      <c r="V1976">
        <v>2.76</v>
      </c>
      <c r="W1976">
        <v>13.49</v>
      </c>
    </row>
    <row r="1977" spans="1:23" x14ac:dyDescent="0.3">
      <c r="A1977">
        <v>2024</v>
      </c>
      <c r="B1977" t="s">
        <v>38</v>
      </c>
      <c r="C1977" t="s">
        <v>20</v>
      </c>
      <c r="D1977">
        <v>62262</v>
      </c>
      <c r="E1977">
        <v>7.71</v>
      </c>
      <c r="F1977" s="2">
        <f>Table1[[#This Row],[website_traffic]]*(Table1[[#This Row],[conversion_rate]]/100)</f>
        <v>4800.4002</v>
      </c>
      <c r="G1977">
        <v>139830.37</v>
      </c>
      <c r="H1977" s="2">
        <f>Table1[[#This Row],[marketing_spend]]/Table1[[#This Row],[customer buying]]</f>
        <v>29.128898461424111</v>
      </c>
      <c r="I1977">
        <v>13773.38</v>
      </c>
      <c r="J1977">
        <v>24.01</v>
      </c>
      <c r="K1977" s="1">
        <f t="shared" si="30"/>
        <v>10466.391462</v>
      </c>
      <c r="L1977">
        <v>255.64</v>
      </c>
      <c r="M1977">
        <v>0.81</v>
      </c>
      <c r="N1977" s="1">
        <f>Table1[[#This Row],[final_price]]*Table1[[#This Row],[competitor_price_index]]</f>
        <v>8477.7770842200007</v>
      </c>
      <c r="O1977" t="s">
        <v>44</v>
      </c>
      <c r="P1977">
        <v>3742</v>
      </c>
      <c r="Q1977">
        <v>3888</v>
      </c>
      <c r="R1977">
        <v>14.52</v>
      </c>
      <c r="S1977" s="2">
        <f>Table1[[#This Row],[units_sold]]*(Table1[[#This Row],[return_rate]]/100)</f>
        <v>564.5376</v>
      </c>
      <c r="T1977" s="2">
        <f>Table1[[#This Row],[units_sold]]-Table1[[#This Row],[unit_return]]</f>
        <v>3323.4623999999999</v>
      </c>
      <c r="U1977">
        <f>Table1[[#This Row],[final_sold]]*Table1[[#This Row],[final_price]]</f>
        <v>34784658.487638026</v>
      </c>
      <c r="V1977">
        <v>3.24</v>
      </c>
      <c r="W1977">
        <v>11.88</v>
      </c>
    </row>
    <row r="1978" spans="1:23" x14ac:dyDescent="0.3">
      <c r="A1978">
        <v>2024</v>
      </c>
      <c r="B1978" t="s">
        <v>38</v>
      </c>
      <c r="C1978" t="s">
        <v>21</v>
      </c>
      <c r="D1978">
        <v>28559</v>
      </c>
      <c r="E1978">
        <v>6.14</v>
      </c>
      <c r="F1978" s="2">
        <f>Table1[[#This Row],[website_traffic]]*(Table1[[#This Row],[conversion_rate]]/100)</f>
        <v>1753.5225999999998</v>
      </c>
      <c r="G1978">
        <v>373211.76</v>
      </c>
      <c r="H1978" s="2">
        <f>Table1[[#This Row],[marketing_spend]]/Table1[[#This Row],[customer buying]]</f>
        <v>212.83544335271188</v>
      </c>
      <c r="I1978">
        <v>47539.58</v>
      </c>
      <c r="J1978">
        <v>30.59</v>
      </c>
      <c r="K1978" s="1">
        <f t="shared" si="30"/>
        <v>32997.222477999996</v>
      </c>
      <c r="L1978">
        <v>333.87</v>
      </c>
      <c r="M1978">
        <v>0.85</v>
      </c>
      <c r="N1978" s="1">
        <f>Table1[[#This Row],[final_price]]*Table1[[#This Row],[competitor_price_index]]</f>
        <v>28047.639106299997</v>
      </c>
      <c r="O1978" t="s">
        <v>44</v>
      </c>
      <c r="P1978">
        <v>347</v>
      </c>
      <c r="Q1978">
        <v>1319</v>
      </c>
      <c r="R1978">
        <v>19.91</v>
      </c>
      <c r="S1978" s="2">
        <f>Table1[[#This Row],[units_sold]]*(Table1[[#This Row],[return_rate]]/100)</f>
        <v>262.61290000000002</v>
      </c>
      <c r="T1978" s="2">
        <f>Table1[[#This Row],[units_sold]]-Table1[[#This Row],[unit_return]]</f>
        <v>1056.3870999999999</v>
      </c>
      <c r="U1978">
        <f>Table1[[#This Row],[final_sold]]*Table1[[#This Row],[final_price]]</f>
        <v>34857840.161589228</v>
      </c>
      <c r="V1978">
        <v>3.01</v>
      </c>
      <c r="W1978">
        <v>17.13</v>
      </c>
    </row>
    <row r="1979" spans="1:23" x14ac:dyDescent="0.3">
      <c r="A1979">
        <v>2024</v>
      </c>
      <c r="B1979" t="s">
        <v>38</v>
      </c>
      <c r="C1979" t="s">
        <v>19</v>
      </c>
      <c r="D1979">
        <v>81729</v>
      </c>
      <c r="E1979">
        <v>6.09</v>
      </c>
      <c r="F1979" s="2">
        <f>Table1[[#This Row],[website_traffic]]*(Table1[[#This Row],[conversion_rate]]/100)</f>
        <v>4977.2960999999996</v>
      </c>
      <c r="G1979">
        <v>26395.46</v>
      </c>
      <c r="H1979" s="2">
        <f>Table1[[#This Row],[marketing_spend]]/Table1[[#This Row],[customer buying]]</f>
        <v>5.3031725398052973</v>
      </c>
      <c r="I1979">
        <v>39252.519999999997</v>
      </c>
      <c r="J1979">
        <v>11.36</v>
      </c>
      <c r="K1979" s="1">
        <f t="shared" si="30"/>
        <v>34793.433727999996</v>
      </c>
      <c r="L1979">
        <v>230.51</v>
      </c>
      <c r="M1979">
        <v>1.06</v>
      </c>
      <c r="N1979" s="1">
        <f>Table1[[#This Row],[final_price]]*Table1[[#This Row],[competitor_price_index]]</f>
        <v>36881.03975168</v>
      </c>
      <c r="O1979" t="s">
        <v>44</v>
      </c>
      <c r="P1979">
        <v>1324</v>
      </c>
      <c r="Q1979">
        <v>4156</v>
      </c>
      <c r="R1979">
        <v>16.98</v>
      </c>
      <c r="S1979" s="2">
        <f>Table1[[#This Row],[units_sold]]*(Table1[[#This Row],[return_rate]]/100)</f>
        <v>705.68880000000001</v>
      </c>
      <c r="T1979" s="2">
        <f>Table1[[#This Row],[units_sold]]-Table1[[#This Row],[unit_return]]</f>
        <v>3450.3112000000001</v>
      </c>
      <c r="U1979">
        <f>Table1[[#This Row],[final_sold]]*Table1[[#This Row],[final_price]]</f>
        <v>120048174.07817614</v>
      </c>
      <c r="V1979">
        <v>3.34</v>
      </c>
      <c r="W1979">
        <v>16.47</v>
      </c>
    </row>
    <row r="1980" spans="1:23" x14ac:dyDescent="0.3">
      <c r="A1980">
        <v>2024</v>
      </c>
      <c r="B1980" t="s">
        <v>38</v>
      </c>
      <c r="C1980" t="s">
        <v>22</v>
      </c>
      <c r="D1980">
        <v>28728</v>
      </c>
      <c r="E1980">
        <v>4.2</v>
      </c>
      <c r="F1980" s="2">
        <f>Table1[[#This Row],[website_traffic]]*(Table1[[#This Row],[conversion_rate]]/100)</f>
        <v>1206.576</v>
      </c>
      <c r="G1980">
        <v>227436.11</v>
      </c>
      <c r="H1980" s="2">
        <f>Table1[[#This Row],[marketing_spend]]/Table1[[#This Row],[customer buying]]</f>
        <v>188.49712740846826</v>
      </c>
      <c r="I1980">
        <v>38504.660000000003</v>
      </c>
      <c r="J1980">
        <v>32.83</v>
      </c>
      <c r="K1980" s="1">
        <f t="shared" si="30"/>
        <v>25863.580121999999</v>
      </c>
      <c r="L1980">
        <v>270.73</v>
      </c>
      <c r="M1980">
        <v>0.93</v>
      </c>
      <c r="N1980" s="1">
        <f>Table1[[#This Row],[final_price]]*Table1[[#This Row],[competitor_price_index]]</f>
        <v>24053.12951346</v>
      </c>
      <c r="O1980" t="s">
        <v>45</v>
      </c>
      <c r="P1980">
        <v>4306</v>
      </c>
      <c r="Q1980">
        <v>1192</v>
      </c>
      <c r="R1980">
        <v>6.21</v>
      </c>
      <c r="S1980" s="2">
        <f>Table1[[#This Row],[units_sold]]*(Table1[[#This Row],[return_rate]]/100)</f>
        <v>74.023200000000003</v>
      </c>
      <c r="T1980" s="2">
        <f>Table1[[#This Row],[units_sold]]-Table1[[#This Row],[unit_return]]</f>
        <v>1117.9767999999999</v>
      </c>
      <c r="U1980">
        <f>Table1[[#This Row],[final_sold]]*Table1[[#This Row],[final_price]]</f>
        <v>28914882.541337166</v>
      </c>
      <c r="V1980">
        <v>4.9400000000000004</v>
      </c>
      <c r="W1980">
        <v>10.43</v>
      </c>
    </row>
    <row r="1981" spans="1:23" x14ac:dyDescent="0.3">
      <c r="A1981">
        <v>2024</v>
      </c>
      <c r="B1981" t="s">
        <v>38</v>
      </c>
      <c r="C1981" t="s">
        <v>21</v>
      </c>
      <c r="D1981">
        <v>78700</v>
      </c>
      <c r="E1981">
        <v>6.34</v>
      </c>
      <c r="F1981" s="2">
        <f>Table1[[#This Row],[website_traffic]]*(Table1[[#This Row],[conversion_rate]]/100)</f>
        <v>4989.58</v>
      </c>
      <c r="G1981">
        <v>94484.1</v>
      </c>
      <c r="H1981" s="2">
        <f>Table1[[#This Row],[marketing_spend]]/Table1[[#This Row],[customer buying]]</f>
        <v>18.936283214218431</v>
      </c>
      <c r="I1981">
        <v>8619.08</v>
      </c>
      <c r="J1981">
        <v>33.67</v>
      </c>
      <c r="K1981" s="1">
        <f t="shared" si="30"/>
        <v>5717.0357640000002</v>
      </c>
      <c r="L1981">
        <v>305.08</v>
      </c>
      <c r="M1981">
        <v>1.1100000000000001</v>
      </c>
      <c r="N1981" s="1">
        <f>Table1[[#This Row],[final_price]]*Table1[[#This Row],[competitor_price_index]]</f>
        <v>6345.9096980400009</v>
      </c>
      <c r="O1981" t="s">
        <v>45</v>
      </c>
      <c r="P1981">
        <v>961</v>
      </c>
      <c r="Q1981">
        <v>4909</v>
      </c>
      <c r="R1981">
        <v>24.02</v>
      </c>
      <c r="S1981" s="2">
        <f>Table1[[#This Row],[units_sold]]*(Table1[[#This Row],[return_rate]]/100)</f>
        <v>1179.1417999999999</v>
      </c>
      <c r="T1981" s="2">
        <f>Table1[[#This Row],[units_sold]]-Table1[[#This Row],[unit_return]]</f>
        <v>3729.8582000000001</v>
      </c>
      <c r="U1981">
        <f>Table1[[#This Row],[final_sold]]*Table1[[#This Row],[final_price]]</f>
        <v>21323732.724048667</v>
      </c>
      <c r="V1981">
        <v>4.92</v>
      </c>
      <c r="W1981">
        <v>8.34</v>
      </c>
    </row>
    <row r="1982" spans="1:23" x14ac:dyDescent="0.3">
      <c r="A1982">
        <v>2024</v>
      </c>
      <c r="B1982" t="s">
        <v>38</v>
      </c>
      <c r="C1982" t="s">
        <v>22</v>
      </c>
      <c r="D1982">
        <v>166583</v>
      </c>
      <c r="E1982">
        <v>2.96</v>
      </c>
      <c r="F1982" s="2">
        <f>Table1[[#This Row],[website_traffic]]*(Table1[[#This Row],[conversion_rate]]/100)</f>
        <v>4930.8568000000005</v>
      </c>
      <c r="G1982">
        <v>227324.15</v>
      </c>
      <c r="H1982" s="2">
        <f>Table1[[#This Row],[marketing_spend]]/Table1[[#This Row],[customer buying]]</f>
        <v>46.102362980810959</v>
      </c>
      <c r="I1982">
        <v>4588.7</v>
      </c>
      <c r="J1982">
        <v>25.07</v>
      </c>
      <c r="K1982" s="1">
        <f t="shared" si="30"/>
        <v>3438.3129100000001</v>
      </c>
      <c r="L1982">
        <v>398.17</v>
      </c>
      <c r="M1982">
        <v>1.1200000000000001</v>
      </c>
      <c r="N1982" s="1">
        <f>Table1[[#This Row],[final_price]]*Table1[[#This Row],[competitor_price_index]]</f>
        <v>3850.9104592000003</v>
      </c>
      <c r="O1982" t="s">
        <v>45</v>
      </c>
      <c r="P1982">
        <v>308</v>
      </c>
      <c r="Q1982">
        <v>4615</v>
      </c>
      <c r="R1982">
        <v>12.5</v>
      </c>
      <c r="S1982" s="2">
        <f>Table1[[#This Row],[units_sold]]*(Table1[[#This Row],[return_rate]]/100)</f>
        <v>576.875</v>
      </c>
      <c r="T1982" s="2">
        <f>Table1[[#This Row],[units_sold]]-Table1[[#This Row],[unit_return]]</f>
        <v>4038.125</v>
      </c>
      <c r="U1982">
        <f>Table1[[#This Row],[final_sold]]*Table1[[#This Row],[final_price]]</f>
        <v>13884337.31969375</v>
      </c>
      <c r="V1982">
        <v>4.68</v>
      </c>
      <c r="W1982">
        <v>11.78</v>
      </c>
    </row>
    <row r="1983" spans="1:23" x14ac:dyDescent="0.3">
      <c r="A1983">
        <v>2024</v>
      </c>
      <c r="B1983" t="s">
        <v>38</v>
      </c>
      <c r="C1983" t="s">
        <v>20</v>
      </c>
      <c r="D1983">
        <v>73454</v>
      </c>
      <c r="E1983">
        <v>6.83</v>
      </c>
      <c r="F1983" s="2">
        <f>Table1[[#This Row],[website_traffic]]*(Table1[[#This Row],[conversion_rate]]/100)</f>
        <v>5016.9081999999999</v>
      </c>
      <c r="G1983">
        <v>89784.9</v>
      </c>
      <c r="H1983" s="2">
        <f>Table1[[#This Row],[marketing_spend]]/Table1[[#This Row],[customer buying]]</f>
        <v>17.896460612932881</v>
      </c>
      <c r="I1983">
        <v>27852.11</v>
      </c>
      <c r="J1983">
        <v>41.05</v>
      </c>
      <c r="K1983" s="1">
        <f t="shared" si="30"/>
        <v>16418.818845000002</v>
      </c>
      <c r="L1983">
        <v>201.71</v>
      </c>
      <c r="M1983">
        <v>0.98</v>
      </c>
      <c r="N1983" s="1">
        <f>Table1[[#This Row],[final_price]]*Table1[[#This Row],[competitor_price_index]]</f>
        <v>16090.442468100002</v>
      </c>
      <c r="O1983" t="s">
        <v>45</v>
      </c>
      <c r="P1983">
        <v>4318</v>
      </c>
      <c r="Q1983">
        <v>2739</v>
      </c>
      <c r="R1983">
        <v>7.75</v>
      </c>
      <c r="S1983" s="2">
        <f>Table1[[#This Row],[units_sold]]*(Table1[[#This Row],[return_rate]]/100)</f>
        <v>212.27250000000001</v>
      </c>
      <c r="T1983" s="2">
        <f>Table1[[#This Row],[units_sold]]-Table1[[#This Row],[unit_return]]</f>
        <v>2526.7275</v>
      </c>
      <c r="U1983">
        <f>Table1[[#This Row],[final_sold]]*Table1[[#This Row],[final_price]]</f>
        <v>41485881.09317974</v>
      </c>
      <c r="V1983">
        <v>2.73</v>
      </c>
      <c r="W1983">
        <v>11.28</v>
      </c>
    </row>
    <row r="1984" spans="1:23" x14ac:dyDescent="0.3">
      <c r="A1984">
        <v>2024</v>
      </c>
      <c r="B1984" t="s">
        <v>38</v>
      </c>
      <c r="C1984" t="s">
        <v>18</v>
      </c>
      <c r="D1984">
        <v>78355</v>
      </c>
      <c r="E1984">
        <v>4.68</v>
      </c>
      <c r="F1984" s="2">
        <f>Table1[[#This Row],[website_traffic]]*(Table1[[#This Row],[conversion_rate]]/100)</f>
        <v>3667.0139999999997</v>
      </c>
      <c r="G1984">
        <v>449426.38</v>
      </c>
      <c r="H1984" s="2">
        <f>Table1[[#This Row],[marketing_spend]]/Table1[[#This Row],[customer buying]]</f>
        <v>122.55922120831828</v>
      </c>
      <c r="I1984">
        <v>27547.37</v>
      </c>
      <c r="J1984">
        <v>15.65</v>
      </c>
      <c r="K1984" s="1">
        <f t="shared" si="30"/>
        <v>23236.206595</v>
      </c>
      <c r="L1984">
        <v>160.61000000000001</v>
      </c>
      <c r="M1984">
        <v>0.97</v>
      </c>
      <c r="N1984" s="1">
        <f>Table1[[#This Row],[final_price]]*Table1[[#This Row],[competitor_price_index]]</f>
        <v>22539.12039715</v>
      </c>
      <c r="O1984" t="s">
        <v>44</v>
      </c>
      <c r="P1984">
        <v>836</v>
      </c>
      <c r="Q1984">
        <v>3529</v>
      </c>
      <c r="R1984">
        <v>7.87</v>
      </c>
      <c r="S1984" s="2">
        <f>Table1[[#This Row],[units_sold]]*(Table1[[#This Row],[return_rate]]/100)</f>
        <v>277.73230000000001</v>
      </c>
      <c r="T1984" s="2">
        <f>Table1[[#This Row],[units_sold]]-Table1[[#This Row],[unit_return]]</f>
        <v>3251.2676999999999</v>
      </c>
      <c r="U1984">
        <f>Table1[[#This Row],[final_sold]]*Table1[[#This Row],[final_price]]</f>
        <v>75547127.972850472</v>
      </c>
      <c r="V1984">
        <v>3.85</v>
      </c>
      <c r="W1984">
        <v>12.17</v>
      </c>
    </row>
    <row r="1985" spans="1:23" x14ac:dyDescent="0.3">
      <c r="A1985">
        <v>2024</v>
      </c>
      <c r="B1985" t="s">
        <v>38</v>
      </c>
      <c r="C1985" t="s">
        <v>22</v>
      </c>
      <c r="D1985">
        <v>122946</v>
      </c>
      <c r="E1985">
        <v>3.66</v>
      </c>
      <c r="F1985" s="2">
        <f>Table1[[#This Row],[website_traffic]]*(Table1[[#This Row],[conversion_rate]]/100)</f>
        <v>4499.8235999999997</v>
      </c>
      <c r="G1985">
        <v>243994.66</v>
      </c>
      <c r="H1985" s="2">
        <f>Table1[[#This Row],[marketing_spend]]/Table1[[#This Row],[customer buying]]</f>
        <v>54.223161103470815</v>
      </c>
      <c r="I1985">
        <v>26475.7</v>
      </c>
      <c r="J1985">
        <v>46.86</v>
      </c>
      <c r="K1985" s="1">
        <f t="shared" si="30"/>
        <v>14069.18698</v>
      </c>
      <c r="L1985">
        <v>275.20999999999998</v>
      </c>
      <c r="M1985">
        <v>1.02</v>
      </c>
      <c r="N1985" s="1">
        <f>Table1[[#This Row],[final_price]]*Table1[[#This Row],[competitor_price_index]]</f>
        <v>14350.5707196</v>
      </c>
      <c r="O1985" t="s">
        <v>45</v>
      </c>
      <c r="P1985">
        <v>4400</v>
      </c>
      <c r="Q1985">
        <v>3410</v>
      </c>
      <c r="R1985">
        <v>16.5</v>
      </c>
      <c r="S1985" s="2">
        <f>Table1[[#This Row],[units_sold]]*(Table1[[#This Row],[return_rate]]/100)</f>
        <v>562.65</v>
      </c>
      <c r="T1985" s="2">
        <f>Table1[[#This Row],[units_sold]]-Table1[[#This Row],[unit_return]]</f>
        <v>2847.35</v>
      </c>
      <c r="U1985">
        <f>Table1[[#This Row],[final_sold]]*Table1[[#This Row],[final_price]]</f>
        <v>40059899.547503002</v>
      </c>
      <c r="V1985">
        <v>3.79</v>
      </c>
      <c r="W1985">
        <v>9.86</v>
      </c>
    </row>
    <row r="1986" spans="1:23" x14ac:dyDescent="0.3">
      <c r="A1986">
        <v>2024</v>
      </c>
      <c r="B1986" t="s">
        <v>38</v>
      </c>
      <c r="C1986" t="s">
        <v>22</v>
      </c>
      <c r="D1986">
        <v>153849</v>
      </c>
      <c r="E1986">
        <v>2.62</v>
      </c>
      <c r="F1986" s="2">
        <f>Table1[[#This Row],[website_traffic]]*(Table1[[#This Row],[conversion_rate]]/100)</f>
        <v>4030.8438000000001</v>
      </c>
      <c r="G1986">
        <v>433875.49</v>
      </c>
      <c r="H1986" s="2">
        <f>Table1[[#This Row],[marketing_spend]]/Table1[[#This Row],[customer buying]]</f>
        <v>107.63887452051603</v>
      </c>
      <c r="I1986">
        <v>19133.71</v>
      </c>
      <c r="J1986">
        <v>13.58</v>
      </c>
      <c r="K1986" s="1">
        <f t="shared" ref="K1986:K2049" si="31">I1986*(1-J1986/100)</f>
        <v>16535.352181999999</v>
      </c>
      <c r="L1986">
        <v>222.9</v>
      </c>
      <c r="M1986">
        <v>0.93</v>
      </c>
      <c r="N1986" s="1">
        <f>Table1[[#This Row],[final_price]]*Table1[[#This Row],[competitor_price_index]]</f>
        <v>15377.87752926</v>
      </c>
      <c r="O1986" t="s">
        <v>45</v>
      </c>
      <c r="P1986">
        <v>3254</v>
      </c>
      <c r="Q1986">
        <v>3982</v>
      </c>
      <c r="R1986">
        <v>10.57</v>
      </c>
      <c r="S1986" s="2">
        <f>Table1[[#This Row],[units_sold]]*(Table1[[#This Row],[return_rate]]/100)</f>
        <v>420.8974</v>
      </c>
      <c r="T1986" s="2">
        <f>Table1[[#This Row],[units_sold]]-Table1[[#This Row],[unit_return]]</f>
        <v>3561.1026000000002</v>
      </c>
      <c r="U1986">
        <f>Table1[[#This Row],[final_sold]]*Table1[[#This Row],[final_price]]</f>
        <v>58884085.64723587</v>
      </c>
      <c r="V1986">
        <v>4.9400000000000004</v>
      </c>
      <c r="W1986">
        <v>7.16</v>
      </c>
    </row>
    <row r="1987" spans="1:23" x14ac:dyDescent="0.3">
      <c r="A1987">
        <v>2024</v>
      </c>
      <c r="B1987" t="s">
        <v>38</v>
      </c>
      <c r="C1987" t="s">
        <v>21</v>
      </c>
      <c r="D1987">
        <v>46991</v>
      </c>
      <c r="E1987">
        <v>5.15</v>
      </c>
      <c r="F1987" s="2">
        <f>Table1[[#This Row],[website_traffic]]*(Table1[[#This Row],[conversion_rate]]/100)</f>
        <v>2420.0365000000002</v>
      </c>
      <c r="G1987">
        <v>348969.11</v>
      </c>
      <c r="H1987" s="2">
        <f>Table1[[#This Row],[marketing_spend]]/Table1[[#This Row],[customer buying]]</f>
        <v>144.19993665384797</v>
      </c>
      <c r="I1987">
        <v>15411.12</v>
      </c>
      <c r="J1987">
        <v>26.75</v>
      </c>
      <c r="K1987" s="1">
        <f t="shared" si="31"/>
        <v>11288.645399999999</v>
      </c>
      <c r="L1987">
        <v>206.67</v>
      </c>
      <c r="M1987">
        <v>1.07</v>
      </c>
      <c r="N1987" s="1">
        <f>Table1[[#This Row],[final_price]]*Table1[[#This Row],[competitor_price_index]]</f>
        <v>12078.850578</v>
      </c>
      <c r="O1987" t="s">
        <v>45</v>
      </c>
      <c r="P1987">
        <v>1302</v>
      </c>
      <c r="Q1987">
        <v>2294</v>
      </c>
      <c r="R1987">
        <v>11.95</v>
      </c>
      <c r="S1987" s="2">
        <f>Table1[[#This Row],[units_sold]]*(Table1[[#This Row],[return_rate]]/100)</f>
        <v>274.13299999999998</v>
      </c>
      <c r="T1987" s="2">
        <f>Table1[[#This Row],[units_sold]]-Table1[[#This Row],[unit_return]]</f>
        <v>2019.867</v>
      </c>
      <c r="U1987">
        <f>Table1[[#This Row],[final_sold]]*Table1[[#This Row],[final_price]]</f>
        <v>22801562.318161797</v>
      </c>
      <c r="V1987">
        <v>4.74</v>
      </c>
      <c r="W1987">
        <v>9.41</v>
      </c>
    </row>
    <row r="1988" spans="1:23" x14ac:dyDescent="0.3">
      <c r="A1988">
        <v>2024</v>
      </c>
      <c r="B1988" t="s">
        <v>38</v>
      </c>
      <c r="C1988" t="s">
        <v>18</v>
      </c>
      <c r="D1988">
        <v>147919</v>
      </c>
      <c r="E1988">
        <v>6.23</v>
      </c>
      <c r="F1988" s="2">
        <f>Table1[[#This Row],[website_traffic]]*(Table1[[#This Row],[conversion_rate]]/100)</f>
        <v>9215.3536999999997</v>
      </c>
      <c r="G1988">
        <v>334198.82</v>
      </c>
      <c r="H1988" s="2">
        <f>Table1[[#This Row],[marketing_spend]]/Table1[[#This Row],[customer buying]]</f>
        <v>36.265436019021173</v>
      </c>
      <c r="I1988">
        <v>12287.21</v>
      </c>
      <c r="J1988">
        <v>22.4</v>
      </c>
      <c r="K1988" s="1">
        <f t="shared" si="31"/>
        <v>9534.8749599999992</v>
      </c>
      <c r="L1988">
        <v>349.19</v>
      </c>
      <c r="M1988">
        <v>0.99</v>
      </c>
      <c r="N1988" s="1">
        <f>Table1[[#This Row],[final_price]]*Table1[[#This Row],[competitor_price_index]]</f>
        <v>9439.5262103999994</v>
      </c>
      <c r="O1988" t="s">
        <v>44</v>
      </c>
      <c r="P1988">
        <v>2027</v>
      </c>
      <c r="Q1988">
        <v>7510</v>
      </c>
      <c r="R1988">
        <v>22.93</v>
      </c>
      <c r="S1988" s="2">
        <f>Table1[[#This Row],[units_sold]]*(Table1[[#This Row],[return_rate]]/100)</f>
        <v>1722.0430000000001</v>
      </c>
      <c r="T1988" s="2">
        <f>Table1[[#This Row],[units_sold]]-Table1[[#This Row],[unit_return]]</f>
        <v>5787.9570000000003</v>
      </c>
      <c r="U1988">
        <f>Table1[[#This Row],[final_sold]]*Table1[[#This Row],[final_price]]</f>
        <v>55187446.268856719</v>
      </c>
      <c r="V1988">
        <v>3.26</v>
      </c>
      <c r="W1988">
        <v>20.37</v>
      </c>
    </row>
    <row r="1989" spans="1:23" x14ac:dyDescent="0.3">
      <c r="A1989">
        <v>2020</v>
      </c>
      <c r="B1989" t="s">
        <v>39</v>
      </c>
      <c r="C1989" t="s">
        <v>19</v>
      </c>
      <c r="D1989">
        <v>30046</v>
      </c>
      <c r="E1989">
        <v>4.6399999999999997</v>
      </c>
      <c r="F1989" s="2">
        <f>Table1[[#This Row],[website_traffic]]*(Table1[[#This Row],[conversion_rate]]/100)</f>
        <v>1394.1343999999999</v>
      </c>
      <c r="G1989">
        <v>357795.41</v>
      </c>
      <c r="H1989" s="2">
        <f>Table1[[#This Row],[marketing_spend]]/Table1[[#This Row],[customer buying]]</f>
        <v>256.64341257198731</v>
      </c>
      <c r="I1989">
        <v>25253.02</v>
      </c>
      <c r="J1989">
        <v>17.16</v>
      </c>
      <c r="K1989" s="1">
        <f t="shared" si="31"/>
        <v>20919.601768</v>
      </c>
      <c r="L1989">
        <v>395.63</v>
      </c>
      <c r="M1989">
        <v>1.1299999999999999</v>
      </c>
      <c r="N1989" s="1">
        <f>Table1[[#This Row],[final_price]]*Table1[[#This Row],[competitor_price_index]]</f>
        <v>23639.149997839999</v>
      </c>
      <c r="O1989" t="s">
        <v>44</v>
      </c>
      <c r="P1989">
        <v>1919</v>
      </c>
      <c r="Q1989">
        <v>1320</v>
      </c>
      <c r="R1989">
        <v>8.83</v>
      </c>
      <c r="S1989" s="2">
        <f>Table1[[#This Row],[units_sold]]*(Table1[[#This Row],[return_rate]]/100)</f>
        <v>116.55600000000001</v>
      </c>
      <c r="T1989" s="2">
        <f>Table1[[#This Row],[units_sold]]-Table1[[#This Row],[unit_return]]</f>
        <v>1203.444</v>
      </c>
      <c r="U1989">
        <f>Table1[[#This Row],[final_sold]]*Table1[[#This Row],[final_price]]</f>
        <v>25175569.23008899</v>
      </c>
      <c r="V1989">
        <v>3.79</v>
      </c>
      <c r="W1989">
        <v>14.36</v>
      </c>
    </row>
    <row r="1990" spans="1:23" x14ac:dyDescent="0.3">
      <c r="A1990">
        <v>2020</v>
      </c>
      <c r="B1990" t="s">
        <v>39</v>
      </c>
      <c r="C1990" t="s">
        <v>20</v>
      </c>
      <c r="D1990">
        <v>25236</v>
      </c>
      <c r="E1990">
        <v>3.51</v>
      </c>
      <c r="F1990" s="2">
        <f>Table1[[#This Row],[website_traffic]]*(Table1[[#This Row],[conversion_rate]]/100)</f>
        <v>885.78359999999998</v>
      </c>
      <c r="G1990">
        <v>258185.95</v>
      </c>
      <c r="H1990" s="2">
        <f>Table1[[#This Row],[marketing_spend]]/Table1[[#This Row],[customer buying]]</f>
        <v>291.47745566750166</v>
      </c>
      <c r="I1990">
        <v>26923.05</v>
      </c>
      <c r="J1990">
        <v>36.200000000000003</v>
      </c>
      <c r="K1990" s="1">
        <f t="shared" si="31"/>
        <v>17176.905899999998</v>
      </c>
      <c r="L1990">
        <v>442.84</v>
      </c>
      <c r="M1990">
        <v>0.82</v>
      </c>
      <c r="N1990" s="1">
        <f>Table1[[#This Row],[final_price]]*Table1[[#This Row],[competitor_price_index]]</f>
        <v>14085.062837999998</v>
      </c>
      <c r="O1990" t="s">
        <v>44</v>
      </c>
      <c r="P1990">
        <v>3685</v>
      </c>
      <c r="Q1990">
        <v>821</v>
      </c>
      <c r="R1990">
        <v>21.43</v>
      </c>
      <c r="S1990" s="2">
        <f>Table1[[#This Row],[units_sold]]*(Table1[[#This Row],[return_rate]]/100)</f>
        <v>175.94029999999998</v>
      </c>
      <c r="T1990" s="2">
        <f>Table1[[#This Row],[units_sold]]-Table1[[#This Row],[unit_return]]</f>
        <v>645.05970000000002</v>
      </c>
      <c r="U1990">
        <f>Table1[[#This Row],[final_sold]]*Table1[[#This Row],[final_price]]</f>
        <v>11080129.76678223</v>
      </c>
      <c r="V1990">
        <v>3.71</v>
      </c>
      <c r="W1990">
        <v>14.56</v>
      </c>
    </row>
    <row r="1991" spans="1:23" x14ac:dyDescent="0.3">
      <c r="A1991">
        <v>2020</v>
      </c>
      <c r="B1991" t="s">
        <v>39</v>
      </c>
      <c r="C1991" t="s">
        <v>20</v>
      </c>
      <c r="D1991">
        <v>150058</v>
      </c>
      <c r="E1991">
        <v>6.2</v>
      </c>
      <c r="F1991" s="2">
        <f>Table1[[#This Row],[website_traffic]]*(Table1[[#This Row],[conversion_rate]]/100)</f>
        <v>9303.5959999999995</v>
      </c>
      <c r="G1991">
        <v>284941.76</v>
      </c>
      <c r="H1991" s="2">
        <f>Table1[[#This Row],[marketing_spend]]/Table1[[#This Row],[customer buying]]</f>
        <v>30.627056462898864</v>
      </c>
      <c r="I1991">
        <v>12674.05</v>
      </c>
      <c r="J1991">
        <v>53.16</v>
      </c>
      <c r="K1991" s="1">
        <f t="shared" si="31"/>
        <v>5936.52502</v>
      </c>
      <c r="L1991">
        <v>250.31</v>
      </c>
      <c r="M1991">
        <v>0.97</v>
      </c>
      <c r="N1991" s="1">
        <f>Table1[[#This Row],[final_price]]*Table1[[#This Row],[competitor_price_index]]</f>
        <v>5758.4292693999996</v>
      </c>
      <c r="O1991" t="s">
        <v>45</v>
      </c>
      <c r="P1991">
        <v>2460</v>
      </c>
      <c r="Q1991">
        <v>8484</v>
      </c>
      <c r="R1991">
        <v>18.95</v>
      </c>
      <c r="S1991" s="2">
        <f>Table1[[#This Row],[units_sold]]*(Table1[[#This Row],[return_rate]]/100)</f>
        <v>1607.7180000000001</v>
      </c>
      <c r="T1991" s="2">
        <f>Table1[[#This Row],[units_sold]]-Table1[[#This Row],[unit_return]]</f>
        <v>6876.2820000000002</v>
      </c>
      <c r="U1991">
        <f>Table1[[#This Row],[final_sold]]*Table1[[#This Row],[final_price]]</f>
        <v>40821220.137575641</v>
      </c>
      <c r="V1991">
        <v>4.5599999999999996</v>
      </c>
      <c r="W1991">
        <v>12.69</v>
      </c>
    </row>
    <row r="1992" spans="1:23" x14ac:dyDescent="0.3">
      <c r="A1992">
        <v>2020</v>
      </c>
      <c r="B1992" t="s">
        <v>39</v>
      </c>
      <c r="C1992" t="s">
        <v>19</v>
      </c>
      <c r="D1992">
        <v>12440</v>
      </c>
      <c r="E1992">
        <v>7.54</v>
      </c>
      <c r="F1992" s="2">
        <f>Table1[[#This Row],[website_traffic]]*(Table1[[#This Row],[conversion_rate]]/100)</f>
        <v>937.97599999999989</v>
      </c>
      <c r="G1992">
        <v>7030.22</v>
      </c>
      <c r="H1992" s="2">
        <f>Table1[[#This Row],[marketing_spend]]/Table1[[#This Row],[customer buying]]</f>
        <v>7.4950958233472935</v>
      </c>
      <c r="I1992">
        <v>1114.25</v>
      </c>
      <c r="J1992">
        <v>36.74</v>
      </c>
      <c r="K1992" s="1">
        <f t="shared" si="31"/>
        <v>704.87455000000011</v>
      </c>
      <c r="L1992">
        <v>232.84</v>
      </c>
      <c r="M1992">
        <v>0.84</v>
      </c>
      <c r="N1992" s="1">
        <f>Table1[[#This Row],[final_price]]*Table1[[#This Row],[competitor_price_index]]</f>
        <v>592.09462200000007</v>
      </c>
      <c r="O1992" t="s">
        <v>45</v>
      </c>
      <c r="P1992">
        <v>3148</v>
      </c>
      <c r="Q1992">
        <v>587</v>
      </c>
      <c r="R1992">
        <v>4.42</v>
      </c>
      <c r="S1992" s="2">
        <f>Table1[[#This Row],[units_sold]]*(Table1[[#This Row],[return_rate]]/100)</f>
        <v>25.945399999999999</v>
      </c>
      <c r="T1992" s="2">
        <f>Table1[[#This Row],[units_sold]]-Table1[[#This Row],[unit_return]]</f>
        <v>561.05460000000005</v>
      </c>
      <c r="U1992">
        <f>Table1[[#This Row],[final_sold]]*Table1[[#This Row],[final_price]]</f>
        <v>395473.10870043008</v>
      </c>
      <c r="V1992">
        <v>3.13</v>
      </c>
      <c r="W1992">
        <v>13.58</v>
      </c>
    </row>
    <row r="1993" spans="1:23" x14ac:dyDescent="0.3">
      <c r="A1993">
        <v>2020</v>
      </c>
      <c r="B1993" t="s">
        <v>39</v>
      </c>
      <c r="C1993" t="s">
        <v>19</v>
      </c>
      <c r="D1993">
        <v>42482</v>
      </c>
      <c r="E1993">
        <v>4.7699999999999996</v>
      </c>
      <c r="F1993" s="2">
        <f>Table1[[#This Row],[website_traffic]]*(Table1[[#This Row],[conversion_rate]]/100)</f>
        <v>2026.3913999999997</v>
      </c>
      <c r="G1993">
        <v>27735.37</v>
      </c>
      <c r="H1993" s="2">
        <f>Table1[[#This Row],[marketing_spend]]/Table1[[#This Row],[customer buying]]</f>
        <v>13.687074471397777</v>
      </c>
      <c r="I1993">
        <v>20596.13</v>
      </c>
      <c r="J1993">
        <v>28.23</v>
      </c>
      <c r="K1993" s="1">
        <f t="shared" si="31"/>
        <v>14781.842501000001</v>
      </c>
      <c r="L1993">
        <v>271.36</v>
      </c>
      <c r="M1993">
        <v>1.1200000000000001</v>
      </c>
      <c r="N1993" s="1">
        <f>Table1[[#This Row],[final_price]]*Table1[[#This Row],[competitor_price_index]]</f>
        <v>16555.663601120003</v>
      </c>
      <c r="O1993" t="s">
        <v>44</v>
      </c>
      <c r="P1993">
        <v>3094</v>
      </c>
      <c r="Q1993">
        <v>1540</v>
      </c>
      <c r="R1993">
        <v>21.41</v>
      </c>
      <c r="S1993" s="2">
        <f>Table1[[#This Row],[units_sold]]*(Table1[[#This Row],[return_rate]]/100)</f>
        <v>329.714</v>
      </c>
      <c r="T1993" s="2">
        <f>Table1[[#This Row],[units_sold]]-Table1[[#This Row],[unit_return]]</f>
        <v>1210.2860000000001</v>
      </c>
      <c r="U1993">
        <f>Table1[[#This Row],[final_sold]]*Table1[[#This Row],[final_price]]</f>
        <v>17890257.033165287</v>
      </c>
      <c r="V1993">
        <v>3.04</v>
      </c>
      <c r="W1993">
        <v>13.01</v>
      </c>
    </row>
    <row r="1994" spans="1:23" x14ac:dyDescent="0.3">
      <c r="A1994">
        <v>2020</v>
      </c>
      <c r="B1994" t="s">
        <v>39</v>
      </c>
      <c r="C1994" t="s">
        <v>22</v>
      </c>
      <c r="D1994">
        <v>88755</v>
      </c>
      <c r="E1994">
        <v>0.83</v>
      </c>
      <c r="F1994" s="2">
        <f>Table1[[#This Row],[website_traffic]]*(Table1[[#This Row],[conversion_rate]]/100)</f>
        <v>736.66650000000004</v>
      </c>
      <c r="G1994">
        <v>420616.55</v>
      </c>
      <c r="H1994" s="2">
        <f>Table1[[#This Row],[marketing_spend]]/Table1[[#This Row],[customer buying]]</f>
        <v>570.97282148706358</v>
      </c>
      <c r="I1994">
        <v>46897.69</v>
      </c>
      <c r="J1994">
        <v>32.51</v>
      </c>
      <c r="K1994" s="1">
        <f t="shared" si="31"/>
        <v>31651.250981000005</v>
      </c>
      <c r="L1994">
        <v>25.43</v>
      </c>
      <c r="M1994">
        <v>0.99</v>
      </c>
      <c r="N1994" s="1">
        <f>Table1[[#This Row],[final_price]]*Table1[[#This Row],[competitor_price_index]]</f>
        <v>31334.738471190005</v>
      </c>
      <c r="O1994" t="s">
        <v>45</v>
      </c>
      <c r="P1994">
        <v>812</v>
      </c>
      <c r="Q1994">
        <v>446</v>
      </c>
      <c r="R1994">
        <v>21.88</v>
      </c>
      <c r="S1994" s="2">
        <f>Table1[[#This Row],[units_sold]]*(Table1[[#This Row],[return_rate]]/100)</f>
        <v>97.584800000000001</v>
      </c>
      <c r="T1994" s="2">
        <f>Table1[[#This Row],[units_sold]]-Table1[[#This Row],[unit_return]]</f>
        <v>348.41520000000003</v>
      </c>
      <c r="U1994">
        <f>Table1[[#This Row],[final_sold]]*Table1[[#This Row],[final_price]]</f>
        <v>11027776.940795314</v>
      </c>
      <c r="V1994">
        <v>3.03</v>
      </c>
      <c r="W1994">
        <v>8.35</v>
      </c>
    </row>
    <row r="1995" spans="1:23" x14ac:dyDescent="0.3">
      <c r="A1995">
        <v>2020</v>
      </c>
      <c r="B1995" t="s">
        <v>39</v>
      </c>
      <c r="C1995" t="s">
        <v>22</v>
      </c>
      <c r="D1995">
        <v>188000</v>
      </c>
      <c r="E1995">
        <v>4.99</v>
      </c>
      <c r="F1995" s="2">
        <f>Table1[[#This Row],[website_traffic]]*(Table1[[#This Row],[conversion_rate]]/100)</f>
        <v>9381.2000000000007</v>
      </c>
      <c r="G1995">
        <v>417263.63</v>
      </c>
      <c r="H1995" s="2">
        <f>Table1[[#This Row],[marketing_spend]]/Table1[[#This Row],[customer buying]]</f>
        <v>44.478705282906233</v>
      </c>
      <c r="I1995">
        <v>47213.26</v>
      </c>
      <c r="J1995">
        <v>7.59</v>
      </c>
      <c r="K1995" s="1">
        <f t="shared" si="31"/>
        <v>43629.773566000003</v>
      </c>
      <c r="L1995">
        <v>260.02999999999997</v>
      </c>
      <c r="M1995">
        <v>1.08</v>
      </c>
      <c r="N1995" s="1">
        <f>Table1[[#This Row],[final_price]]*Table1[[#This Row],[competitor_price_index]]</f>
        <v>47120.155451280007</v>
      </c>
      <c r="O1995" t="s">
        <v>44</v>
      </c>
      <c r="P1995">
        <v>203</v>
      </c>
      <c r="Q1995">
        <v>11538</v>
      </c>
      <c r="R1995">
        <v>16.440000000000001</v>
      </c>
      <c r="S1995" s="2">
        <f>Table1[[#This Row],[units_sold]]*(Table1[[#This Row],[return_rate]]/100)</f>
        <v>1896.8472000000002</v>
      </c>
      <c r="T1995" s="2">
        <f>Table1[[#This Row],[units_sold]]-Table1[[#This Row],[unit_return]]</f>
        <v>9641.1527999999998</v>
      </c>
      <c r="U1995">
        <f>Table1[[#This Row],[final_sold]]*Table1[[#This Row],[final_price]]</f>
        <v>420641313.57920688</v>
      </c>
      <c r="V1995">
        <v>4.92</v>
      </c>
      <c r="W1995">
        <v>14.74</v>
      </c>
    </row>
    <row r="1996" spans="1:23" x14ac:dyDescent="0.3">
      <c r="A1996">
        <v>2020</v>
      </c>
      <c r="B1996" t="s">
        <v>39</v>
      </c>
      <c r="C1996" t="s">
        <v>18</v>
      </c>
      <c r="D1996">
        <v>85244</v>
      </c>
      <c r="E1996">
        <v>0.97</v>
      </c>
      <c r="F1996" s="2">
        <f>Table1[[#This Row],[website_traffic]]*(Table1[[#This Row],[conversion_rate]]/100)</f>
        <v>826.86680000000001</v>
      </c>
      <c r="G1996">
        <v>407139.23</v>
      </c>
      <c r="H1996" s="2">
        <f>Table1[[#This Row],[marketing_spend]]/Table1[[#This Row],[customer buying]]</f>
        <v>492.3879275356079</v>
      </c>
      <c r="I1996">
        <v>9616.07</v>
      </c>
      <c r="J1996">
        <v>36.090000000000003</v>
      </c>
      <c r="K1996" s="1">
        <f t="shared" si="31"/>
        <v>6145.6303369999996</v>
      </c>
      <c r="L1996">
        <v>99.05</v>
      </c>
      <c r="M1996">
        <v>0.87</v>
      </c>
      <c r="N1996" s="1">
        <f>Table1[[#This Row],[final_price]]*Table1[[#This Row],[competitor_price_index]]</f>
        <v>5346.6983931899995</v>
      </c>
      <c r="O1996" t="s">
        <v>44</v>
      </c>
      <c r="P1996">
        <v>365</v>
      </c>
      <c r="Q1996">
        <v>649</v>
      </c>
      <c r="R1996">
        <v>12.56</v>
      </c>
      <c r="S1996" s="2">
        <f>Table1[[#This Row],[units_sold]]*(Table1[[#This Row],[return_rate]]/100)</f>
        <v>81.514400000000009</v>
      </c>
      <c r="T1996" s="2">
        <f>Table1[[#This Row],[units_sold]]-Table1[[#This Row],[unit_return]]</f>
        <v>567.48559999999998</v>
      </c>
      <c r="U1996">
        <f>Table1[[#This Row],[final_sold]]*Table1[[#This Row],[final_price]]</f>
        <v>3487556.7191706467</v>
      </c>
      <c r="V1996">
        <v>3.14</v>
      </c>
      <c r="W1996">
        <v>20.54</v>
      </c>
    </row>
    <row r="1997" spans="1:23" x14ac:dyDescent="0.3">
      <c r="A1997">
        <v>2020</v>
      </c>
      <c r="B1997" t="s">
        <v>39</v>
      </c>
      <c r="C1997" t="s">
        <v>22</v>
      </c>
      <c r="D1997">
        <v>145455</v>
      </c>
      <c r="E1997">
        <v>5.21</v>
      </c>
      <c r="F1997" s="2">
        <f>Table1[[#This Row],[website_traffic]]*(Table1[[#This Row],[conversion_rate]]/100)</f>
        <v>7578.2055</v>
      </c>
      <c r="G1997">
        <v>240859.19</v>
      </c>
      <c r="H1997" s="2">
        <f>Table1[[#This Row],[marketing_spend]]/Table1[[#This Row],[customer buying]]</f>
        <v>31.783143120096177</v>
      </c>
      <c r="I1997">
        <v>45065.2</v>
      </c>
      <c r="J1997">
        <v>36.380000000000003</v>
      </c>
      <c r="K1997" s="1">
        <f t="shared" si="31"/>
        <v>28670.480239999997</v>
      </c>
      <c r="L1997">
        <v>380.21</v>
      </c>
      <c r="M1997">
        <v>1.19</v>
      </c>
      <c r="N1997" s="1">
        <f>Table1[[#This Row],[final_price]]*Table1[[#This Row],[competitor_price_index]]</f>
        <v>34117.871485599993</v>
      </c>
      <c r="O1997" t="s">
        <v>44</v>
      </c>
      <c r="P1997">
        <v>270</v>
      </c>
      <c r="Q1997">
        <v>5437</v>
      </c>
      <c r="R1997">
        <v>24.8</v>
      </c>
      <c r="S1997" s="2">
        <f>Table1[[#This Row],[units_sold]]*(Table1[[#This Row],[return_rate]]/100)</f>
        <v>1348.376</v>
      </c>
      <c r="T1997" s="2">
        <f>Table1[[#This Row],[units_sold]]-Table1[[#This Row],[unit_return]]</f>
        <v>4088.6239999999998</v>
      </c>
      <c r="U1997">
        <f>Table1[[#This Row],[final_sold]]*Table1[[#This Row],[final_price]]</f>
        <v>117222813.60078974</v>
      </c>
      <c r="V1997">
        <v>2.87</v>
      </c>
      <c r="W1997">
        <v>15.79</v>
      </c>
    </row>
    <row r="1998" spans="1:23" x14ac:dyDescent="0.3">
      <c r="A1998">
        <v>2020</v>
      </c>
      <c r="B1998" t="s">
        <v>39</v>
      </c>
      <c r="C1998" t="s">
        <v>20</v>
      </c>
      <c r="D1998">
        <v>17760</v>
      </c>
      <c r="E1998">
        <v>4.79</v>
      </c>
      <c r="F1998" s="2">
        <f>Table1[[#This Row],[website_traffic]]*(Table1[[#This Row],[conversion_rate]]/100)</f>
        <v>850.70399999999995</v>
      </c>
      <c r="G1998">
        <v>232422.18</v>
      </c>
      <c r="H1998" s="2">
        <f>Table1[[#This Row],[marketing_spend]]/Table1[[#This Row],[customer buying]]</f>
        <v>273.21157535405968</v>
      </c>
      <c r="I1998">
        <v>27261.61</v>
      </c>
      <c r="J1998">
        <v>49.54</v>
      </c>
      <c r="K1998" s="1">
        <f t="shared" si="31"/>
        <v>13756.208405999998</v>
      </c>
      <c r="L1998">
        <v>272.77</v>
      </c>
      <c r="M1998">
        <v>0.83</v>
      </c>
      <c r="N1998" s="1">
        <f>Table1[[#This Row],[final_price]]*Table1[[#This Row],[competitor_price_index]]</f>
        <v>11417.652976979998</v>
      </c>
      <c r="O1998" t="s">
        <v>45</v>
      </c>
      <c r="P1998">
        <v>2162</v>
      </c>
      <c r="Q1998">
        <v>736</v>
      </c>
      <c r="R1998">
        <v>16.940000000000001</v>
      </c>
      <c r="S1998" s="2">
        <f>Table1[[#This Row],[units_sold]]*(Table1[[#This Row],[return_rate]]/100)</f>
        <v>124.67840000000001</v>
      </c>
      <c r="T1998" s="2">
        <f>Table1[[#This Row],[units_sold]]-Table1[[#This Row],[unit_return]]</f>
        <v>611.32159999999999</v>
      </c>
      <c r="U1998">
        <f>Table1[[#This Row],[final_sold]]*Table1[[#This Row],[final_price]]</f>
        <v>8409467.3326893691</v>
      </c>
      <c r="V1998">
        <v>4.33</v>
      </c>
      <c r="W1998">
        <v>10.67</v>
      </c>
    </row>
    <row r="1999" spans="1:23" x14ac:dyDescent="0.3">
      <c r="A1999">
        <v>2020</v>
      </c>
      <c r="B1999" t="s">
        <v>39</v>
      </c>
      <c r="C1999" t="s">
        <v>19</v>
      </c>
      <c r="D1999">
        <v>123850</v>
      </c>
      <c r="E1999">
        <v>3.46</v>
      </c>
      <c r="F1999" s="2">
        <f>Table1[[#This Row],[website_traffic]]*(Table1[[#This Row],[conversion_rate]]/100)</f>
        <v>4285.21</v>
      </c>
      <c r="G1999">
        <v>205110.04</v>
      </c>
      <c r="H1999" s="2">
        <f>Table1[[#This Row],[marketing_spend]]/Table1[[#This Row],[customer buying]]</f>
        <v>47.864641406138787</v>
      </c>
      <c r="I1999">
        <v>6139.73</v>
      </c>
      <c r="J1999">
        <v>45.53</v>
      </c>
      <c r="K1999" s="1">
        <f t="shared" si="31"/>
        <v>3344.3109309999995</v>
      </c>
      <c r="L1999">
        <v>449.03</v>
      </c>
      <c r="M1999">
        <v>1.18</v>
      </c>
      <c r="N1999" s="1">
        <f>Table1[[#This Row],[final_price]]*Table1[[#This Row],[competitor_price_index]]</f>
        <v>3946.2868985799992</v>
      </c>
      <c r="O1999" t="s">
        <v>45</v>
      </c>
      <c r="P1999">
        <v>1629</v>
      </c>
      <c r="Q1999">
        <v>2442</v>
      </c>
      <c r="R1999">
        <v>23.72</v>
      </c>
      <c r="S1999" s="2">
        <f>Table1[[#This Row],[units_sold]]*(Table1[[#This Row],[return_rate]]/100)</f>
        <v>579.24239999999998</v>
      </c>
      <c r="T1999" s="2">
        <f>Table1[[#This Row],[units_sold]]-Table1[[#This Row],[unit_return]]</f>
        <v>1862.7575999999999</v>
      </c>
      <c r="U1999">
        <f>Table1[[#This Row],[final_sold]]*Table1[[#This Row],[final_price]]</f>
        <v>6229640.6034833249</v>
      </c>
      <c r="V1999">
        <v>2.85</v>
      </c>
      <c r="W1999">
        <v>14.82</v>
      </c>
    </row>
    <row r="2000" spans="1:23" x14ac:dyDescent="0.3">
      <c r="A2000">
        <v>2020</v>
      </c>
      <c r="B2000" t="s">
        <v>39</v>
      </c>
      <c r="C2000" t="s">
        <v>18</v>
      </c>
      <c r="D2000">
        <v>68762</v>
      </c>
      <c r="E2000">
        <v>3.01</v>
      </c>
      <c r="F2000" s="2">
        <f>Table1[[#This Row],[website_traffic]]*(Table1[[#This Row],[conversion_rate]]/100)</f>
        <v>2069.7361999999998</v>
      </c>
      <c r="G2000">
        <v>49994.96</v>
      </c>
      <c r="H2000" s="2">
        <f>Table1[[#This Row],[marketing_spend]]/Table1[[#This Row],[customer buying]]</f>
        <v>24.155232922920323</v>
      </c>
      <c r="I2000">
        <v>26523.49</v>
      </c>
      <c r="J2000">
        <v>18.59</v>
      </c>
      <c r="K2000" s="1">
        <f t="shared" si="31"/>
        <v>21592.773209000003</v>
      </c>
      <c r="L2000">
        <v>34.409999999999997</v>
      </c>
      <c r="M2000">
        <v>0.92</v>
      </c>
      <c r="N2000" s="1">
        <f>Table1[[#This Row],[final_price]]*Table1[[#This Row],[competitor_price_index]]</f>
        <v>19865.351352280002</v>
      </c>
      <c r="O2000" t="s">
        <v>45</v>
      </c>
      <c r="P2000">
        <v>724</v>
      </c>
      <c r="Q2000">
        <v>1974</v>
      </c>
      <c r="R2000">
        <v>20.89</v>
      </c>
      <c r="S2000" s="2">
        <f>Table1[[#This Row],[units_sold]]*(Table1[[#This Row],[return_rate]]/100)</f>
        <v>412.36860000000001</v>
      </c>
      <c r="T2000" s="2">
        <f>Table1[[#This Row],[units_sold]]-Table1[[#This Row],[unit_return]]</f>
        <v>1561.6314</v>
      </c>
      <c r="U2000">
        <f>Table1[[#This Row],[final_sold]]*Table1[[#This Row],[final_price]]</f>
        <v>33719952.656253166</v>
      </c>
      <c r="V2000">
        <v>4.7699999999999996</v>
      </c>
      <c r="W2000">
        <v>5.9</v>
      </c>
    </row>
    <row r="2001" spans="1:23" x14ac:dyDescent="0.3">
      <c r="A2001">
        <v>2020</v>
      </c>
      <c r="B2001" t="s">
        <v>39</v>
      </c>
      <c r="C2001" t="s">
        <v>22</v>
      </c>
      <c r="D2001">
        <v>146174</v>
      </c>
      <c r="E2001">
        <v>3.94</v>
      </c>
      <c r="F2001" s="2">
        <f>Table1[[#This Row],[website_traffic]]*(Table1[[#This Row],[conversion_rate]]/100)</f>
        <v>5759.2555999999995</v>
      </c>
      <c r="G2001">
        <v>213892.6</v>
      </c>
      <c r="H2001" s="2">
        <f>Table1[[#This Row],[marketing_spend]]/Table1[[#This Row],[customer buying]]</f>
        <v>37.138931635539848</v>
      </c>
      <c r="I2001">
        <v>42031.91</v>
      </c>
      <c r="J2001">
        <v>37.549999999999997</v>
      </c>
      <c r="K2001" s="1">
        <f t="shared" si="31"/>
        <v>26248.927795000003</v>
      </c>
      <c r="L2001">
        <v>172.91</v>
      </c>
      <c r="M2001">
        <v>1.1399999999999999</v>
      </c>
      <c r="N2001" s="1">
        <f>Table1[[#This Row],[final_price]]*Table1[[#This Row],[competitor_price_index]]</f>
        <v>29923.7776863</v>
      </c>
      <c r="O2001" t="s">
        <v>45</v>
      </c>
      <c r="P2001">
        <v>4521</v>
      </c>
      <c r="Q2001">
        <v>4112</v>
      </c>
      <c r="R2001">
        <v>1.29</v>
      </c>
      <c r="S2001" s="2">
        <f>Table1[[#This Row],[units_sold]]*(Table1[[#This Row],[return_rate]]/100)</f>
        <v>53.044800000000002</v>
      </c>
      <c r="T2001" s="2">
        <f>Table1[[#This Row],[units_sold]]-Table1[[#This Row],[unit_return]]</f>
        <v>4058.9551999999999</v>
      </c>
      <c r="U2001">
        <f>Table1[[#This Row],[final_sold]]*Table1[[#This Row],[final_price]]</f>
        <v>106543221.96793979</v>
      </c>
      <c r="V2001">
        <v>3.57</v>
      </c>
      <c r="W2001">
        <v>13.49</v>
      </c>
    </row>
    <row r="2002" spans="1:23" x14ac:dyDescent="0.3">
      <c r="A2002">
        <v>2020</v>
      </c>
      <c r="B2002" t="s">
        <v>39</v>
      </c>
      <c r="C2002" t="s">
        <v>20</v>
      </c>
      <c r="D2002">
        <v>133933</v>
      </c>
      <c r="E2002">
        <v>1.51</v>
      </c>
      <c r="F2002" s="2">
        <f>Table1[[#This Row],[website_traffic]]*(Table1[[#This Row],[conversion_rate]]/100)</f>
        <v>2022.3883000000001</v>
      </c>
      <c r="G2002">
        <v>460592.97</v>
      </c>
      <c r="H2002" s="2">
        <f>Table1[[#This Row],[marketing_spend]]/Table1[[#This Row],[customer buying]]</f>
        <v>227.7470503562545</v>
      </c>
      <c r="I2002">
        <v>36300.65</v>
      </c>
      <c r="J2002">
        <v>24.55</v>
      </c>
      <c r="K2002" s="1">
        <f t="shared" si="31"/>
        <v>27388.840424999999</v>
      </c>
      <c r="L2002">
        <v>275.58999999999997</v>
      </c>
      <c r="M2002">
        <v>0.84</v>
      </c>
      <c r="N2002" s="1">
        <f>Table1[[#This Row],[final_price]]*Table1[[#This Row],[competitor_price_index]]</f>
        <v>23006.625956999997</v>
      </c>
      <c r="O2002" t="s">
        <v>45</v>
      </c>
      <c r="P2002">
        <v>3840</v>
      </c>
      <c r="Q2002">
        <v>1589</v>
      </c>
      <c r="R2002">
        <v>20.55</v>
      </c>
      <c r="S2002" s="2">
        <f>Table1[[#This Row],[units_sold]]*(Table1[[#This Row],[return_rate]]/100)</f>
        <v>326.53950000000003</v>
      </c>
      <c r="T2002" s="2">
        <f>Table1[[#This Row],[units_sold]]-Table1[[#This Row],[unit_return]]</f>
        <v>1262.4604999999999</v>
      </c>
      <c r="U2002">
        <f>Table1[[#This Row],[final_sold]]*Table1[[#This Row],[final_price]]</f>
        <v>34577329.177365705</v>
      </c>
      <c r="V2002">
        <v>3.93</v>
      </c>
      <c r="W2002">
        <v>12.2</v>
      </c>
    </row>
    <row r="2003" spans="1:23" x14ac:dyDescent="0.3">
      <c r="A2003">
        <v>2020</v>
      </c>
      <c r="B2003" t="s">
        <v>39</v>
      </c>
      <c r="C2003" t="s">
        <v>21</v>
      </c>
      <c r="D2003">
        <v>33862</v>
      </c>
      <c r="E2003">
        <v>3.51</v>
      </c>
      <c r="F2003" s="2">
        <f>Table1[[#This Row],[website_traffic]]*(Table1[[#This Row],[conversion_rate]]/100)</f>
        <v>1188.5562</v>
      </c>
      <c r="G2003">
        <v>189764.56</v>
      </c>
      <c r="H2003" s="2">
        <f>Table1[[#This Row],[marketing_spend]]/Table1[[#This Row],[customer buying]]</f>
        <v>159.65972833257695</v>
      </c>
      <c r="I2003">
        <v>37515.9</v>
      </c>
      <c r="J2003">
        <v>52.5</v>
      </c>
      <c r="K2003" s="1">
        <f t="shared" si="31"/>
        <v>17820.052500000002</v>
      </c>
      <c r="L2003">
        <v>199.97</v>
      </c>
      <c r="M2003">
        <v>1.03</v>
      </c>
      <c r="N2003" s="1">
        <f>Table1[[#This Row],[final_price]]*Table1[[#This Row],[competitor_price_index]]</f>
        <v>18354.654075000002</v>
      </c>
      <c r="O2003" t="s">
        <v>44</v>
      </c>
      <c r="P2003">
        <v>2229</v>
      </c>
      <c r="Q2003">
        <v>861</v>
      </c>
      <c r="R2003">
        <v>23.64</v>
      </c>
      <c r="S2003" s="2">
        <f>Table1[[#This Row],[units_sold]]*(Table1[[#This Row],[return_rate]]/100)</f>
        <v>203.54040000000001</v>
      </c>
      <c r="T2003" s="2">
        <f>Table1[[#This Row],[units_sold]]-Table1[[#This Row],[unit_return]]</f>
        <v>657.45960000000002</v>
      </c>
      <c r="U2003">
        <f>Table1[[#This Row],[final_sold]]*Table1[[#This Row],[final_price]]</f>
        <v>11715964.588629002</v>
      </c>
      <c r="V2003">
        <v>2.9</v>
      </c>
      <c r="W2003">
        <v>17.100000000000001</v>
      </c>
    </row>
    <row r="2004" spans="1:23" x14ac:dyDescent="0.3">
      <c r="A2004">
        <v>2020</v>
      </c>
      <c r="B2004" t="s">
        <v>39</v>
      </c>
      <c r="C2004" t="s">
        <v>19</v>
      </c>
      <c r="D2004">
        <v>53448</v>
      </c>
      <c r="E2004">
        <v>4.46</v>
      </c>
      <c r="F2004" s="2">
        <f>Table1[[#This Row],[website_traffic]]*(Table1[[#This Row],[conversion_rate]]/100)</f>
        <v>2383.7808</v>
      </c>
      <c r="G2004">
        <v>444914.47</v>
      </c>
      <c r="H2004" s="2">
        <f>Table1[[#This Row],[marketing_spend]]/Table1[[#This Row],[customer buying]]</f>
        <v>186.64235822354135</v>
      </c>
      <c r="I2004">
        <v>48241.59</v>
      </c>
      <c r="J2004">
        <v>36.85</v>
      </c>
      <c r="K2004" s="1">
        <f t="shared" si="31"/>
        <v>30464.564084999995</v>
      </c>
      <c r="L2004">
        <v>83.42</v>
      </c>
      <c r="M2004">
        <v>1.18</v>
      </c>
      <c r="N2004" s="1">
        <f>Table1[[#This Row],[final_price]]*Table1[[#This Row],[competitor_price_index]]</f>
        <v>35948.185620299992</v>
      </c>
      <c r="O2004" t="s">
        <v>44</v>
      </c>
      <c r="P2004">
        <v>1365</v>
      </c>
      <c r="Q2004">
        <v>2634</v>
      </c>
      <c r="R2004">
        <v>21</v>
      </c>
      <c r="S2004" s="2">
        <f>Table1[[#This Row],[units_sold]]*(Table1[[#This Row],[return_rate]]/100)</f>
        <v>553.14</v>
      </c>
      <c r="T2004" s="2">
        <f>Table1[[#This Row],[units_sold]]-Table1[[#This Row],[unit_return]]</f>
        <v>2080.86</v>
      </c>
      <c r="U2004">
        <f>Table1[[#This Row],[final_sold]]*Table1[[#This Row],[final_price]]</f>
        <v>63392492.821913093</v>
      </c>
      <c r="V2004">
        <v>4.42</v>
      </c>
      <c r="W2004">
        <v>15.51</v>
      </c>
    </row>
    <row r="2005" spans="1:23" x14ac:dyDescent="0.3">
      <c r="A2005">
        <v>2020</v>
      </c>
      <c r="B2005" t="s">
        <v>39</v>
      </c>
      <c r="C2005" t="s">
        <v>21</v>
      </c>
      <c r="D2005">
        <v>12924</v>
      </c>
      <c r="E2005">
        <v>6.96</v>
      </c>
      <c r="F2005" s="2">
        <f>Table1[[#This Row],[website_traffic]]*(Table1[[#This Row],[conversion_rate]]/100)</f>
        <v>899.51039999999989</v>
      </c>
      <c r="G2005">
        <v>209431.07</v>
      </c>
      <c r="H2005" s="2">
        <f>Table1[[#This Row],[marketing_spend]]/Table1[[#This Row],[customer buying]]</f>
        <v>232.82784723778627</v>
      </c>
      <c r="I2005">
        <v>1864.64</v>
      </c>
      <c r="J2005">
        <v>33.299999999999997</v>
      </c>
      <c r="K2005" s="1">
        <f t="shared" si="31"/>
        <v>1243.7148800000002</v>
      </c>
      <c r="L2005">
        <v>467.98</v>
      </c>
      <c r="M2005">
        <v>1.07</v>
      </c>
      <c r="N2005" s="1">
        <f>Table1[[#This Row],[final_price]]*Table1[[#This Row],[competitor_price_index]]</f>
        <v>1330.7749216000004</v>
      </c>
      <c r="O2005" t="s">
        <v>45</v>
      </c>
      <c r="P2005">
        <v>2603</v>
      </c>
      <c r="Q2005">
        <v>681</v>
      </c>
      <c r="R2005">
        <v>23.53</v>
      </c>
      <c r="S2005" s="2">
        <f>Table1[[#This Row],[units_sold]]*(Table1[[#This Row],[return_rate]]/100)</f>
        <v>160.23930000000001</v>
      </c>
      <c r="T2005" s="2">
        <f>Table1[[#This Row],[units_sold]]-Table1[[#This Row],[unit_return]]</f>
        <v>520.76070000000004</v>
      </c>
      <c r="U2005">
        <f>Table1[[#This Row],[final_sold]]*Table1[[#This Row],[final_price]]</f>
        <v>647677.83150921622</v>
      </c>
      <c r="V2005">
        <v>3.79</v>
      </c>
      <c r="W2005">
        <v>8.1199999999999992</v>
      </c>
    </row>
    <row r="2006" spans="1:23" x14ac:dyDescent="0.3">
      <c r="A2006">
        <v>2020</v>
      </c>
      <c r="B2006" t="s">
        <v>39</v>
      </c>
      <c r="C2006" t="s">
        <v>19</v>
      </c>
      <c r="D2006">
        <v>123766</v>
      </c>
      <c r="E2006">
        <v>6.53</v>
      </c>
      <c r="F2006" s="2">
        <f>Table1[[#This Row],[website_traffic]]*(Table1[[#This Row],[conversion_rate]]/100)</f>
        <v>8081.9197999999997</v>
      </c>
      <c r="G2006">
        <v>316285.99</v>
      </c>
      <c r="H2006" s="2">
        <f>Table1[[#This Row],[marketing_spend]]/Table1[[#This Row],[customer buying]]</f>
        <v>39.135007254093267</v>
      </c>
      <c r="I2006">
        <v>21558.59</v>
      </c>
      <c r="J2006">
        <v>49.16</v>
      </c>
      <c r="K2006" s="1">
        <f t="shared" si="31"/>
        <v>10960.387155999999</v>
      </c>
      <c r="L2006">
        <v>296.60000000000002</v>
      </c>
      <c r="M2006">
        <v>1.07</v>
      </c>
      <c r="N2006" s="1">
        <f>Table1[[#This Row],[final_price]]*Table1[[#This Row],[competitor_price_index]]</f>
        <v>11727.61425692</v>
      </c>
      <c r="O2006" t="s">
        <v>45</v>
      </c>
      <c r="P2006">
        <v>4380</v>
      </c>
      <c r="Q2006">
        <v>4784</v>
      </c>
      <c r="R2006">
        <v>22.19</v>
      </c>
      <c r="S2006" s="2">
        <f>Table1[[#This Row],[units_sold]]*(Table1[[#This Row],[return_rate]]/100)</f>
        <v>1061.5696</v>
      </c>
      <c r="T2006" s="2">
        <f>Table1[[#This Row],[units_sold]]-Table1[[#This Row],[unit_return]]</f>
        <v>3722.4304000000002</v>
      </c>
      <c r="U2006">
        <f>Table1[[#This Row],[final_sold]]*Table1[[#This Row],[final_price]]</f>
        <v>40799278.345263943</v>
      </c>
      <c r="V2006">
        <v>2.96</v>
      </c>
      <c r="W2006">
        <v>10.69</v>
      </c>
    </row>
    <row r="2007" spans="1:23" x14ac:dyDescent="0.3">
      <c r="A2007">
        <v>2020</v>
      </c>
      <c r="B2007" t="s">
        <v>39</v>
      </c>
      <c r="C2007" t="s">
        <v>20</v>
      </c>
      <c r="D2007">
        <v>40140</v>
      </c>
      <c r="E2007">
        <v>3.75</v>
      </c>
      <c r="F2007" s="2">
        <f>Table1[[#This Row],[website_traffic]]*(Table1[[#This Row],[conversion_rate]]/100)</f>
        <v>1505.25</v>
      </c>
      <c r="G2007">
        <v>239397.43</v>
      </c>
      <c r="H2007" s="2">
        <f>Table1[[#This Row],[marketing_spend]]/Table1[[#This Row],[customer buying]]</f>
        <v>159.04164092343464</v>
      </c>
      <c r="I2007">
        <v>15897.79</v>
      </c>
      <c r="J2007">
        <v>56.54</v>
      </c>
      <c r="K2007" s="1">
        <f t="shared" si="31"/>
        <v>6909.1795339999999</v>
      </c>
      <c r="L2007">
        <v>258.45</v>
      </c>
      <c r="M2007">
        <v>0.87</v>
      </c>
      <c r="N2007" s="1">
        <f>Table1[[#This Row],[final_price]]*Table1[[#This Row],[competitor_price_index]]</f>
        <v>6010.9861945800003</v>
      </c>
      <c r="O2007" t="s">
        <v>45</v>
      </c>
      <c r="P2007">
        <v>1650</v>
      </c>
      <c r="Q2007">
        <v>1068</v>
      </c>
      <c r="R2007">
        <v>22.68</v>
      </c>
      <c r="S2007" s="2">
        <f>Table1[[#This Row],[units_sold]]*(Table1[[#This Row],[return_rate]]/100)</f>
        <v>242.22239999999999</v>
      </c>
      <c r="T2007" s="2">
        <f>Table1[[#This Row],[units_sold]]-Table1[[#This Row],[unit_return]]</f>
        <v>825.77760000000001</v>
      </c>
      <c r="U2007">
        <f>Table1[[#This Row],[final_sold]]*Table1[[#This Row],[final_price]]</f>
        <v>5705445.6935556382</v>
      </c>
      <c r="V2007">
        <v>3.55</v>
      </c>
      <c r="W2007">
        <v>17.04</v>
      </c>
    </row>
    <row r="2008" spans="1:23" x14ac:dyDescent="0.3">
      <c r="A2008">
        <v>2020</v>
      </c>
      <c r="B2008" t="s">
        <v>39</v>
      </c>
      <c r="C2008" t="s">
        <v>20</v>
      </c>
      <c r="D2008">
        <v>65875</v>
      </c>
      <c r="E2008">
        <v>1.36</v>
      </c>
      <c r="F2008" s="2">
        <f>Table1[[#This Row],[website_traffic]]*(Table1[[#This Row],[conversion_rate]]/100)</f>
        <v>895.90000000000009</v>
      </c>
      <c r="G2008">
        <v>149371.09</v>
      </c>
      <c r="H2008" s="2">
        <f>Table1[[#This Row],[marketing_spend]]/Table1[[#This Row],[customer buying]]</f>
        <v>166.72741377385867</v>
      </c>
      <c r="I2008">
        <v>12996.22</v>
      </c>
      <c r="J2008">
        <v>46.58</v>
      </c>
      <c r="K2008" s="1">
        <f t="shared" si="31"/>
        <v>6942.5807239999995</v>
      </c>
      <c r="L2008">
        <v>351.51</v>
      </c>
      <c r="M2008">
        <v>1.08</v>
      </c>
      <c r="N2008" s="1">
        <f>Table1[[#This Row],[final_price]]*Table1[[#This Row],[competitor_price_index]]</f>
        <v>7497.9871819199998</v>
      </c>
      <c r="O2008" t="s">
        <v>45</v>
      </c>
      <c r="P2008">
        <v>2738</v>
      </c>
      <c r="Q2008">
        <v>852</v>
      </c>
      <c r="R2008">
        <v>18.61</v>
      </c>
      <c r="S2008" s="2">
        <f>Table1[[#This Row],[units_sold]]*(Table1[[#This Row],[return_rate]]/100)</f>
        <v>158.55719999999999</v>
      </c>
      <c r="T2008" s="2">
        <f>Table1[[#This Row],[units_sold]]-Table1[[#This Row],[unit_return]]</f>
        <v>693.44280000000003</v>
      </c>
      <c r="U2008">
        <f>Table1[[#This Row],[final_sold]]*Table1[[#This Row],[final_price]]</f>
        <v>4814282.616476587</v>
      </c>
      <c r="V2008">
        <v>4.76</v>
      </c>
      <c r="W2008">
        <v>9.2200000000000006</v>
      </c>
    </row>
    <row r="2009" spans="1:23" x14ac:dyDescent="0.3">
      <c r="A2009">
        <v>2020</v>
      </c>
      <c r="B2009" t="s">
        <v>39</v>
      </c>
      <c r="C2009" t="s">
        <v>19</v>
      </c>
      <c r="D2009">
        <v>33174</v>
      </c>
      <c r="E2009">
        <v>6.45</v>
      </c>
      <c r="F2009" s="2">
        <f>Table1[[#This Row],[website_traffic]]*(Table1[[#This Row],[conversion_rate]]/100)</f>
        <v>2139.723</v>
      </c>
      <c r="G2009">
        <v>235764.16</v>
      </c>
      <c r="H2009" s="2">
        <f>Table1[[#This Row],[marketing_spend]]/Table1[[#This Row],[customer buying]]</f>
        <v>110.18443041459105</v>
      </c>
      <c r="I2009">
        <v>22970.07</v>
      </c>
      <c r="J2009">
        <v>4.8499999999999996</v>
      </c>
      <c r="K2009" s="1">
        <f t="shared" si="31"/>
        <v>21856.021605000002</v>
      </c>
      <c r="L2009">
        <v>221.91</v>
      </c>
      <c r="M2009">
        <v>1.19</v>
      </c>
      <c r="N2009" s="1">
        <f>Table1[[#This Row],[final_price]]*Table1[[#This Row],[competitor_price_index]]</f>
        <v>26008.665709950001</v>
      </c>
      <c r="O2009" t="s">
        <v>44</v>
      </c>
      <c r="P2009">
        <v>1477</v>
      </c>
      <c r="Q2009">
        <v>1492</v>
      </c>
      <c r="R2009">
        <v>8.59</v>
      </c>
      <c r="S2009" s="2">
        <f>Table1[[#This Row],[units_sold]]*(Table1[[#This Row],[return_rate]]/100)</f>
        <v>128.1628</v>
      </c>
      <c r="T2009" s="2">
        <f>Table1[[#This Row],[units_sold]]-Table1[[#This Row],[unit_return]]</f>
        <v>1363.8371999999999</v>
      </c>
      <c r="U2009">
        <f>Table1[[#This Row],[final_sold]]*Table1[[#This Row],[final_price]]</f>
        <v>29808055.308902707</v>
      </c>
      <c r="V2009">
        <v>2.79</v>
      </c>
      <c r="W2009">
        <v>3.23</v>
      </c>
    </row>
    <row r="2010" spans="1:23" x14ac:dyDescent="0.3">
      <c r="A2010">
        <v>2020</v>
      </c>
      <c r="B2010" t="s">
        <v>39</v>
      </c>
      <c r="C2010" t="s">
        <v>19</v>
      </c>
      <c r="D2010">
        <v>36682</v>
      </c>
      <c r="E2010">
        <v>3.58</v>
      </c>
      <c r="F2010" s="2">
        <f>Table1[[#This Row],[website_traffic]]*(Table1[[#This Row],[conversion_rate]]/100)</f>
        <v>1313.2156</v>
      </c>
      <c r="G2010">
        <v>44482.9</v>
      </c>
      <c r="H2010" s="2">
        <f>Table1[[#This Row],[marketing_spend]]/Table1[[#This Row],[customer buying]]</f>
        <v>33.873264984058977</v>
      </c>
      <c r="I2010">
        <v>33533.550000000003</v>
      </c>
      <c r="J2010">
        <v>24.21</v>
      </c>
      <c r="K2010" s="1">
        <f t="shared" si="31"/>
        <v>25415.077545000004</v>
      </c>
      <c r="L2010">
        <v>358.69</v>
      </c>
      <c r="M2010">
        <v>1.01</v>
      </c>
      <c r="N2010" s="1">
        <f>Table1[[#This Row],[final_price]]*Table1[[#This Row],[competitor_price_index]]</f>
        <v>25669.228320450005</v>
      </c>
      <c r="O2010" t="s">
        <v>45</v>
      </c>
      <c r="P2010">
        <v>3521</v>
      </c>
      <c r="Q2010">
        <v>1163</v>
      </c>
      <c r="R2010">
        <v>16.78</v>
      </c>
      <c r="S2010" s="2">
        <f>Table1[[#This Row],[units_sold]]*(Table1[[#This Row],[return_rate]]/100)</f>
        <v>195.1514</v>
      </c>
      <c r="T2010" s="2">
        <f>Table1[[#This Row],[units_sold]]-Table1[[#This Row],[unit_return]]</f>
        <v>967.84860000000003</v>
      </c>
      <c r="U2010">
        <f>Table1[[#This Row],[final_sold]]*Table1[[#This Row],[final_price]]</f>
        <v>24597947.220819693</v>
      </c>
      <c r="V2010">
        <v>4.43</v>
      </c>
      <c r="W2010">
        <v>7.51</v>
      </c>
    </row>
    <row r="2011" spans="1:23" x14ac:dyDescent="0.3">
      <c r="A2011">
        <v>2020</v>
      </c>
      <c r="B2011" t="s">
        <v>39</v>
      </c>
      <c r="C2011" t="s">
        <v>20</v>
      </c>
      <c r="D2011">
        <v>45588</v>
      </c>
      <c r="E2011">
        <v>3.5</v>
      </c>
      <c r="F2011" s="2">
        <f>Table1[[#This Row],[website_traffic]]*(Table1[[#This Row],[conversion_rate]]/100)</f>
        <v>1595.5800000000002</v>
      </c>
      <c r="G2011">
        <v>14553.07</v>
      </c>
      <c r="H2011" s="2">
        <f>Table1[[#This Row],[marketing_spend]]/Table1[[#This Row],[customer buying]]</f>
        <v>9.1208651399491085</v>
      </c>
      <c r="I2011">
        <v>7104.9</v>
      </c>
      <c r="J2011">
        <v>10.01</v>
      </c>
      <c r="K2011" s="1">
        <f t="shared" si="31"/>
        <v>6393.6995099999995</v>
      </c>
      <c r="L2011">
        <v>206.89</v>
      </c>
      <c r="M2011">
        <v>1.02</v>
      </c>
      <c r="N2011" s="1">
        <f>Table1[[#This Row],[final_price]]*Table1[[#This Row],[competitor_price_index]]</f>
        <v>6521.5735001999992</v>
      </c>
      <c r="O2011" t="s">
        <v>45</v>
      </c>
      <c r="P2011">
        <v>2791</v>
      </c>
      <c r="Q2011">
        <v>1365</v>
      </c>
      <c r="R2011">
        <v>11.26</v>
      </c>
      <c r="S2011" s="2">
        <f>Table1[[#This Row],[units_sold]]*(Table1[[#This Row],[return_rate]]/100)</f>
        <v>153.69899999999998</v>
      </c>
      <c r="T2011" s="2">
        <f>Table1[[#This Row],[units_sold]]-Table1[[#This Row],[unit_return]]</f>
        <v>1211.3009999999999</v>
      </c>
      <c r="U2011">
        <f>Table1[[#This Row],[final_sold]]*Table1[[#This Row],[final_price]]</f>
        <v>7744694.6101625087</v>
      </c>
      <c r="V2011">
        <v>4.28</v>
      </c>
      <c r="W2011">
        <v>6.7</v>
      </c>
    </row>
    <row r="2012" spans="1:23" x14ac:dyDescent="0.3">
      <c r="A2012">
        <v>2020</v>
      </c>
      <c r="B2012" t="s">
        <v>39</v>
      </c>
      <c r="C2012" t="s">
        <v>20</v>
      </c>
      <c r="D2012">
        <v>116117</v>
      </c>
      <c r="E2012">
        <v>2.98</v>
      </c>
      <c r="F2012" s="2">
        <f>Table1[[#This Row],[website_traffic]]*(Table1[[#This Row],[conversion_rate]]/100)</f>
        <v>3460.2865999999999</v>
      </c>
      <c r="G2012">
        <v>424368.7</v>
      </c>
      <c r="H2012" s="2">
        <f>Table1[[#This Row],[marketing_spend]]/Table1[[#This Row],[customer buying]]</f>
        <v>122.63975475326235</v>
      </c>
      <c r="I2012">
        <v>20002.22</v>
      </c>
      <c r="J2012">
        <v>20.78</v>
      </c>
      <c r="K2012" s="1">
        <f t="shared" si="31"/>
        <v>15845.758684</v>
      </c>
      <c r="L2012">
        <v>361.82</v>
      </c>
      <c r="M2012">
        <v>1.04</v>
      </c>
      <c r="N2012" s="1">
        <f>Table1[[#This Row],[final_price]]*Table1[[#This Row],[competitor_price_index]]</f>
        <v>16479.589031359999</v>
      </c>
      <c r="O2012" t="s">
        <v>44</v>
      </c>
      <c r="P2012">
        <v>2508</v>
      </c>
      <c r="Q2012">
        <v>3538</v>
      </c>
      <c r="R2012">
        <v>6.54</v>
      </c>
      <c r="S2012" s="2">
        <f>Table1[[#This Row],[units_sold]]*(Table1[[#This Row],[return_rate]]/100)</f>
        <v>231.3852</v>
      </c>
      <c r="T2012" s="2">
        <f>Table1[[#This Row],[units_sold]]-Table1[[#This Row],[unit_return]]</f>
        <v>3306.6147999999998</v>
      </c>
      <c r="U2012">
        <f>Table1[[#This Row],[final_sold]]*Table1[[#This Row],[final_price]]</f>
        <v>52395820.181742921</v>
      </c>
      <c r="V2012">
        <v>4.09</v>
      </c>
      <c r="W2012">
        <v>16.93</v>
      </c>
    </row>
    <row r="2013" spans="1:23" x14ac:dyDescent="0.3">
      <c r="A2013">
        <v>2020</v>
      </c>
      <c r="B2013" t="s">
        <v>39</v>
      </c>
      <c r="C2013" t="s">
        <v>21</v>
      </c>
      <c r="D2013">
        <v>137248</v>
      </c>
      <c r="E2013">
        <v>1.61</v>
      </c>
      <c r="F2013" s="2">
        <f>Table1[[#This Row],[website_traffic]]*(Table1[[#This Row],[conversion_rate]]/100)</f>
        <v>2209.6927999999998</v>
      </c>
      <c r="G2013">
        <v>378949.64</v>
      </c>
      <c r="H2013" s="2">
        <f>Table1[[#This Row],[marketing_spend]]/Table1[[#This Row],[customer buying]]</f>
        <v>171.4942638180294</v>
      </c>
      <c r="I2013">
        <v>48289.53</v>
      </c>
      <c r="J2013">
        <v>2</v>
      </c>
      <c r="K2013" s="1">
        <f t="shared" si="31"/>
        <v>47323.739399999999</v>
      </c>
      <c r="L2013">
        <v>134.97999999999999</v>
      </c>
      <c r="M2013">
        <v>1.01</v>
      </c>
      <c r="N2013" s="1">
        <f>Table1[[#This Row],[final_price]]*Table1[[#This Row],[competitor_price_index]]</f>
        <v>47796.976794000002</v>
      </c>
      <c r="O2013" t="s">
        <v>45</v>
      </c>
      <c r="P2013">
        <v>1371</v>
      </c>
      <c r="Q2013">
        <v>1988</v>
      </c>
      <c r="R2013">
        <v>5.54</v>
      </c>
      <c r="S2013" s="2">
        <f>Table1[[#This Row],[units_sold]]*(Table1[[#This Row],[return_rate]]/100)</f>
        <v>110.1352</v>
      </c>
      <c r="T2013" s="2">
        <f>Table1[[#This Row],[units_sold]]-Table1[[#This Row],[unit_return]]</f>
        <v>1877.8648000000001</v>
      </c>
      <c r="U2013">
        <f>Table1[[#This Row],[final_sold]]*Table1[[#This Row],[final_price]]</f>
        <v>88867584.423633114</v>
      </c>
      <c r="V2013">
        <v>4.5</v>
      </c>
      <c r="W2013">
        <v>8.07</v>
      </c>
    </row>
    <row r="2014" spans="1:23" x14ac:dyDescent="0.3">
      <c r="A2014">
        <v>2020</v>
      </c>
      <c r="B2014" t="s">
        <v>39</v>
      </c>
      <c r="C2014" t="s">
        <v>18</v>
      </c>
      <c r="D2014">
        <v>41431</v>
      </c>
      <c r="E2014">
        <v>4.6900000000000004</v>
      </c>
      <c r="F2014" s="2">
        <f>Table1[[#This Row],[website_traffic]]*(Table1[[#This Row],[conversion_rate]]/100)</f>
        <v>1943.1139000000003</v>
      </c>
      <c r="G2014">
        <v>305381.56</v>
      </c>
      <c r="H2014" s="2">
        <f>Table1[[#This Row],[marketing_spend]]/Table1[[#This Row],[customer buying]]</f>
        <v>157.16091578573955</v>
      </c>
      <c r="I2014">
        <v>19370.939999999999</v>
      </c>
      <c r="J2014">
        <v>10.78</v>
      </c>
      <c r="K2014" s="1">
        <f t="shared" si="31"/>
        <v>17282.752667999997</v>
      </c>
      <c r="L2014">
        <v>109.06</v>
      </c>
      <c r="M2014">
        <v>1.1399999999999999</v>
      </c>
      <c r="N2014" s="1">
        <f>Table1[[#This Row],[final_price]]*Table1[[#This Row],[competitor_price_index]]</f>
        <v>19702.338041519994</v>
      </c>
      <c r="O2014" t="s">
        <v>45</v>
      </c>
      <c r="P2014">
        <v>2587</v>
      </c>
      <c r="Q2014">
        <v>1779</v>
      </c>
      <c r="R2014">
        <v>5.28</v>
      </c>
      <c r="S2014" s="2">
        <f>Table1[[#This Row],[units_sold]]*(Table1[[#This Row],[return_rate]]/100)</f>
        <v>93.931200000000004</v>
      </c>
      <c r="T2014" s="2">
        <f>Table1[[#This Row],[units_sold]]-Table1[[#This Row],[unit_return]]</f>
        <v>1685.0688</v>
      </c>
      <c r="U2014">
        <f>Table1[[#This Row],[final_sold]]*Table1[[#This Row],[final_price]]</f>
        <v>29122627.298963554</v>
      </c>
      <c r="V2014">
        <v>4.58</v>
      </c>
      <c r="W2014">
        <v>5.75</v>
      </c>
    </row>
    <row r="2015" spans="1:23" x14ac:dyDescent="0.3">
      <c r="A2015">
        <v>2020</v>
      </c>
      <c r="B2015" t="s">
        <v>39</v>
      </c>
      <c r="C2015" t="s">
        <v>19</v>
      </c>
      <c r="D2015">
        <v>132024</v>
      </c>
      <c r="E2015">
        <v>6.99</v>
      </c>
      <c r="F2015" s="2">
        <f>Table1[[#This Row],[website_traffic]]*(Table1[[#This Row],[conversion_rate]]/100)</f>
        <v>9228.4776000000002</v>
      </c>
      <c r="G2015">
        <v>44819.38</v>
      </c>
      <c r="H2015" s="2">
        <f>Table1[[#This Row],[marketing_spend]]/Table1[[#This Row],[customer buying]]</f>
        <v>4.8566385424178735</v>
      </c>
      <c r="I2015">
        <v>28228.95</v>
      </c>
      <c r="J2015">
        <v>25.93</v>
      </c>
      <c r="K2015" s="1">
        <f t="shared" si="31"/>
        <v>20909.183265</v>
      </c>
      <c r="L2015">
        <v>25.25</v>
      </c>
      <c r="M2015">
        <v>1.03</v>
      </c>
      <c r="N2015" s="1">
        <f>Table1[[#This Row],[final_price]]*Table1[[#This Row],[competitor_price_index]]</f>
        <v>21536.458762950002</v>
      </c>
      <c r="O2015" t="s">
        <v>44</v>
      </c>
      <c r="P2015">
        <v>1009</v>
      </c>
      <c r="Q2015">
        <v>6483</v>
      </c>
      <c r="R2015">
        <v>24.7</v>
      </c>
      <c r="S2015" s="2">
        <f>Table1[[#This Row],[units_sold]]*(Table1[[#This Row],[return_rate]]/100)</f>
        <v>1601.3009999999999</v>
      </c>
      <c r="T2015" s="2">
        <f>Table1[[#This Row],[units_sold]]-Table1[[#This Row],[unit_return]]</f>
        <v>4881.6990000000005</v>
      </c>
      <c r="U2015">
        <f>Table1[[#This Row],[final_sold]]*Table1[[#This Row],[final_price]]</f>
        <v>102072339.03556724</v>
      </c>
      <c r="V2015">
        <v>2.81</v>
      </c>
      <c r="W2015">
        <v>13.64</v>
      </c>
    </row>
    <row r="2016" spans="1:23" x14ac:dyDescent="0.3">
      <c r="A2016">
        <v>2020</v>
      </c>
      <c r="B2016" t="s">
        <v>39</v>
      </c>
      <c r="C2016" t="s">
        <v>19</v>
      </c>
      <c r="D2016">
        <v>160331</v>
      </c>
      <c r="E2016">
        <v>6.22</v>
      </c>
      <c r="F2016" s="2">
        <f>Table1[[#This Row],[website_traffic]]*(Table1[[#This Row],[conversion_rate]]/100)</f>
        <v>9972.5882000000001</v>
      </c>
      <c r="G2016">
        <v>389107.08</v>
      </c>
      <c r="H2016" s="2">
        <f>Table1[[#This Row],[marketing_spend]]/Table1[[#This Row],[customer buying]]</f>
        <v>39.017662435916087</v>
      </c>
      <c r="I2016">
        <v>19908.09</v>
      </c>
      <c r="J2016">
        <v>56.69</v>
      </c>
      <c r="K2016" s="1">
        <f t="shared" si="31"/>
        <v>8622.1937790000011</v>
      </c>
      <c r="L2016">
        <v>348.49</v>
      </c>
      <c r="M2016">
        <v>1.02</v>
      </c>
      <c r="N2016" s="1">
        <f>Table1[[#This Row],[final_price]]*Table1[[#This Row],[competitor_price_index]]</f>
        <v>8794.6376545800013</v>
      </c>
      <c r="O2016" t="s">
        <v>44</v>
      </c>
      <c r="P2016">
        <v>4529</v>
      </c>
      <c r="Q2016">
        <v>7978</v>
      </c>
      <c r="R2016">
        <v>3.73</v>
      </c>
      <c r="S2016" s="2">
        <f>Table1[[#This Row],[units_sold]]*(Table1[[#This Row],[return_rate]]/100)</f>
        <v>297.57940000000002</v>
      </c>
      <c r="T2016" s="2">
        <f>Table1[[#This Row],[units_sold]]-Table1[[#This Row],[unit_return]]</f>
        <v>7680.4206000000004</v>
      </c>
      <c r="U2016">
        <f>Table1[[#This Row],[final_sold]]*Table1[[#This Row],[final_price]]</f>
        <v>66222074.717423461</v>
      </c>
      <c r="V2016">
        <v>3.2</v>
      </c>
      <c r="W2016">
        <v>22.01</v>
      </c>
    </row>
    <row r="2017" spans="1:23" x14ac:dyDescent="0.3">
      <c r="A2017">
        <v>2020</v>
      </c>
      <c r="B2017" t="s">
        <v>39</v>
      </c>
      <c r="C2017" t="s">
        <v>19</v>
      </c>
      <c r="D2017">
        <v>7654</v>
      </c>
      <c r="E2017">
        <v>1.18</v>
      </c>
      <c r="F2017" s="2">
        <f>Table1[[#This Row],[website_traffic]]*(Table1[[#This Row],[conversion_rate]]/100)</f>
        <v>90.3172</v>
      </c>
      <c r="G2017">
        <v>234101.18</v>
      </c>
      <c r="H2017" s="2">
        <f>Table1[[#This Row],[marketing_spend]]/Table1[[#This Row],[customer buying]]</f>
        <v>2591.988901338837</v>
      </c>
      <c r="I2017">
        <v>38227.800000000003</v>
      </c>
      <c r="J2017">
        <v>43.74</v>
      </c>
      <c r="K2017" s="1">
        <f t="shared" si="31"/>
        <v>21506.960280000003</v>
      </c>
      <c r="L2017">
        <v>333.94</v>
      </c>
      <c r="M2017">
        <v>1.1599999999999999</v>
      </c>
      <c r="N2017" s="1">
        <f>Table1[[#This Row],[final_price]]*Table1[[#This Row],[competitor_price_index]]</f>
        <v>24948.073924800003</v>
      </c>
      <c r="O2017" t="s">
        <v>45</v>
      </c>
      <c r="P2017">
        <v>1517</v>
      </c>
      <c r="Q2017">
        <v>86</v>
      </c>
      <c r="R2017">
        <v>23.92</v>
      </c>
      <c r="S2017" s="2">
        <f>Table1[[#This Row],[units_sold]]*(Table1[[#This Row],[return_rate]]/100)</f>
        <v>20.571200000000001</v>
      </c>
      <c r="T2017" s="2">
        <f>Table1[[#This Row],[units_sold]]-Table1[[#This Row],[unit_return]]</f>
        <v>65.428799999999995</v>
      </c>
      <c r="U2017">
        <f>Table1[[#This Row],[final_sold]]*Table1[[#This Row],[final_price]]</f>
        <v>1407174.602768064</v>
      </c>
      <c r="V2017">
        <v>4.79</v>
      </c>
      <c r="W2017">
        <v>13.7</v>
      </c>
    </row>
    <row r="2018" spans="1:23" x14ac:dyDescent="0.3">
      <c r="A2018">
        <v>2020</v>
      </c>
      <c r="B2018" t="s">
        <v>39</v>
      </c>
      <c r="C2018" t="s">
        <v>20</v>
      </c>
      <c r="D2018">
        <v>57782</v>
      </c>
      <c r="E2018">
        <v>1.95</v>
      </c>
      <c r="F2018" s="2">
        <f>Table1[[#This Row],[website_traffic]]*(Table1[[#This Row],[conversion_rate]]/100)</f>
        <v>1126.749</v>
      </c>
      <c r="G2018">
        <v>268996.78999999998</v>
      </c>
      <c r="H2018" s="2">
        <f>Table1[[#This Row],[marketing_spend]]/Table1[[#This Row],[customer buying]]</f>
        <v>238.73710116450067</v>
      </c>
      <c r="I2018">
        <v>29766.55</v>
      </c>
      <c r="J2018">
        <v>49.3</v>
      </c>
      <c r="K2018" s="1">
        <f t="shared" si="31"/>
        <v>15091.64085</v>
      </c>
      <c r="L2018">
        <v>172.45</v>
      </c>
      <c r="M2018">
        <v>1.03</v>
      </c>
      <c r="N2018" s="1">
        <f>Table1[[#This Row],[final_price]]*Table1[[#This Row],[competitor_price_index]]</f>
        <v>15544.3900755</v>
      </c>
      <c r="O2018" t="s">
        <v>45</v>
      </c>
      <c r="P2018">
        <v>1873</v>
      </c>
      <c r="Q2018">
        <v>1043</v>
      </c>
      <c r="R2018">
        <v>24.85</v>
      </c>
      <c r="S2018" s="2">
        <f>Table1[[#This Row],[units_sold]]*(Table1[[#This Row],[return_rate]]/100)</f>
        <v>259.18550000000005</v>
      </c>
      <c r="T2018" s="2">
        <f>Table1[[#This Row],[units_sold]]-Table1[[#This Row],[unit_return]]</f>
        <v>783.81449999999995</v>
      </c>
      <c r="U2018">
        <f>Table1[[#This Row],[final_sold]]*Table1[[#This Row],[final_price]]</f>
        <v>11829046.927022325</v>
      </c>
      <c r="V2018">
        <v>4.63</v>
      </c>
      <c r="W2018">
        <v>19.5</v>
      </c>
    </row>
    <row r="2019" spans="1:23" x14ac:dyDescent="0.3">
      <c r="A2019">
        <v>2020</v>
      </c>
      <c r="B2019" t="s">
        <v>39</v>
      </c>
      <c r="C2019" t="s">
        <v>18</v>
      </c>
      <c r="D2019">
        <v>157857</v>
      </c>
      <c r="E2019">
        <v>6.15</v>
      </c>
      <c r="F2019" s="2">
        <f>Table1[[#This Row],[website_traffic]]*(Table1[[#This Row],[conversion_rate]]/100)</f>
        <v>9708.2055000000018</v>
      </c>
      <c r="G2019">
        <v>139510.57</v>
      </c>
      <c r="H2019" s="2">
        <f>Table1[[#This Row],[marketing_spend]]/Table1[[#This Row],[customer buying]]</f>
        <v>14.370376688050122</v>
      </c>
      <c r="I2019">
        <v>7903.31</v>
      </c>
      <c r="J2019">
        <v>48.34</v>
      </c>
      <c r="K2019" s="1">
        <f t="shared" si="31"/>
        <v>4082.8499459999998</v>
      </c>
      <c r="L2019">
        <v>167.55</v>
      </c>
      <c r="M2019">
        <v>0.96</v>
      </c>
      <c r="N2019" s="1">
        <f>Table1[[#This Row],[final_price]]*Table1[[#This Row],[competitor_price_index]]</f>
        <v>3919.5359481599999</v>
      </c>
      <c r="O2019" t="s">
        <v>45</v>
      </c>
      <c r="P2019">
        <v>2458</v>
      </c>
      <c r="Q2019">
        <v>9611</v>
      </c>
      <c r="R2019">
        <v>20.22</v>
      </c>
      <c r="S2019" s="2">
        <f>Table1[[#This Row],[units_sold]]*(Table1[[#This Row],[return_rate]]/100)</f>
        <v>1943.3442</v>
      </c>
      <c r="T2019" s="2">
        <f>Table1[[#This Row],[units_sold]]-Table1[[#This Row],[unit_return]]</f>
        <v>7667.6558000000005</v>
      </c>
      <c r="U2019">
        <f>Table1[[#This Row],[final_sold]]*Table1[[#This Row],[final_price]]</f>
        <v>31305888.068976589</v>
      </c>
      <c r="V2019">
        <v>4.95</v>
      </c>
      <c r="W2019">
        <v>11.89</v>
      </c>
    </row>
    <row r="2020" spans="1:23" x14ac:dyDescent="0.3">
      <c r="A2020">
        <v>2020</v>
      </c>
      <c r="B2020" t="s">
        <v>39</v>
      </c>
      <c r="C2020" t="s">
        <v>21</v>
      </c>
      <c r="D2020">
        <v>148636</v>
      </c>
      <c r="E2020">
        <v>4.03</v>
      </c>
      <c r="F2020" s="2">
        <f>Table1[[#This Row],[website_traffic]]*(Table1[[#This Row],[conversion_rate]]/100)</f>
        <v>5990.0308000000005</v>
      </c>
      <c r="G2020">
        <v>396907.78</v>
      </c>
      <c r="H2020" s="2">
        <f>Table1[[#This Row],[marketing_spend]]/Table1[[#This Row],[customer buying]]</f>
        <v>66.261392178484286</v>
      </c>
      <c r="I2020">
        <v>10865.98</v>
      </c>
      <c r="J2020">
        <v>54.33</v>
      </c>
      <c r="K2020" s="1">
        <f t="shared" si="31"/>
        <v>4962.493066</v>
      </c>
      <c r="L2020">
        <v>318.66000000000003</v>
      </c>
      <c r="M2020">
        <v>0.87</v>
      </c>
      <c r="N2020" s="1">
        <f>Table1[[#This Row],[final_price]]*Table1[[#This Row],[competitor_price_index]]</f>
        <v>4317.3689674199995</v>
      </c>
      <c r="O2020" t="s">
        <v>45</v>
      </c>
      <c r="P2020">
        <v>1751</v>
      </c>
      <c r="Q2020">
        <v>4360</v>
      </c>
      <c r="R2020">
        <v>9.24</v>
      </c>
      <c r="S2020" s="2">
        <f>Table1[[#This Row],[units_sold]]*(Table1[[#This Row],[return_rate]]/100)</f>
        <v>402.86399999999998</v>
      </c>
      <c r="T2020" s="2">
        <f>Table1[[#This Row],[units_sold]]-Table1[[#This Row],[unit_return]]</f>
        <v>3957.136</v>
      </c>
      <c r="U2020">
        <f>Table1[[#This Row],[final_sold]]*Table1[[#This Row],[final_price]]</f>
        <v>19637259.961218975</v>
      </c>
      <c r="V2020">
        <v>3.64</v>
      </c>
      <c r="W2020">
        <v>15.48</v>
      </c>
    </row>
    <row r="2021" spans="1:23" x14ac:dyDescent="0.3">
      <c r="A2021">
        <v>2020</v>
      </c>
      <c r="B2021" t="s">
        <v>39</v>
      </c>
      <c r="C2021" t="s">
        <v>18</v>
      </c>
      <c r="D2021">
        <v>89197</v>
      </c>
      <c r="E2021">
        <v>7.6</v>
      </c>
      <c r="F2021" s="2">
        <f>Table1[[#This Row],[website_traffic]]*(Table1[[#This Row],[conversion_rate]]/100)</f>
        <v>6778.9719999999998</v>
      </c>
      <c r="G2021">
        <v>297096.23</v>
      </c>
      <c r="H2021" s="2">
        <f>Table1[[#This Row],[marketing_spend]]/Table1[[#This Row],[customer buying]]</f>
        <v>43.826147976418845</v>
      </c>
      <c r="I2021">
        <v>32800.14</v>
      </c>
      <c r="J2021">
        <v>14.43</v>
      </c>
      <c r="K2021" s="1">
        <f t="shared" si="31"/>
        <v>28067.079797999999</v>
      </c>
      <c r="L2021">
        <v>224.04</v>
      </c>
      <c r="M2021">
        <v>1.1200000000000001</v>
      </c>
      <c r="N2021" s="1">
        <f>Table1[[#This Row],[final_price]]*Table1[[#This Row],[competitor_price_index]]</f>
        <v>31435.129373760003</v>
      </c>
      <c r="O2021" t="s">
        <v>45</v>
      </c>
      <c r="P2021">
        <v>1125</v>
      </c>
      <c r="Q2021">
        <v>3416</v>
      </c>
      <c r="R2021">
        <v>12.69</v>
      </c>
      <c r="S2021" s="2">
        <f>Table1[[#This Row],[units_sold]]*(Table1[[#This Row],[return_rate]]/100)</f>
        <v>433.49039999999997</v>
      </c>
      <c r="T2021" s="2">
        <f>Table1[[#This Row],[units_sold]]-Table1[[#This Row],[unit_return]]</f>
        <v>2982.5095999999999</v>
      </c>
      <c r="U2021">
        <f>Table1[[#This Row],[final_sold]]*Table1[[#This Row],[final_price]]</f>
        <v>83710334.941501051</v>
      </c>
      <c r="V2021">
        <v>2.52</v>
      </c>
      <c r="W2021">
        <v>7.71</v>
      </c>
    </row>
    <row r="2022" spans="1:23" x14ac:dyDescent="0.3">
      <c r="A2022">
        <v>2020</v>
      </c>
      <c r="B2022" t="s">
        <v>39</v>
      </c>
      <c r="C2022" t="s">
        <v>18</v>
      </c>
      <c r="D2022">
        <v>164727</v>
      </c>
      <c r="E2022">
        <v>4.99</v>
      </c>
      <c r="F2022" s="2">
        <f>Table1[[#This Row],[website_traffic]]*(Table1[[#This Row],[conversion_rate]]/100)</f>
        <v>8219.8773000000001</v>
      </c>
      <c r="G2022">
        <v>25428.52</v>
      </c>
      <c r="H2022" s="2">
        <f>Table1[[#This Row],[marketing_spend]]/Table1[[#This Row],[customer buying]]</f>
        <v>3.0935400945705114</v>
      </c>
      <c r="I2022">
        <v>18322.189999999999</v>
      </c>
      <c r="J2022">
        <v>45.42</v>
      </c>
      <c r="K2022" s="1">
        <f t="shared" si="31"/>
        <v>10000.251302000001</v>
      </c>
      <c r="L2022">
        <v>119.97</v>
      </c>
      <c r="M2022">
        <v>1</v>
      </c>
      <c r="N2022" s="1">
        <f>Table1[[#This Row],[final_price]]*Table1[[#This Row],[competitor_price_index]]</f>
        <v>10000.251302000001</v>
      </c>
      <c r="O2022" t="s">
        <v>45</v>
      </c>
      <c r="P2022">
        <v>4398</v>
      </c>
      <c r="Q2022">
        <v>4931</v>
      </c>
      <c r="R2022">
        <v>24.96</v>
      </c>
      <c r="S2022" s="2">
        <f>Table1[[#This Row],[units_sold]]*(Table1[[#This Row],[return_rate]]/100)</f>
        <v>1230.7776000000001</v>
      </c>
      <c r="T2022" s="2">
        <f>Table1[[#This Row],[units_sold]]-Table1[[#This Row],[unit_return]]</f>
        <v>3700.2223999999997</v>
      </c>
      <c r="U2022">
        <f>Table1[[#This Row],[final_sold]]*Table1[[#This Row],[final_price]]</f>
        <v>37003153.873289563</v>
      </c>
      <c r="V2022">
        <v>3</v>
      </c>
      <c r="W2022">
        <v>12.25</v>
      </c>
    </row>
    <row r="2023" spans="1:23" x14ac:dyDescent="0.3">
      <c r="A2023">
        <v>2020</v>
      </c>
      <c r="B2023" t="s">
        <v>39</v>
      </c>
      <c r="C2023" t="s">
        <v>22</v>
      </c>
      <c r="D2023">
        <v>149455</v>
      </c>
      <c r="E2023">
        <v>5.24</v>
      </c>
      <c r="F2023" s="2">
        <f>Table1[[#This Row],[website_traffic]]*(Table1[[#This Row],[conversion_rate]]/100)</f>
        <v>7831.442</v>
      </c>
      <c r="G2023">
        <v>293588.21000000002</v>
      </c>
      <c r="H2023" s="2">
        <f>Table1[[#This Row],[marketing_spend]]/Table1[[#This Row],[customer buying]]</f>
        <v>37.488397411357965</v>
      </c>
      <c r="I2023">
        <v>11287.93</v>
      </c>
      <c r="J2023">
        <v>25.59</v>
      </c>
      <c r="K2023" s="1">
        <f t="shared" si="31"/>
        <v>8399.3487129999994</v>
      </c>
      <c r="L2023">
        <v>97.5</v>
      </c>
      <c r="M2023">
        <v>0.99</v>
      </c>
      <c r="N2023" s="1">
        <f>Table1[[#This Row],[final_price]]*Table1[[#This Row],[competitor_price_index]]</f>
        <v>8315.3552258700001</v>
      </c>
      <c r="O2023" t="s">
        <v>44</v>
      </c>
      <c r="P2023">
        <v>4309</v>
      </c>
      <c r="Q2023">
        <v>5991</v>
      </c>
      <c r="R2023">
        <v>16.29</v>
      </c>
      <c r="S2023" s="2">
        <f>Table1[[#This Row],[units_sold]]*(Table1[[#This Row],[return_rate]]/100)</f>
        <v>975.93389999999988</v>
      </c>
      <c r="T2023" s="2">
        <f>Table1[[#This Row],[units_sold]]-Table1[[#This Row],[unit_return]]</f>
        <v>5015.0661</v>
      </c>
      <c r="U2023">
        <f>Table1[[#This Row],[final_sold]]*Table1[[#This Row],[final_price]]</f>
        <v>42123288.992644928</v>
      </c>
      <c r="V2023">
        <v>3.06</v>
      </c>
      <c r="W2023">
        <v>13.99</v>
      </c>
    </row>
    <row r="2024" spans="1:23" x14ac:dyDescent="0.3">
      <c r="A2024">
        <v>2020</v>
      </c>
      <c r="B2024" t="s">
        <v>39</v>
      </c>
      <c r="C2024" t="s">
        <v>21</v>
      </c>
      <c r="D2024">
        <v>55716</v>
      </c>
      <c r="E2024">
        <v>2.12</v>
      </c>
      <c r="F2024" s="2">
        <f>Table1[[#This Row],[website_traffic]]*(Table1[[#This Row],[conversion_rate]]/100)</f>
        <v>1181.1792</v>
      </c>
      <c r="G2024">
        <v>374344.5</v>
      </c>
      <c r="H2024" s="2">
        <f>Table1[[#This Row],[marketing_spend]]/Table1[[#This Row],[customer buying]]</f>
        <v>316.92439216674319</v>
      </c>
      <c r="I2024">
        <v>44256.81</v>
      </c>
      <c r="J2024">
        <v>58.16</v>
      </c>
      <c r="K2024" s="1">
        <f t="shared" si="31"/>
        <v>18517.049304</v>
      </c>
      <c r="L2024">
        <v>324.97000000000003</v>
      </c>
      <c r="M2024">
        <v>1.2</v>
      </c>
      <c r="N2024" s="1">
        <f>Table1[[#This Row],[final_price]]*Table1[[#This Row],[competitor_price_index]]</f>
        <v>22220.459164799999</v>
      </c>
      <c r="O2024" t="s">
        <v>45</v>
      </c>
      <c r="P2024">
        <v>4586</v>
      </c>
      <c r="Q2024">
        <v>680</v>
      </c>
      <c r="R2024">
        <v>24.56</v>
      </c>
      <c r="S2024" s="2">
        <f>Table1[[#This Row],[units_sold]]*(Table1[[#This Row],[return_rate]]/100)</f>
        <v>167.00799999999998</v>
      </c>
      <c r="T2024" s="2">
        <f>Table1[[#This Row],[units_sold]]-Table1[[#This Row],[unit_return]]</f>
        <v>512.99199999999996</v>
      </c>
      <c r="U2024">
        <f>Table1[[#This Row],[final_sold]]*Table1[[#This Row],[final_price]]</f>
        <v>9499098.1565575674</v>
      </c>
      <c r="V2024">
        <v>2.88</v>
      </c>
      <c r="W2024">
        <v>11.58</v>
      </c>
    </row>
    <row r="2025" spans="1:23" x14ac:dyDescent="0.3">
      <c r="A2025">
        <v>2020</v>
      </c>
      <c r="B2025" t="s">
        <v>39</v>
      </c>
      <c r="C2025" t="s">
        <v>22</v>
      </c>
      <c r="D2025">
        <v>60151</v>
      </c>
      <c r="E2025">
        <v>4.63</v>
      </c>
      <c r="F2025" s="2">
        <f>Table1[[#This Row],[website_traffic]]*(Table1[[#This Row],[conversion_rate]]/100)</f>
        <v>2784.9913000000001</v>
      </c>
      <c r="G2025">
        <v>323881.71000000002</v>
      </c>
      <c r="H2025" s="2">
        <f>Table1[[#This Row],[marketing_spend]]/Table1[[#This Row],[customer buying]]</f>
        <v>116.29541176663641</v>
      </c>
      <c r="I2025">
        <v>43845.760000000002</v>
      </c>
      <c r="J2025">
        <v>15.16</v>
      </c>
      <c r="K2025" s="1">
        <f t="shared" si="31"/>
        <v>37198.742784000002</v>
      </c>
      <c r="L2025">
        <v>429.84</v>
      </c>
      <c r="M2025">
        <v>1.04</v>
      </c>
      <c r="N2025" s="1">
        <f>Table1[[#This Row],[final_price]]*Table1[[#This Row],[competitor_price_index]]</f>
        <v>38686.692495360003</v>
      </c>
      <c r="O2025" t="s">
        <v>45</v>
      </c>
      <c r="P2025">
        <v>2316</v>
      </c>
      <c r="Q2025">
        <v>2150</v>
      </c>
      <c r="R2025">
        <v>12.26</v>
      </c>
      <c r="S2025" s="2">
        <f>Table1[[#This Row],[units_sold]]*(Table1[[#This Row],[return_rate]]/100)</f>
        <v>263.58999999999997</v>
      </c>
      <c r="T2025" s="2">
        <f>Table1[[#This Row],[units_sold]]-Table1[[#This Row],[unit_return]]</f>
        <v>1886.41</v>
      </c>
      <c r="U2025">
        <f>Table1[[#This Row],[final_sold]]*Table1[[#This Row],[final_price]]</f>
        <v>70172080.375165448</v>
      </c>
      <c r="V2025">
        <v>3.86</v>
      </c>
      <c r="W2025">
        <v>6.87</v>
      </c>
    </row>
    <row r="2026" spans="1:23" x14ac:dyDescent="0.3">
      <c r="A2026">
        <v>2020</v>
      </c>
      <c r="B2026" t="s">
        <v>39</v>
      </c>
      <c r="C2026" t="s">
        <v>20</v>
      </c>
      <c r="D2026">
        <v>100458</v>
      </c>
      <c r="E2026">
        <v>2.93</v>
      </c>
      <c r="F2026" s="2">
        <f>Table1[[#This Row],[website_traffic]]*(Table1[[#This Row],[conversion_rate]]/100)</f>
        <v>2943.4194000000002</v>
      </c>
      <c r="G2026">
        <v>421809.2</v>
      </c>
      <c r="H2026" s="2">
        <f>Table1[[#This Row],[marketing_spend]]/Table1[[#This Row],[customer buying]]</f>
        <v>143.30584353694209</v>
      </c>
      <c r="I2026">
        <v>34826.879999999997</v>
      </c>
      <c r="J2026">
        <v>3.84</v>
      </c>
      <c r="K2026" s="1">
        <f t="shared" si="31"/>
        <v>33489.527807999999</v>
      </c>
      <c r="L2026">
        <v>48.58</v>
      </c>
      <c r="M2026">
        <v>1.1000000000000001</v>
      </c>
      <c r="N2026" s="1">
        <f>Table1[[#This Row],[final_price]]*Table1[[#This Row],[competitor_price_index]]</f>
        <v>36838.480588800005</v>
      </c>
      <c r="O2026" t="s">
        <v>45</v>
      </c>
      <c r="P2026">
        <v>2946</v>
      </c>
      <c r="Q2026">
        <v>1807</v>
      </c>
      <c r="R2026">
        <v>2.91</v>
      </c>
      <c r="S2026" s="2">
        <f>Table1[[#This Row],[units_sold]]*(Table1[[#This Row],[return_rate]]/100)</f>
        <v>52.5837</v>
      </c>
      <c r="T2026" s="2">
        <f>Table1[[#This Row],[units_sold]]-Table1[[#This Row],[unit_return]]</f>
        <v>1754.4163000000001</v>
      </c>
      <c r="U2026">
        <f>Table1[[#This Row],[final_sold]]*Table1[[#This Row],[final_price]]</f>
        <v>58754573.465658471</v>
      </c>
      <c r="V2026">
        <v>3.07</v>
      </c>
      <c r="W2026">
        <v>10.93</v>
      </c>
    </row>
    <row r="2027" spans="1:23" x14ac:dyDescent="0.3">
      <c r="A2027">
        <v>2020</v>
      </c>
      <c r="B2027" t="s">
        <v>39</v>
      </c>
      <c r="C2027" t="s">
        <v>20</v>
      </c>
      <c r="D2027">
        <v>59353</v>
      </c>
      <c r="E2027">
        <v>2.23</v>
      </c>
      <c r="F2027" s="2">
        <f>Table1[[#This Row],[website_traffic]]*(Table1[[#This Row],[conversion_rate]]/100)</f>
        <v>1323.5718999999999</v>
      </c>
      <c r="G2027">
        <v>343802.28</v>
      </c>
      <c r="H2027" s="2">
        <f>Table1[[#This Row],[marketing_spend]]/Table1[[#This Row],[customer buying]]</f>
        <v>259.7533840058104</v>
      </c>
      <c r="I2027">
        <v>1323.97</v>
      </c>
      <c r="J2027">
        <v>13.83</v>
      </c>
      <c r="K2027" s="1">
        <f t="shared" si="31"/>
        <v>1140.864949</v>
      </c>
      <c r="L2027">
        <v>257.77999999999997</v>
      </c>
      <c r="M2027">
        <v>0.91</v>
      </c>
      <c r="N2027" s="1">
        <f>Table1[[#This Row],[final_price]]*Table1[[#This Row],[competitor_price_index]]</f>
        <v>1038.1871035900001</v>
      </c>
      <c r="O2027" t="s">
        <v>45</v>
      </c>
      <c r="P2027">
        <v>4125</v>
      </c>
      <c r="Q2027">
        <v>712</v>
      </c>
      <c r="R2027">
        <v>12.45</v>
      </c>
      <c r="S2027" s="2">
        <f>Table1[[#This Row],[units_sold]]*(Table1[[#This Row],[return_rate]]/100)</f>
        <v>88.644000000000005</v>
      </c>
      <c r="T2027" s="2">
        <f>Table1[[#This Row],[units_sold]]-Table1[[#This Row],[unit_return]]</f>
        <v>623.35599999999999</v>
      </c>
      <c r="U2027">
        <f>Table1[[#This Row],[final_sold]]*Table1[[#This Row],[final_price]]</f>
        <v>711165.01114884403</v>
      </c>
      <c r="V2027">
        <v>2.69</v>
      </c>
      <c r="W2027">
        <v>12.04</v>
      </c>
    </row>
    <row r="2028" spans="1:23" x14ac:dyDescent="0.3">
      <c r="A2028">
        <v>2020</v>
      </c>
      <c r="B2028" t="s">
        <v>39</v>
      </c>
      <c r="C2028" t="s">
        <v>18</v>
      </c>
      <c r="D2028">
        <v>133667</v>
      </c>
      <c r="E2028">
        <v>5.93</v>
      </c>
      <c r="F2028" s="2">
        <f>Table1[[#This Row],[website_traffic]]*(Table1[[#This Row],[conversion_rate]]/100)</f>
        <v>7926.4530999999997</v>
      </c>
      <c r="G2028">
        <v>284772.77</v>
      </c>
      <c r="H2028" s="2">
        <f>Table1[[#This Row],[marketing_spend]]/Table1[[#This Row],[customer buying]]</f>
        <v>35.926885128481999</v>
      </c>
      <c r="I2028">
        <v>38903.86</v>
      </c>
      <c r="J2028">
        <v>49.93</v>
      </c>
      <c r="K2028" s="1">
        <f t="shared" si="31"/>
        <v>19479.162701999998</v>
      </c>
      <c r="L2028">
        <v>187.63</v>
      </c>
      <c r="M2028">
        <v>0.81</v>
      </c>
      <c r="N2028" s="1">
        <f>Table1[[#This Row],[final_price]]*Table1[[#This Row],[competitor_price_index]]</f>
        <v>15778.121788619999</v>
      </c>
      <c r="O2028" t="s">
        <v>45</v>
      </c>
      <c r="P2028">
        <v>4996</v>
      </c>
      <c r="Q2028">
        <v>5310</v>
      </c>
      <c r="R2028">
        <v>14.06</v>
      </c>
      <c r="S2028" s="2">
        <f>Table1[[#This Row],[units_sold]]*(Table1[[#This Row],[return_rate]]/100)</f>
        <v>746.58600000000001</v>
      </c>
      <c r="T2028" s="2">
        <f>Table1[[#This Row],[units_sold]]-Table1[[#This Row],[unit_return]]</f>
        <v>4563.4139999999998</v>
      </c>
      <c r="U2028">
        <f>Table1[[#This Row],[final_sold]]*Table1[[#This Row],[final_price]]</f>
        <v>88891483.782584608</v>
      </c>
      <c r="V2028">
        <v>3.35</v>
      </c>
      <c r="W2028">
        <v>12.57</v>
      </c>
    </row>
    <row r="2029" spans="1:23" x14ac:dyDescent="0.3">
      <c r="A2029">
        <v>2020</v>
      </c>
      <c r="B2029" t="s">
        <v>39</v>
      </c>
      <c r="C2029" t="s">
        <v>18</v>
      </c>
      <c r="D2029">
        <v>191642</v>
      </c>
      <c r="E2029">
        <v>5.19</v>
      </c>
      <c r="F2029" s="2">
        <f>Table1[[#This Row],[website_traffic]]*(Table1[[#This Row],[conversion_rate]]/100)</f>
        <v>9946.2198000000008</v>
      </c>
      <c r="G2029">
        <v>371704.74</v>
      </c>
      <c r="H2029" s="2">
        <f>Table1[[#This Row],[marketing_spend]]/Table1[[#This Row],[customer buying]]</f>
        <v>37.37145845097853</v>
      </c>
      <c r="I2029">
        <v>25706.06</v>
      </c>
      <c r="J2029">
        <v>33.08</v>
      </c>
      <c r="K2029" s="1">
        <f t="shared" si="31"/>
        <v>17202.495352000002</v>
      </c>
      <c r="L2029">
        <v>345.6</v>
      </c>
      <c r="M2029">
        <v>1.0900000000000001</v>
      </c>
      <c r="N2029" s="1">
        <f>Table1[[#This Row],[final_price]]*Table1[[#This Row],[competitor_price_index]]</f>
        <v>18750.719933680004</v>
      </c>
      <c r="O2029" t="s">
        <v>45</v>
      </c>
      <c r="P2029">
        <v>3624</v>
      </c>
      <c r="Q2029">
        <v>8593</v>
      </c>
      <c r="R2029">
        <v>6.47</v>
      </c>
      <c r="S2029" s="2">
        <f>Table1[[#This Row],[units_sold]]*(Table1[[#This Row],[return_rate]]/100)</f>
        <v>555.96709999999996</v>
      </c>
      <c r="T2029" s="2">
        <f>Table1[[#This Row],[units_sold]]-Table1[[#This Row],[unit_return]]</f>
        <v>8037.0329000000002</v>
      </c>
      <c r="U2029">
        <f>Table1[[#This Row],[final_sold]]*Table1[[#This Row],[final_price]]</f>
        <v>138257021.10612109</v>
      </c>
      <c r="V2029">
        <v>4.32</v>
      </c>
      <c r="W2029">
        <v>11.74</v>
      </c>
    </row>
    <row r="2030" spans="1:23" x14ac:dyDescent="0.3">
      <c r="A2030">
        <v>2020</v>
      </c>
      <c r="B2030" t="s">
        <v>39</v>
      </c>
      <c r="C2030" t="s">
        <v>18</v>
      </c>
      <c r="D2030">
        <v>119339</v>
      </c>
      <c r="E2030">
        <v>7.33</v>
      </c>
      <c r="F2030" s="2">
        <f>Table1[[#This Row],[website_traffic]]*(Table1[[#This Row],[conversion_rate]]/100)</f>
        <v>8747.5487000000012</v>
      </c>
      <c r="G2030">
        <v>329645.23</v>
      </c>
      <c r="H2030" s="2">
        <f>Table1[[#This Row],[marketing_spend]]/Table1[[#This Row],[customer buying]]</f>
        <v>37.684297773615128</v>
      </c>
      <c r="I2030">
        <v>46683.98</v>
      </c>
      <c r="J2030">
        <v>39.200000000000003</v>
      </c>
      <c r="K2030" s="1">
        <f t="shared" si="31"/>
        <v>28383.859840000001</v>
      </c>
      <c r="L2030">
        <v>157.38</v>
      </c>
      <c r="M2030">
        <v>1.19</v>
      </c>
      <c r="N2030" s="1">
        <f>Table1[[#This Row],[final_price]]*Table1[[#This Row],[competitor_price_index]]</f>
        <v>33776.7932096</v>
      </c>
      <c r="O2030" t="s">
        <v>44</v>
      </c>
      <c r="P2030">
        <v>4621</v>
      </c>
      <c r="Q2030">
        <v>6779</v>
      </c>
      <c r="R2030">
        <v>20.03</v>
      </c>
      <c r="S2030" s="2">
        <f>Table1[[#This Row],[units_sold]]*(Table1[[#This Row],[return_rate]]/100)</f>
        <v>1357.8337000000001</v>
      </c>
      <c r="T2030" s="2">
        <f>Table1[[#This Row],[units_sold]]-Table1[[#This Row],[unit_return]]</f>
        <v>5421.1662999999999</v>
      </c>
      <c r="U2030">
        <f>Table1[[#This Row],[final_sold]]*Table1[[#This Row],[final_price]]</f>
        <v>153873624.42853141</v>
      </c>
      <c r="V2030">
        <v>3.1</v>
      </c>
      <c r="W2030">
        <v>16.809999999999999</v>
      </c>
    </row>
    <row r="2031" spans="1:23" x14ac:dyDescent="0.3">
      <c r="A2031">
        <v>2020</v>
      </c>
      <c r="B2031" t="s">
        <v>39</v>
      </c>
      <c r="C2031" t="s">
        <v>21</v>
      </c>
      <c r="D2031">
        <v>2378</v>
      </c>
      <c r="E2031">
        <v>5.76</v>
      </c>
      <c r="F2031" s="2">
        <f>Table1[[#This Row],[website_traffic]]*(Table1[[#This Row],[conversion_rate]]/100)</f>
        <v>136.97280000000001</v>
      </c>
      <c r="G2031">
        <v>220469.21</v>
      </c>
      <c r="H2031" s="2">
        <f>Table1[[#This Row],[marketing_spend]]/Table1[[#This Row],[customer buying]]</f>
        <v>1609.5838735865805</v>
      </c>
      <c r="I2031">
        <v>9684.76</v>
      </c>
      <c r="J2031">
        <v>37.83</v>
      </c>
      <c r="K2031" s="1">
        <f t="shared" si="31"/>
        <v>6021.015292</v>
      </c>
      <c r="L2031">
        <v>432.87</v>
      </c>
      <c r="M2031">
        <v>0.84</v>
      </c>
      <c r="N2031" s="1">
        <f>Table1[[#This Row],[final_price]]*Table1[[#This Row],[competitor_price_index]]</f>
        <v>5057.6528452800003</v>
      </c>
      <c r="O2031" t="s">
        <v>45</v>
      </c>
      <c r="P2031">
        <v>1499</v>
      </c>
      <c r="Q2031">
        <v>102</v>
      </c>
      <c r="R2031">
        <v>13.65</v>
      </c>
      <c r="S2031" s="2">
        <f>Table1[[#This Row],[units_sold]]*(Table1[[#This Row],[return_rate]]/100)</f>
        <v>13.923000000000002</v>
      </c>
      <c r="T2031" s="2">
        <f>Table1[[#This Row],[units_sold]]-Table1[[#This Row],[unit_return]]</f>
        <v>88.076999999999998</v>
      </c>
      <c r="U2031">
        <f>Table1[[#This Row],[final_sold]]*Table1[[#This Row],[final_price]]</f>
        <v>530312.96387348394</v>
      </c>
      <c r="V2031">
        <v>3.74</v>
      </c>
      <c r="W2031">
        <v>12.53</v>
      </c>
    </row>
    <row r="2032" spans="1:23" x14ac:dyDescent="0.3">
      <c r="A2032">
        <v>2020</v>
      </c>
      <c r="B2032" t="s">
        <v>39</v>
      </c>
      <c r="C2032" t="s">
        <v>21</v>
      </c>
      <c r="D2032">
        <v>81048</v>
      </c>
      <c r="E2032">
        <v>6.87</v>
      </c>
      <c r="F2032" s="2">
        <f>Table1[[#This Row],[website_traffic]]*(Table1[[#This Row],[conversion_rate]]/100)</f>
        <v>5567.9975999999997</v>
      </c>
      <c r="G2032">
        <v>163729.04</v>
      </c>
      <c r="H2032" s="2">
        <f>Table1[[#This Row],[marketing_spend]]/Table1[[#This Row],[customer buying]]</f>
        <v>29.405371870131557</v>
      </c>
      <c r="I2032">
        <v>16580.2</v>
      </c>
      <c r="J2032">
        <v>14.75</v>
      </c>
      <c r="K2032" s="1">
        <f t="shared" si="31"/>
        <v>14134.620500000001</v>
      </c>
      <c r="L2032">
        <v>146.6</v>
      </c>
      <c r="M2032">
        <v>0.99</v>
      </c>
      <c r="N2032" s="1">
        <f>Table1[[#This Row],[final_price]]*Table1[[#This Row],[competitor_price_index]]</f>
        <v>13993.274295000001</v>
      </c>
      <c r="O2032" t="s">
        <v>45</v>
      </c>
      <c r="P2032">
        <v>4625</v>
      </c>
      <c r="Q2032">
        <v>5167</v>
      </c>
      <c r="R2032">
        <v>17.12</v>
      </c>
      <c r="S2032" s="2">
        <f>Table1[[#This Row],[units_sold]]*(Table1[[#This Row],[return_rate]]/100)</f>
        <v>884.59040000000005</v>
      </c>
      <c r="T2032" s="2">
        <f>Table1[[#This Row],[units_sold]]-Table1[[#This Row],[unit_return]]</f>
        <v>4282.4096</v>
      </c>
      <c r="U2032">
        <f>Table1[[#This Row],[final_sold]]*Table1[[#This Row],[final_price]]</f>
        <v>60530234.521556802</v>
      </c>
      <c r="V2032">
        <v>4.6399999999999997</v>
      </c>
      <c r="W2032">
        <v>5.4</v>
      </c>
    </row>
    <row r="2033" spans="1:23" x14ac:dyDescent="0.3">
      <c r="A2033">
        <v>2020</v>
      </c>
      <c r="B2033" t="s">
        <v>39</v>
      </c>
      <c r="C2033" t="s">
        <v>20</v>
      </c>
      <c r="D2033">
        <v>118704</v>
      </c>
      <c r="E2033">
        <v>7.34</v>
      </c>
      <c r="F2033" s="2">
        <f>Table1[[#This Row],[website_traffic]]*(Table1[[#This Row],[conversion_rate]]/100)</f>
        <v>8712.873599999999</v>
      </c>
      <c r="G2033">
        <v>52861.41</v>
      </c>
      <c r="H2033" s="2">
        <f>Table1[[#This Row],[marketing_spend]]/Table1[[#This Row],[customer buying]]</f>
        <v>6.0670465826567268</v>
      </c>
      <c r="I2033">
        <v>17072.3</v>
      </c>
      <c r="J2033">
        <v>36.68</v>
      </c>
      <c r="K2033" s="1">
        <f t="shared" si="31"/>
        <v>10810.180359999998</v>
      </c>
      <c r="L2033">
        <v>129.22</v>
      </c>
      <c r="M2033">
        <v>1.1100000000000001</v>
      </c>
      <c r="N2033" s="1">
        <f>Table1[[#This Row],[final_price]]*Table1[[#This Row],[competitor_price_index]]</f>
        <v>11999.3001996</v>
      </c>
      <c r="O2033" t="s">
        <v>44</v>
      </c>
      <c r="P2033">
        <v>849</v>
      </c>
      <c r="Q2033">
        <v>5685</v>
      </c>
      <c r="R2033">
        <v>15.98</v>
      </c>
      <c r="S2033" s="2">
        <f>Table1[[#This Row],[units_sold]]*(Table1[[#This Row],[return_rate]]/100)</f>
        <v>908.46299999999997</v>
      </c>
      <c r="T2033" s="2">
        <f>Table1[[#This Row],[units_sold]]-Table1[[#This Row],[unit_return]]</f>
        <v>4776.5370000000003</v>
      </c>
      <c r="U2033">
        <f>Table1[[#This Row],[final_sold]]*Table1[[#This Row],[final_price]]</f>
        <v>51635226.466213316</v>
      </c>
      <c r="V2033">
        <v>2.61</v>
      </c>
      <c r="W2033">
        <v>10.43</v>
      </c>
    </row>
    <row r="2034" spans="1:23" x14ac:dyDescent="0.3">
      <c r="A2034">
        <v>2021</v>
      </c>
      <c r="B2034" t="s">
        <v>39</v>
      </c>
      <c r="C2034" t="s">
        <v>21</v>
      </c>
      <c r="D2034">
        <v>16330</v>
      </c>
      <c r="E2034">
        <v>3.16</v>
      </c>
      <c r="F2034" s="2">
        <f>Table1[[#This Row],[website_traffic]]*(Table1[[#This Row],[conversion_rate]]/100)</f>
        <v>516.02800000000002</v>
      </c>
      <c r="G2034">
        <v>396829.08</v>
      </c>
      <c r="H2034" s="2">
        <f>Table1[[#This Row],[marketing_spend]]/Table1[[#This Row],[customer buying]]</f>
        <v>769.0068755958979</v>
      </c>
      <c r="I2034">
        <v>20044.240000000002</v>
      </c>
      <c r="J2034">
        <v>0.9</v>
      </c>
      <c r="K2034" s="1">
        <f t="shared" si="31"/>
        <v>19863.841840000001</v>
      </c>
      <c r="L2034">
        <v>188.15</v>
      </c>
      <c r="M2034">
        <v>0.98</v>
      </c>
      <c r="N2034" s="1">
        <f>Table1[[#This Row],[final_price]]*Table1[[#This Row],[competitor_price_index]]</f>
        <v>19466.565003200001</v>
      </c>
      <c r="O2034" t="s">
        <v>45</v>
      </c>
      <c r="P2034">
        <v>4039</v>
      </c>
      <c r="Q2034">
        <v>441</v>
      </c>
      <c r="R2034">
        <v>13.75</v>
      </c>
      <c r="S2034" s="2">
        <f>Table1[[#This Row],[units_sold]]*(Table1[[#This Row],[return_rate]]/100)</f>
        <v>60.637500000000003</v>
      </c>
      <c r="T2034" s="2">
        <f>Table1[[#This Row],[units_sold]]-Table1[[#This Row],[unit_return]]</f>
        <v>380.36250000000001</v>
      </c>
      <c r="U2034">
        <f>Table1[[#This Row],[final_sold]]*Table1[[#This Row],[final_price]]</f>
        <v>7555460.541867001</v>
      </c>
      <c r="V2034">
        <v>4.28</v>
      </c>
      <c r="W2034">
        <v>6.26</v>
      </c>
    </row>
    <row r="2035" spans="1:23" x14ac:dyDescent="0.3">
      <c r="A2035">
        <v>2021</v>
      </c>
      <c r="B2035" t="s">
        <v>39</v>
      </c>
      <c r="C2035" t="s">
        <v>21</v>
      </c>
      <c r="D2035">
        <v>38471</v>
      </c>
      <c r="E2035">
        <v>0.64</v>
      </c>
      <c r="F2035" s="2">
        <f>Table1[[#This Row],[website_traffic]]*(Table1[[#This Row],[conversion_rate]]/100)</f>
        <v>246.21440000000001</v>
      </c>
      <c r="G2035">
        <v>490367.45</v>
      </c>
      <c r="H2035" s="2">
        <f>Table1[[#This Row],[marketing_spend]]/Table1[[#This Row],[customer buying]]</f>
        <v>1991.6278251800056</v>
      </c>
      <c r="I2035">
        <v>26771.01</v>
      </c>
      <c r="J2035">
        <v>1.93</v>
      </c>
      <c r="K2035" s="1">
        <f t="shared" si="31"/>
        <v>26254.329506999999</v>
      </c>
      <c r="L2035">
        <v>431.8</v>
      </c>
      <c r="M2035">
        <v>0.88</v>
      </c>
      <c r="N2035" s="1">
        <f>Table1[[#This Row],[final_price]]*Table1[[#This Row],[competitor_price_index]]</f>
        <v>23103.809966159999</v>
      </c>
      <c r="O2035" t="s">
        <v>45</v>
      </c>
      <c r="P2035">
        <v>1243</v>
      </c>
      <c r="Q2035">
        <v>217</v>
      </c>
      <c r="R2035">
        <v>4.8</v>
      </c>
      <c r="S2035" s="2">
        <f>Table1[[#This Row],[units_sold]]*(Table1[[#This Row],[return_rate]]/100)</f>
        <v>10.416</v>
      </c>
      <c r="T2035" s="2">
        <f>Table1[[#This Row],[units_sold]]-Table1[[#This Row],[unit_return]]</f>
        <v>206.584</v>
      </c>
      <c r="U2035">
        <f>Table1[[#This Row],[final_sold]]*Table1[[#This Row],[final_price]]</f>
        <v>5423724.4068740876</v>
      </c>
      <c r="V2035">
        <v>4.41</v>
      </c>
      <c r="W2035">
        <v>10.3</v>
      </c>
    </row>
    <row r="2036" spans="1:23" x14ac:dyDescent="0.3">
      <c r="A2036">
        <v>2021</v>
      </c>
      <c r="B2036" t="s">
        <v>39</v>
      </c>
      <c r="C2036" t="s">
        <v>21</v>
      </c>
      <c r="D2036">
        <v>151923</v>
      </c>
      <c r="E2036">
        <v>5.68</v>
      </c>
      <c r="F2036" s="2">
        <f>Table1[[#This Row],[website_traffic]]*(Table1[[#This Row],[conversion_rate]]/100)</f>
        <v>8629.2263999999996</v>
      </c>
      <c r="G2036">
        <v>319047.77</v>
      </c>
      <c r="H2036" s="2">
        <f>Table1[[#This Row],[marketing_spend]]/Table1[[#This Row],[customer buying]]</f>
        <v>36.972928419168611</v>
      </c>
      <c r="I2036">
        <v>26977.07</v>
      </c>
      <c r="J2036">
        <v>33.76</v>
      </c>
      <c r="K2036" s="1">
        <f t="shared" si="31"/>
        <v>17869.611168000003</v>
      </c>
      <c r="L2036">
        <v>33.020000000000003</v>
      </c>
      <c r="M2036">
        <v>0.96</v>
      </c>
      <c r="N2036" s="1">
        <f>Table1[[#This Row],[final_price]]*Table1[[#This Row],[competitor_price_index]]</f>
        <v>17154.826721280002</v>
      </c>
      <c r="O2036" t="s">
        <v>45</v>
      </c>
      <c r="P2036">
        <v>1298</v>
      </c>
      <c r="Q2036">
        <v>7973</v>
      </c>
      <c r="R2036">
        <v>19.420000000000002</v>
      </c>
      <c r="S2036" s="2">
        <f>Table1[[#This Row],[units_sold]]*(Table1[[#This Row],[return_rate]]/100)</f>
        <v>1548.3566000000001</v>
      </c>
      <c r="T2036" s="2">
        <f>Table1[[#This Row],[units_sold]]-Table1[[#This Row],[unit_return]]</f>
        <v>6424.6433999999999</v>
      </c>
      <c r="U2036">
        <f>Table1[[#This Row],[final_sold]]*Table1[[#This Row],[final_price]]</f>
        <v>114805879.45105751</v>
      </c>
      <c r="V2036">
        <v>4.62</v>
      </c>
      <c r="W2036">
        <v>14.51</v>
      </c>
    </row>
    <row r="2037" spans="1:23" x14ac:dyDescent="0.3">
      <c r="A2037">
        <v>2021</v>
      </c>
      <c r="B2037" t="s">
        <v>39</v>
      </c>
      <c r="C2037" t="s">
        <v>22</v>
      </c>
      <c r="D2037">
        <v>16203</v>
      </c>
      <c r="E2037">
        <v>7.23</v>
      </c>
      <c r="F2037" s="2">
        <f>Table1[[#This Row],[website_traffic]]*(Table1[[#This Row],[conversion_rate]]/100)</f>
        <v>1171.4769000000001</v>
      </c>
      <c r="G2037">
        <v>30378.81</v>
      </c>
      <c r="H2037" s="2">
        <f>Table1[[#This Row],[marketing_spend]]/Table1[[#This Row],[customer buying]]</f>
        <v>25.932060632181479</v>
      </c>
      <c r="I2037">
        <v>2787.91</v>
      </c>
      <c r="J2037">
        <v>7.54</v>
      </c>
      <c r="K2037" s="1">
        <f t="shared" si="31"/>
        <v>2577.7015859999997</v>
      </c>
      <c r="L2037">
        <v>53.52</v>
      </c>
      <c r="M2037">
        <v>0.9</v>
      </c>
      <c r="N2037" s="1">
        <f>Table1[[#This Row],[final_price]]*Table1[[#This Row],[competitor_price_index]]</f>
        <v>2319.9314273999998</v>
      </c>
      <c r="O2037" t="s">
        <v>45</v>
      </c>
      <c r="P2037">
        <v>2239</v>
      </c>
      <c r="Q2037">
        <v>1129</v>
      </c>
      <c r="R2037">
        <v>7.21</v>
      </c>
      <c r="S2037" s="2">
        <f>Table1[[#This Row],[units_sold]]*(Table1[[#This Row],[return_rate]]/100)</f>
        <v>81.400899999999993</v>
      </c>
      <c r="T2037" s="2">
        <f>Table1[[#This Row],[units_sold]]-Table1[[#This Row],[unit_return]]</f>
        <v>1047.5990999999999</v>
      </c>
      <c r="U2037">
        <f>Table1[[#This Row],[final_sold]]*Table1[[#This Row],[final_price]]</f>
        <v>2700397.861562172</v>
      </c>
      <c r="V2037">
        <v>4.82</v>
      </c>
      <c r="W2037">
        <v>4.34</v>
      </c>
    </row>
    <row r="2038" spans="1:23" x14ac:dyDescent="0.3">
      <c r="A2038">
        <v>2021</v>
      </c>
      <c r="B2038" t="s">
        <v>39</v>
      </c>
      <c r="C2038" t="s">
        <v>21</v>
      </c>
      <c r="D2038">
        <v>194585</v>
      </c>
      <c r="E2038">
        <v>1.35</v>
      </c>
      <c r="F2038" s="2">
        <f>Table1[[#This Row],[website_traffic]]*(Table1[[#This Row],[conversion_rate]]/100)</f>
        <v>2626.8975000000005</v>
      </c>
      <c r="G2038">
        <v>97021.35</v>
      </c>
      <c r="H2038" s="2">
        <f>Table1[[#This Row],[marketing_spend]]/Table1[[#This Row],[customer buying]]</f>
        <v>36.93381641270738</v>
      </c>
      <c r="I2038">
        <v>47375.88</v>
      </c>
      <c r="J2038">
        <v>14.05</v>
      </c>
      <c r="K2038" s="1">
        <f t="shared" si="31"/>
        <v>40719.568859999992</v>
      </c>
      <c r="L2038">
        <v>279.20999999999998</v>
      </c>
      <c r="M2038">
        <v>1.2</v>
      </c>
      <c r="N2038" s="1">
        <f>Table1[[#This Row],[final_price]]*Table1[[#This Row],[competitor_price_index]]</f>
        <v>48863.482631999992</v>
      </c>
      <c r="O2038" t="s">
        <v>44</v>
      </c>
      <c r="P2038">
        <v>4068</v>
      </c>
      <c r="Q2038">
        <v>1904</v>
      </c>
      <c r="R2038">
        <v>10.57</v>
      </c>
      <c r="S2038" s="2">
        <f>Table1[[#This Row],[units_sold]]*(Table1[[#This Row],[return_rate]]/100)</f>
        <v>201.25280000000001</v>
      </c>
      <c r="T2038" s="2">
        <f>Table1[[#This Row],[units_sold]]-Table1[[#This Row],[unit_return]]</f>
        <v>1702.7472</v>
      </c>
      <c r="U2038">
        <f>Table1[[#This Row],[final_sold]]*Table1[[#This Row],[final_price]]</f>
        <v>69335131.861572176</v>
      </c>
      <c r="V2038">
        <v>2.9</v>
      </c>
      <c r="W2038">
        <v>13.31</v>
      </c>
    </row>
    <row r="2039" spans="1:23" x14ac:dyDescent="0.3">
      <c r="A2039">
        <v>2021</v>
      </c>
      <c r="B2039" t="s">
        <v>39</v>
      </c>
      <c r="C2039" t="s">
        <v>22</v>
      </c>
      <c r="D2039">
        <v>157192</v>
      </c>
      <c r="E2039">
        <v>1.73</v>
      </c>
      <c r="F2039" s="2">
        <f>Table1[[#This Row],[website_traffic]]*(Table1[[#This Row],[conversion_rate]]/100)</f>
        <v>2719.4216000000001</v>
      </c>
      <c r="G2039">
        <v>279981.74</v>
      </c>
      <c r="H2039" s="2">
        <f>Table1[[#This Row],[marketing_spend]]/Table1[[#This Row],[customer buying]]</f>
        <v>102.95635660171266</v>
      </c>
      <c r="I2039">
        <v>26016.3</v>
      </c>
      <c r="J2039">
        <v>18.329999999999998</v>
      </c>
      <c r="K2039" s="1">
        <f t="shared" si="31"/>
        <v>21247.512209999997</v>
      </c>
      <c r="L2039">
        <v>236.64</v>
      </c>
      <c r="M2039">
        <v>1.1399999999999999</v>
      </c>
      <c r="N2039" s="1">
        <f>Table1[[#This Row],[final_price]]*Table1[[#This Row],[competitor_price_index]]</f>
        <v>24222.163919399994</v>
      </c>
      <c r="O2039" t="s">
        <v>45</v>
      </c>
      <c r="P2039">
        <v>3257</v>
      </c>
      <c r="Q2039">
        <v>1767</v>
      </c>
      <c r="R2039">
        <v>19.52</v>
      </c>
      <c r="S2039" s="2">
        <f>Table1[[#This Row],[units_sold]]*(Table1[[#This Row],[return_rate]]/100)</f>
        <v>344.91839999999996</v>
      </c>
      <c r="T2039" s="2">
        <f>Table1[[#This Row],[units_sold]]-Table1[[#This Row],[unit_return]]</f>
        <v>1422.0816</v>
      </c>
      <c r="U2039">
        <f>Table1[[#This Row],[final_sold]]*Table1[[#This Row],[final_price]]</f>
        <v>30215696.159616333</v>
      </c>
      <c r="V2039">
        <v>3.25</v>
      </c>
      <c r="W2039">
        <v>10.220000000000001</v>
      </c>
    </row>
    <row r="2040" spans="1:23" x14ac:dyDescent="0.3">
      <c r="A2040">
        <v>2021</v>
      </c>
      <c r="B2040" t="s">
        <v>39</v>
      </c>
      <c r="C2040" t="s">
        <v>21</v>
      </c>
      <c r="D2040">
        <v>109644</v>
      </c>
      <c r="E2040">
        <v>6</v>
      </c>
      <c r="F2040" s="2">
        <f>Table1[[#This Row],[website_traffic]]*(Table1[[#This Row],[conversion_rate]]/100)</f>
        <v>6578.6399999999994</v>
      </c>
      <c r="G2040">
        <v>121289.95</v>
      </c>
      <c r="H2040" s="2">
        <f>Table1[[#This Row],[marketing_spend]]/Table1[[#This Row],[customer buying]]</f>
        <v>18.436933773545903</v>
      </c>
      <c r="I2040">
        <v>41007.51</v>
      </c>
      <c r="J2040">
        <v>32.770000000000003</v>
      </c>
      <c r="K2040" s="1">
        <f t="shared" si="31"/>
        <v>27569.348972999996</v>
      </c>
      <c r="L2040">
        <v>175.85</v>
      </c>
      <c r="M2040">
        <v>1.07</v>
      </c>
      <c r="N2040" s="1">
        <f>Table1[[#This Row],[final_price]]*Table1[[#This Row],[competitor_price_index]]</f>
        <v>29499.203401109997</v>
      </c>
      <c r="O2040" t="s">
        <v>45</v>
      </c>
      <c r="P2040">
        <v>3858</v>
      </c>
      <c r="Q2040">
        <v>4776</v>
      </c>
      <c r="R2040">
        <v>21.4</v>
      </c>
      <c r="S2040" s="2">
        <f>Table1[[#This Row],[units_sold]]*(Table1[[#This Row],[return_rate]]/100)</f>
        <v>1022.064</v>
      </c>
      <c r="T2040" s="2">
        <f>Table1[[#This Row],[units_sold]]-Table1[[#This Row],[unit_return]]</f>
        <v>3753.9360000000001</v>
      </c>
      <c r="U2040">
        <f>Table1[[#This Row],[final_sold]]*Table1[[#This Row],[final_price]]</f>
        <v>103493571.60630772</v>
      </c>
      <c r="V2040">
        <v>3.63</v>
      </c>
      <c r="W2040">
        <v>11.1</v>
      </c>
    </row>
    <row r="2041" spans="1:23" x14ac:dyDescent="0.3">
      <c r="A2041">
        <v>2021</v>
      </c>
      <c r="B2041" t="s">
        <v>39</v>
      </c>
      <c r="C2041" t="s">
        <v>21</v>
      </c>
      <c r="D2041">
        <v>104722</v>
      </c>
      <c r="E2041">
        <v>4.28</v>
      </c>
      <c r="F2041" s="2">
        <f>Table1[[#This Row],[website_traffic]]*(Table1[[#This Row],[conversion_rate]]/100)</f>
        <v>4482.1016000000009</v>
      </c>
      <c r="G2041">
        <v>342359.83</v>
      </c>
      <c r="H2041" s="2">
        <f>Table1[[#This Row],[marketing_spend]]/Table1[[#This Row],[customer buying]]</f>
        <v>76.383772737324819</v>
      </c>
      <c r="I2041">
        <v>12450.79</v>
      </c>
      <c r="J2041">
        <v>33.17</v>
      </c>
      <c r="K2041" s="1">
        <f t="shared" si="31"/>
        <v>8320.8629570000012</v>
      </c>
      <c r="L2041">
        <v>453.4</v>
      </c>
      <c r="M2041">
        <v>0.84</v>
      </c>
      <c r="N2041" s="1">
        <f>Table1[[#This Row],[final_price]]*Table1[[#This Row],[competitor_price_index]]</f>
        <v>6989.5248838800007</v>
      </c>
      <c r="O2041" t="s">
        <v>44</v>
      </c>
      <c r="P2041">
        <v>4823</v>
      </c>
      <c r="Q2041">
        <v>3137</v>
      </c>
      <c r="R2041">
        <v>9.6</v>
      </c>
      <c r="S2041" s="2">
        <f>Table1[[#This Row],[units_sold]]*(Table1[[#This Row],[return_rate]]/100)</f>
        <v>301.15199999999999</v>
      </c>
      <c r="T2041" s="2">
        <f>Table1[[#This Row],[units_sold]]-Table1[[#This Row],[unit_return]]</f>
        <v>2835.848</v>
      </c>
      <c r="U2041">
        <f>Table1[[#This Row],[final_sold]]*Table1[[#This Row],[final_price]]</f>
        <v>23596702.574882541</v>
      </c>
      <c r="V2041">
        <v>2.8</v>
      </c>
      <c r="W2041">
        <v>15.6</v>
      </c>
    </row>
    <row r="2042" spans="1:23" x14ac:dyDescent="0.3">
      <c r="A2042">
        <v>2021</v>
      </c>
      <c r="B2042" t="s">
        <v>39</v>
      </c>
      <c r="C2042" t="s">
        <v>22</v>
      </c>
      <c r="D2042">
        <v>16455</v>
      </c>
      <c r="E2042">
        <v>7.99</v>
      </c>
      <c r="F2042" s="2">
        <f>Table1[[#This Row],[website_traffic]]*(Table1[[#This Row],[conversion_rate]]/100)</f>
        <v>1314.7545</v>
      </c>
      <c r="G2042">
        <v>159066.4</v>
      </c>
      <c r="H2042" s="2">
        <f>Table1[[#This Row],[marketing_spend]]/Table1[[#This Row],[customer buying]]</f>
        <v>120.98562887596125</v>
      </c>
      <c r="I2042">
        <v>43108.92</v>
      </c>
      <c r="J2042">
        <v>34.799999999999997</v>
      </c>
      <c r="K2042" s="1">
        <f t="shared" si="31"/>
        <v>28107.01584</v>
      </c>
      <c r="L2042">
        <v>338.63</v>
      </c>
      <c r="M2042">
        <v>0.85</v>
      </c>
      <c r="N2042" s="1">
        <f>Table1[[#This Row],[final_price]]*Table1[[#This Row],[competitor_price_index]]</f>
        <v>23890.963464</v>
      </c>
      <c r="O2042" t="s">
        <v>45</v>
      </c>
      <c r="P2042">
        <v>4173</v>
      </c>
      <c r="Q2042">
        <v>767</v>
      </c>
      <c r="R2042">
        <v>8.36</v>
      </c>
      <c r="S2042" s="2">
        <f>Table1[[#This Row],[units_sold]]*(Table1[[#This Row],[return_rate]]/100)</f>
        <v>64.121200000000002</v>
      </c>
      <c r="T2042" s="2">
        <f>Table1[[#This Row],[units_sold]]-Table1[[#This Row],[unit_return]]</f>
        <v>702.87879999999996</v>
      </c>
      <c r="U2042">
        <f>Table1[[#This Row],[final_sold]]*Table1[[#This Row],[final_price]]</f>
        <v>19755825.565200191</v>
      </c>
      <c r="V2042">
        <v>2.92</v>
      </c>
      <c r="W2042">
        <v>5.8</v>
      </c>
    </row>
    <row r="2043" spans="1:23" x14ac:dyDescent="0.3">
      <c r="A2043">
        <v>2021</v>
      </c>
      <c r="B2043" t="s">
        <v>39</v>
      </c>
      <c r="C2043" t="s">
        <v>21</v>
      </c>
      <c r="D2043">
        <v>26650</v>
      </c>
      <c r="E2043">
        <v>7.7</v>
      </c>
      <c r="F2043" s="2">
        <f>Table1[[#This Row],[website_traffic]]*(Table1[[#This Row],[conversion_rate]]/100)</f>
        <v>2052.0500000000002</v>
      </c>
      <c r="G2043">
        <v>253342.98</v>
      </c>
      <c r="H2043" s="2">
        <f>Table1[[#This Row],[marketing_spend]]/Table1[[#This Row],[customer buying]]</f>
        <v>123.4584829804342</v>
      </c>
      <c r="I2043">
        <v>47043.87</v>
      </c>
      <c r="J2043">
        <v>29.26</v>
      </c>
      <c r="K2043" s="1">
        <f t="shared" si="31"/>
        <v>33278.833638000004</v>
      </c>
      <c r="L2043">
        <v>89.11</v>
      </c>
      <c r="M2043">
        <v>1.07</v>
      </c>
      <c r="N2043" s="1">
        <f>Table1[[#This Row],[final_price]]*Table1[[#This Row],[competitor_price_index]]</f>
        <v>35608.351992660006</v>
      </c>
      <c r="O2043" t="s">
        <v>45</v>
      </c>
      <c r="P2043">
        <v>4594</v>
      </c>
      <c r="Q2043">
        <v>1703</v>
      </c>
      <c r="R2043">
        <v>8.4700000000000006</v>
      </c>
      <c r="S2043" s="2">
        <f>Table1[[#This Row],[units_sold]]*(Table1[[#This Row],[return_rate]]/100)</f>
        <v>144.24410000000003</v>
      </c>
      <c r="T2043" s="2">
        <f>Table1[[#This Row],[units_sold]]-Table1[[#This Row],[unit_return]]</f>
        <v>1558.7558999999999</v>
      </c>
      <c r="U2043">
        <f>Table1[[#This Row],[final_sold]]*Table1[[#This Row],[final_price]]</f>
        <v>51873578.278350964</v>
      </c>
      <c r="V2043">
        <v>4.1500000000000004</v>
      </c>
      <c r="W2043">
        <v>13.96</v>
      </c>
    </row>
    <row r="2044" spans="1:23" x14ac:dyDescent="0.3">
      <c r="A2044">
        <v>2021</v>
      </c>
      <c r="B2044" t="s">
        <v>39</v>
      </c>
      <c r="C2044" t="s">
        <v>18</v>
      </c>
      <c r="D2044">
        <v>124239</v>
      </c>
      <c r="E2044">
        <v>1.52</v>
      </c>
      <c r="F2044" s="2">
        <f>Table1[[#This Row],[website_traffic]]*(Table1[[#This Row],[conversion_rate]]/100)</f>
        <v>1888.4328</v>
      </c>
      <c r="G2044">
        <v>344534.96</v>
      </c>
      <c r="H2044" s="2">
        <f>Table1[[#This Row],[marketing_spend]]/Table1[[#This Row],[customer buying]]</f>
        <v>182.44491411079071</v>
      </c>
      <c r="I2044">
        <v>835.72</v>
      </c>
      <c r="J2044">
        <v>3</v>
      </c>
      <c r="K2044" s="1">
        <f t="shared" si="31"/>
        <v>810.64840000000004</v>
      </c>
      <c r="L2044">
        <v>363.37</v>
      </c>
      <c r="M2044">
        <v>1.01</v>
      </c>
      <c r="N2044" s="1">
        <f>Table1[[#This Row],[final_price]]*Table1[[#This Row],[competitor_price_index]]</f>
        <v>818.75488400000006</v>
      </c>
      <c r="O2044" t="s">
        <v>45</v>
      </c>
      <c r="P2044">
        <v>939</v>
      </c>
      <c r="Q2044">
        <v>1488</v>
      </c>
      <c r="R2044">
        <v>13.05</v>
      </c>
      <c r="S2044" s="2">
        <f>Table1[[#This Row],[units_sold]]*(Table1[[#This Row],[return_rate]]/100)</f>
        <v>194.184</v>
      </c>
      <c r="T2044" s="2">
        <f>Table1[[#This Row],[units_sold]]-Table1[[#This Row],[unit_return]]</f>
        <v>1293.816</v>
      </c>
      <c r="U2044">
        <f>Table1[[#This Row],[final_sold]]*Table1[[#This Row],[final_price]]</f>
        <v>1048829.8702944</v>
      </c>
      <c r="V2044">
        <v>3.94</v>
      </c>
      <c r="W2044">
        <v>8.57</v>
      </c>
    </row>
    <row r="2045" spans="1:23" x14ac:dyDescent="0.3">
      <c r="A2045">
        <v>2021</v>
      </c>
      <c r="B2045" t="s">
        <v>39</v>
      </c>
      <c r="C2045" t="s">
        <v>21</v>
      </c>
      <c r="D2045">
        <v>58564</v>
      </c>
      <c r="E2045">
        <v>5.69</v>
      </c>
      <c r="F2045" s="2">
        <f>Table1[[#This Row],[website_traffic]]*(Table1[[#This Row],[conversion_rate]]/100)</f>
        <v>3332.2916000000005</v>
      </c>
      <c r="G2045">
        <v>121339.25</v>
      </c>
      <c r="H2045" s="2">
        <f>Table1[[#This Row],[marketing_spend]]/Table1[[#This Row],[customer buying]]</f>
        <v>36.413154839150323</v>
      </c>
      <c r="I2045">
        <v>9762.41</v>
      </c>
      <c r="J2045">
        <v>46.61</v>
      </c>
      <c r="K2045" s="1">
        <f t="shared" si="31"/>
        <v>5212.1506990000007</v>
      </c>
      <c r="L2045">
        <v>488.6</v>
      </c>
      <c r="M2045">
        <v>0.93</v>
      </c>
      <c r="N2045" s="1">
        <f>Table1[[#This Row],[final_price]]*Table1[[#This Row],[competitor_price_index]]</f>
        <v>4847.3001500700011</v>
      </c>
      <c r="O2045" t="s">
        <v>45</v>
      </c>
      <c r="P2045">
        <v>333</v>
      </c>
      <c r="Q2045">
        <v>2452</v>
      </c>
      <c r="R2045">
        <v>3.26</v>
      </c>
      <c r="S2045" s="2">
        <f>Table1[[#This Row],[units_sold]]*(Table1[[#This Row],[return_rate]]/100)</f>
        <v>79.935199999999995</v>
      </c>
      <c r="T2045" s="2">
        <f>Table1[[#This Row],[units_sold]]-Table1[[#This Row],[unit_return]]</f>
        <v>2372.0648000000001</v>
      </c>
      <c r="U2045">
        <f>Table1[[#This Row],[final_sold]]*Table1[[#This Row],[final_price]]</f>
        <v>12363559.205393298</v>
      </c>
      <c r="V2045">
        <v>3.68</v>
      </c>
      <c r="W2045">
        <v>8.3699999999999992</v>
      </c>
    </row>
    <row r="2046" spans="1:23" x14ac:dyDescent="0.3">
      <c r="A2046">
        <v>2021</v>
      </c>
      <c r="B2046" t="s">
        <v>39</v>
      </c>
      <c r="C2046" t="s">
        <v>22</v>
      </c>
      <c r="D2046">
        <v>29205</v>
      </c>
      <c r="E2046">
        <v>2.4</v>
      </c>
      <c r="F2046" s="2">
        <f>Table1[[#This Row],[website_traffic]]*(Table1[[#This Row],[conversion_rate]]/100)</f>
        <v>700.92</v>
      </c>
      <c r="G2046">
        <v>328081.07</v>
      </c>
      <c r="H2046" s="2">
        <f>Table1[[#This Row],[marketing_spend]]/Table1[[#This Row],[customer buying]]</f>
        <v>468.07206243223197</v>
      </c>
      <c r="I2046">
        <v>45316.01</v>
      </c>
      <c r="J2046">
        <v>12.1</v>
      </c>
      <c r="K2046" s="1">
        <f t="shared" si="31"/>
        <v>39832.772790000003</v>
      </c>
      <c r="L2046">
        <v>209.43</v>
      </c>
      <c r="M2046">
        <v>1.05</v>
      </c>
      <c r="N2046" s="1">
        <f>Table1[[#This Row],[final_price]]*Table1[[#This Row],[competitor_price_index]]</f>
        <v>41824.411429500004</v>
      </c>
      <c r="O2046" t="s">
        <v>45</v>
      </c>
      <c r="P2046">
        <v>3570</v>
      </c>
      <c r="Q2046">
        <v>406</v>
      </c>
      <c r="R2046">
        <v>23.41</v>
      </c>
      <c r="S2046" s="2">
        <f>Table1[[#This Row],[units_sold]]*(Table1[[#This Row],[return_rate]]/100)</f>
        <v>95.044600000000003</v>
      </c>
      <c r="T2046" s="2">
        <f>Table1[[#This Row],[units_sold]]-Table1[[#This Row],[unit_return]]</f>
        <v>310.9554</v>
      </c>
      <c r="U2046">
        <f>Table1[[#This Row],[final_sold]]*Table1[[#This Row],[final_price]]</f>
        <v>12386215.796023566</v>
      </c>
      <c r="V2046">
        <v>2.9</v>
      </c>
      <c r="W2046">
        <v>9.14</v>
      </c>
    </row>
    <row r="2047" spans="1:23" x14ac:dyDescent="0.3">
      <c r="A2047">
        <v>2021</v>
      </c>
      <c r="B2047" t="s">
        <v>39</v>
      </c>
      <c r="C2047" t="s">
        <v>19</v>
      </c>
      <c r="D2047">
        <v>25180</v>
      </c>
      <c r="E2047">
        <v>7.87</v>
      </c>
      <c r="F2047" s="2">
        <f>Table1[[#This Row],[website_traffic]]*(Table1[[#This Row],[conversion_rate]]/100)</f>
        <v>1981.6660000000002</v>
      </c>
      <c r="G2047">
        <v>156372.28</v>
      </c>
      <c r="H2047" s="2">
        <f>Table1[[#This Row],[marketing_spend]]/Table1[[#This Row],[customer buying]]</f>
        <v>78.909503417831246</v>
      </c>
      <c r="I2047">
        <v>658.2</v>
      </c>
      <c r="J2047">
        <v>6.49</v>
      </c>
      <c r="K2047" s="1">
        <f t="shared" si="31"/>
        <v>615.48282000000006</v>
      </c>
      <c r="L2047">
        <v>360.74</v>
      </c>
      <c r="M2047">
        <v>0.8</v>
      </c>
      <c r="N2047" s="1">
        <f>Table1[[#This Row],[final_price]]*Table1[[#This Row],[competitor_price_index]]</f>
        <v>492.38625600000006</v>
      </c>
      <c r="O2047" t="s">
        <v>45</v>
      </c>
      <c r="P2047">
        <v>898</v>
      </c>
      <c r="Q2047">
        <v>1050</v>
      </c>
      <c r="R2047">
        <v>7.47</v>
      </c>
      <c r="S2047" s="2">
        <f>Table1[[#This Row],[units_sold]]*(Table1[[#This Row],[return_rate]]/100)</f>
        <v>78.435000000000002</v>
      </c>
      <c r="T2047" s="2">
        <f>Table1[[#This Row],[units_sold]]-Table1[[#This Row],[unit_return]]</f>
        <v>971.56500000000005</v>
      </c>
      <c r="U2047">
        <f>Table1[[#This Row],[final_sold]]*Table1[[#This Row],[final_price]]</f>
        <v>597981.56601330009</v>
      </c>
      <c r="V2047">
        <v>2.65</v>
      </c>
      <c r="W2047">
        <v>7.9</v>
      </c>
    </row>
    <row r="2048" spans="1:23" x14ac:dyDescent="0.3">
      <c r="A2048">
        <v>2021</v>
      </c>
      <c r="B2048" t="s">
        <v>39</v>
      </c>
      <c r="C2048" t="s">
        <v>18</v>
      </c>
      <c r="D2048">
        <v>196171</v>
      </c>
      <c r="E2048">
        <v>2.56</v>
      </c>
      <c r="F2048" s="2">
        <f>Table1[[#This Row],[website_traffic]]*(Table1[[#This Row],[conversion_rate]]/100)</f>
        <v>5021.9776000000002</v>
      </c>
      <c r="G2048">
        <v>204064.49</v>
      </c>
      <c r="H2048" s="2">
        <f>Table1[[#This Row],[marketing_spend]]/Table1[[#This Row],[customer buying]]</f>
        <v>40.634289169270687</v>
      </c>
      <c r="I2048">
        <v>26868.99</v>
      </c>
      <c r="J2048">
        <v>54.61</v>
      </c>
      <c r="K2048" s="1">
        <f t="shared" si="31"/>
        <v>12195.834561</v>
      </c>
      <c r="L2048">
        <v>99.47</v>
      </c>
      <c r="M2048">
        <v>0.84</v>
      </c>
      <c r="N2048" s="1">
        <f>Table1[[#This Row],[final_price]]*Table1[[#This Row],[competitor_price_index]]</f>
        <v>10244.501031239999</v>
      </c>
      <c r="O2048" t="s">
        <v>45</v>
      </c>
      <c r="P2048">
        <v>3490</v>
      </c>
      <c r="Q2048">
        <v>4148</v>
      </c>
      <c r="R2048">
        <v>4.9400000000000004</v>
      </c>
      <c r="S2048" s="2">
        <f>Table1[[#This Row],[units_sold]]*(Table1[[#This Row],[return_rate]]/100)</f>
        <v>204.91120000000004</v>
      </c>
      <c r="T2048" s="2">
        <f>Table1[[#This Row],[units_sold]]-Table1[[#This Row],[unit_return]]</f>
        <v>3943.0888</v>
      </c>
      <c r="U2048">
        <f>Table1[[#This Row],[final_sold]]*Table1[[#This Row],[final_price]]</f>
        <v>48089258.664132014</v>
      </c>
      <c r="V2048">
        <v>4.13</v>
      </c>
      <c r="W2048">
        <v>11.75</v>
      </c>
    </row>
    <row r="2049" spans="1:23" x14ac:dyDescent="0.3">
      <c r="A2049">
        <v>2021</v>
      </c>
      <c r="B2049" t="s">
        <v>39</v>
      </c>
      <c r="C2049" t="s">
        <v>19</v>
      </c>
      <c r="D2049">
        <v>25821</v>
      </c>
      <c r="E2049">
        <v>3.17</v>
      </c>
      <c r="F2049" s="2">
        <f>Table1[[#This Row],[website_traffic]]*(Table1[[#This Row],[conversion_rate]]/100)</f>
        <v>818.52570000000003</v>
      </c>
      <c r="G2049">
        <v>239402.13</v>
      </c>
      <c r="H2049" s="2">
        <f>Table1[[#This Row],[marketing_spend]]/Table1[[#This Row],[customer buying]]</f>
        <v>292.47967412629805</v>
      </c>
      <c r="I2049">
        <v>316.89999999999998</v>
      </c>
      <c r="J2049">
        <v>51.54</v>
      </c>
      <c r="K2049" s="1">
        <f t="shared" si="31"/>
        <v>153.56974</v>
      </c>
      <c r="L2049">
        <v>238.32</v>
      </c>
      <c r="M2049">
        <v>1.1200000000000001</v>
      </c>
      <c r="N2049" s="1">
        <f>Table1[[#This Row],[final_price]]*Table1[[#This Row],[competitor_price_index]]</f>
        <v>171.99810880000001</v>
      </c>
      <c r="O2049" t="s">
        <v>45</v>
      </c>
      <c r="P2049">
        <v>1098</v>
      </c>
      <c r="Q2049">
        <v>633</v>
      </c>
      <c r="R2049">
        <v>21.01</v>
      </c>
      <c r="S2049" s="2">
        <f>Table1[[#This Row],[units_sold]]*(Table1[[#This Row],[return_rate]]/100)</f>
        <v>132.9933</v>
      </c>
      <c r="T2049" s="2">
        <f>Table1[[#This Row],[units_sold]]-Table1[[#This Row],[unit_return]]</f>
        <v>500.00670000000002</v>
      </c>
      <c r="U2049">
        <f>Table1[[#This Row],[final_sold]]*Table1[[#This Row],[final_price]]</f>
        <v>76785.898917258004</v>
      </c>
      <c r="V2049">
        <v>3.87</v>
      </c>
      <c r="W2049">
        <v>13.32</v>
      </c>
    </row>
    <row r="2050" spans="1:23" x14ac:dyDescent="0.3">
      <c r="A2050">
        <v>2021</v>
      </c>
      <c r="B2050" t="s">
        <v>39</v>
      </c>
      <c r="C2050" t="s">
        <v>18</v>
      </c>
      <c r="D2050">
        <v>95303</v>
      </c>
      <c r="E2050">
        <v>7.89</v>
      </c>
      <c r="F2050" s="2">
        <f>Table1[[#This Row],[website_traffic]]*(Table1[[#This Row],[conversion_rate]]/100)</f>
        <v>7519.4066999999995</v>
      </c>
      <c r="G2050">
        <v>178605.66</v>
      </c>
      <c r="H2050" s="2">
        <f>Table1[[#This Row],[marketing_spend]]/Table1[[#This Row],[customer buying]]</f>
        <v>23.75262665337679</v>
      </c>
      <c r="I2050">
        <v>2121.86</v>
      </c>
      <c r="J2050">
        <v>51.18</v>
      </c>
      <c r="K2050" s="1">
        <f t="shared" ref="K2050:K2113" si="32">I2050*(1-J2050/100)</f>
        <v>1035.8920519999999</v>
      </c>
      <c r="L2050">
        <v>456.18</v>
      </c>
      <c r="M2050">
        <v>1.18</v>
      </c>
      <c r="N2050" s="1">
        <f>Table1[[#This Row],[final_price]]*Table1[[#This Row],[competitor_price_index]]</f>
        <v>1222.3526213599998</v>
      </c>
      <c r="O2050" t="s">
        <v>45</v>
      </c>
      <c r="P2050">
        <v>2178</v>
      </c>
      <c r="Q2050">
        <v>3759</v>
      </c>
      <c r="R2050">
        <v>19.77</v>
      </c>
      <c r="S2050" s="2">
        <f>Table1[[#This Row],[units_sold]]*(Table1[[#This Row],[return_rate]]/100)</f>
        <v>743.15429999999992</v>
      </c>
      <c r="T2050" s="2">
        <f>Table1[[#This Row],[units_sold]]-Table1[[#This Row],[unit_return]]</f>
        <v>3015.8456999999999</v>
      </c>
      <c r="U2050">
        <f>Table1[[#This Row],[final_sold]]*Table1[[#This Row],[final_price]]</f>
        <v>3124090.5906883762</v>
      </c>
      <c r="V2050">
        <v>2.5</v>
      </c>
      <c r="W2050">
        <v>6.29</v>
      </c>
    </row>
    <row r="2051" spans="1:23" x14ac:dyDescent="0.3">
      <c r="A2051">
        <v>2021</v>
      </c>
      <c r="B2051" t="s">
        <v>39</v>
      </c>
      <c r="C2051" t="s">
        <v>22</v>
      </c>
      <c r="D2051">
        <v>74191</v>
      </c>
      <c r="E2051">
        <v>5.68</v>
      </c>
      <c r="F2051" s="2">
        <f>Table1[[#This Row],[website_traffic]]*(Table1[[#This Row],[conversion_rate]]/100)</f>
        <v>4214.0487999999996</v>
      </c>
      <c r="G2051">
        <v>465702.06</v>
      </c>
      <c r="H2051" s="2">
        <f>Table1[[#This Row],[marketing_spend]]/Table1[[#This Row],[customer buying]]</f>
        <v>110.51178619478732</v>
      </c>
      <c r="I2051">
        <v>1833.43</v>
      </c>
      <c r="J2051">
        <v>34.61</v>
      </c>
      <c r="K2051" s="1">
        <f t="shared" si="32"/>
        <v>1198.8798769999999</v>
      </c>
      <c r="L2051">
        <v>119.93</v>
      </c>
      <c r="M2051">
        <v>0.92</v>
      </c>
      <c r="N2051" s="1">
        <f>Table1[[#This Row],[final_price]]*Table1[[#This Row],[competitor_price_index]]</f>
        <v>1102.9694868399999</v>
      </c>
      <c r="O2051" t="s">
        <v>44</v>
      </c>
      <c r="P2051">
        <v>3774</v>
      </c>
      <c r="Q2051">
        <v>5025</v>
      </c>
      <c r="R2051">
        <v>8.17</v>
      </c>
      <c r="S2051" s="2">
        <f>Table1[[#This Row],[units_sold]]*(Table1[[#This Row],[return_rate]]/100)</f>
        <v>410.54249999999996</v>
      </c>
      <c r="T2051" s="2">
        <f>Table1[[#This Row],[units_sold]]-Table1[[#This Row],[unit_return]]</f>
        <v>4614.4575000000004</v>
      </c>
      <c r="U2051">
        <f>Table1[[#This Row],[final_sold]]*Table1[[#This Row],[final_price]]</f>
        <v>5532180.240021727</v>
      </c>
      <c r="V2051">
        <v>4.7699999999999996</v>
      </c>
      <c r="W2051">
        <v>12.48</v>
      </c>
    </row>
    <row r="2052" spans="1:23" x14ac:dyDescent="0.3">
      <c r="A2052">
        <v>2021</v>
      </c>
      <c r="B2052" t="s">
        <v>39</v>
      </c>
      <c r="C2052" t="s">
        <v>21</v>
      </c>
      <c r="D2052">
        <v>196785</v>
      </c>
      <c r="E2052">
        <v>2.23</v>
      </c>
      <c r="F2052" s="2">
        <f>Table1[[#This Row],[website_traffic]]*(Table1[[#This Row],[conversion_rate]]/100)</f>
        <v>4388.3055000000004</v>
      </c>
      <c r="G2052">
        <v>408324.11</v>
      </c>
      <c r="H2052" s="2">
        <f>Table1[[#This Row],[marketing_spend]]/Table1[[#This Row],[customer buying]]</f>
        <v>93.048241513723227</v>
      </c>
      <c r="I2052">
        <v>32182.04</v>
      </c>
      <c r="J2052">
        <v>0.15</v>
      </c>
      <c r="K2052" s="1">
        <f t="shared" si="32"/>
        <v>32133.766940000001</v>
      </c>
      <c r="L2052">
        <v>378.69</v>
      </c>
      <c r="M2052">
        <v>1.01</v>
      </c>
      <c r="N2052" s="1">
        <f>Table1[[#This Row],[final_price]]*Table1[[#This Row],[competitor_price_index]]</f>
        <v>32455.104609400001</v>
      </c>
      <c r="O2052" t="s">
        <v>44</v>
      </c>
      <c r="P2052">
        <v>3800</v>
      </c>
      <c r="Q2052">
        <v>3949</v>
      </c>
      <c r="R2052">
        <v>11.5</v>
      </c>
      <c r="S2052" s="2">
        <f>Table1[[#This Row],[units_sold]]*(Table1[[#This Row],[return_rate]]/100)</f>
        <v>454.13500000000005</v>
      </c>
      <c r="T2052" s="2">
        <f>Table1[[#This Row],[units_sold]]-Table1[[#This Row],[unit_return]]</f>
        <v>3494.8649999999998</v>
      </c>
      <c r="U2052">
        <f>Table1[[#This Row],[final_sold]]*Table1[[#This Row],[final_price]]</f>
        <v>112303177.3967631</v>
      </c>
      <c r="V2052">
        <v>3.6</v>
      </c>
      <c r="W2052">
        <v>11.56</v>
      </c>
    </row>
    <row r="2053" spans="1:23" x14ac:dyDescent="0.3">
      <c r="A2053">
        <v>2021</v>
      </c>
      <c r="B2053" t="s">
        <v>39</v>
      </c>
      <c r="C2053" t="s">
        <v>20</v>
      </c>
      <c r="D2053">
        <v>195512</v>
      </c>
      <c r="E2053">
        <v>7.78</v>
      </c>
      <c r="F2053" s="2">
        <f>Table1[[#This Row],[website_traffic]]*(Table1[[#This Row],[conversion_rate]]/100)</f>
        <v>15210.833600000002</v>
      </c>
      <c r="G2053">
        <v>482252.17</v>
      </c>
      <c r="H2053" s="2">
        <f>Table1[[#This Row],[marketing_spend]]/Table1[[#This Row],[customer buying]]</f>
        <v>31.704519468282129</v>
      </c>
      <c r="I2053">
        <v>24160.06</v>
      </c>
      <c r="J2053">
        <v>2.95</v>
      </c>
      <c r="K2053" s="1">
        <f t="shared" si="32"/>
        <v>23447.338230000001</v>
      </c>
      <c r="L2053">
        <v>138.55000000000001</v>
      </c>
      <c r="M2053">
        <v>0.99</v>
      </c>
      <c r="N2053" s="1">
        <f>Table1[[#This Row],[final_price]]*Table1[[#This Row],[competitor_price_index]]</f>
        <v>23212.864847700002</v>
      </c>
      <c r="O2053" t="s">
        <v>45</v>
      </c>
      <c r="P2053">
        <v>2159</v>
      </c>
      <c r="Q2053">
        <v>11164</v>
      </c>
      <c r="R2053">
        <v>23.7</v>
      </c>
      <c r="S2053" s="2">
        <f>Table1[[#This Row],[units_sold]]*(Table1[[#This Row],[return_rate]]/100)</f>
        <v>2645.8679999999999</v>
      </c>
      <c r="T2053" s="2">
        <f>Table1[[#This Row],[units_sold]]-Table1[[#This Row],[unit_return]]</f>
        <v>8518.1319999999996</v>
      </c>
      <c r="U2053">
        <f>Table1[[#This Row],[final_sold]]*Table1[[#This Row],[final_price]]</f>
        <v>199727522.09178635</v>
      </c>
      <c r="V2053">
        <v>3.67</v>
      </c>
      <c r="W2053">
        <v>12.45</v>
      </c>
    </row>
    <row r="2054" spans="1:23" x14ac:dyDescent="0.3">
      <c r="A2054">
        <v>2021</v>
      </c>
      <c r="B2054" t="s">
        <v>39</v>
      </c>
      <c r="C2054" t="s">
        <v>22</v>
      </c>
      <c r="D2054">
        <v>83277</v>
      </c>
      <c r="E2054">
        <v>4.97</v>
      </c>
      <c r="F2054" s="2">
        <f>Table1[[#This Row],[website_traffic]]*(Table1[[#This Row],[conversion_rate]]/100)</f>
        <v>4138.8668999999991</v>
      </c>
      <c r="G2054">
        <v>221710.77</v>
      </c>
      <c r="H2054" s="2">
        <f>Table1[[#This Row],[marketing_spend]]/Table1[[#This Row],[customer buying]]</f>
        <v>53.567987412206961</v>
      </c>
      <c r="I2054">
        <v>19122.009999999998</v>
      </c>
      <c r="J2054">
        <v>23.92</v>
      </c>
      <c r="K2054" s="1">
        <f t="shared" si="32"/>
        <v>14548.025207999997</v>
      </c>
      <c r="L2054">
        <v>61.75</v>
      </c>
      <c r="M2054">
        <v>0.95</v>
      </c>
      <c r="N2054" s="1">
        <f>Table1[[#This Row],[final_price]]*Table1[[#This Row],[competitor_price_index]]</f>
        <v>13820.623947599997</v>
      </c>
      <c r="O2054" t="s">
        <v>44</v>
      </c>
      <c r="P2054">
        <v>3034</v>
      </c>
      <c r="Q2054">
        <v>3652</v>
      </c>
      <c r="R2054">
        <v>20.28</v>
      </c>
      <c r="S2054" s="2">
        <f>Table1[[#This Row],[units_sold]]*(Table1[[#This Row],[return_rate]]/100)</f>
        <v>740.62560000000008</v>
      </c>
      <c r="T2054" s="2">
        <f>Table1[[#This Row],[units_sold]]-Table1[[#This Row],[unit_return]]</f>
        <v>2911.3743999999997</v>
      </c>
      <c r="U2054">
        <f>Table1[[#This Row],[final_sold]]*Table1[[#This Row],[final_price]]</f>
        <v>42354748.161125861</v>
      </c>
      <c r="V2054">
        <v>3.53</v>
      </c>
      <c r="W2054">
        <v>14.4</v>
      </c>
    </row>
    <row r="2055" spans="1:23" x14ac:dyDescent="0.3">
      <c r="A2055">
        <v>2021</v>
      </c>
      <c r="B2055" t="s">
        <v>39</v>
      </c>
      <c r="C2055" t="s">
        <v>22</v>
      </c>
      <c r="D2055">
        <v>18565</v>
      </c>
      <c r="E2055">
        <v>6.27</v>
      </c>
      <c r="F2055" s="2">
        <f>Table1[[#This Row],[website_traffic]]*(Table1[[#This Row],[conversion_rate]]/100)</f>
        <v>1164.0254999999997</v>
      </c>
      <c r="G2055">
        <v>400915.58</v>
      </c>
      <c r="H2055" s="2">
        <f>Table1[[#This Row],[marketing_spend]]/Table1[[#This Row],[customer buying]]</f>
        <v>344.42164712027363</v>
      </c>
      <c r="I2055">
        <v>49036.28</v>
      </c>
      <c r="J2055">
        <v>25</v>
      </c>
      <c r="K2055" s="1">
        <f t="shared" si="32"/>
        <v>36777.21</v>
      </c>
      <c r="L2055">
        <v>496.6</v>
      </c>
      <c r="M2055">
        <v>0.97</v>
      </c>
      <c r="N2055" s="1">
        <f>Table1[[#This Row],[final_price]]*Table1[[#This Row],[competitor_price_index]]</f>
        <v>35673.893700000001</v>
      </c>
      <c r="O2055" t="s">
        <v>44</v>
      </c>
      <c r="P2055">
        <v>954</v>
      </c>
      <c r="Q2055">
        <v>733</v>
      </c>
      <c r="R2055">
        <v>3.32</v>
      </c>
      <c r="S2055" s="2">
        <f>Table1[[#This Row],[units_sold]]*(Table1[[#This Row],[return_rate]]/100)</f>
        <v>24.335599999999999</v>
      </c>
      <c r="T2055" s="2">
        <f>Table1[[#This Row],[units_sold]]-Table1[[#This Row],[unit_return]]</f>
        <v>708.6644</v>
      </c>
      <c r="U2055">
        <f>Table1[[#This Row],[final_sold]]*Table1[[#This Row],[final_price]]</f>
        <v>26062699.458324</v>
      </c>
      <c r="V2055">
        <v>2.52</v>
      </c>
      <c r="W2055">
        <v>24.15</v>
      </c>
    </row>
    <row r="2056" spans="1:23" x14ac:dyDescent="0.3">
      <c r="A2056">
        <v>2021</v>
      </c>
      <c r="B2056" t="s">
        <v>39</v>
      </c>
      <c r="C2056" t="s">
        <v>19</v>
      </c>
      <c r="D2056">
        <v>40585</v>
      </c>
      <c r="E2056">
        <v>3.13</v>
      </c>
      <c r="F2056" s="2">
        <f>Table1[[#This Row],[website_traffic]]*(Table1[[#This Row],[conversion_rate]]/100)</f>
        <v>1270.3105</v>
      </c>
      <c r="G2056">
        <v>307200.56</v>
      </c>
      <c r="H2056" s="2">
        <f>Table1[[#This Row],[marketing_spend]]/Table1[[#This Row],[customer buying]]</f>
        <v>241.83107988165096</v>
      </c>
      <c r="I2056">
        <v>17643.560000000001</v>
      </c>
      <c r="J2056">
        <v>4.37</v>
      </c>
      <c r="K2056" s="1">
        <f t="shared" si="32"/>
        <v>16872.536428000003</v>
      </c>
      <c r="L2056">
        <v>89.61</v>
      </c>
      <c r="M2056">
        <v>1.18</v>
      </c>
      <c r="N2056" s="1">
        <f>Table1[[#This Row],[final_price]]*Table1[[#This Row],[competitor_price_index]]</f>
        <v>19909.592985040003</v>
      </c>
      <c r="O2056" t="s">
        <v>45</v>
      </c>
      <c r="P2056">
        <v>2276</v>
      </c>
      <c r="Q2056">
        <v>1255</v>
      </c>
      <c r="R2056">
        <v>5.05</v>
      </c>
      <c r="S2056" s="2">
        <f>Table1[[#This Row],[units_sold]]*(Table1[[#This Row],[return_rate]]/100)</f>
        <v>63.377499999999998</v>
      </c>
      <c r="T2056" s="2">
        <f>Table1[[#This Row],[units_sold]]-Table1[[#This Row],[unit_return]]</f>
        <v>1191.6224999999999</v>
      </c>
      <c r="U2056">
        <f>Table1[[#This Row],[final_sold]]*Table1[[#This Row],[final_price]]</f>
        <v>20105694.039674431</v>
      </c>
      <c r="V2056">
        <v>4.9400000000000004</v>
      </c>
      <c r="W2056">
        <v>8.6300000000000008</v>
      </c>
    </row>
    <row r="2057" spans="1:23" x14ac:dyDescent="0.3">
      <c r="A2057">
        <v>2021</v>
      </c>
      <c r="B2057" t="s">
        <v>39</v>
      </c>
      <c r="C2057" t="s">
        <v>18</v>
      </c>
      <c r="D2057">
        <v>14706</v>
      </c>
      <c r="E2057">
        <v>1.19</v>
      </c>
      <c r="F2057" s="2">
        <f>Table1[[#This Row],[website_traffic]]*(Table1[[#This Row],[conversion_rate]]/100)</f>
        <v>175.00139999999999</v>
      </c>
      <c r="G2057">
        <v>431814.56</v>
      </c>
      <c r="H2057" s="2">
        <f>Table1[[#This Row],[marketing_spend]]/Table1[[#This Row],[customer buying]]</f>
        <v>2467.4920314923197</v>
      </c>
      <c r="I2057">
        <v>8720.9</v>
      </c>
      <c r="J2057">
        <v>25.98</v>
      </c>
      <c r="K2057" s="1">
        <f t="shared" si="32"/>
        <v>6455.2101799999991</v>
      </c>
      <c r="L2057">
        <v>178.91</v>
      </c>
      <c r="M2057">
        <v>1.1100000000000001</v>
      </c>
      <c r="N2057" s="1">
        <f>Table1[[#This Row],[final_price]]*Table1[[#This Row],[competitor_price_index]]</f>
        <v>7165.2832997999994</v>
      </c>
      <c r="O2057" t="s">
        <v>45</v>
      </c>
      <c r="P2057">
        <v>1111</v>
      </c>
      <c r="Q2057">
        <v>172</v>
      </c>
      <c r="R2057">
        <v>10.51</v>
      </c>
      <c r="S2057" s="2">
        <f>Table1[[#This Row],[units_sold]]*(Table1[[#This Row],[return_rate]]/100)</f>
        <v>18.077200000000001</v>
      </c>
      <c r="T2057" s="2">
        <f>Table1[[#This Row],[units_sold]]-Table1[[#This Row],[unit_return]]</f>
        <v>153.9228</v>
      </c>
      <c r="U2057">
        <f>Table1[[#This Row],[final_sold]]*Table1[[#This Row],[final_price]]</f>
        <v>993604.02549410379</v>
      </c>
      <c r="V2057">
        <v>4.93</v>
      </c>
      <c r="W2057">
        <v>14.19</v>
      </c>
    </row>
    <row r="2058" spans="1:23" x14ac:dyDescent="0.3">
      <c r="A2058">
        <v>2021</v>
      </c>
      <c r="B2058" t="s">
        <v>39</v>
      </c>
      <c r="C2058" t="s">
        <v>21</v>
      </c>
      <c r="D2058">
        <v>159340</v>
      </c>
      <c r="E2058">
        <v>0.57999999999999996</v>
      </c>
      <c r="F2058" s="2">
        <f>Table1[[#This Row],[website_traffic]]*(Table1[[#This Row],[conversion_rate]]/100)</f>
        <v>924.17199999999991</v>
      </c>
      <c r="G2058">
        <v>78799.429999999993</v>
      </c>
      <c r="H2058" s="2">
        <f>Table1[[#This Row],[marketing_spend]]/Table1[[#This Row],[customer buying]]</f>
        <v>85.264896577693335</v>
      </c>
      <c r="I2058">
        <v>27193.26</v>
      </c>
      <c r="J2058">
        <v>15.8</v>
      </c>
      <c r="K2058" s="1">
        <f t="shared" si="32"/>
        <v>22896.724919999997</v>
      </c>
      <c r="L2058">
        <v>284.29000000000002</v>
      </c>
      <c r="M2058">
        <v>0.84</v>
      </c>
      <c r="N2058" s="1">
        <f>Table1[[#This Row],[final_price]]*Table1[[#This Row],[competitor_price_index]]</f>
        <v>19233.248932799997</v>
      </c>
      <c r="O2058" t="s">
        <v>44</v>
      </c>
      <c r="P2058">
        <v>1975</v>
      </c>
      <c r="Q2058">
        <v>827</v>
      </c>
      <c r="R2058">
        <v>4.6399999999999997</v>
      </c>
      <c r="S2058" s="2">
        <f>Table1[[#This Row],[units_sold]]*(Table1[[#This Row],[return_rate]]/100)</f>
        <v>38.372799999999998</v>
      </c>
      <c r="T2058" s="2">
        <f>Table1[[#This Row],[units_sold]]-Table1[[#This Row],[unit_return]]</f>
        <v>788.62720000000002</v>
      </c>
      <c r="U2058">
        <f>Table1[[#This Row],[final_sold]]*Table1[[#This Row],[final_price]]</f>
        <v>18056980.062829822</v>
      </c>
      <c r="V2058">
        <v>3.58</v>
      </c>
      <c r="W2058">
        <v>13.71</v>
      </c>
    </row>
    <row r="2059" spans="1:23" x14ac:dyDescent="0.3">
      <c r="A2059">
        <v>2021</v>
      </c>
      <c r="B2059" t="s">
        <v>39</v>
      </c>
      <c r="C2059" t="s">
        <v>21</v>
      </c>
      <c r="D2059">
        <v>157218</v>
      </c>
      <c r="E2059">
        <v>1.95</v>
      </c>
      <c r="F2059" s="2">
        <f>Table1[[#This Row],[website_traffic]]*(Table1[[#This Row],[conversion_rate]]/100)</f>
        <v>3065.7510000000002</v>
      </c>
      <c r="G2059">
        <v>49401.15</v>
      </c>
      <c r="H2059" s="2">
        <f>Table1[[#This Row],[marketing_spend]]/Table1[[#This Row],[customer buying]]</f>
        <v>16.11388204717213</v>
      </c>
      <c r="I2059">
        <v>33603.21</v>
      </c>
      <c r="J2059">
        <v>40.72</v>
      </c>
      <c r="K2059" s="1">
        <f t="shared" si="32"/>
        <v>19919.982887999999</v>
      </c>
      <c r="L2059">
        <v>405.51</v>
      </c>
      <c r="M2059">
        <v>0.84</v>
      </c>
      <c r="N2059" s="1">
        <f>Table1[[#This Row],[final_price]]*Table1[[#This Row],[competitor_price_index]]</f>
        <v>16732.785625919998</v>
      </c>
      <c r="O2059" t="s">
        <v>44</v>
      </c>
      <c r="P2059">
        <v>933</v>
      </c>
      <c r="Q2059">
        <v>2529</v>
      </c>
      <c r="R2059">
        <v>11.58</v>
      </c>
      <c r="S2059" s="2">
        <f>Table1[[#This Row],[units_sold]]*(Table1[[#This Row],[return_rate]]/100)</f>
        <v>292.85820000000001</v>
      </c>
      <c r="T2059" s="2">
        <f>Table1[[#This Row],[units_sold]]-Table1[[#This Row],[unit_return]]</f>
        <v>2236.1417999999999</v>
      </c>
      <c r="U2059">
        <f>Table1[[#This Row],[final_sold]]*Table1[[#This Row],[final_price]]</f>
        <v>44543906.391141511</v>
      </c>
      <c r="V2059">
        <v>3.3</v>
      </c>
      <c r="W2059">
        <v>7.72</v>
      </c>
    </row>
    <row r="2060" spans="1:23" x14ac:dyDescent="0.3">
      <c r="A2060">
        <v>2021</v>
      </c>
      <c r="B2060" t="s">
        <v>39</v>
      </c>
      <c r="C2060" t="s">
        <v>20</v>
      </c>
      <c r="D2060">
        <v>114049</v>
      </c>
      <c r="E2060">
        <v>3.73</v>
      </c>
      <c r="F2060" s="2">
        <f>Table1[[#This Row],[website_traffic]]*(Table1[[#This Row],[conversion_rate]]/100)</f>
        <v>4254.0276999999996</v>
      </c>
      <c r="G2060">
        <v>421447.63</v>
      </c>
      <c r="H2060" s="2">
        <f>Table1[[#This Row],[marketing_spend]]/Table1[[#This Row],[customer buying]]</f>
        <v>99.070259932722124</v>
      </c>
      <c r="I2060">
        <v>45568.58</v>
      </c>
      <c r="J2060">
        <v>14.34</v>
      </c>
      <c r="K2060" s="1">
        <f t="shared" si="32"/>
        <v>39034.045628</v>
      </c>
      <c r="L2060">
        <v>355.81</v>
      </c>
      <c r="M2060">
        <v>1.1399999999999999</v>
      </c>
      <c r="N2060" s="1">
        <f>Table1[[#This Row],[final_price]]*Table1[[#This Row],[competitor_price_index]]</f>
        <v>44498.812015919997</v>
      </c>
      <c r="O2060" t="s">
        <v>44</v>
      </c>
      <c r="P2060">
        <v>1975</v>
      </c>
      <c r="Q2060">
        <v>4838</v>
      </c>
      <c r="R2060">
        <v>6.74</v>
      </c>
      <c r="S2060" s="2">
        <f>Table1[[#This Row],[units_sold]]*(Table1[[#This Row],[return_rate]]/100)</f>
        <v>326.08120000000002</v>
      </c>
      <c r="T2060" s="2">
        <f>Table1[[#This Row],[units_sold]]-Table1[[#This Row],[unit_return]]</f>
        <v>4511.9188000000004</v>
      </c>
      <c r="U2060">
        <f>Table1[[#This Row],[final_sold]]*Table1[[#This Row],[final_price]]</f>
        <v>176118444.30903101</v>
      </c>
      <c r="V2060">
        <v>4.55</v>
      </c>
      <c r="W2060">
        <v>14.87</v>
      </c>
    </row>
    <row r="2061" spans="1:23" x14ac:dyDescent="0.3">
      <c r="A2061">
        <v>2021</v>
      </c>
      <c r="B2061" t="s">
        <v>39</v>
      </c>
      <c r="C2061" t="s">
        <v>22</v>
      </c>
      <c r="D2061">
        <v>181361</v>
      </c>
      <c r="E2061">
        <v>6.09</v>
      </c>
      <c r="F2061" s="2">
        <f>Table1[[#This Row],[website_traffic]]*(Table1[[#This Row],[conversion_rate]]/100)</f>
        <v>11044.884899999999</v>
      </c>
      <c r="G2061">
        <v>329694.61</v>
      </c>
      <c r="H2061" s="2">
        <f>Table1[[#This Row],[marketing_spend]]/Table1[[#This Row],[customer buying]]</f>
        <v>29.850434204162688</v>
      </c>
      <c r="I2061">
        <v>14316.37</v>
      </c>
      <c r="J2061">
        <v>20.57</v>
      </c>
      <c r="K2061" s="1">
        <f t="shared" si="32"/>
        <v>11371.492691000001</v>
      </c>
      <c r="L2061">
        <v>133.4</v>
      </c>
      <c r="M2061">
        <v>0.92</v>
      </c>
      <c r="N2061" s="1">
        <f>Table1[[#This Row],[final_price]]*Table1[[#This Row],[competitor_price_index]]</f>
        <v>10461.773275720001</v>
      </c>
      <c r="O2061" t="s">
        <v>44</v>
      </c>
      <c r="P2061">
        <v>2470</v>
      </c>
      <c r="Q2061">
        <v>10382</v>
      </c>
      <c r="R2061">
        <v>6.38</v>
      </c>
      <c r="S2061" s="2">
        <f>Table1[[#This Row],[units_sold]]*(Table1[[#This Row],[return_rate]]/100)</f>
        <v>662.37159999999994</v>
      </c>
      <c r="T2061" s="2">
        <f>Table1[[#This Row],[units_sold]]-Table1[[#This Row],[unit_return]]</f>
        <v>9719.6283999999996</v>
      </c>
      <c r="U2061">
        <f>Table1[[#This Row],[final_sold]]*Table1[[#This Row],[final_price]]</f>
        <v>110526683.30983603</v>
      </c>
      <c r="V2061">
        <v>3.76</v>
      </c>
      <c r="W2061">
        <v>15.82</v>
      </c>
    </row>
    <row r="2062" spans="1:23" x14ac:dyDescent="0.3">
      <c r="A2062">
        <v>2021</v>
      </c>
      <c r="B2062" t="s">
        <v>39</v>
      </c>
      <c r="C2062" t="s">
        <v>21</v>
      </c>
      <c r="D2062">
        <v>117101</v>
      </c>
      <c r="E2062">
        <v>5.72</v>
      </c>
      <c r="F2062" s="2">
        <f>Table1[[#This Row],[website_traffic]]*(Table1[[#This Row],[conversion_rate]]/100)</f>
        <v>6698.1772000000001</v>
      </c>
      <c r="G2062">
        <v>415553.11</v>
      </c>
      <c r="H2062" s="2">
        <f>Table1[[#This Row],[marketing_spend]]/Table1[[#This Row],[customer buying]]</f>
        <v>62.039730749434334</v>
      </c>
      <c r="I2062">
        <v>21515.360000000001</v>
      </c>
      <c r="J2062">
        <v>16.78</v>
      </c>
      <c r="K2062" s="1">
        <f t="shared" si="32"/>
        <v>17905.082592000002</v>
      </c>
      <c r="L2062">
        <v>267.94</v>
      </c>
      <c r="M2062">
        <v>0.89</v>
      </c>
      <c r="N2062" s="1">
        <f>Table1[[#This Row],[final_price]]*Table1[[#This Row],[competitor_price_index]]</f>
        <v>15935.523506880003</v>
      </c>
      <c r="O2062" t="s">
        <v>45</v>
      </c>
      <c r="P2062">
        <v>3415</v>
      </c>
      <c r="Q2062">
        <v>4541</v>
      </c>
      <c r="R2062">
        <v>10.199999999999999</v>
      </c>
      <c r="S2062" s="2">
        <f>Table1[[#This Row],[units_sold]]*(Table1[[#This Row],[return_rate]]/100)</f>
        <v>463.18199999999996</v>
      </c>
      <c r="T2062" s="2">
        <f>Table1[[#This Row],[units_sold]]-Table1[[#This Row],[unit_return]]</f>
        <v>4077.8180000000002</v>
      </c>
      <c r="U2062">
        <f>Table1[[#This Row],[final_sold]]*Table1[[#This Row],[final_price]]</f>
        <v>73013668.085144266</v>
      </c>
      <c r="V2062">
        <v>3.39</v>
      </c>
      <c r="W2062">
        <v>7.27</v>
      </c>
    </row>
    <row r="2063" spans="1:23" x14ac:dyDescent="0.3">
      <c r="A2063">
        <v>2021</v>
      </c>
      <c r="B2063" t="s">
        <v>39</v>
      </c>
      <c r="C2063" t="s">
        <v>22</v>
      </c>
      <c r="D2063">
        <v>174531</v>
      </c>
      <c r="E2063">
        <v>3.57</v>
      </c>
      <c r="F2063" s="2">
        <f>Table1[[#This Row],[website_traffic]]*(Table1[[#This Row],[conversion_rate]]/100)</f>
        <v>6230.756699999999</v>
      </c>
      <c r="G2063">
        <v>238468.14</v>
      </c>
      <c r="H2063" s="2">
        <f>Table1[[#This Row],[marketing_spend]]/Table1[[#This Row],[customer buying]]</f>
        <v>38.272741415179965</v>
      </c>
      <c r="I2063">
        <v>25260.32</v>
      </c>
      <c r="J2063">
        <v>59.8</v>
      </c>
      <c r="K2063" s="1">
        <f t="shared" si="32"/>
        <v>10154.648640000001</v>
      </c>
      <c r="L2063">
        <v>201.24</v>
      </c>
      <c r="M2063">
        <v>1</v>
      </c>
      <c r="N2063" s="1">
        <f>Table1[[#This Row],[final_price]]*Table1[[#This Row],[competitor_price_index]]</f>
        <v>10154.648640000001</v>
      </c>
      <c r="O2063" t="s">
        <v>44</v>
      </c>
      <c r="P2063">
        <v>749</v>
      </c>
      <c r="Q2063">
        <v>7305</v>
      </c>
      <c r="R2063">
        <v>16.45</v>
      </c>
      <c r="S2063" s="2">
        <f>Table1[[#This Row],[units_sold]]*(Table1[[#This Row],[return_rate]]/100)</f>
        <v>1201.6724999999999</v>
      </c>
      <c r="T2063" s="2">
        <f>Table1[[#This Row],[units_sold]]-Table1[[#This Row],[unit_return]]</f>
        <v>6103.3275000000003</v>
      </c>
      <c r="U2063">
        <f>Table1[[#This Row],[final_sold]]*Table1[[#This Row],[final_price]]</f>
        <v>61977146.297349609</v>
      </c>
      <c r="V2063">
        <v>4.6900000000000004</v>
      </c>
      <c r="W2063">
        <v>16.59</v>
      </c>
    </row>
    <row r="2064" spans="1:23" x14ac:dyDescent="0.3">
      <c r="A2064">
        <v>2021</v>
      </c>
      <c r="B2064" t="s">
        <v>39</v>
      </c>
      <c r="C2064" t="s">
        <v>20</v>
      </c>
      <c r="D2064">
        <v>132866</v>
      </c>
      <c r="E2064">
        <v>3.44</v>
      </c>
      <c r="F2064" s="2">
        <f>Table1[[#This Row],[website_traffic]]*(Table1[[#This Row],[conversion_rate]]/100)</f>
        <v>4570.5904</v>
      </c>
      <c r="G2064">
        <v>367324.08</v>
      </c>
      <c r="H2064" s="2">
        <f>Table1[[#This Row],[marketing_spend]]/Table1[[#This Row],[customer buying]]</f>
        <v>80.366877767038588</v>
      </c>
      <c r="I2064">
        <v>835.27</v>
      </c>
      <c r="J2064">
        <v>47.36</v>
      </c>
      <c r="K2064" s="1">
        <f t="shared" si="32"/>
        <v>439.686128</v>
      </c>
      <c r="L2064">
        <v>295.18</v>
      </c>
      <c r="M2064">
        <v>0.9</v>
      </c>
      <c r="N2064" s="1">
        <f>Table1[[#This Row],[final_price]]*Table1[[#This Row],[competitor_price_index]]</f>
        <v>395.71751519999998</v>
      </c>
      <c r="O2064" t="s">
        <v>45</v>
      </c>
      <c r="P2064">
        <v>4848</v>
      </c>
      <c r="Q2064">
        <v>3912</v>
      </c>
      <c r="R2064">
        <v>22.62</v>
      </c>
      <c r="S2064" s="2">
        <f>Table1[[#This Row],[units_sold]]*(Table1[[#This Row],[return_rate]]/100)</f>
        <v>884.89440000000002</v>
      </c>
      <c r="T2064" s="2">
        <f>Table1[[#This Row],[units_sold]]-Table1[[#This Row],[unit_return]]</f>
        <v>3027.1055999999999</v>
      </c>
      <c r="U2064">
        <f>Table1[[#This Row],[final_sold]]*Table1[[#This Row],[final_price]]</f>
        <v>1330976.3403111168</v>
      </c>
      <c r="V2064">
        <v>4.28</v>
      </c>
      <c r="W2064">
        <v>13</v>
      </c>
    </row>
    <row r="2065" spans="1:23" x14ac:dyDescent="0.3">
      <c r="A2065">
        <v>2021</v>
      </c>
      <c r="B2065" t="s">
        <v>39</v>
      </c>
      <c r="C2065" t="s">
        <v>18</v>
      </c>
      <c r="D2065">
        <v>84031</v>
      </c>
      <c r="E2065">
        <v>7.29</v>
      </c>
      <c r="F2065" s="2">
        <f>Table1[[#This Row],[website_traffic]]*(Table1[[#This Row],[conversion_rate]]/100)</f>
        <v>6125.8599000000004</v>
      </c>
      <c r="G2065">
        <v>112258.7</v>
      </c>
      <c r="H2065" s="2">
        <f>Table1[[#This Row],[marketing_spend]]/Table1[[#This Row],[customer buying]]</f>
        <v>18.325378286891606</v>
      </c>
      <c r="I2065">
        <v>16429.330000000002</v>
      </c>
      <c r="J2065">
        <v>59.74</v>
      </c>
      <c r="K2065" s="1">
        <f t="shared" si="32"/>
        <v>6614.4482580000004</v>
      </c>
      <c r="L2065">
        <v>395.94</v>
      </c>
      <c r="M2065">
        <v>0.93</v>
      </c>
      <c r="N2065" s="1">
        <f>Table1[[#This Row],[final_price]]*Table1[[#This Row],[competitor_price_index]]</f>
        <v>6151.4368799400008</v>
      </c>
      <c r="O2065" t="s">
        <v>44</v>
      </c>
      <c r="P2065">
        <v>1619</v>
      </c>
      <c r="Q2065">
        <v>6386</v>
      </c>
      <c r="R2065">
        <v>14.85</v>
      </c>
      <c r="S2065" s="2">
        <f>Table1[[#This Row],[units_sold]]*(Table1[[#This Row],[return_rate]]/100)</f>
        <v>948.32099999999991</v>
      </c>
      <c r="T2065" s="2">
        <f>Table1[[#This Row],[units_sold]]-Table1[[#This Row],[unit_return]]</f>
        <v>5437.6790000000001</v>
      </c>
      <c r="U2065">
        <f>Table1[[#This Row],[final_sold]]*Table1[[#This Row],[final_price]]</f>
        <v>35967246.389113188</v>
      </c>
      <c r="V2065">
        <v>4.17</v>
      </c>
      <c r="W2065">
        <v>13.13</v>
      </c>
    </row>
    <row r="2066" spans="1:23" x14ac:dyDescent="0.3">
      <c r="A2066">
        <v>2021</v>
      </c>
      <c r="B2066" t="s">
        <v>39</v>
      </c>
      <c r="C2066" t="s">
        <v>19</v>
      </c>
      <c r="D2066">
        <v>116784</v>
      </c>
      <c r="E2066">
        <v>2.94</v>
      </c>
      <c r="F2066" s="2">
        <f>Table1[[#This Row],[website_traffic]]*(Table1[[#This Row],[conversion_rate]]/100)</f>
        <v>3433.4495999999999</v>
      </c>
      <c r="G2066">
        <v>425929.58</v>
      </c>
      <c r="H2066" s="2">
        <f>Table1[[#This Row],[marketing_spend]]/Table1[[#This Row],[customer buying]]</f>
        <v>124.05295828428646</v>
      </c>
      <c r="I2066">
        <v>8403.75</v>
      </c>
      <c r="J2066">
        <v>10.34</v>
      </c>
      <c r="K2066" s="1">
        <f t="shared" si="32"/>
        <v>7534.8022500000006</v>
      </c>
      <c r="L2066">
        <v>34.229999999999997</v>
      </c>
      <c r="M2066">
        <v>1.03</v>
      </c>
      <c r="N2066" s="1">
        <f>Table1[[#This Row],[final_price]]*Table1[[#This Row],[competitor_price_index]]</f>
        <v>7760.8463175000006</v>
      </c>
      <c r="O2066" t="s">
        <v>44</v>
      </c>
      <c r="P2066">
        <v>3827</v>
      </c>
      <c r="Q2066">
        <v>4120</v>
      </c>
      <c r="R2066">
        <v>6.85</v>
      </c>
      <c r="S2066" s="2">
        <f>Table1[[#This Row],[units_sold]]*(Table1[[#This Row],[return_rate]]/100)</f>
        <v>282.21999999999997</v>
      </c>
      <c r="T2066" s="2">
        <f>Table1[[#This Row],[units_sold]]-Table1[[#This Row],[unit_return]]</f>
        <v>3837.78</v>
      </c>
      <c r="U2066">
        <f>Table1[[#This Row],[final_sold]]*Table1[[#This Row],[final_price]]</f>
        <v>28916913.379005004</v>
      </c>
      <c r="V2066">
        <v>4.8</v>
      </c>
      <c r="W2066">
        <v>18.63</v>
      </c>
    </row>
    <row r="2067" spans="1:23" x14ac:dyDescent="0.3">
      <c r="A2067">
        <v>2021</v>
      </c>
      <c r="B2067" t="s">
        <v>39</v>
      </c>
      <c r="C2067" t="s">
        <v>20</v>
      </c>
      <c r="D2067">
        <v>77493</v>
      </c>
      <c r="E2067">
        <v>3.37</v>
      </c>
      <c r="F2067" s="2">
        <f>Table1[[#This Row],[website_traffic]]*(Table1[[#This Row],[conversion_rate]]/100)</f>
        <v>2611.5140999999999</v>
      </c>
      <c r="G2067">
        <v>21401.06</v>
      </c>
      <c r="H2067" s="2">
        <f>Table1[[#This Row],[marketing_spend]]/Table1[[#This Row],[customer buying]]</f>
        <v>8.1948858709972132</v>
      </c>
      <c r="I2067">
        <v>31707.32</v>
      </c>
      <c r="J2067">
        <v>11.3</v>
      </c>
      <c r="K2067" s="1">
        <f t="shared" si="32"/>
        <v>28124.39284</v>
      </c>
      <c r="L2067">
        <v>74.42</v>
      </c>
      <c r="M2067">
        <v>0.93</v>
      </c>
      <c r="N2067" s="1">
        <f>Table1[[#This Row],[final_price]]*Table1[[#This Row],[competitor_price_index]]</f>
        <v>26155.685341200002</v>
      </c>
      <c r="O2067" t="s">
        <v>45</v>
      </c>
      <c r="P2067">
        <v>492</v>
      </c>
      <c r="Q2067">
        <v>1493</v>
      </c>
      <c r="R2067">
        <v>21.49</v>
      </c>
      <c r="S2067" s="2">
        <f>Table1[[#This Row],[units_sold]]*(Table1[[#This Row],[return_rate]]/100)</f>
        <v>320.84569999999997</v>
      </c>
      <c r="T2067" s="2">
        <f>Table1[[#This Row],[units_sold]]-Table1[[#This Row],[unit_return]]</f>
        <v>1172.1543000000001</v>
      </c>
      <c r="U2067">
        <f>Table1[[#This Row],[final_sold]]*Table1[[#This Row],[final_price]]</f>
        <v>32966128.002295218</v>
      </c>
      <c r="V2067">
        <v>2.86</v>
      </c>
      <c r="W2067">
        <v>6.19</v>
      </c>
    </row>
    <row r="2068" spans="1:23" x14ac:dyDescent="0.3">
      <c r="A2068">
        <v>2021</v>
      </c>
      <c r="B2068" t="s">
        <v>39</v>
      </c>
      <c r="C2068" t="s">
        <v>20</v>
      </c>
      <c r="D2068">
        <v>183620</v>
      </c>
      <c r="E2068">
        <v>2.33</v>
      </c>
      <c r="F2068" s="2">
        <f>Table1[[#This Row],[website_traffic]]*(Table1[[#This Row],[conversion_rate]]/100)</f>
        <v>4278.3460000000005</v>
      </c>
      <c r="G2068">
        <v>237475.94</v>
      </c>
      <c r="H2068" s="2">
        <f>Table1[[#This Row],[marketing_spend]]/Table1[[#This Row],[customer buying]]</f>
        <v>55.506483112866512</v>
      </c>
      <c r="I2068">
        <v>15667.93</v>
      </c>
      <c r="J2068">
        <v>47.59</v>
      </c>
      <c r="K2068" s="1">
        <f t="shared" si="32"/>
        <v>8211.562113</v>
      </c>
      <c r="L2068">
        <v>310.95999999999998</v>
      </c>
      <c r="M2068">
        <v>1.1399999999999999</v>
      </c>
      <c r="N2068" s="1">
        <f>Table1[[#This Row],[final_price]]*Table1[[#This Row],[competitor_price_index]]</f>
        <v>9361.1808088199996</v>
      </c>
      <c r="O2068" t="s">
        <v>45</v>
      </c>
      <c r="P2068">
        <v>2682</v>
      </c>
      <c r="Q2068">
        <v>2412</v>
      </c>
      <c r="R2068">
        <v>9.81</v>
      </c>
      <c r="S2068" s="2">
        <f>Table1[[#This Row],[units_sold]]*(Table1[[#This Row],[return_rate]]/100)</f>
        <v>236.61720000000003</v>
      </c>
      <c r="T2068" s="2">
        <f>Table1[[#This Row],[units_sold]]-Table1[[#This Row],[unit_return]]</f>
        <v>2175.3827999999999</v>
      </c>
      <c r="U2068">
        <f>Table1[[#This Row],[final_sold]]*Table1[[#This Row],[final_price]]</f>
        <v>17863290.981751855</v>
      </c>
      <c r="V2068">
        <v>2.82</v>
      </c>
      <c r="W2068">
        <v>15.82</v>
      </c>
    </row>
    <row r="2069" spans="1:23" x14ac:dyDescent="0.3">
      <c r="A2069">
        <v>2021</v>
      </c>
      <c r="B2069" t="s">
        <v>39</v>
      </c>
      <c r="C2069" t="s">
        <v>20</v>
      </c>
      <c r="D2069">
        <v>122624</v>
      </c>
      <c r="E2069">
        <v>7.61</v>
      </c>
      <c r="F2069" s="2">
        <f>Table1[[#This Row],[website_traffic]]*(Table1[[#This Row],[conversion_rate]]/100)</f>
        <v>9331.6864000000005</v>
      </c>
      <c r="G2069">
        <v>489660.52</v>
      </c>
      <c r="H2069" s="2">
        <f>Table1[[#This Row],[marketing_spend]]/Table1[[#This Row],[customer buying]]</f>
        <v>52.472886358461423</v>
      </c>
      <c r="I2069">
        <v>9605.74</v>
      </c>
      <c r="J2069">
        <v>2.94</v>
      </c>
      <c r="K2069" s="1">
        <f t="shared" si="32"/>
        <v>9323.3312439999991</v>
      </c>
      <c r="L2069">
        <v>411.15</v>
      </c>
      <c r="M2069">
        <v>1.1200000000000001</v>
      </c>
      <c r="N2069" s="1">
        <f>Table1[[#This Row],[final_price]]*Table1[[#This Row],[competitor_price_index]]</f>
        <v>10442.13099328</v>
      </c>
      <c r="O2069" t="s">
        <v>45</v>
      </c>
      <c r="P2069">
        <v>2598</v>
      </c>
      <c r="Q2069">
        <v>9145</v>
      </c>
      <c r="R2069">
        <v>20.02</v>
      </c>
      <c r="S2069" s="2">
        <f>Table1[[#This Row],[units_sold]]*(Table1[[#This Row],[return_rate]]/100)</f>
        <v>1830.829</v>
      </c>
      <c r="T2069" s="2">
        <f>Table1[[#This Row],[units_sold]]-Table1[[#This Row],[unit_return]]</f>
        <v>7314.1710000000003</v>
      </c>
      <c r="U2069">
        <f>Table1[[#This Row],[final_sold]]*Table1[[#This Row],[final_price]]</f>
        <v>68192439.008258715</v>
      </c>
      <c r="V2069">
        <v>4.9000000000000004</v>
      </c>
      <c r="W2069">
        <v>9.6</v>
      </c>
    </row>
    <row r="2070" spans="1:23" x14ac:dyDescent="0.3">
      <c r="A2070">
        <v>2021</v>
      </c>
      <c r="B2070" t="s">
        <v>39</v>
      </c>
      <c r="C2070" t="s">
        <v>19</v>
      </c>
      <c r="D2070">
        <v>66997</v>
      </c>
      <c r="E2070">
        <v>6.93</v>
      </c>
      <c r="F2070" s="2">
        <f>Table1[[#This Row],[website_traffic]]*(Table1[[#This Row],[conversion_rate]]/100)</f>
        <v>4642.8921</v>
      </c>
      <c r="G2070">
        <v>206761.18</v>
      </c>
      <c r="H2070" s="2">
        <f>Table1[[#This Row],[marketing_spend]]/Table1[[#This Row],[customer buying]]</f>
        <v>44.532841932725511</v>
      </c>
      <c r="I2070">
        <v>24866.82</v>
      </c>
      <c r="J2070">
        <v>39.340000000000003</v>
      </c>
      <c r="K2070" s="1">
        <f t="shared" si="32"/>
        <v>15084.213012</v>
      </c>
      <c r="L2070">
        <v>282.62</v>
      </c>
      <c r="M2070">
        <v>0.84</v>
      </c>
      <c r="N2070" s="1">
        <f>Table1[[#This Row],[final_price]]*Table1[[#This Row],[competitor_price_index]]</f>
        <v>12670.738930080001</v>
      </c>
      <c r="O2070" t="s">
        <v>45</v>
      </c>
      <c r="P2070">
        <v>3440</v>
      </c>
      <c r="Q2070">
        <v>3705</v>
      </c>
      <c r="R2070">
        <v>2.58</v>
      </c>
      <c r="S2070" s="2">
        <f>Table1[[#This Row],[units_sold]]*(Table1[[#This Row],[return_rate]]/100)</f>
        <v>95.588999999999999</v>
      </c>
      <c r="T2070" s="2">
        <f>Table1[[#This Row],[units_sold]]-Table1[[#This Row],[unit_return]]</f>
        <v>3609.4110000000001</v>
      </c>
      <c r="U2070">
        <f>Table1[[#This Row],[final_sold]]*Table1[[#This Row],[final_price]]</f>
        <v>54445124.371855937</v>
      </c>
      <c r="V2070">
        <v>3.99</v>
      </c>
      <c r="W2070">
        <v>14.27</v>
      </c>
    </row>
    <row r="2071" spans="1:23" x14ac:dyDescent="0.3">
      <c r="A2071">
        <v>2021</v>
      </c>
      <c r="B2071" t="s">
        <v>39</v>
      </c>
      <c r="C2071" t="s">
        <v>21</v>
      </c>
      <c r="D2071">
        <v>13128</v>
      </c>
      <c r="E2071">
        <v>2.1800000000000002</v>
      </c>
      <c r="F2071" s="2">
        <f>Table1[[#This Row],[website_traffic]]*(Table1[[#This Row],[conversion_rate]]/100)</f>
        <v>286.19040000000001</v>
      </c>
      <c r="G2071">
        <v>422271.34</v>
      </c>
      <c r="H2071" s="2">
        <f>Table1[[#This Row],[marketing_spend]]/Table1[[#This Row],[customer buying]]</f>
        <v>1475.4909319110634</v>
      </c>
      <c r="I2071">
        <v>17287.150000000001</v>
      </c>
      <c r="J2071">
        <v>26.31</v>
      </c>
      <c r="K2071" s="1">
        <f t="shared" si="32"/>
        <v>12738.900835</v>
      </c>
      <c r="L2071">
        <v>71.19</v>
      </c>
      <c r="M2071">
        <v>0.84</v>
      </c>
      <c r="N2071" s="1">
        <f>Table1[[#This Row],[final_price]]*Table1[[#This Row],[competitor_price_index]]</f>
        <v>10700.6767014</v>
      </c>
      <c r="O2071" t="s">
        <v>44</v>
      </c>
      <c r="P2071">
        <v>4562</v>
      </c>
      <c r="Q2071">
        <v>256</v>
      </c>
      <c r="R2071">
        <v>20.2</v>
      </c>
      <c r="S2071" s="2">
        <f>Table1[[#This Row],[units_sold]]*(Table1[[#This Row],[return_rate]]/100)</f>
        <v>51.711999999999996</v>
      </c>
      <c r="T2071" s="2">
        <f>Table1[[#This Row],[units_sold]]-Table1[[#This Row],[unit_return]]</f>
        <v>204.28800000000001</v>
      </c>
      <c r="U2071">
        <f>Table1[[#This Row],[final_sold]]*Table1[[#This Row],[final_price]]</f>
        <v>2602404.5737804803</v>
      </c>
      <c r="V2071">
        <v>3.59</v>
      </c>
      <c r="W2071">
        <v>20.12</v>
      </c>
    </row>
    <row r="2072" spans="1:23" x14ac:dyDescent="0.3">
      <c r="A2072">
        <v>2021</v>
      </c>
      <c r="B2072" t="s">
        <v>39</v>
      </c>
      <c r="C2072" t="s">
        <v>19</v>
      </c>
      <c r="D2072">
        <v>142072</v>
      </c>
      <c r="E2072">
        <v>2.7</v>
      </c>
      <c r="F2072" s="2">
        <f>Table1[[#This Row],[website_traffic]]*(Table1[[#This Row],[conversion_rate]]/100)</f>
        <v>3835.9440000000004</v>
      </c>
      <c r="G2072">
        <v>217033.39</v>
      </c>
      <c r="H2072" s="2">
        <f>Table1[[#This Row],[marketing_spend]]/Table1[[#This Row],[customer buying]]</f>
        <v>56.578873414210427</v>
      </c>
      <c r="I2072">
        <v>8080.39</v>
      </c>
      <c r="J2072">
        <v>29.41</v>
      </c>
      <c r="K2072" s="1">
        <f t="shared" si="32"/>
        <v>5703.9473010000002</v>
      </c>
      <c r="L2072">
        <v>149.46</v>
      </c>
      <c r="M2072">
        <v>1.0900000000000001</v>
      </c>
      <c r="N2072" s="1">
        <f>Table1[[#This Row],[final_price]]*Table1[[#This Row],[competitor_price_index]]</f>
        <v>6217.3025580900003</v>
      </c>
      <c r="O2072" t="s">
        <v>45</v>
      </c>
      <c r="P2072">
        <v>1222</v>
      </c>
      <c r="Q2072">
        <v>2309</v>
      </c>
      <c r="R2072">
        <v>17.04</v>
      </c>
      <c r="S2072" s="2">
        <f>Table1[[#This Row],[units_sold]]*(Table1[[#This Row],[return_rate]]/100)</f>
        <v>393.45359999999999</v>
      </c>
      <c r="T2072" s="2">
        <f>Table1[[#This Row],[units_sold]]-Table1[[#This Row],[unit_return]]</f>
        <v>1915.5463999999999</v>
      </c>
      <c r="U2072">
        <f>Table1[[#This Row],[final_sold]]*Table1[[#This Row],[final_price]]</f>
        <v>10926175.718220266</v>
      </c>
      <c r="V2072">
        <v>3.01</v>
      </c>
      <c r="W2072">
        <v>9.4</v>
      </c>
    </row>
    <row r="2073" spans="1:23" x14ac:dyDescent="0.3">
      <c r="A2073">
        <v>2021</v>
      </c>
      <c r="B2073" t="s">
        <v>39</v>
      </c>
      <c r="C2073" t="s">
        <v>20</v>
      </c>
      <c r="D2073">
        <v>73968</v>
      </c>
      <c r="E2073">
        <v>4.29</v>
      </c>
      <c r="F2073" s="2">
        <f>Table1[[#This Row],[website_traffic]]*(Table1[[#This Row],[conversion_rate]]/100)</f>
        <v>3173.2272000000003</v>
      </c>
      <c r="G2073">
        <v>277629.03000000003</v>
      </c>
      <c r="H2073" s="2">
        <f>Table1[[#This Row],[marketing_spend]]/Table1[[#This Row],[customer buying]]</f>
        <v>87.491065877665491</v>
      </c>
      <c r="I2073">
        <v>49304.19</v>
      </c>
      <c r="J2073">
        <v>17.940000000000001</v>
      </c>
      <c r="K2073" s="1">
        <f t="shared" si="32"/>
        <v>40459.018314000001</v>
      </c>
      <c r="L2073">
        <v>391.88</v>
      </c>
      <c r="M2073">
        <v>1.07</v>
      </c>
      <c r="N2073" s="1">
        <f>Table1[[#This Row],[final_price]]*Table1[[#This Row],[competitor_price_index]]</f>
        <v>43291.149595980001</v>
      </c>
      <c r="O2073" t="s">
        <v>45</v>
      </c>
      <c r="P2073">
        <v>2687</v>
      </c>
      <c r="Q2073">
        <v>1694</v>
      </c>
      <c r="R2073">
        <v>21.36</v>
      </c>
      <c r="S2073" s="2">
        <f>Table1[[#This Row],[units_sold]]*(Table1[[#This Row],[return_rate]]/100)</f>
        <v>361.83839999999998</v>
      </c>
      <c r="T2073" s="2">
        <f>Table1[[#This Row],[units_sold]]-Table1[[#This Row],[unit_return]]</f>
        <v>1332.1615999999999</v>
      </c>
      <c r="U2073">
        <f>Table1[[#This Row],[final_sold]]*Table1[[#This Row],[final_price]]</f>
        <v>53897950.571607538</v>
      </c>
      <c r="V2073">
        <v>2.67</v>
      </c>
      <c r="W2073">
        <v>11.1</v>
      </c>
    </row>
    <row r="2074" spans="1:23" x14ac:dyDescent="0.3">
      <c r="A2074">
        <v>2022</v>
      </c>
      <c r="B2074" t="s">
        <v>39</v>
      </c>
      <c r="C2074" t="s">
        <v>20</v>
      </c>
      <c r="D2074">
        <v>23991</v>
      </c>
      <c r="E2074">
        <v>6.26</v>
      </c>
      <c r="F2074" s="2">
        <f>Table1[[#This Row],[website_traffic]]*(Table1[[#This Row],[conversion_rate]]/100)</f>
        <v>1501.8366000000001</v>
      </c>
      <c r="G2074">
        <v>449154.92</v>
      </c>
      <c r="H2074" s="2">
        <f>Table1[[#This Row],[marketing_spend]]/Table1[[#This Row],[customer buying]]</f>
        <v>299.07043149700837</v>
      </c>
      <c r="I2074">
        <v>24198.63</v>
      </c>
      <c r="J2074">
        <v>23.57</v>
      </c>
      <c r="K2074" s="1">
        <f t="shared" si="32"/>
        <v>18495.012909000001</v>
      </c>
      <c r="L2074">
        <v>196.16</v>
      </c>
      <c r="M2074">
        <v>0.95</v>
      </c>
      <c r="N2074" s="1">
        <f>Table1[[#This Row],[final_price]]*Table1[[#This Row],[competitor_price_index]]</f>
        <v>17570.262263550001</v>
      </c>
      <c r="O2074" t="s">
        <v>44</v>
      </c>
      <c r="P2074">
        <v>2592</v>
      </c>
      <c r="Q2074">
        <v>1708</v>
      </c>
      <c r="R2074">
        <v>18.05</v>
      </c>
      <c r="S2074" s="2">
        <f>Table1[[#This Row],[units_sold]]*(Table1[[#This Row],[return_rate]]/100)</f>
        <v>308.29399999999998</v>
      </c>
      <c r="T2074" s="2">
        <f>Table1[[#This Row],[units_sold]]-Table1[[#This Row],[unit_return]]</f>
        <v>1399.7060000000001</v>
      </c>
      <c r="U2074">
        <f>Table1[[#This Row],[final_sold]]*Table1[[#This Row],[final_price]]</f>
        <v>25887580.538804758</v>
      </c>
      <c r="V2074">
        <v>4.55</v>
      </c>
      <c r="W2074">
        <v>19.11</v>
      </c>
    </row>
    <row r="2075" spans="1:23" x14ac:dyDescent="0.3">
      <c r="A2075">
        <v>2022</v>
      </c>
      <c r="B2075" t="s">
        <v>39</v>
      </c>
      <c r="C2075" t="s">
        <v>19</v>
      </c>
      <c r="D2075">
        <v>28268</v>
      </c>
      <c r="E2075">
        <v>4.79</v>
      </c>
      <c r="F2075" s="2">
        <f>Table1[[#This Row],[website_traffic]]*(Table1[[#This Row],[conversion_rate]]/100)</f>
        <v>1354.0372</v>
      </c>
      <c r="G2075">
        <v>266315.36</v>
      </c>
      <c r="H2075" s="2">
        <f>Table1[[#This Row],[marketing_spend]]/Table1[[#This Row],[customer buying]]</f>
        <v>196.68245451454362</v>
      </c>
      <c r="I2075">
        <v>6997.85</v>
      </c>
      <c r="J2075">
        <v>19.850000000000001</v>
      </c>
      <c r="K2075" s="1">
        <f t="shared" si="32"/>
        <v>5608.7767750000003</v>
      </c>
      <c r="L2075">
        <v>291.63</v>
      </c>
      <c r="M2075">
        <v>0.82</v>
      </c>
      <c r="N2075" s="1">
        <f>Table1[[#This Row],[final_price]]*Table1[[#This Row],[competitor_price_index]]</f>
        <v>4599.1969554999996</v>
      </c>
      <c r="O2075" t="s">
        <v>44</v>
      </c>
      <c r="P2075">
        <v>907</v>
      </c>
      <c r="Q2075">
        <v>1381</v>
      </c>
      <c r="R2075">
        <v>23.22</v>
      </c>
      <c r="S2075" s="2">
        <f>Table1[[#This Row],[units_sold]]*(Table1[[#This Row],[return_rate]]/100)</f>
        <v>320.66820000000001</v>
      </c>
      <c r="T2075" s="2">
        <f>Table1[[#This Row],[units_sold]]-Table1[[#This Row],[unit_return]]</f>
        <v>1060.3317999999999</v>
      </c>
      <c r="U2075">
        <f>Table1[[#This Row],[final_sold]]*Table1[[#This Row],[final_price]]</f>
        <v>5947164.3736339454</v>
      </c>
      <c r="V2075">
        <v>4.08</v>
      </c>
      <c r="W2075">
        <v>15.24</v>
      </c>
    </row>
    <row r="2076" spans="1:23" x14ac:dyDescent="0.3">
      <c r="A2076">
        <v>2022</v>
      </c>
      <c r="B2076" t="s">
        <v>39</v>
      </c>
      <c r="C2076" t="s">
        <v>21</v>
      </c>
      <c r="D2076">
        <v>105913</v>
      </c>
      <c r="E2076">
        <v>7.14</v>
      </c>
      <c r="F2076" s="2">
        <f>Table1[[#This Row],[website_traffic]]*(Table1[[#This Row],[conversion_rate]]/100)</f>
        <v>7562.1881999999987</v>
      </c>
      <c r="G2076">
        <v>314046.09000000003</v>
      </c>
      <c r="H2076" s="2">
        <f>Table1[[#This Row],[marketing_spend]]/Table1[[#This Row],[customer buying]]</f>
        <v>41.528467910915005</v>
      </c>
      <c r="I2076">
        <v>33091.39</v>
      </c>
      <c r="J2076">
        <v>44.98</v>
      </c>
      <c r="K2076" s="1">
        <f t="shared" si="32"/>
        <v>18206.882777999999</v>
      </c>
      <c r="L2076">
        <v>131.84</v>
      </c>
      <c r="M2076">
        <v>1</v>
      </c>
      <c r="N2076" s="1">
        <f>Table1[[#This Row],[final_price]]*Table1[[#This Row],[competitor_price_index]]</f>
        <v>18206.882777999999</v>
      </c>
      <c r="O2076" t="s">
        <v>45</v>
      </c>
      <c r="P2076">
        <v>2400</v>
      </c>
      <c r="Q2076">
        <v>5747</v>
      </c>
      <c r="R2076">
        <v>18.649999999999999</v>
      </c>
      <c r="S2076" s="2">
        <f>Table1[[#This Row],[units_sold]]*(Table1[[#This Row],[return_rate]]/100)</f>
        <v>1071.8154999999999</v>
      </c>
      <c r="T2076" s="2">
        <f>Table1[[#This Row],[units_sold]]-Table1[[#This Row],[unit_return]]</f>
        <v>4675.1845000000003</v>
      </c>
      <c r="U2076">
        <f>Table1[[#This Row],[final_sold]]*Table1[[#This Row],[final_price]]</f>
        <v>85120536.157022536</v>
      </c>
      <c r="V2076">
        <v>3.8</v>
      </c>
      <c r="W2076">
        <v>11.97</v>
      </c>
    </row>
    <row r="2077" spans="1:23" x14ac:dyDescent="0.3">
      <c r="A2077">
        <v>2022</v>
      </c>
      <c r="B2077" t="s">
        <v>39</v>
      </c>
      <c r="C2077" t="s">
        <v>18</v>
      </c>
      <c r="D2077">
        <v>61692</v>
      </c>
      <c r="E2077">
        <v>1.84</v>
      </c>
      <c r="F2077" s="2">
        <f>Table1[[#This Row],[website_traffic]]*(Table1[[#This Row],[conversion_rate]]/100)</f>
        <v>1135.1328000000001</v>
      </c>
      <c r="G2077">
        <v>339300.54</v>
      </c>
      <c r="H2077" s="2">
        <f>Table1[[#This Row],[marketing_spend]]/Table1[[#This Row],[customer buying]]</f>
        <v>298.90823346836595</v>
      </c>
      <c r="I2077">
        <v>39674.589999999997</v>
      </c>
      <c r="J2077">
        <v>0.49</v>
      </c>
      <c r="K2077" s="1">
        <f t="shared" si="32"/>
        <v>39480.184508999999</v>
      </c>
      <c r="L2077">
        <v>347.95</v>
      </c>
      <c r="M2077">
        <v>0.83</v>
      </c>
      <c r="N2077" s="1">
        <f>Table1[[#This Row],[final_price]]*Table1[[#This Row],[competitor_price_index]]</f>
        <v>32768.553142469995</v>
      </c>
      <c r="O2077" t="s">
        <v>45</v>
      </c>
      <c r="P2077">
        <v>2669</v>
      </c>
      <c r="Q2077">
        <v>656</v>
      </c>
      <c r="R2077">
        <v>8.2799999999999994</v>
      </c>
      <c r="S2077" s="2">
        <f>Table1[[#This Row],[units_sold]]*(Table1[[#This Row],[return_rate]]/100)</f>
        <v>54.316800000000001</v>
      </c>
      <c r="T2077" s="2">
        <f>Table1[[#This Row],[units_sold]]-Table1[[#This Row],[unit_return]]</f>
        <v>601.68319999999994</v>
      </c>
      <c r="U2077">
        <f>Table1[[#This Row],[final_sold]]*Table1[[#This Row],[final_price]]</f>
        <v>23754563.751965545</v>
      </c>
      <c r="V2077">
        <v>2.89</v>
      </c>
      <c r="W2077">
        <v>6.64</v>
      </c>
    </row>
    <row r="2078" spans="1:23" x14ac:dyDescent="0.3">
      <c r="A2078">
        <v>2022</v>
      </c>
      <c r="B2078" t="s">
        <v>39</v>
      </c>
      <c r="C2078" t="s">
        <v>22</v>
      </c>
      <c r="D2078">
        <v>162941</v>
      </c>
      <c r="E2078">
        <v>7.82</v>
      </c>
      <c r="F2078" s="2">
        <f>Table1[[#This Row],[website_traffic]]*(Table1[[#This Row],[conversion_rate]]/100)</f>
        <v>12741.986200000001</v>
      </c>
      <c r="G2078">
        <v>14519.69</v>
      </c>
      <c r="H2078" s="2">
        <f>Table1[[#This Row],[marketing_spend]]/Table1[[#This Row],[customer buying]]</f>
        <v>1.1395154391236115</v>
      </c>
      <c r="I2078">
        <v>30466.59</v>
      </c>
      <c r="J2078">
        <v>15.11</v>
      </c>
      <c r="K2078" s="1">
        <f t="shared" si="32"/>
        <v>25863.088251000001</v>
      </c>
      <c r="L2078">
        <v>490.26</v>
      </c>
      <c r="M2078">
        <v>0.85</v>
      </c>
      <c r="N2078" s="1">
        <f>Table1[[#This Row],[final_price]]*Table1[[#This Row],[competitor_price_index]]</f>
        <v>21983.62501335</v>
      </c>
      <c r="O2078" t="s">
        <v>45</v>
      </c>
      <c r="P2078">
        <v>3842</v>
      </c>
      <c r="Q2078">
        <v>10830</v>
      </c>
      <c r="R2078">
        <v>1.25</v>
      </c>
      <c r="S2078" s="2">
        <f>Table1[[#This Row],[units_sold]]*(Table1[[#This Row],[return_rate]]/100)</f>
        <v>135.375</v>
      </c>
      <c r="T2078" s="2">
        <f>Table1[[#This Row],[units_sold]]-Table1[[#This Row],[unit_return]]</f>
        <v>10694.625</v>
      </c>
      <c r="U2078">
        <f>Table1[[#This Row],[final_sold]]*Table1[[#This Row],[final_price]]</f>
        <v>276596030.18635088</v>
      </c>
      <c r="V2078">
        <v>4.25</v>
      </c>
      <c r="W2078">
        <v>5.34</v>
      </c>
    </row>
    <row r="2079" spans="1:23" x14ac:dyDescent="0.3">
      <c r="A2079">
        <v>2022</v>
      </c>
      <c r="B2079" t="s">
        <v>39</v>
      </c>
      <c r="C2079" t="s">
        <v>20</v>
      </c>
      <c r="D2079">
        <v>18857</v>
      </c>
      <c r="E2079">
        <v>3.58</v>
      </c>
      <c r="F2079" s="2">
        <f>Table1[[#This Row],[website_traffic]]*(Table1[[#This Row],[conversion_rate]]/100)</f>
        <v>675.0806</v>
      </c>
      <c r="G2079">
        <v>429420.35</v>
      </c>
      <c r="H2079" s="2">
        <f>Table1[[#This Row],[marketing_spend]]/Table1[[#This Row],[customer buying]]</f>
        <v>636.10234096491581</v>
      </c>
      <c r="I2079">
        <v>36485.03</v>
      </c>
      <c r="J2079">
        <v>25.94</v>
      </c>
      <c r="K2079" s="1">
        <f t="shared" si="32"/>
        <v>27020.813217999996</v>
      </c>
      <c r="L2079">
        <v>413.34</v>
      </c>
      <c r="M2079">
        <v>1.03</v>
      </c>
      <c r="N2079" s="1">
        <f>Table1[[#This Row],[final_price]]*Table1[[#This Row],[competitor_price_index]]</f>
        <v>27831.437614539995</v>
      </c>
      <c r="O2079" t="s">
        <v>45</v>
      </c>
      <c r="P2079">
        <v>3999</v>
      </c>
      <c r="Q2079">
        <v>460</v>
      </c>
      <c r="R2079">
        <v>15.8</v>
      </c>
      <c r="S2079" s="2">
        <f>Table1[[#This Row],[units_sold]]*(Table1[[#This Row],[return_rate]]/100)</f>
        <v>72.680000000000007</v>
      </c>
      <c r="T2079" s="2">
        <f>Table1[[#This Row],[units_sold]]-Table1[[#This Row],[unit_return]]</f>
        <v>387.32</v>
      </c>
      <c r="U2079">
        <f>Table1[[#This Row],[final_sold]]*Table1[[#This Row],[final_price]]</f>
        <v>10465701.375595758</v>
      </c>
      <c r="V2079">
        <v>3.41</v>
      </c>
      <c r="W2079">
        <v>9.01</v>
      </c>
    </row>
    <row r="2080" spans="1:23" x14ac:dyDescent="0.3">
      <c r="A2080">
        <v>2022</v>
      </c>
      <c r="B2080" t="s">
        <v>39</v>
      </c>
      <c r="C2080" t="s">
        <v>18</v>
      </c>
      <c r="D2080">
        <v>37392</v>
      </c>
      <c r="E2080">
        <v>6.92</v>
      </c>
      <c r="F2080" s="2">
        <f>Table1[[#This Row],[website_traffic]]*(Table1[[#This Row],[conversion_rate]]/100)</f>
        <v>2587.5263999999997</v>
      </c>
      <c r="G2080">
        <v>302533.02</v>
      </c>
      <c r="H2080" s="2">
        <f>Table1[[#This Row],[marketing_spend]]/Table1[[#This Row],[customer buying]]</f>
        <v>116.91978099237946</v>
      </c>
      <c r="I2080">
        <v>5846.68</v>
      </c>
      <c r="J2080">
        <v>5.46</v>
      </c>
      <c r="K2080" s="1">
        <f t="shared" si="32"/>
        <v>5527.4512720000002</v>
      </c>
      <c r="L2080">
        <v>287.98</v>
      </c>
      <c r="M2080">
        <v>1.17</v>
      </c>
      <c r="N2080" s="1">
        <f>Table1[[#This Row],[final_price]]*Table1[[#This Row],[competitor_price_index]]</f>
        <v>6467.1179882400002</v>
      </c>
      <c r="O2080" t="s">
        <v>45</v>
      </c>
      <c r="P2080">
        <v>3271</v>
      </c>
      <c r="Q2080">
        <v>1997</v>
      </c>
      <c r="R2080">
        <v>3.21</v>
      </c>
      <c r="S2080" s="2">
        <f>Table1[[#This Row],[units_sold]]*(Table1[[#This Row],[return_rate]]/100)</f>
        <v>64.103699999999989</v>
      </c>
      <c r="T2080" s="2">
        <f>Table1[[#This Row],[units_sold]]-Table1[[#This Row],[unit_return]]</f>
        <v>1932.8963000000001</v>
      </c>
      <c r="U2080">
        <f>Table1[[#This Row],[final_sold]]*Table1[[#This Row],[final_price]]</f>
        <v>10683990.112079095</v>
      </c>
      <c r="V2080">
        <v>3.86</v>
      </c>
      <c r="W2080">
        <v>11.01</v>
      </c>
    </row>
    <row r="2081" spans="1:23" x14ac:dyDescent="0.3">
      <c r="A2081">
        <v>2022</v>
      </c>
      <c r="B2081" t="s">
        <v>39</v>
      </c>
      <c r="C2081" t="s">
        <v>22</v>
      </c>
      <c r="D2081">
        <v>124229</v>
      </c>
      <c r="E2081">
        <v>2.09</v>
      </c>
      <c r="F2081" s="2">
        <f>Table1[[#This Row],[website_traffic]]*(Table1[[#This Row],[conversion_rate]]/100)</f>
        <v>2596.3860999999997</v>
      </c>
      <c r="G2081">
        <v>240447.24</v>
      </c>
      <c r="H2081" s="2">
        <f>Table1[[#This Row],[marketing_spend]]/Table1[[#This Row],[customer buying]]</f>
        <v>92.608429847933635</v>
      </c>
      <c r="I2081">
        <v>16767.97</v>
      </c>
      <c r="J2081">
        <v>53.66</v>
      </c>
      <c r="K2081" s="1">
        <f t="shared" si="32"/>
        <v>7770.2772980000009</v>
      </c>
      <c r="L2081">
        <v>362.15</v>
      </c>
      <c r="M2081">
        <v>0.88</v>
      </c>
      <c r="N2081" s="1">
        <f>Table1[[#This Row],[final_price]]*Table1[[#This Row],[competitor_price_index]]</f>
        <v>6837.8440222400004</v>
      </c>
      <c r="O2081" t="s">
        <v>45</v>
      </c>
      <c r="P2081">
        <v>835</v>
      </c>
      <c r="Q2081">
        <v>2425</v>
      </c>
      <c r="R2081">
        <v>8.86</v>
      </c>
      <c r="S2081" s="2">
        <f>Table1[[#This Row],[units_sold]]*(Table1[[#This Row],[return_rate]]/100)</f>
        <v>214.85499999999999</v>
      </c>
      <c r="T2081" s="2">
        <f>Table1[[#This Row],[units_sold]]-Table1[[#This Row],[unit_return]]</f>
        <v>2210.145</v>
      </c>
      <c r="U2081">
        <f>Table1[[#This Row],[final_sold]]*Table1[[#This Row],[final_price]]</f>
        <v>17173439.518788211</v>
      </c>
      <c r="V2081">
        <v>4.67</v>
      </c>
      <c r="W2081">
        <v>13.16</v>
      </c>
    </row>
    <row r="2082" spans="1:23" x14ac:dyDescent="0.3">
      <c r="A2082">
        <v>2022</v>
      </c>
      <c r="B2082" t="s">
        <v>39</v>
      </c>
      <c r="C2082" t="s">
        <v>19</v>
      </c>
      <c r="D2082">
        <v>190642</v>
      </c>
      <c r="E2082">
        <v>4.3099999999999996</v>
      </c>
      <c r="F2082" s="2">
        <f>Table1[[#This Row],[website_traffic]]*(Table1[[#This Row],[conversion_rate]]/100)</f>
        <v>8216.6702000000005</v>
      </c>
      <c r="G2082">
        <v>128592.13</v>
      </c>
      <c r="H2082" s="2">
        <f>Table1[[#This Row],[marketing_spend]]/Table1[[#This Row],[customer buying]]</f>
        <v>15.650151079448216</v>
      </c>
      <c r="I2082">
        <v>31148.93</v>
      </c>
      <c r="J2082">
        <v>2.88</v>
      </c>
      <c r="K2082" s="1">
        <f t="shared" si="32"/>
        <v>30251.840816</v>
      </c>
      <c r="L2082">
        <v>45.06</v>
      </c>
      <c r="M2082">
        <v>0.84</v>
      </c>
      <c r="N2082" s="1">
        <f>Table1[[#This Row],[final_price]]*Table1[[#This Row],[competitor_price_index]]</f>
        <v>25411.546285439999</v>
      </c>
      <c r="O2082" t="s">
        <v>45</v>
      </c>
      <c r="P2082">
        <v>433</v>
      </c>
      <c r="Q2082">
        <v>4223</v>
      </c>
      <c r="R2082">
        <v>11.34</v>
      </c>
      <c r="S2082" s="2">
        <f>Table1[[#This Row],[units_sold]]*(Table1[[#This Row],[return_rate]]/100)</f>
        <v>478.88819999999998</v>
      </c>
      <c r="T2082" s="2">
        <f>Table1[[#This Row],[units_sold]]-Table1[[#This Row],[unit_return]]</f>
        <v>3744.1118000000001</v>
      </c>
      <c r="U2082">
        <f>Table1[[#This Row],[final_sold]]*Table1[[#This Row],[final_price]]</f>
        <v>113266274.17090723</v>
      </c>
      <c r="V2082">
        <v>2.57</v>
      </c>
      <c r="W2082">
        <v>5.75</v>
      </c>
    </row>
    <row r="2083" spans="1:23" x14ac:dyDescent="0.3">
      <c r="A2083">
        <v>2022</v>
      </c>
      <c r="B2083" t="s">
        <v>39</v>
      </c>
      <c r="C2083" t="s">
        <v>21</v>
      </c>
      <c r="D2083">
        <v>55476</v>
      </c>
      <c r="E2083">
        <v>6.18</v>
      </c>
      <c r="F2083" s="2">
        <f>Table1[[#This Row],[website_traffic]]*(Table1[[#This Row],[conversion_rate]]/100)</f>
        <v>3428.4167999999995</v>
      </c>
      <c r="G2083">
        <v>488973.14</v>
      </c>
      <c r="H2083" s="2">
        <f>Table1[[#This Row],[marketing_spend]]/Table1[[#This Row],[customer buying]]</f>
        <v>142.62359815761027</v>
      </c>
      <c r="I2083">
        <v>35723.42</v>
      </c>
      <c r="J2083">
        <v>13.61</v>
      </c>
      <c r="K2083" s="1">
        <f t="shared" si="32"/>
        <v>30861.462538</v>
      </c>
      <c r="L2083">
        <v>273.43</v>
      </c>
      <c r="M2083">
        <v>1.19</v>
      </c>
      <c r="N2083" s="1">
        <f>Table1[[#This Row],[final_price]]*Table1[[#This Row],[competitor_price_index]]</f>
        <v>36725.140420219999</v>
      </c>
      <c r="O2083" t="s">
        <v>45</v>
      </c>
      <c r="P2083">
        <v>576</v>
      </c>
      <c r="Q2083">
        <v>2159</v>
      </c>
      <c r="R2083">
        <v>3.63</v>
      </c>
      <c r="S2083" s="2">
        <f>Table1[[#This Row],[units_sold]]*(Table1[[#This Row],[return_rate]]/100)</f>
        <v>78.371700000000004</v>
      </c>
      <c r="T2083" s="2">
        <f>Table1[[#This Row],[units_sold]]-Table1[[#This Row],[unit_return]]</f>
        <v>2080.6282999999999</v>
      </c>
      <c r="U2083">
        <f>Table1[[#This Row],[final_sold]]*Table1[[#This Row],[final_price]]</f>
        <v>64211232.335952617</v>
      </c>
      <c r="V2083">
        <v>3.15</v>
      </c>
      <c r="W2083">
        <v>10.56</v>
      </c>
    </row>
    <row r="2084" spans="1:23" x14ac:dyDescent="0.3">
      <c r="A2084">
        <v>2022</v>
      </c>
      <c r="B2084" t="s">
        <v>39</v>
      </c>
      <c r="C2084" t="s">
        <v>22</v>
      </c>
      <c r="D2084">
        <v>160018</v>
      </c>
      <c r="E2084">
        <v>6.67</v>
      </c>
      <c r="F2084" s="2">
        <f>Table1[[#This Row],[website_traffic]]*(Table1[[#This Row],[conversion_rate]]/100)</f>
        <v>10673.2006</v>
      </c>
      <c r="G2084">
        <v>382274.7</v>
      </c>
      <c r="H2084" s="2">
        <f>Table1[[#This Row],[marketing_spend]]/Table1[[#This Row],[customer buying]]</f>
        <v>35.816313618241189</v>
      </c>
      <c r="I2084">
        <v>32682.75</v>
      </c>
      <c r="J2084">
        <v>7.84</v>
      </c>
      <c r="K2084" s="1">
        <f t="shared" si="32"/>
        <v>30120.422399999999</v>
      </c>
      <c r="L2084">
        <v>64.38</v>
      </c>
      <c r="M2084">
        <v>1.02</v>
      </c>
      <c r="N2084" s="1">
        <f>Table1[[#This Row],[final_price]]*Table1[[#This Row],[competitor_price_index]]</f>
        <v>30722.830848000001</v>
      </c>
      <c r="O2084" t="s">
        <v>45</v>
      </c>
      <c r="P2084">
        <v>2739</v>
      </c>
      <c r="Q2084">
        <v>5464</v>
      </c>
      <c r="R2084">
        <v>7.67</v>
      </c>
      <c r="S2084" s="2">
        <f>Table1[[#This Row],[units_sold]]*(Table1[[#This Row],[return_rate]]/100)</f>
        <v>419.08880000000005</v>
      </c>
      <c r="T2084" s="2">
        <f>Table1[[#This Row],[units_sold]]-Table1[[#This Row],[unit_return]]</f>
        <v>5044.9111999999996</v>
      </c>
      <c r="U2084">
        <f>Table1[[#This Row],[final_sold]]*Table1[[#This Row],[final_price]]</f>
        <v>151954856.31449085</v>
      </c>
      <c r="V2084">
        <v>2.56</v>
      </c>
      <c r="W2084">
        <v>11.95</v>
      </c>
    </row>
    <row r="2085" spans="1:23" x14ac:dyDescent="0.3">
      <c r="A2085">
        <v>2022</v>
      </c>
      <c r="B2085" t="s">
        <v>39</v>
      </c>
      <c r="C2085" t="s">
        <v>18</v>
      </c>
      <c r="D2085">
        <v>21828</v>
      </c>
      <c r="E2085">
        <v>7.65</v>
      </c>
      <c r="F2085" s="2">
        <f>Table1[[#This Row],[website_traffic]]*(Table1[[#This Row],[conversion_rate]]/100)</f>
        <v>1669.8419999999999</v>
      </c>
      <c r="G2085">
        <v>200845.18</v>
      </c>
      <c r="H2085" s="2">
        <f>Table1[[#This Row],[marketing_spend]]/Table1[[#This Row],[customer buying]]</f>
        <v>120.27795444119863</v>
      </c>
      <c r="I2085">
        <v>8082.66</v>
      </c>
      <c r="J2085">
        <v>30.4</v>
      </c>
      <c r="K2085" s="1">
        <f t="shared" si="32"/>
        <v>5625.5313599999999</v>
      </c>
      <c r="L2085">
        <v>404.78</v>
      </c>
      <c r="M2085">
        <v>0.94</v>
      </c>
      <c r="N2085" s="1">
        <f>Table1[[#This Row],[final_price]]*Table1[[#This Row],[competitor_price_index]]</f>
        <v>5287.9994784</v>
      </c>
      <c r="O2085" t="s">
        <v>45</v>
      </c>
      <c r="P2085">
        <v>1511</v>
      </c>
      <c r="Q2085">
        <v>838</v>
      </c>
      <c r="R2085">
        <v>6.16</v>
      </c>
      <c r="S2085" s="2">
        <f>Table1[[#This Row],[units_sold]]*(Table1[[#This Row],[return_rate]]/100)</f>
        <v>51.620800000000003</v>
      </c>
      <c r="T2085" s="2">
        <f>Table1[[#This Row],[units_sold]]-Table1[[#This Row],[unit_return]]</f>
        <v>786.37919999999997</v>
      </c>
      <c r="U2085">
        <f>Table1[[#This Row],[final_sold]]*Table1[[#This Row],[final_price]]</f>
        <v>4423800.8504517116</v>
      </c>
      <c r="V2085">
        <v>2.5099999999999998</v>
      </c>
      <c r="W2085">
        <v>8.65</v>
      </c>
    </row>
    <row r="2086" spans="1:23" x14ac:dyDescent="0.3">
      <c r="A2086">
        <v>2022</v>
      </c>
      <c r="B2086" t="s">
        <v>39</v>
      </c>
      <c r="C2086" t="s">
        <v>20</v>
      </c>
      <c r="D2086">
        <v>137123</v>
      </c>
      <c r="E2086">
        <v>7.61</v>
      </c>
      <c r="F2086" s="2">
        <f>Table1[[#This Row],[website_traffic]]*(Table1[[#This Row],[conversion_rate]]/100)</f>
        <v>10435.060300000001</v>
      </c>
      <c r="G2086">
        <v>492579.83</v>
      </c>
      <c r="H2086" s="2">
        <f>Table1[[#This Row],[marketing_spend]]/Table1[[#This Row],[customer buying]]</f>
        <v>47.20431083661299</v>
      </c>
      <c r="I2086">
        <v>39554.94</v>
      </c>
      <c r="J2086">
        <v>37.549999999999997</v>
      </c>
      <c r="K2086" s="1">
        <f t="shared" si="32"/>
        <v>24702.060030000004</v>
      </c>
      <c r="L2086">
        <v>347.53</v>
      </c>
      <c r="M2086">
        <v>1.03</v>
      </c>
      <c r="N2086" s="1">
        <f>Table1[[#This Row],[final_price]]*Table1[[#This Row],[competitor_price_index]]</f>
        <v>25443.121830900003</v>
      </c>
      <c r="O2086" t="s">
        <v>45</v>
      </c>
      <c r="P2086">
        <v>1518</v>
      </c>
      <c r="Q2086">
        <v>7241</v>
      </c>
      <c r="R2086">
        <v>7.52</v>
      </c>
      <c r="S2086" s="2">
        <f>Table1[[#This Row],[units_sold]]*(Table1[[#This Row],[return_rate]]/100)</f>
        <v>544.52319999999997</v>
      </c>
      <c r="T2086" s="2">
        <f>Table1[[#This Row],[units_sold]]-Table1[[#This Row],[unit_return]]</f>
        <v>6696.4768000000004</v>
      </c>
      <c r="U2086">
        <f>Table1[[#This Row],[final_sold]]*Table1[[#This Row],[final_price]]</f>
        <v>165416771.90310234</v>
      </c>
      <c r="V2086">
        <v>3.47</v>
      </c>
      <c r="W2086">
        <v>10.7</v>
      </c>
    </row>
    <row r="2087" spans="1:23" x14ac:dyDescent="0.3">
      <c r="A2087">
        <v>2022</v>
      </c>
      <c r="B2087" t="s">
        <v>39</v>
      </c>
      <c r="C2087" t="s">
        <v>21</v>
      </c>
      <c r="D2087">
        <v>167137</v>
      </c>
      <c r="E2087">
        <v>1.18</v>
      </c>
      <c r="F2087" s="2">
        <f>Table1[[#This Row],[website_traffic]]*(Table1[[#This Row],[conversion_rate]]/100)</f>
        <v>1972.2166</v>
      </c>
      <c r="G2087">
        <v>11654.8</v>
      </c>
      <c r="H2087" s="2">
        <f>Table1[[#This Row],[marketing_spend]]/Table1[[#This Row],[customer buying]]</f>
        <v>5.9094929025544145</v>
      </c>
      <c r="I2087">
        <v>19825.37</v>
      </c>
      <c r="J2087">
        <v>17.07</v>
      </c>
      <c r="K2087" s="1">
        <f t="shared" si="32"/>
        <v>16441.179340999999</v>
      </c>
      <c r="L2087">
        <v>495.25</v>
      </c>
      <c r="M2087">
        <v>0.92</v>
      </c>
      <c r="N2087" s="1">
        <f>Table1[[#This Row],[final_price]]*Table1[[#This Row],[competitor_price_index]]</f>
        <v>15125.884993719999</v>
      </c>
      <c r="O2087" t="s">
        <v>45</v>
      </c>
      <c r="P2087">
        <v>3399</v>
      </c>
      <c r="Q2087">
        <v>1080</v>
      </c>
      <c r="R2087">
        <v>18.8</v>
      </c>
      <c r="S2087" s="2">
        <f>Table1[[#This Row],[units_sold]]*(Table1[[#This Row],[return_rate]]/100)</f>
        <v>203.04</v>
      </c>
      <c r="T2087" s="2">
        <f>Table1[[#This Row],[units_sold]]-Table1[[#This Row],[unit_return]]</f>
        <v>876.96</v>
      </c>
      <c r="U2087">
        <f>Table1[[#This Row],[final_sold]]*Table1[[#This Row],[final_price]]</f>
        <v>14418256.634883359</v>
      </c>
      <c r="V2087">
        <v>2.74</v>
      </c>
      <c r="W2087">
        <v>8.51</v>
      </c>
    </row>
    <row r="2088" spans="1:23" x14ac:dyDescent="0.3">
      <c r="A2088">
        <v>2022</v>
      </c>
      <c r="B2088" t="s">
        <v>39</v>
      </c>
      <c r="C2088" t="s">
        <v>18</v>
      </c>
      <c r="D2088">
        <v>163679</v>
      </c>
      <c r="E2088">
        <v>4.08</v>
      </c>
      <c r="F2088" s="2">
        <f>Table1[[#This Row],[website_traffic]]*(Table1[[#This Row],[conversion_rate]]/100)</f>
        <v>6678.1032000000005</v>
      </c>
      <c r="G2088">
        <v>444613.42</v>
      </c>
      <c r="H2088" s="2">
        <f>Table1[[#This Row],[marketing_spend]]/Table1[[#This Row],[customer buying]]</f>
        <v>66.577800115457933</v>
      </c>
      <c r="I2088">
        <v>2655.12</v>
      </c>
      <c r="J2088">
        <v>53.41</v>
      </c>
      <c r="K2088" s="1">
        <f t="shared" si="32"/>
        <v>1237.0204079999999</v>
      </c>
      <c r="L2088">
        <v>443.99</v>
      </c>
      <c r="M2088">
        <v>0.81</v>
      </c>
      <c r="N2088" s="1">
        <f>Table1[[#This Row],[final_price]]*Table1[[#This Row],[competitor_price_index]]</f>
        <v>1001.9865304799999</v>
      </c>
      <c r="O2088" t="s">
        <v>45</v>
      </c>
      <c r="P2088">
        <v>3776</v>
      </c>
      <c r="Q2088">
        <v>3632</v>
      </c>
      <c r="R2088">
        <v>21.47</v>
      </c>
      <c r="S2088" s="2">
        <f>Table1[[#This Row],[units_sold]]*(Table1[[#This Row],[return_rate]]/100)</f>
        <v>779.79039999999998</v>
      </c>
      <c r="T2088" s="2">
        <f>Table1[[#This Row],[units_sold]]-Table1[[#This Row],[unit_return]]</f>
        <v>2852.2096000000001</v>
      </c>
      <c r="U2088">
        <f>Table1[[#This Row],[final_sold]]*Table1[[#This Row],[final_price]]</f>
        <v>3528241.4830935164</v>
      </c>
      <c r="V2088">
        <v>2.72</v>
      </c>
      <c r="W2088">
        <v>17.86</v>
      </c>
    </row>
    <row r="2089" spans="1:23" x14ac:dyDescent="0.3">
      <c r="A2089">
        <v>2022</v>
      </c>
      <c r="B2089" t="s">
        <v>39</v>
      </c>
      <c r="C2089" t="s">
        <v>19</v>
      </c>
      <c r="D2089">
        <v>177974</v>
      </c>
      <c r="E2089">
        <v>4.7300000000000004</v>
      </c>
      <c r="F2089" s="2">
        <f>Table1[[#This Row],[website_traffic]]*(Table1[[#This Row],[conversion_rate]]/100)</f>
        <v>8418.1702000000005</v>
      </c>
      <c r="G2089">
        <v>96547.94</v>
      </c>
      <c r="H2089" s="2">
        <f>Table1[[#This Row],[marketing_spend]]/Table1[[#This Row],[customer buying]]</f>
        <v>11.468993582477104</v>
      </c>
      <c r="I2089">
        <v>13181.19</v>
      </c>
      <c r="J2089">
        <v>12.89</v>
      </c>
      <c r="K2089" s="1">
        <f t="shared" si="32"/>
        <v>11482.134609000001</v>
      </c>
      <c r="L2089">
        <v>202.61</v>
      </c>
      <c r="M2089">
        <v>0.85</v>
      </c>
      <c r="N2089" s="1">
        <f>Table1[[#This Row],[final_price]]*Table1[[#This Row],[competitor_price_index]]</f>
        <v>9759.8144176500009</v>
      </c>
      <c r="O2089" t="s">
        <v>45</v>
      </c>
      <c r="P2089">
        <v>2050</v>
      </c>
      <c r="Q2089">
        <v>5269</v>
      </c>
      <c r="R2089">
        <v>16.899999999999999</v>
      </c>
      <c r="S2089" s="2">
        <f>Table1[[#This Row],[units_sold]]*(Table1[[#This Row],[return_rate]]/100)</f>
        <v>890.4609999999999</v>
      </c>
      <c r="T2089" s="2">
        <f>Table1[[#This Row],[units_sold]]-Table1[[#This Row],[unit_return]]</f>
        <v>4378.5389999999998</v>
      </c>
      <c r="U2089">
        <f>Table1[[#This Row],[final_sold]]*Table1[[#This Row],[final_price]]</f>
        <v>50274974.18875625</v>
      </c>
      <c r="V2089">
        <v>3.13</v>
      </c>
      <c r="W2089">
        <v>7.01</v>
      </c>
    </row>
    <row r="2090" spans="1:23" x14ac:dyDescent="0.3">
      <c r="A2090">
        <v>2022</v>
      </c>
      <c r="B2090" t="s">
        <v>39</v>
      </c>
      <c r="C2090" t="s">
        <v>22</v>
      </c>
      <c r="D2090">
        <v>13741</v>
      </c>
      <c r="E2090">
        <v>5.85</v>
      </c>
      <c r="F2090" s="2">
        <f>Table1[[#This Row],[website_traffic]]*(Table1[[#This Row],[conversion_rate]]/100)</f>
        <v>803.84849999999994</v>
      </c>
      <c r="G2090">
        <v>298663.44</v>
      </c>
      <c r="H2090" s="2">
        <f>Table1[[#This Row],[marketing_spend]]/Table1[[#This Row],[customer buying]]</f>
        <v>371.54195100196119</v>
      </c>
      <c r="I2090">
        <v>11575.61</v>
      </c>
      <c r="J2090">
        <v>36.880000000000003</v>
      </c>
      <c r="K2090" s="1">
        <f t="shared" si="32"/>
        <v>7306.5250320000005</v>
      </c>
      <c r="L2090">
        <v>208.53</v>
      </c>
      <c r="M2090">
        <v>1.03</v>
      </c>
      <c r="N2090" s="1">
        <f>Table1[[#This Row],[final_price]]*Table1[[#This Row],[competitor_price_index]]</f>
        <v>7525.7207829600011</v>
      </c>
      <c r="O2090" t="s">
        <v>45</v>
      </c>
      <c r="P2090">
        <v>4023</v>
      </c>
      <c r="Q2090">
        <v>501</v>
      </c>
      <c r="R2090">
        <v>19.829999999999998</v>
      </c>
      <c r="S2090" s="2">
        <f>Table1[[#This Row],[units_sold]]*(Table1[[#This Row],[return_rate]]/100)</f>
        <v>99.348299999999995</v>
      </c>
      <c r="T2090" s="2">
        <f>Table1[[#This Row],[units_sold]]-Table1[[#This Row],[unit_return]]</f>
        <v>401.65170000000001</v>
      </c>
      <c r="U2090">
        <f>Table1[[#This Row],[final_sold]]*Table1[[#This Row],[final_price]]</f>
        <v>2934678.2001953544</v>
      </c>
      <c r="V2090">
        <v>3.12</v>
      </c>
      <c r="W2090">
        <v>8.1199999999999992</v>
      </c>
    </row>
    <row r="2091" spans="1:23" x14ac:dyDescent="0.3">
      <c r="A2091">
        <v>2022</v>
      </c>
      <c r="B2091" t="s">
        <v>39</v>
      </c>
      <c r="C2091" t="s">
        <v>18</v>
      </c>
      <c r="D2091">
        <v>58498</v>
      </c>
      <c r="E2091">
        <v>0.61</v>
      </c>
      <c r="F2091" s="2">
        <f>Table1[[#This Row],[website_traffic]]*(Table1[[#This Row],[conversion_rate]]/100)</f>
        <v>356.83779999999996</v>
      </c>
      <c r="G2091">
        <v>458554.06</v>
      </c>
      <c r="H2091" s="2">
        <f>Table1[[#This Row],[marketing_spend]]/Table1[[#This Row],[customer buying]]</f>
        <v>1285.0490054585025</v>
      </c>
      <c r="I2091">
        <v>18313.53</v>
      </c>
      <c r="J2091">
        <v>56.92</v>
      </c>
      <c r="K2091" s="1">
        <f t="shared" si="32"/>
        <v>7889.4687239999985</v>
      </c>
      <c r="L2091">
        <v>296.18</v>
      </c>
      <c r="M2091">
        <v>0.89</v>
      </c>
      <c r="N2091" s="1">
        <f>Table1[[#This Row],[final_price]]*Table1[[#This Row],[competitor_price_index]]</f>
        <v>7021.6271643599985</v>
      </c>
      <c r="O2091" t="s">
        <v>45</v>
      </c>
      <c r="P2091">
        <v>4929</v>
      </c>
      <c r="Q2091">
        <v>246</v>
      </c>
      <c r="R2091">
        <v>24.32</v>
      </c>
      <c r="S2091" s="2">
        <f>Table1[[#This Row],[units_sold]]*(Table1[[#This Row],[return_rate]]/100)</f>
        <v>59.827199999999998</v>
      </c>
      <c r="T2091" s="2">
        <f>Table1[[#This Row],[units_sold]]-Table1[[#This Row],[unit_return]]</f>
        <v>186.1728</v>
      </c>
      <c r="U2091">
        <f>Table1[[#This Row],[final_sold]]*Table1[[#This Row],[final_price]]</f>
        <v>1468804.482859507</v>
      </c>
      <c r="V2091">
        <v>3.46</v>
      </c>
      <c r="W2091">
        <v>14.36</v>
      </c>
    </row>
    <row r="2092" spans="1:23" x14ac:dyDescent="0.3">
      <c r="A2092">
        <v>2022</v>
      </c>
      <c r="B2092" t="s">
        <v>39</v>
      </c>
      <c r="C2092" t="s">
        <v>20</v>
      </c>
      <c r="D2092">
        <v>52128</v>
      </c>
      <c r="E2092">
        <v>4.8899999999999997</v>
      </c>
      <c r="F2092" s="2">
        <f>Table1[[#This Row],[website_traffic]]*(Table1[[#This Row],[conversion_rate]]/100)</f>
        <v>2549.0592000000001</v>
      </c>
      <c r="G2092">
        <v>147970.57</v>
      </c>
      <c r="H2092" s="2">
        <f>Table1[[#This Row],[marketing_spend]]/Table1[[#This Row],[customer buying]]</f>
        <v>58.049091209807919</v>
      </c>
      <c r="I2092">
        <v>13714.79</v>
      </c>
      <c r="J2092">
        <v>36.51</v>
      </c>
      <c r="K2092" s="1">
        <f t="shared" si="32"/>
        <v>8707.5201710000001</v>
      </c>
      <c r="L2092">
        <v>192.07</v>
      </c>
      <c r="M2092">
        <v>1.06</v>
      </c>
      <c r="N2092" s="1">
        <f>Table1[[#This Row],[final_price]]*Table1[[#This Row],[competitor_price_index]]</f>
        <v>9229.9713812600003</v>
      </c>
      <c r="O2092" t="s">
        <v>45</v>
      </c>
      <c r="P2092">
        <v>1447</v>
      </c>
      <c r="Q2092">
        <v>1891</v>
      </c>
      <c r="R2092">
        <v>16.149999999999999</v>
      </c>
      <c r="S2092" s="2">
        <f>Table1[[#This Row],[units_sold]]*(Table1[[#This Row],[return_rate]]/100)</f>
        <v>305.39649999999995</v>
      </c>
      <c r="T2092" s="2">
        <f>Table1[[#This Row],[units_sold]]-Table1[[#This Row],[unit_return]]</f>
        <v>1585.6035000000002</v>
      </c>
      <c r="U2092">
        <f>Table1[[#This Row],[final_sold]]*Table1[[#This Row],[final_price]]</f>
        <v>13806674.4594582</v>
      </c>
      <c r="V2092">
        <v>3.71</v>
      </c>
      <c r="W2092">
        <v>12.38</v>
      </c>
    </row>
    <row r="2093" spans="1:23" x14ac:dyDescent="0.3">
      <c r="A2093">
        <v>2022</v>
      </c>
      <c r="B2093" t="s">
        <v>39</v>
      </c>
      <c r="C2093" t="s">
        <v>20</v>
      </c>
      <c r="D2093">
        <v>11556</v>
      </c>
      <c r="E2093">
        <v>2.79</v>
      </c>
      <c r="F2093" s="2">
        <f>Table1[[#This Row],[website_traffic]]*(Table1[[#This Row],[conversion_rate]]/100)</f>
        <v>322.41239999999999</v>
      </c>
      <c r="G2093">
        <v>74667.960000000006</v>
      </c>
      <c r="H2093" s="2">
        <f>Table1[[#This Row],[marketing_spend]]/Table1[[#This Row],[customer buying]]</f>
        <v>231.59146484440427</v>
      </c>
      <c r="I2093">
        <v>16182.58</v>
      </c>
      <c r="J2093">
        <v>51.74</v>
      </c>
      <c r="K2093" s="1">
        <f t="shared" si="32"/>
        <v>7809.7131080000008</v>
      </c>
      <c r="L2093">
        <v>216.02</v>
      </c>
      <c r="M2093">
        <v>0.85</v>
      </c>
      <c r="N2093" s="1">
        <f>Table1[[#This Row],[final_price]]*Table1[[#This Row],[competitor_price_index]]</f>
        <v>6638.2561418000005</v>
      </c>
      <c r="O2093" t="s">
        <v>45</v>
      </c>
      <c r="P2093">
        <v>4508</v>
      </c>
      <c r="Q2093">
        <v>217</v>
      </c>
      <c r="R2093">
        <v>17.739999999999998</v>
      </c>
      <c r="S2093" s="2">
        <f>Table1[[#This Row],[units_sold]]*(Table1[[#This Row],[return_rate]]/100)</f>
        <v>38.495799999999996</v>
      </c>
      <c r="T2093" s="2">
        <f>Table1[[#This Row],[units_sold]]-Table1[[#This Row],[unit_return]]</f>
        <v>178.5042</v>
      </c>
      <c r="U2093">
        <f>Table1[[#This Row],[final_sold]]*Table1[[#This Row],[final_price]]</f>
        <v>1394066.5905730538</v>
      </c>
      <c r="V2093">
        <v>3.37</v>
      </c>
      <c r="W2093">
        <v>10.4</v>
      </c>
    </row>
    <row r="2094" spans="1:23" x14ac:dyDescent="0.3">
      <c r="A2094">
        <v>2022</v>
      </c>
      <c r="B2094" t="s">
        <v>39</v>
      </c>
      <c r="C2094" t="s">
        <v>19</v>
      </c>
      <c r="D2094">
        <v>33481</v>
      </c>
      <c r="E2094">
        <v>5.87</v>
      </c>
      <c r="F2094" s="2">
        <f>Table1[[#This Row],[website_traffic]]*(Table1[[#This Row],[conversion_rate]]/100)</f>
        <v>1965.3347000000001</v>
      </c>
      <c r="G2094">
        <v>417082.29</v>
      </c>
      <c r="H2094" s="2">
        <f>Table1[[#This Row],[marketing_spend]]/Table1[[#This Row],[customer buying]]</f>
        <v>212.21947081074788</v>
      </c>
      <c r="I2094">
        <v>9226.26</v>
      </c>
      <c r="J2094">
        <v>18.59</v>
      </c>
      <c r="K2094" s="1">
        <f t="shared" si="32"/>
        <v>7511.0982660000009</v>
      </c>
      <c r="L2094">
        <v>226.96</v>
      </c>
      <c r="M2094">
        <v>1.05</v>
      </c>
      <c r="N2094" s="1">
        <f>Table1[[#This Row],[final_price]]*Table1[[#This Row],[competitor_price_index]]</f>
        <v>7886.6531793000013</v>
      </c>
      <c r="O2094" t="s">
        <v>45</v>
      </c>
      <c r="P2094">
        <v>1119</v>
      </c>
      <c r="Q2094">
        <v>1273</v>
      </c>
      <c r="R2094">
        <v>16.16</v>
      </c>
      <c r="S2094" s="2">
        <f>Table1[[#This Row],[units_sold]]*(Table1[[#This Row],[return_rate]]/100)</f>
        <v>205.71679999999998</v>
      </c>
      <c r="T2094" s="2">
        <f>Table1[[#This Row],[units_sold]]-Table1[[#This Row],[unit_return]]</f>
        <v>1067.2832000000001</v>
      </c>
      <c r="U2094">
        <f>Table1[[#This Row],[final_sold]]*Table1[[#This Row],[final_price]]</f>
        <v>8016468.9928509323</v>
      </c>
      <c r="V2094">
        <v>3.24</v>
      </c>
      <c r="W2094">
        <v>16.420000000000002</v>
      </c>
    </row>
    <row r="2095" spans="1:23" x14ac:dyDescent="0.3">
      <c r="A2095">
        <v>2022</v>
      </c>
      <c r="B2095" t="s">
        <v>39</v>
      </c>
      <c r="C2095" t="s">
        <v>19</v>
      </c>
      <c r="D2095">
        <v>180576</v>
      </c>
      <c r="E2095">
        <v>1.8</v>
      </c>
      <c r="F2095" s="2">
        <f>Table1[[#This Row],[website_traffic]]*(Table1[[#This Row],[conversion_rate]]/100)</f>
        <v>3250.3680000000004</v>
      </c>
      <c r="G2095">
        <v>357739.32</v>
      </c>
      <c r="H2095" s="2">
        <f>Table1[[#This Row],[marketing_spend]]/Table1[[#This Row],[customer buying]]</f>
        <v>110.0611746116132</v>
      </c>
      <c r="I2095">
        <v>21147.39</v>
      </c>
      <c r="J2095">
        <v>50.09</v>
      </c>
      <c r="K2095" s="1">
        <f t="shared" si="32"/>
        <v>10554.662349</v>
      </c>
      <c r="L2095">
        <v>33.26</v>
      </c>
      <c r="M2095">
        <v>0.86</v>
      </c>
      <c r="N2095" s="1">
        <f>Table1[[#This Row],[final_price]]*Table1[[#This Row],[competitor_price_index]]</f>
        <v>9077.0096201399992</v>
      </c>
      <c r="O2095" t="s">
        <v>44</v>
      </c>
      <c r="P2095">
        <v>4296</v>
      </c>
      <c r="Q2095">
        <v>3607</v>
      </c>
      <c r="R2095">
        <v>9.5</v>
      </c>
      <c r="S2095" s="2">
        <f>Table1[[#This Row],[units_sold]]*(Table1[[#This Row],[return_rate]]/100)</f>
        <v>342.66500000000002</v>
      </c>
      <c r="T2095" s="2">
        <f>Table1[[#This Row],[units_sold]]-Table1[[#This Row],[unit_return]]</f>
        <v>3264.335</v>
      </c>
      <c r="U2095">
        <f>Table1[[#This Row],[final_sold]]*Table1[[#This Row],[final_price]]</f>
        <v>34453953.719022915</v>
      </c>
      <c r="V2095">
        <v>4.4400000000000004</v>
      </c>
      <c r="W2095">
        <v>21.22</v>
      </c>
    </row>
    <row r="2096" spans="1:23" x14ac:dyDescent="0.3">
      <c r="A2096">
        <v>2022</v>
      </c>
      <c r="B2096" t="s">
        <v>39</v>
      </c>
      <c r="C2096" t="s">
        <v>21</v>
      </c>
      <c r="D2096">
        <v>161636</v>
      </c>
      <c r="E2096">
        <v>2.52</v>
      </c>
      <c r="F2096" s="2">
        <f>Table1[[#This Row],[website_traffic]]*(Table1[[#This Row],[conversion_rate]]/100)</f>
        <v>4073.2271999999998</v>
      </c>
      <c r="G2096">
        <v>435850.56</v>
      </c>
      <c r="H2096" s="2">
        <f>Table1[[#This Row],[marketing_spend]]/Table1[[#This Row],[customer buying]]</f>
        <v>107.00374386186954</v>
      </c>
      <c r="I2096">
        <v>34339.82</v>
      </c>
      <c r="J2096">
        <v>12.52</v>
      </c>
      <c r="K2096" s="1">
        <f t="shared" si="32"/>
        <v>30040.474536000002</v>
      </c>
      <c r="L2096">
        <v>369.64</v>
      </c>
      <c r="M2096">
        <v>1.18</v>
      </c>
      <c r="N2096" s="1">
        <f>Table1[[#This Row],[final_price]]*Table1[[#This Row],[competitor_price_index]]</f>
        <v>35447.759952480003</v>
      </c>
      <c r="O2096" t="s">
        <v>45</v>
      </c>
      <c r="P2096">
        <v>411</v>
      </c>
      <c r="Q2096">
        <v>2370</v>
      </c>
      <c r="R2096">
        <v>7.52</v>
      </c>
      <c r="S2096" s="2">
        <f>Table1[[#This Row],[units_sold]]*(Table1[[#This Row],[return_rate]]/100)</f>
        <v>178.22399999999996</v>
      </c>
      <c r="T2096" s="2">
        <f>Table1[[#This Row],[units_sold]]-Table1[[#This Row],[unit_return]]</f>
        <v>2191.7759999999998</v>
      </c>
      <c r="U2096">
        <f>Table1[[#This Row],[final_sold]]*Table1[[#This Row],[final_price]]</f>
        <v>65841991.116615936</v>
      </c>
      <c r="V2096">
        <v>2.91</v>
      </c>
      <c r="W2096">
        <v>9.59</v>
      </c>
    </row>
    <row r="2097" spans="1:23" x14ac:dyDescent="0.3">
      <c r="A2097">
        <v>2022</v>
      </c>
      <c r="B2097" t="s">
        <v>39</v>
      </c>
      <c r="C2097" t="s">
        <v>19</v>
      </c>
      <c r="D2097">
        <v>167849</v>
      </c>
      <c r="E2097">
        <v>1.39</v>
      </c>
      <c r="F2097" s="2">
        <f>Table1[[#This Row],[website_traffic]]*(Table1[[#This Row],[conversion_rate]]/100)</f>
        <v>2333.1010999999999</v>
      </c>
      <c r="G2097">
        <v>170967.72</v>
      </c>
      <c r="H2097" s="2">
        <f>Table1[[#This Row],[marketing_spend]]/Table1[[#This Row],[customer buying]]</f>
        <v>73.279173371441132</v>
      </c>
      <c r="I2097">
        <v>3679.12</v>
      </c>
      <c r="J2097">
        <v>9.1</v>
      </c>
      <c r="K2097" s="1">
        <f t="shared" si="32"/>
        <v>3344.32008</v>
      </c>
      <c r="L2097">
        <v>366.37</v>
      </c>
      <c r="M2097">
        <v>0.83</v>
      </c>
      <c r="N2097" s="1">
        <f>Table1[[#This Row],[final_price]]*Table1[[#This Row],[competitor_price_index]]</f>
        <v>2775.7856663999996</v>
      </c>
      <c r="O2097" t="s">
        <v>45</v>
      </c>
      <c r="P2097">
        <v>4557</v>
      </c>
      <c r="Q2097">
        <v>1805</v>
      </c>
      <c r="R2097">
        <v>2.1800000000000002</v>
      </c>
      <c r="S2097" s="2">
        <f>Table1[[#This Row],[units_sold]]*(Table1[[#This Row],[return_rate]]/100)</f>
        <v>39.348999999999997</v>
      </c>
      <c r="T2097" s="2">
        <f>Table1[[#This Row],[units_sold]]-Table1[[#This Row],[unit_return]]</f>
        <v>1765.6510000000001</v>
      </c>
      <c r="U2097">
        <f>Table1[[#This Row],[final_sold]]*Table1[[#This Row],[final_price]]</f>
        <v>5904902.0935720801</v>
      </c>
      <c r="V2097">
        <v>3.87</v>
      </c>
      <c r="W2097">
        <v>9.02</v>
      </c>
    </row>
    <row r="2098" spans="1:23" x14ac:dyDescent="0.3">
      <c r="A2098">
        <v>2022</v>
      </c>
      <c r="B2098" t="s">
        <v>39</v>
      </c>
      <c r="C2098" t="s">
        <v>18</v>
      </c>
      <c r="D2098">
        <v>16689</v>
      </c>
      <c r="E2098">
        <v>2.67</v>
      </c>
      <c r="F2098" s="2">
        <f>Table1[[#This Row],[website_traffic]]*(Table1[[#This Row],[conversion_rate]]/100)</f>
        <v>445.59629999999999</v>
      </c>
      <c r="G2098">
        <v>321168.09000000003</v>
      </c>
      <c r="H2098" s="2">
        <f>Table1[[#This Row],[marketing_spend]]/Table1[[#This Row],[customer buying]]</f>
        <v>720.76022624065786</v>
      </c>
      <c r="I2098">
        <v>30292.12</v>
      </c>
      <c r="J2098">
        <v>24.04</v>
      </c>
      <c r="K2098" s="1">
        <f t="shared" si="32"/>
        <v>23009.894351999999</v>
      </c>
      <c r="L2098">
        <v>68.319999999999993</v>
      </c>
      <c r="M2098">
        <v>0.86</v>
      </c>
      <c r="N2098" s="1">
        <f>Table1[[#This Row],[final_price]]*Table1[[#This Row],[competitor_price_index]]</f>
        <v>19788.509142719999</v>
      </c>
      <c r="O2098" t="s">
        <v>45</v>
      </c>
      <c r="P2098">
        <v>2961</v>
      </c>
      <c r="Q2098">
        <v>335</v>
      </c>
      <c r="R2098">
        <v>9.98</v>
      </c>
      <c r="S2098" s="2">
        <f>Table1[[#This Row],[units_sold]]*(Table1[[#This Row],[return_rate]]/100)</f>
        <v>33.433</v>
      </c>
      <c r="T2098" s="2">
        <f>Table1[[#This Row],[units_sold]]-Table1[[#This Row],[unit_return]]</f>
        <v>301.56700000000001</v>
      </c>
      <c r="U2098">
        <f>Table1[[#This Row],[final_sold]]*Table1[[#This Row],[final_price]]</f>
        <v>6939024.8100495841</v>
      </c>
      <c r="V2098">
        <v>3.76</v>
      </c>
      <c r="W2098">
        <v>12.42</v>
      </c>
    </row>
    <row r="2099" spans="1:23" x14ac:dyDescent="0.3">
      <c r="A2099">
        <v>2022</v>
      </c>
      <c r="B2099" t="s">
        <v>39</v>
      </c>
      <c r="C2099" t="s">
        <v>21</v>
      </c>
      <c r="D2099">
        <v>114483</v>
      </c>
      <c r="E2099">
        <v>1.45</v>
      </c>
      <c r="F2099" s="2">
        <f>Table1[[#This Row],[website_traffic]]*(Table1[[#This Row],[conversion_rate]]/100)</f>
        <v>1660.0034999999998</v>
      </c>
      <c r="G2099">
        <v>446070.06</v>
      </c>
      <c r="H2099" s="2">
        <f>Table1[[#This Row],[marketing_spend]]/Table1[[#This Row],[customer buying]]</f>
        <v>268.71633704386772</v>
      </c>
      <c r="I2099">
        <v>30048.3</v>
      </c>
      <c r="J2099">
        <v>19.34</v>
      </c>
      <c r="K2099" s="1">
        <f t="shared" si="32"/>
        <v>24236.958779999997</v>
      </c>
      <c r="L2099">
        <v>364.18</v>
      </c>
      <c r="M2099">
        <v>0.91</v>
      </c>
      <c r="N2099" s="1">
        <f>Table1[[#This Row],[final_price]]*Table1[[#This Row],[competitor_price_index]]</f>
        <v>22055.632489799998</v>
      </c>
      <c r="O2099" t="s">
        <v>45</v>
      </c>
      <c r="P2099">
        <v>1992</v>
      </c>
      <c r="Q2099">
        <v>1118</v>
      </c>
      <c r="R2099">
        <v>11.28</v>
      </c>
      <c r="S2099" s="2">
        <f>Table1[[#This Row],[units_sold]]*(Table1[[#This Row],[return_rate]]/100)</f>
        <v>126.1104</v>
      </c>
      <c r="T2099" s="2">
        <f>Table1[[#This Row],[units_sold]]-Table1[[#This Row],[unit_return]]</f>
        <v>991.88959999999997</v>
      </c>
      <c r="U2099">
        <f>Table1[[#This Row],[final_sold]]*Table1[[#This Row],[final_price]]</f>
        <v>24040387.349510685</v>
      </c>
      <c r="V2099">
        <v>3.37</v>
      </c>
      <c r="W2099">
        <v>14.45</v>
      </c>
    </row>
    <row r="2100" spans="1:23" x14ac:dyDescent="0.3">
      <c r="A2100">
        <v>2022</v>
      </c>
      <c r="B2100" t="s">
        <v>39</v>
      </c>
      <c r="C2100" t="s">
        <v>20</v>
      </c>
      <c r="D2100">
        <v>166017</v>
      </c>
      <c r="E2100">
        <v>0.95</v>
      </c>
      <c r="F2100" s="2">
        <f>Table1[[#This Row],[website_traffic]]*(Table1[[#This Row],[conversion_rate]]/100)</f>
        <v>1577.1614999999999</v>
      </c>
      <c r="G2100">
        <v>414887.21</v>
      </c>
      <c r="H2100" s="2">
        <f>Table1[[#This Row],[marketing_spend]]/Table1[[#This Row],[customer buying]]</f>
        <v>263.05943303840479</v>
      </c>
      <c r="I2100">
        <v>38439.47</v>
      </c>
      <c r="J2100">
        <v>3.1</v>
      </c>
      <c r="K2100" s="1">
        <f t="shared" si="32"/>
        <v>37247.846429999998</v>
      </c>
      <c r="L2100">
        <v>341.81</v>
      </c>
      <c r="M2100">
        <v>1.06</v>
      </c>
      <c r="N2100" s="1">
        <f>Table1[[#This Row],[final_price]]*Table1[[#This Row],[competitor_price_index]]</f>
        <v>39482.717215800003</v>
      </c>
      <c r="O2100" t="s">
        <v>45</v>
      </c>
      <c r="P2100">
        <v>147</v>
      </c>
      <c r="Q2100">
        <v>1044</v>
      </c>
      <c r="R2100">
        <v>5.26</v>
      </c>
      <c r="S2100" s="2">
        <f>Table1[[#This Row],[units_sold]]*(Table1[[#This Row],[return_rate]]/100)</f>
        <v>54.914400000000001</v>
      </c>
      <c r="T2100" s="2">
        <f>Table1[[#This Row],[units_sold]]-Table1[[#This Row],[unit_return]]</f>
        <v>989.0856</v>
      </c>
      <c r="U2100">
        <f>Table1[[#This Row],[final_sold]]*Table1[[#This Row],[final_price]]</f>
        <v>36841308.534924403</v>
      </c>
      <c r="V2100">
        <v>3.31</v>
      </c>
      <c r="W2100">
        <v>13.15</v>
      </c>
    </row>
    <row r="2101" spans="1:23" x14ac:dyDescent="0.3">
      <c r="A2101">
        <v>2022</v>
      </c>
      <c r="B2101" t="s">
        <v>39</v>
      </c>
      <c r="C2101" t="s">
        <v>19</v>
      </c>
      <c r="D2101">
        <v>28802</v>
      </c>
      <c r="E2101">
        <v>1.1200000000000001</v>
      </c>
      <c r="F2101" s="2">
        <f>Table1[[#This Row],[website_traffic]]*(Table1[[#This Row],[conversion_rate]]/100)</f>
        <v>322.58240000000006</v>
      </c>
      <c r="G2101">
        <v>445408.29</v>
      </c>
      <c r="H2101" s="2">
        <f>Table1[[#This Row],[marketing_spend]]/Table1[[#This Row],[customer buying]]</f>
        <v>1380.7581876754587</v>
      </c>
      <c r="I2101">
        <v>34547.14</v>
      </c>
      <c r="J2101">
        <v>6.67</v>
      </c>
      <c r="K2101" s="1">
        <f t="shared" si="32"/>
        <v>32242.845762000001</v>
      </c>
      <c r="L2101">
        <v>316.02999999999997</v>
      </c>
      <c r="M2101">
        <v>0.99</v>
      </c>
      <c r="N2101" s="1">
        <f>Table1[[#This Row],[final_price]]*Table1[[#This Row],[competitor_price_index]]</f>
        <v>31920.41730438</v>
      </c>
      <c r="O2101" t="s">
        <v>45</v>
      </c>
      <c r="P2101">
        <v>547</v>
      </c>
      <c r="Q2101">
        <v>259</v>
      </c>
      <c r="R2101">
        <v>20.7</v>
      </c>
      <c r="S2101" s="2">
        <f>Table1[[#This Row],[units_sold]]*(Table1[[#This Row],[return_rate]]/100)</f>
        <v>53.613</v>
      </c>
      <c r="T2101" s="2">
        <f>Table1[[#This Row],[units_sold]]-Table1[[#This Row],[unit_return]]</f>
        <v>205.387</v>
      </c>
      <c r="U2101">
        <f>Table1[[#This Row],[final_sold]]*Table1[[#This Row],[final_price]]</f>
        <v>6622261.3625198938</v>
      </c>
      <c r="V2101">
        <v>4.0199999999999996</v>
      </c>
      <c r="W2101">
        <v>12.44</v>
      </c>
    </row>
    <row r="2102" spans="1:23" x14ac:dyDescent="0.3">
      <c r="A2102">
        <v>2022</v>
      </c>
      <c r="B2102" t="s">
        <v>39</v>
      </c>
      <c r="C2102" t="s">
        <v>20</v>
      </c>
      <c r="D2102">
        <v>60207</v>
      </c>
      <c r="E2102">
        <v>2.67</v>
      </c>
      <c r="F2102" s="2">
        <f>Table1[[#This Row],[website_traffic]]*(Table1[[#This Row],[conversion_rate]]/100)</f>
        <v>1607.5268999999998</v>
      </c>
      <c r="G2102">
        <v>337006.17</v>
      </c>
      <c r="H2102" s="2">
        <f>Table1[[#This Row],[marketing_spend]]/Table1[[#This Row],[customer buying]]</f>
        <v>209.64263179670587</v>
      </c>
      <c r="I2102">
        <v>11572.11</v>
      </c>
      <c r="J2102">
        <v>26.22</v>
      </c>
      <c r="K2102" s="1">
        <f t="shared" si="32"/>
        <v>8537.9027580000002</v>
      </c>
      <c r="L2102">
        <v>487.71</v>
      </c>
      <c r="M2102">
        <v>1.07</v>
      </c>
      <c r="N2102" s="1">
        <f>Table1[[#This Row],[final_price]]*Table1[[#This Row],[competitor_price_index]]</f>
        <v>9135.5559510600015</v>
      </c>
      <c r="O2102" t="s">
        <v>44</v>
      </c>
      <c r="P2102">
        <v>3988</v>
      </c>
      <c r="Q2102">
        <v>1848</v>
      </c>
      <c r="R2102">
        <v>10.88</v>
      </c>
      <c r="S2102" s="2">
        <f>Table1[[#This Row],[units_sold]]*(Table1[[#This Row],[return_rate]]/100)</f>
        <v>201.06240000000003</v>
      </c>
      <c r="T2102" s="2">
        <f>Table1[[#This Row],[units_sold]]-Table1[[#This Row],[unit_return]]</f>
        <v>1646.9376</v>
      </c>
      <c r="U2102">
        <f>Table1[[#This Row],[final_sold]]*Table1[[#This Row],[final_price]]</f>
        <v>14061393.077293901</v>
      </c>
      <c r="V2102">
        <v>4.5999999999999996</v>
      </c>
      <c r="W2102">
        <v>20.73</v>
      </c>
    </row>
    <row r="2103" spans="1:23" x14ac:dyDescent="0.3">
      <c r="A2103">
        <v>2022</v>
      </c>
      <c r="B2103" t="s">
        <v>39</v>
      </c>
      <c r="C2103" t="s">
        <v>20</v>
      </c>
      <c r="D2103">
        <v>105122</v>
      </c>
      <c r="E2103">
        <v>5.8</v>
      </c>
      <c r="F2103" s="2">
        <f>Table1[[#This Row],[website_traffic]]*(Table1[[#This Row],[conversion_rate]]/100)</f>
        <v>6097.076</v>
      </c>
      <c r="G2103">
        <v>433763.51</v>
      </c>
      <c r="H2103" s="2">
        <f>Table1[[#This Row],[marketing_spend]]/Table1[[#This Row],[customer buying]]</f>
        <v>71.142874059631211</v>
      </c>
      <c r="I2103">
        <v>6943.86</v>
      </c>
      <c r="J2103">
        <v>18.11</v>
      </c>
      <c r="K2103" s="1">
        <f t="shared" si="32"/>
        <v>5686.3269539999992</v>
      </c>
      <c r="L2103">
        <v>426.61</v>
      </c>
      <c r="M2103">
        <v>0.92</v>
      </c>
      <c r="N2103" s="1">
        <f>Table1[[#This Row],[final_price]]*Table1[[#This Row],[competitor_price_index]]</f>
        <v>5231.4207976799999</v>
      </c>
      <c r="O2103" t="s">
        <v>45</v>
      </c>
      <c r="P2103">
        <v>214</v>
      </c>
      <c r="Q2103">
        <v>5280</v>
      </c>
      <c r="R2103">
        <v>18.2</v>
      </c>
      <c r="S2103" s="2">
        <f>Table1[[#This Row],[units_sold]]*(Table1[[#This Row],[return_rate]]/100)</f>
        <v>960.95999999999992</v>
      </c>
      <c r="T2103" s="2">
        <f>Table1[[#This Row],[units_sold]]-Table1[[#This Row],[unit_return]]</f>
        <v>4319.04</v>
      </c>
      <c r="U2103">
        <f>Table1[[#This Row],[final_sold]]*Table1[[#This Row],[final_price]]</f>
        <v>24559473.567404155</v>
      </c>
      <c r="V2103">
        <v>4.33</v>
      </c>
      <c r="W2103">
        <v>18.34</v>
      </c>
    </row>
    <row r="2104" spans="1:23" x14ac:dyDescent="0.3">
      <c r="A2104">
        <v>2022</v>
      </c>
      <c r="B2104" t="s">
        <v>39</v>
      </c>
      <c r="C2104" t="s">
        <v>20</v>
      </c>
      <c r="D2104">
        <v>45390</v>
      </c>
      <c r="E2104">
        <v>0.87</v>
      </c>
      <c r="F2104" s="2">
        <f>Table1[[#This Row],[website_traffic]]*(Table1[[#This Row],[conversion_rate]]/100)</f>
        <v>394.89299999999997</v>
      </c>
      <c r="G2104">
        <v>499732.24</v>
      </c>
      <c r="H2104" s="2">
        <f>Table1[[#This Row],[marketing_spend]]/Table1[[#This Row],[customer buying]]</f>
        <v>1265.4877143935194</v>
      </c>
      <c r="I2104">
        <v>20670.150000000001</v>
      </c>
      <c r="J2104">
        <v>38.909999999999997</v>
      </c>
      <c r="K2104" s="1">
        <f t="shared" si="32"/>
        <v>12627.394635000001</v>
      </c>
      <c r="L2104">
        <v>490.32</v>
      </c>
      <c r="M2104">
        <v>0.95</v>
      </c>
      <c r="N2104" s="1">
        <f>Table1[[#This Row],[final_price]]*Table1[[#This Row],[competitor_price_index]]</f>
        <v>11996.02490325</v>
      </c>
      <c r="O2104" t="s">
        <v>44</v>
      </c>
      <c r="P2104">
        <v>4566</v>
      </c>
      <c r="Q2104">
        <v>309</v>
      </c>
      <c r="R2104">
        <v>11.24</v>
      </c>
      <c r="S2104" s="2">
        <f>Table1[[#This Row],[units_sold]]*(Table1[[#This Row],[return_rate]]/100)</f>
        <v>34.7316</v>
      </c>
      <c r="T2104" s="2">
        <f>Table1[[#This Row],[units_sold]]-Table1[[#This Row],[unit_return]]</f>
        <v>274.26839999999999</v>
      </c>
      <c r="U2104">
        <f>Table1[[#This Row],[final_sold]]*Table1[[#This Row],[final_price]]</f>
        <v>3463295.322710034</v>
      </c>
      <c r="V2104">
        <v>3.13</v>
      </c>
      <c r="W2104">
        <v>15.77</v>
      </c>
    </row>
    <row r="2105" spans="1:23" x14ac:dyDescent="0.3">
      <c r="A2105">
        <v>2022</v>
      </c>
      <c r="B2105" t="s">
        <v>39</v>
      </c>
      <c r="C2105" t="s">
        <v>18</v>
      </c>
      <c r="D2105">
        <v>117209</v>
      </c>
      <c r="E2105">
        <v>3.44</v>
      </c>
      <c r="F2105" s="2">
        <f>Table1[[#This Row],[website_traffic]]*(Table1[[#This Row],[conversion_rate]]/100)</f>
        <v>4031.9895999999999</v>
      </c>
      <c r="G2105">
        <v>272016.12</v>
      </c>
      <c r="H2105" s="2">
        <f>Table1[[#This Row],[marketing_spend]]/Table1[[#This Row],[customer buying]]</f>
        <v>67.464489491738775</v>
      </c>
      <c r="I2105">
        <v>16604.95</v>
      </c>
      <c r="J2105">
        <v>26.57</v>
      </c>
      <c r="K2105" s="1">
        <f t="shared" si="32"/>
        <v>12193.014784999999</v>
      </c>
      <c r="L2105">
        <v>404.19</v>
      </c>
      <c r="M2105">
        <v>1.01</v>
      </c>
      <c r="N2105" s="1">
        <f>Table1[[#This Row],[final_price]]*Table1[[#This Row],[competitor_price_index]]</f>
        <v>12314.94493285</v>
      </c>
      <c r="O2105" t="s">
        <v>44</v>
      </c>
      <c r="P2105">
        <v>716</v>
      </c>
      <c r="Q2105">
        <v>3719</v>
      </c>
      <c r="R2105">
        <v>10.9</v>
      </c>
      <c r="S2105" s="2">
        <f>Table1[[#This Row],[units_sold]]*(Table1[[#This Row],[return_rate]]/100)</f>
        <v>405.37099999999998</v>
      </c>
      <c r="T2105" s="2">
        <f>Table1[[#This Row],[units_sold]]-Table1[[#This Row],[unit_return]]</f>
        <v>3313.6289999999999</v>
      </c>
      <c r="U2105">
        <f>Table1[[#This Row],[final_sold]]*Table1[[#This Row],[final_price]]</f>
        <v>40403127.389004759</v>
      </c>
      <c r="V2105">
        <v>3.69</v>
      </c>
      <c r="W2105">
        <v>16.23</v>
      </c>
    </row>
    <row r="2106" spans="1:23" x14ac:dyDescent="0.3">
      <c r="A2106">
        <v>2022</v>
      </c>
      <c r="B2106" t="s">
        <v>39</v>
      </c>
      <c r="C2106" t="s">
        <v>18</v>
      </c>
      <c r="D2106">
        <v>170660</v>
      </c>
      <c r="E2106">
        <v>4.99</v>
      </c>
      <c r="F2106" s="2">
        <f>Table1[[#This Row],[website_traffic]]*(Table1[[#This Row],[conversion_rate]]/100)</f>
        <v>8515.9339999999993</v>
      </c>
      <c r="G2106">
        <v>496398.69</v>
      </c>
      <c r="H2106" s="2">
        <f>Table1[[#This Row],[marketing_spend]]/Table1[[#This Row],[customer buying]]</f>
        <v>58.290575056124204</v>
      </c>
      <c r="I2106">
        <v>26699.48</v>
      </c>
      <c r="J2106">
        <v>11.75</v>
      </c>
      <c r="K2106" s="1">
        <f t="shared" si="32"/>
        <v>23562.291100000002</v>
      </c>
      <c r="L2106">
        <v>20.170000000000002</v>
      </c>
      <c r="M2106">
        <v>0.87</v>
      </c>
      <c r="N2106" s="1">
        <f>Table1[[#This Row],[final_price]]*Table1[[#This Row],[competitor_price_index]]</f>
        <v>20499.193257000003</v>
      </c>
      <c r="O2106" t="s">
        <v>44</v>
      </c>
      <c r="P2106">
        <v>4939</v>
      </c>
      <c r="Q2106">
        <v>7941</v>
      </c>
      <c r="R2106">
        <v>2.42</v>
      </c>
      <c r="S2106" s="2">
        <f>Table1[[#This Row],[units_sold]]*(Table1[[#This Row],[return_rate]]/100)</f>
        <v>192.1722</v>
      </c>
      <c r="T2106" s="2">
        <f>Table1[[#This Row],[units_sold]]-Table1[[#This Row],[unit_return]]</f>
        <v>7748.8278</v>
      </c>
      <c r="U2106">
        <f>Table1[[#This Row],[final_sold]]*Table1[[#This Row],[final_price]]</f>
        <v>182580136.3073726</v>
      </c>
      <c r="V2106">
        <v>3.73</v>
      </c>
      <c r="W2106">
        <v>13.5</v>
      </c>
    </row>
    <row r="2107" spans="1:23" x14ac:dyDescent="0.3">
      <c r="A2107">
        <v>2022</v>
      </c>
      <c r="B2107" t="s">
        <v>39</v>
      </c>
      <c r="C2107" t="s">
        <v>21</v>
      </c>
      <c r="D2107">
        <v>111415</v>
      </c>
      <c r="E2107">
        <v>2.59</v>
      </c>
      <c r="F2107" s="2">
        <f>Table1[[#This Row],[website_traffic]]*(Table1[[#This Row],[conversion_rate]]/100)</f>
        <v>2885.6484999999998</v>
      </c>
      <c r="G2107">
        <v>323922.64</v>
      </c>
      <c r="H2107" s="2">
        <f>Table1[[#This Row],[marketing_spend]]/Table1[[#This Row],[customer buying]]</f>
        <v>112.25297883647299</v>
      </c>
      <c r="I2107">
        <v>37802.400000000001</v>
      </c>
      <c r="J2107">
        <v>47.02</v>
      </c>
      <c r="K2107" s="1">
        <f t="shared" si="32"/>
        <v>20027.711520000004</v>
      </c>
      <c r="L2107">
        <v>291.02</v>
      </c>
      <c r="M2107">
        <v>1.19</v>
      </c>
      <c r="N2107" s="1">
        <f>Table1[[#This Row],[final_price]]*Table1[[#This Row],[competitor_price_index]]</f>
        <v>23832.976708800004</v>
      </c>
      <c r="O2107" t="s">
        <v>45</v>
      </c>
      <c r="P2107">
        <v>3569</v>
      </c>
      <c r="Q2107">
        <v>1587</v>
      </c>
      <c r="R2107">
        <v>21.59</v>
      </c>
      <c r="S2107" s="2">
        <f>Table1[[#This Row],[units_sold]]*(Table1[[#This Row],[return_rate]]/100)</f>
        <v>342.63330000000002</v>
      </c>
      <c r="T2107" s="2">
        <f>Table1[[#This Row],[units_sold]]-Table1[[#This Row],[unit_return]]</f>
        <v>1244.3667</v>
      </c>
      <c r="U2107">
        <f>Table1[[#This Row],[final_sold]]*Table1[[#This Row],[final_price]]</f>
        <v>24921817.29269439</v>
      </c>
      <c r="V2107">
        <v>2.75</v>
      </c>
      <c r="W2107">
        <v>12.69</v>
      </c>
    </row>
    <row r="2108" spans="1:23" x14ac:dyDescent="0.3">
      <c r="A2108">
        <v>2022</v>
      </c>
      <c r="B2108" t="s">
        <v>39</v>
      </c>
      <c r="C2108" t="s">
        <v>20</v>
      </c>
      <c r="D2108">
        <v>2355</v>
      </c>
      <c r="E2108">
        <v>7.53</v>
      </c>
      <c r="F2108" s="2">
        <f>Table1[[#This Row],[website_traffic]]*(Table1[[#This Row],[conversion_rate]]/100)</f>
        <v>177.33150000000001</v>
      </c>
      <c r="G2108">
        <v>29024.06</v>
      </c>
      <c r="H2108" s="2">
        <f>Table1[[#This Row],[marketing_spend]]/Table1[[#This Row],[customer buying]]</f>
        <v>163.67120336770398</v>
      </c>
      <c r="I2108">
        <v>17528.84</v>
      </c>
      <c r="J2108">
        <v>56.75</v>
      </c>
      <c r="K2108" s="1">
        <f t="shared" si="32"/>
        <v>7581.2232999999997</v>
      </c>
      <c r="L2108">
        <v>470.36</v>
      </c>
      <c r="M2108">
        <v>0.86</v>
      </c>
      <c r="N2108" s="1">
        <f>Table1[[#This Row],[final_price]]*Table1[[#This Row],[competitor_price_index]]</f>
        <v>6519.852038</v>
      </c>
      <c r="O2108" t="s">
        <v>45</v>
      </c>
      <c r="P2108">
        <v>3986</v>
      </c>
      <c r="Q2108">
        <v>117</v>
      </c>
      <c r="R2108">
        <v>1.42</v>
      </c>
      <c r="S2108" s="2">
        <f>Table1[[#This Row],[units_sold]]*(Table1[[#This Row],[return_rate]]/100)</f>
        <v>1.6614</v>
      </c>
      <c r="T2108" s="2">
        <f>Table1[[#This Row],[units_sold]]-Table1[[#This Row],[unit_return]]</f>
        <v>115.3386</v>
      </c>
      <c r="U2108">
        <f>Table1[[#This Row],[final_sold]]*Table1[[#This Row],[final_price]]</f>
        <v>874407.68170938001</v>
      </c>
      <c r="V2108">
        <v>3.32</v>
      </c>
      <c r="W2108">
        <v>14.31</v>
      </c>
    </row>
    <row r="2109" spans="1:23" x14ac:dyDescent="0.3">
      <c r="A2109">
        <v>2022</v>
      </c>
      <c r="B2109" t="s">
        <v>39</v>
      </c>
      <c r="C2109" t="s">
        <v>18</v>
      </c>
      <c r="D2109">
        <v>48266</v>
      </c>
      <c r="E2109">
        <v>3.65</v>
      </c>
      <c r="F2109" s="2">
        <f>Table1[[#This Row],[website_traffic]]*(Table1[[#This Row],[conversion_rate]]/100)</f>
        <v>1761.7089999999998</v>
      </c>
      <c r="G2109">
        <v>323598.73</v>
      </c>
      <c r="H2109" s="2">
        <f>Table1[[#This Row],[marketing_spend]]/Table1[[#This Row],[customer buying]]</f>
        <v>183.68455289721516</v>
      </c>
      <c r="I2109">
        <v>7452.31</v>
      </c>
      <c r="J2109">
        <v>36.33</v>
      </c>
      <c r="K2109" s="1">
        <f t="shared" si="32"/>
        <v>4744.8857770000004</v>
      </c>
      <c r="L2109">
        <v>166.07</v>
      </c>
      <c r="M2109">
        <v>1.1000000000000001</v>
      </c>
      <c r="N2109" s="1">
        <f>Table1[[#This Row],[final_price]]*Table1[[#This Row],[competitor_price_index]]</f>
        <v>5219.3743547000013</v>
      </c>
      <c r="O2109" t="s">
        <v>44</v>
      </c>
      <c r="P2109">
        <v>3420</v>
      </c>
      <c r="Q2109">
        <v>1356</v>
      </c>
      <c r="R2109">
        <v>12.03</v>
      </c>
      <c r="S2109" s="2">
        <f>Table1[[#This Row],[units_sold]]*(Table1[[#This Row],[return_rate]]/100)</f>
        <v>163.12679999999997</v>
      </c>
      <c r="T2109" s="2">
        <f>Table1[[#This Row],[units_sold]]-Table1[[#This Row],[unit_return]]</f>
        <v>1192.8732</v>
      </c>
      <c r="U2109">
        <f>Table1[[#This Row],[final_sold]]*Table1[[#This Row],[final_price]]</f>
        <v>5660047.0804444766</v>
      </c>
      <c r="V2109">
        <v>3.08</v>
      </c>
      <c r="W2109">
        <v>14.6</v>
      </c>
    </row>
    <row r="2110" spans="1:23" x14ac:dyDescent="0.3">
      <c r="A2110">
        <v>2022</v>
      </c>
      <c r="B2110" t="s">
        <v>39</v>
      </c>
      <c r="C2110" t="s">
        <v>22</v>
      </c>
      <c r="D2110">
        <v>66516</v>
      </c>
      <c r="E2110">
        <v>0.67</v>
      </c>
      <c r="F2110" s="2">
        <f>Table1[[#This Row],[website_traffic]]*(Table1[[#This Row],[conversion_rate]]/100)</f>
        <v>445.65719999999999</v>
      </c>
      <c r="G2110">
        <v>448891.93</v>
      </c>
      <c r="H2110" s="2">
        <f>Table1[[#This Row],[marketing_spend]]/Table1[[#This Row],[customer buying]]</f>
        <v>1007.2583366767103</v>
      </c>
      <c r="I2110">
        <v>25336.77</v>
      </c>
      <c r="J2110">
        <v>38.24</v>
      </c>
      <c r="K2110" s="1">
        <f t="shared" si="32"/>
        <v>15647.989151999998</v>
      </c>
      <c r="L2110">
        <v>192.57</v>
      </c>
      <c r="M2110">
        <v>0.96</v>
      </c>
      <c r="N2110" s="1">
        <f>Table1[[#This Row],[final_price]]*Table1[[#This Row],[competitor_price_index]]</f>
        <v>15022.069585919999</v>
      </c>
      <c r="O2110" t="s">
        <v>44</v>
      </c>
      <c r="P2110">
        <v>2544</v>
      </c>
      <c r="Q2110">
        <v>545</v>
      </c>
      <c r="R2110">
        <v>5.41</v>
      </c>
      <c r="S2110" s="2">
        <f>Table1[[#This Row],[units_sold]]*(Table1[[#This Row],[return_rate]]/100)</f>
        <v>29.484500000000001</v>
      </c>
      <c r="T2110" s="2">
        <f>Table1[[#This Row],[units_sold]]-Table1[[#This Row],[unit_return]]</f>
        <v>515.51549999999997</v>
      </c>
      <c r="U2110">
        <f>Table1[[#This Row],[final_sold]]*Table1[[#This Row],[final_price]]</f>
        <v>8066780.9516878547</v>
      </c>
      <c r="V2110">
        <v>4.9000000000000004</v>
      </c>
      <c r="W2110">
        <v>17.21</v>
      </c>
    </row>
    <row r="2111" spans="1:23" x14ac:dyDescent="0.3">
      <c r="A2111">
        <v>2022</v>
      </c>
      <c r="B2111" t="s">
        <v>39</v>
      </c>
      <c r="C2111" t="s">
        <v>21</v>
      </c>
      <c r="D2111">
        <v>83404</v>
      </c>
      <c r="E2111">
        <v>7.39</v>
      </c>
      <c r="F2111" s="2">
        <f>Table1[[#This Row],[website_traffic]]*(Table1[[#This Row],[conversion_rate]]/100)</f>
        <v>6163.5555999999997</v>
      </c>
      <c r="G2111">
        <v>110787.92</v>
      </c>
      <c r="H2111" s="2">
        <f>Table1[[#This Row],[marketing_spend]]/Table1[[#This Row],[customer buying]]</f>
        <v>17.974676824526416</v>
      </c>
      <c r="I2111">
        <v>26794.58</v>
      </c>
      <c r="J2111">
        <v>54.13</v>
      </c>
      <c r="K2111" s="1">
        <f t="shared" si="32"/>
        <v>12290.673846000002</v>
      </c>
      <c r="L2111">
        <v>412.37</v>
      </c>
      <c r="M2111">
        <v>0.85</v>
      </c>
      <c r="N2111" s="1">
        <f>Table1[[#This Row],[final_price]]*Table1[[#This Row],[competitor_price_index]]</f>
        <v>10447.072769100001</v>
      </c>
      <c r="O2111" t="s">
        <v>45</v>
      </c>
      <c r="P2111">
        <v>2080</v>
      </c>
      <c r="Q2111">
        <v>4462</v>
      </c>
      <c r="R2111">
        <v>18.86</v>
      </c>
      <c r="S2111" s="2">
        <f>Table1[[#This Row],[units_sold]]*(Table1[[#This Row],[return_rate]]/100)</f>
        <v>841.53319999999997</v>
      </c>
      <c r="T2111" s="2">
        <f>Table1[[#This Row],[units_sold]]-Table1[[#This Row],[unit_return]]</f>
        <v>3620.4668000000001</v>
      </c>
      <c r="U2111">
        <f>Table1[[#This Row],[final_sold]]*Table1[[#This Row],[final_price]]</f>
        <v>44497976.609071322</v>
      </c>
      <c r="V2111">
        <v>3.62</v>
      </c>
      <c r="W2111">
        <v>10.050000000000001</v>
      </c>
    </row>
    <row r="2112" spans="1:23" x14ac:dyDescent="0.3">
      <c r="A2112">
        <v>2022</v>
      </c>
      <c r="B2112" t="s">
        <v>39</v>
      </c>
      <c r="C2112" t="s">
        <v>19</v>
      </c>
      <c r="D2112">
        <v>156397</v>
      </c>
      <c r="E2112">
        <v>4.12</v>
      </c>
      <c r="F2112" s="2">
        <f>Table1[[#This Row],[website_traffic]]*(Table1[[#This Row],[conversion_rate]]/100)</f>
        <v>6443.5564000000004</v>
      </c>
      <c r="G2112">
        <v>120460.89</v>
      </c>
      <c r="H2112" s="2">
        <f>Table1[[#This Row],[marketing_spend]]/Table1[[#This Row],[customer buying]]</f>
        <v>18.694783210091867</v>
      </c>
      <c r="I2112">
        <v>17145.689999999999</v>
      </c>
      <c r="J2112">
        <v>46.75</v>
      </c>
      <c r="K2112" s="1">
        <f t="shared" si="32"/>
        <v>9130.0799249999982</v>
      </c>
      <c r="L2112">
        <v>307.07</v>
      </c>
      <c r="M2112">
        <v>0.97</v>
      </c>
      <c r="N2112" s="1">
        <f>Table1[[#This Row],[final_price]]*Table1[[#This Row],[competitor_price_index]]</f>
        <v>8856.1775272499981</v>
      </c>
      <c r="O2112" t="s">
        <v>45</v>
      </c>
      <c r="P2112">
        <v>1881</v>
      </c>
      <c r="Q2112">
        <v>4188</v>
      </c>
      <c r="R2112">
        <v>20.8</v>
      </c>
      <c r="S2112" s="2">
        <f>Table1[[#This Row],[units_sold]]*(Table1[[#This Row],[return_rate]]/100)</f>
        <v>871.10400000000004</v>
      </c>
      <c r="T2112" s="2">
        <f>Table1[[#This Row],[units_sold]]-Table1[[#This Row],[unit_return]]</f>
        <v>3316.8959999999997</v>
      </c>
      <c r="U2112">
        <f>Table1[[#This Row],[final_sold]]*Table1[[#This Row],[final_price]]</f>
        <v>30283525.582912792</v>
      </c>
      <c r="V2112">
        <v>3.25</v>
      </c>
      <c r="W2112">
        <v>5.12</v>
      </c>
    </row>
    <row r="2113" spans="1:23" x14ac:dyDescent="0.3">
      <c r="A2113">
        <v>2022</v>
      </c>
      <c r="B2113" t="s">
        <v>39</v>
      </c>
      <c r="C2113" t="s">
        <v>20</v>
      </c>
      <c r="D2113">
        <v>72041</v>
      </c>
      <c r="E2113">
        <v>4.97</v>
      </c>
      <c r="F2113" s="2">
        <f>Table1[[#This Row],[website_traffic]]*(Table1[[#This Row],[conversion_rate]]/100)</f>
        <v>3580.4376999999995</v>
      </c>
      <c r="G2113">
        <v>201299.04</v>
      </c>
      <c r="H2113" s="2">
        <f>Table1[[#This Row],[marketing_spend]]/Table1[[#This Row],[customer buying]]</f>
        <v>56.221908287916875</v>
      </c>
      <c r="I2113">
        <v>20447.080000000002</v>
      </c>
      <c r="J2113">
        <v>45.9</v>
      </c>
      <c r="K2113" s="1">
        <f t="shared" si="32"/>
        <v>11061.870280000001</v>
      </c>
      <c r="L2113">
        <v>318.45999999999998</v>
      </c>
      <c r="M2113">
        <v>0.9</v>
      </c>
      <c r="N2113" s="1">
        <f>Table1[[#This Row],[final_price]]*Table1[[#This Row],[competitor_price_index]]</f>
        <v>9955.6832520000007</v>
      </c>
      <c r="O2113" t="s">
        <v>45</v>
      </c>
      <c r="P2113">
        <v>1932</v>
      </c>
      <c r="Q2113">
        <v>2599</v>
      </c>
      <c r="R2113">
        <v>10.02</v>
      </c>
      <c r="S2113" s="2">
        <f>Table1[[#This Row],[units_sold]]*(Table1[[#This Row],[return_rate]]/100)</f>
        <v>260.41980000000001</v>
      </c>
      <c r="T2113" s="2">
        <f>Table1[[#This Row],[units_sold]]-Table1[[#This Row],[unit_return]]</f>
        <v>2338.5801999999999</v>
      </c>
      <c r="U2113">
        <f>Table1[[#This Row],[final_sold]]*Table1[[#This Row],[final_price]]</f>
        <v>25869070.811776455</v>
      </c>
      <c r="V2113">
        <v>3.63</v>
      </c>
      <c r="W2113">
        <v>11</v>
      </c>
    </row>
    <row r="2114" spans="1:23" x14ac:dyDescent="0.3">
      <c r="A2114">
        <v>2022</v>
      </c>
      <c r="B2114" t="s">
        <v>39</v>
      </c>
      <c r="C2114" t="s">
        <v>18</v>
      </c>
      <c r="D2114">
        <v>66997</v>
      </c>
      <c r="E2114">
        <v>6.68</v>
      </c>
      <c r="F2114" s="2">
        <f>Table1[[#This Row],[website_traffic]]*(Table1[[#This Row],[conversion_rate]]/100)</f>
        <v>4475.3995999999997</v>
      </c>
      <c r="G2114">
        <v>61575.87</v>
      </c>
      <c r="H2114" s="2">
        <f>Table1[[#This Row],[marketing_spend]]/Table1[[#This Row],[customer buying]]</f>
        <v>13.758742347834147</v>
      </c>
      <c r="I2114">
        <v>13293.63</v>
      </c>
      <c r="J2114">
        <v>4.5199999999999996</v>
      </c>
      <c r="K2114" s="1">
        <f t="shared" ref="K2114:K2177" si="33">I2114*(1-J2114/100)</f>
        <v>12692.757924</v>
      </c>
      <c r="L2114">
        <v>496.52</v>
      </c>
      <c r="M2114">
        <v>1.0900000000000001</v>
      </c>
      <c r="N2114" s="1">
        <f>Table1[[#This Row],[final_price]]*Table1[[#This Row],[competitor_price_index]]</f>
        <v>13835.106137160001</v>
      </c>
      <c r="O2114" t="s">
        <v>45</v>
      </c>
      <c r="P2114">
        <v>700</v>
      </c>
      <c r="Q2114">
        <v>2452</v>
      </c>
      <c r="R2114">
        <v>19.53</v>
      </c>
      <c r="S2114" s="2">
        <f>Table1[[#This Row],[units_sold]]*(Table1[[#This Row],[return_rate]]/100)</f>
        <v>478.87560000000002</v>
      </c>
      <c r="T2114" s="2">
        <f>Table1[[#This Row],[units_sold]]-Table1[[#This Row],[unit_return]]</f>
        <v>1973.1243999999999</v>
      </c>
      <c r="U2114">
        <f>Table1[[#This Row],[final_sold]]*Table1[[#This Row],[final_price]]</f>
        <v>25044390.363137744</v>
      </c>
      <c r="V2114">
        <v>2.74</v>
      </c>
      <c r="W2114">
        <v>-0.13</v>
      </c>
    </row>
    <row r="2115" spans="1:23" x14ac:dyDescent="0.3">
      <c r="A2115">
        <v>2022</v>
      </c>
      <c r="B2115" t="s">
        <v>39</v>
      </c>
      <c r="C2115" t="s">
        <v>19</v>
      </c>
      <c r="D2115">
        <v>86923</v>
      </c>
      <c r="E2115">
        <v>4.0199999999999996</v>
      </c>
      <c r="F2115" s="2">
        <f>Table1[[#This Row],[website_traffic]]*(Table1[[#This Row],[conversion_rate]]/100)</f>
        <v>3494.3045999999995</v>
      </c>
      <c r="G2115">
        <v>458827.53</v>
      </c>
      <c r="H2115" s="2">
        <f>Table1[[#This Row],[marketing_spend]]/Table1[[#This Row],[customer buying]]</f>
        <v>131.30725066154795</v>
      </c>
      <c r="I2115">
        <v>26968.65</v>
      </c>
      <c r="J2115">
        <v>10.7</v>
      </c>
      <c r="K2115" s="1">
        <f t="shared" si="33"/>
        <v>24083.00445</v>
      </c>
      <c r="L2115">
        <v>343.93</v>
      </c>
      <c r="M2115">
        <v>1.1499999999999999</v>
      </c>
      <c r="N2115" s="1">
        <f>Table1[[#This Row],[final_price]]*Table1[[#This Row],[competitor_price_index]]</f>
        <v>27695.455117499998</v>
      </c>
      <c r="O2115" t="s">
        <v>45</v>
      </c>
      <c r="P2115">
        <v>521</v>
      </c>
      <c r="Q2115">
        <v>3487</v>
      </c>
      <c r="R2115">
        <v>3.18</v>
      </c>
      <c r="S2115" s="2">
        <f>Table1[[#This Row],[units_sold]]*(Table1[[#This Row],[return_rate]]/100)</f>
        <v>110.8866</v>
      </c>
      <c r="T2115" s="2">
        <f>Table1[[#This Row],[units_sold]]-Table1[[#This Row],[unit_return]]</f>
        <v>3376.1134000000002</v>
      </c>
      <c r="U2115">
        <f>Table1[[#This Row],[final_sold]]*Table1[[#This Row],[final_price]]</f>
        <v>81306954.035904631</v>
      </c>
      <c r="V2115">
        <v>4.99</v>
      </c>
      <c r="W2115">
        <v>11.76</v>
      </c>
    </row>
    <row r="2116" spans="1:23" x14ac:dyDescent="0.3">
      <c r="A2116">
        <v>2023</v>
      </c>
      <c r="B2116" t="s">
        <v>39</v>
      </c>
      <c r="C2116" t="s">
        <v>22</v>
      </c>
      <c r="D2116">
        <v>122529</v>
      </c>
      <c r="E2116">
        <v>2.27</v>
      </c>
      <c r="F2116" s="2">
        <f>Table1[[#This Row],[website_traffic]]*(Table1[[#This Row],[conversion_rate]]/100)</f>
        <v>2781.4083000000001</v>
      </c>
      <c r="G2116">
        <v>338642.96</v>
      </c>
      <c r="H2116" s="2">
        <f>Table1[[#This Row],[marketing_spend]]/Table1[[#This Row],[customer buying]]</f>
        <v>121.75233675688679</v>
      </c>
      <c r="I2116">
        <v>5082.62</v>
      </c>
      <c r="J2116">
        <v>24.88</v>
      </c>
      <c r="K2116" s="1">
        <f t="shared" si="33"/>
        <v>3818.0641439999999</v>
      </c>
      <c r="L2116">
        <v>290.49</v>
      </c>
      <c r="M2116">
        <v>0.89</v>
      </c>
      <c r="N2116" s="1">
        <f>Table1[[#This Row],[final_price]]*Table1[[#This Row],[competitor_price_index]]</f>
        <v>3398.0770881600001</v>
      </c>
      <c r="O2116" t="s">
        <v>44</v>
      </c>
      <c r="P2116">
        <v>1590</v>
      </c>
      <c r="Q2116">
        <v>2934</v>
      </c>
      <c r="R2116">
        <v>2.2400000000000002</v>
      </c>
      <c r="S2116" s="2">
        <f>Table1[[#This Row],[units_sold]]*(Table1[[#This Row],[return_rate]]/100)</f>
        <v>65.721600000000009</v>
      </c>
      <c r="T2116" s="2">
        <f>Table1[[#This Row],[units_sold]]-Table1[[#This Row],[unit_return]]</f>
        <v>2868.2784000000001</v>
      </c>
      <c r="U2116">
        <f>Table1[[#This Row],[final_sold]]*Table1[[#This Row],[final_price]]</f>
        <v>10951270.914049691</v>
      </c>
      <c r="V2116">
        <v>4.22</v>
      </c>
      <c r="W2116">
        <v>18.91</v>
      </c>
    </row>
    <row r="2117" spans="1:23" x14ac:dyDescent="0.3">
      <c r="A2117">
        <v>2023</v>
      </c>
      <c r="B2117" t="s">
        <v>39</v>
      </c>
      <c r="C2117" t="s">
        <v>22</v>
      </c>
      <c r="D2117">
        <v>155828</v>
      </c>
      <c r="E2117">
        <v>0.97</v>
      </c>
      <c r="F2117" s="2">
        <f>Table1[[#This Row],[website_traffic]]*(Table1[[#This Row],[conversion_rate]]/100)</f>
        <v>1511.5316</v>
      </c>
      <c r="G2117">
        <v>106602.48</v>
      </c>
      <c r="H2117" s="2">
        <f>Table1[[#This Row],[marketing_spend]]/Table1[[#This Row],[customer buying]]</f>
        <v>70.526133889625598</v>
      </c>
      <c r="I2117">
        <v>13426.26</v>
      </c>
      <c r="J2117">
        <v>33.29</v>
      </c>
      <c r="K2117" s="1">
        <f t="shared" si="33"/>
        <v>8956.6580460000005</v>
      </c>
      <c r="L2117">
        <v>414.86</v>
      </c>
      <c r="M2117">
        <v>0.92</v>
      </c>
      <c r="N2117" s="1">
        <f>Table1[[#This Row],[final_price]]*Table1[[#This Row],[competitor_price_index]]</f>
        <v>8240.1254023199999</v>
      </c>
      <c r="O2117" t="s">
        <v>45</v>
      </c>
      <c r="P2117">
        <v>1609</v>
      </c>
      <c r="Q2117">
        <v>822</v>
      </c>
      <c r="R2117">
        <v>21.05</v>
      </c>
      <c r="S2117" s="2">
        <f>Table1[[#This Row],[units_sold]]*(Table1[[#This Row],[return_rate]]/100)</f>
        <v>173.03100000000001</v>
      </c>
      <c r="T2117" s="2">
        <f>Table1[[#This Row],[units_sold]]-Table1[[#This Row],[unit_return]]</f>
        <v>648.96900000000005</v>
      </c>
      <c r="U2117">
        <f>Table1[[#This Row],[final_sold]]*Table1[[#This Row],[final_price]]</f>
        <v>5812593.4154545749</v>
      </c>
      <c r="V2117">
        <v>2.72</v>
      </c>
      <c r="W2117">
        <v>15.85</v>
      </c>
    </row>
    <row r="2118" spans="1:23" x14ac:dyDescent="0.3">
      <c r="A2118">
        <v>2023</v>
      </c>
      <c r="B2118" t="s">
        <v>39</v>
      </c>
      <c r="C2118" t="s">
        <v>18</v>
      </c>
      <c r="D2118">
        <v>66035</v>
      </c>
      <c r="E2118">
        <v>3.36</v>
      </c>
      <c r="F2118" s="2">
        <f>Table1[[#This Row],[website_traffic]]*(Table1[[#This Row],[conversion_rate]]/100)</f>
        <v>2218.7759999999998</v>
      </c>
      <c r="G2118">
        <v>252412.02</v>
      </c>
      <c r="H2118" s="2">
        <f>Table1[[#This Row],[marketing_spend]]/Table1[[#This Row],[customer buying]]</f>
        <v>113.76183084727796</v>
      </c>
      <c r="I2118">
        <v>8803.31</v>
      </c>
      <c r="J2118">
        <v>56.31</v>
      </c>
      <c r="K2118" s="1">
        <f t="shared" si="33"/>
        <v>3846.1661389999995</v>
      </c>
      <c r="L2118">
        <v>101.58</v>
      </c>
      <c r="M2118">
        <v>1.17</v>
      </c>
      <c r="N2118" s="1">
        <f>Table1[[#This Row],[final_price]]*Table1[[#This Row],[competitor_price_index]]</f>
        <v>4500.0143826299991</v>
      </c>
      <c r="O2118" t="s">
        <v>45</v>
      </c>
      <c r="P2118">
        <v>2302</v>
      </c>
      <c r="Q2118">
        <v>1273</v>
      </c>
      <c r="R2118">
        <v>16.57</v>
      </c>
      <c r="S2118" s="2">
        <f>Table1[[#This Row],[units_sold]]*(Table1[[#This Row],[return_rate]]/100)</f>
        <v>210.93610000000001</v>
      </c>
      <c r="T2118" s="2">
        <f>Table1[[#This Row],[units_sold]]-Table1[[#This Row],[unit_return]]</f>
        <v>1062.0639000000001</v>
      </c>
      <c r="U2118">
        <f>Table1[[#This Row],[final_sold]]*Table1[[#This Row],[final_price]]</f>
        <v>4084874.2096342822</v>
      </c>
      <c r="V2118">
        <v>2.87</v>
      </c>
      <c r="W2118">
        <v>16.12</v>
      </c>
    </row>
    <row r="2119" spans="1:23" x14ac:dyDescent="0.3">
      <c r="A2119">
        <v>2023</v>
      </c>
      <c r="B2119" t="s">
        <v>39</v>
      </c>
      <c r="C2119" t="s">
        <v>19</v>
      </c>
      <c r="D2119">
        <v>93901</v>
      </c>
      <c r="E2119">
        <v>7.17</v>
      </c>
      <c r="F2119" s="2">
        <f>Table1[[#This Row],[website_traffic]]*(Table1[[#This Row],[conversion_rate]]/100)</f>
        <v>6732.7016999999996</v>
      </c>
      <c r="G2119">
        <v>183232.42</v>
      </c>
      <c r="H2119" s="2">
        <f>Table1[[#This Row],[marketing_spend]]/Table1[[#This Row],[customer buying]]</f>
        <v>27.215288626258314</v>
      </c>
      <c r="I2119">
        <v>14357.56</v>
      </c>
      <c r="J2119">
        <v>59.09</v>
      </c>
      <c r="K2119" s="1">
        <f t="shared" si="33"/>
        <v>5873.6777959999999</v>
      </c>
      <c r="L2119">
        <v>481.28</v>
      </c>
      <c r="M2119">
        <v>1.1100000000000001</v>
      </c>
      <c r="N2119" s="1">
        <f>Table1[[#This Row],[final_price]]*Table1[[#This Row],[competitor_price_index]]</f>
        <v>6519.782353560001</v>
      </c>
      <c r="O2119" t="s">
        <v>45</v>
      </c>
      <c r="P2119">
        <v>3018</v>
      </c>
      <c r="Q2119">
        <v>5668</v>
      </c>
      <c r="R2119">
        <v>3.47</v>
      </c>
      <c r="S2119" s="2">
        <f>Table1[[#This Row],[units_sold]]*(Table1[[#This Row],[return_rate]]/100)</f>
        <v>196.67960000000002</v>
      </c>
      <c r="T2119" s="2">
        <f>Table1[[#This Row],[units_sold]]-Table1[[#This Row],[unit_return]]</f>
        <v>5471.3203999999996</v>
      </c>
      <c r="U2119">
        <f>Table1[[#This Row],[final_sold]]*Table1[[#This Row],[final_price]]</f>
        <v>32136773.148281835</v>
      </c>
      <c r="V2119">
        <v>4.21</v>
      </c>
      <c r="W2119">
        <v>15.03</v>
      </c>
    </row>
    <row r="2120" spans="1:23" x14ac:dyDescent="0.3">
      <c r="A2120">
        <v>2023</v>
      </c>
      <c r="B2120" t="s">
        <v>39</v>
      </c>
      <c r="C2120" t="s">
        <v>22</v>
      </c>
      <c r="D2120">
        <v>71716</v>
      </c>
      <c r="E2120">
        <v>7.02</v>
      </c>
      <c r="F2120" s="2">
        <f>Table1[[#This Row],[website_traffic]]*(Table1[[#This Row],[conversion_rate]]/100)</f>
        <v>5034.4632000000001</v>
      </c>
      <c r="G2120">
        <v>174752.88</v>
      </c>
      <c r="H2120" s="2">
        <f>Table1[[#This Row],[marketing_spend]]/Table1[[#This Row],[customer buying]]</f>
        <v>34.711323344264386</v>
      </c>
      <c r="I2120">
        <v>32768.910000000003</v>
      </c>
      <c r="J2120">
        <v>42.97</v>
      </c>
      <c r="K2120" s="1">
        <f t="shared" si="33"/>
        <v>18688.109373000003</v>
      </c>
      <c r="L2120">
        <v>255.7</v>
      </c>
      <c r="M2120">
        <v>0.99</v>
      </c>
      <c r="N2120" s="1">
        <f>Table1[[#This Row],[final_price]]*Table1[[#This Row],[competitor_price_index]]</f>
        <v>18501.228279270003</v>
      </c>
      <c r="O2120" t="s">
        <v>45</v>
      </c>
      <c r="P2120">
        <v>697</v>
      </c>
      <c r="Q2120">
        <v>2627</v>
      </c>
      <c r="R2120">
        <v>9.85</v>
      </c>
      <c r="S2120" s="2">
        <f>Table1[[#This Row],[units_sold]]*(Table1[[#This Row],[return_rate]]/100)</f>
        <v>258.7595</v>
      </c>
      <c r="T2120" s="2">
        <f>Table1[[#This Row],[units_sold]]-Table1[[#This Row],[unit_return]]</f>
        <v>2368.2404999999999</v>
      </c>
      <c r="U2120">
        <f>Table1[[#This Row],[final_sold]]*Table1[[#This Row],[final_price]]</f>
        <v>44257937.48556821</v>
      </c>
      <c r="V2120">
        <v>2.61</v>
      </c>
      <c r="W2120">
        <v>13.61</v>
      </c>
    </row>
    <row r="2121" spans="1:23" x14ac:dyDescent="0.3">
      <c r="A2121">
        <v>2023</v>
      </c>
      <c r="B2121" t="s">
        <v>39</v>
      </c>
      <c r="C2121" t="s">
        <v>20</v>
      </c>
      <c r="D2121">
        <v>178966</v>
      </c>
      <c r="E2121">
        <v>1.34</v>
      </c>
      <c r="F2121" s="2">
        <f>Table1[[#This Row],[website_traffic]]*(Table1[[#This Row],[conversion_rate]]/100)</f>
        <v>2398.1444000000001</v>
      </c>
      <c r="G2121">
        <v>329141.52</v>
      </c>
      <c r="H2121" s="2">
        <f>Table1[[#This Row],[marketing_spend]]/Table1[[#This Row],[customer buying]]</f>
        <v>137.24841590022686</v>
      </c>
      <c r="I2121">
        <v>45391.67</v>
      </c>
      <c r="J2121">
        <v>1.23</v>
      </c>
      <c r="K2121" s="1">
        <f t="shared" si="33"/>
        <v>44833.352459000002</v>
      </c>
      <c r="L2121">
        <v>263.19</v>
      </c>
      <c r="M2121">
        <v>1.1200000000000001</v>
      </c>
      <c r="N2121" s="1">
        <f>Table1[[#This Row],[final_price]]*Table1[[#This Row],[competitor_price_index]]</f>
        <v>50213.354754080006</v>
      </c>
      <c r="O2121" t="s">
        <v>45</v>
      </c>
      <c r="P2121">
        <v>2815</v>
      </c>
      <c r="Q2121">
        <v>1995</v>
      </c>
      <c r="R2121">
        <v>1.58</v>
      </c>
      <c r="S2121" s="2">
        <f>Table1[[#This Row],[units_sold]]*(Table1[[#This Row],[return_rate]]/100)</f>
        <v>31.521000000000004</v>
      </c>
      <c r="T2121" s="2">
        <f>Table1[[#This Row],[units_sold]]-Table1[[#This Row],[unit_return]]</f>
        <v>1963.479</v>
      </c>
      <c r="U2121">
        <f>Table1[[#This Row],[final_sold]]*Table1[[#This Row],[final_price]]</f>
        <v>88029346.052844867</v>
      </c>
      <c r="V2121">
        <v>4.16</v>
      </c>
      <c r="W2121">
        <v>6.92</v>
      </c>
    </row>
    <row r="2122" spans="1:23" x14ac:dyDescent="0.3">
      <c r="A2122">
        <v>2023</v>
      </c>
      <c r="B2122" t="s">
        <v>39</v>
      </c>
      <c r="C2122" t="s">
        <v>22</v>
      </c>
      <c r="D2122">
        <v>108776</v>
      </c>
      <c r="E2122">
        <v>5.93</v>
      </c>
      <c r="F2122" s="2">
        <f>Table1[[#This Row],[website_traffic]]*(Table1[[#This Row],[conversion_rate]]/100)</f>
        <v>6450.4168</v>
      </c>
      <c r="G2122">
        <v>308661.43</v>
      </c>
      <c r="H2122" s="2">
        <f>Table1[[#This Row],[marketing_spend]]/Table1[[#This Row],[customer buying]]</f>
        <v>47.851393106876444</v>
      </c>
      <c r="I2122">
        <v>33630.959999999999</v>
      </c>
      <c r="J2122">
        <v>37.44</v>
      </c>
      <c r="K2122" s="1">
        <f t="shared" si="33"/>
        <v>21039.528576000001</v>
      </c>
      <c r="L2122">
        <v>453.99</v>
      </c>
      <c r="M2122">
        <v>1.18</v>
      </c>
      <c r="N2122" s="1">
        <f>Table1[[#This Row],[final_price]]*Table1[[#This Row],[competitor_price_index]]</f>
        <v>24826.64371968</v>
      </c>
      <c r="O2122" t="s">
        <v>45</v>
      </c>
      <c r="P2122">
        <v>4924</v>
      </c>
      <c r="Q2122">
        <v>4128</v>
      </c>
      <c r="R2122">
        <v>3.42</v>
      </c>
      <c r="S2122" s="2">
        <f>Table1[[#This Row],[units_sold]]*(Table1[[#This Row],[return_rate]]/100)</f>
        <v>141.17760000000001</v>
      </c>
      <c r="T2122" s="2">
        <f>Table1[[#This Row],[units_sold]]-Table1[[#This Row],[unit_return]]</f>
        <v>3986.8224</v>
      </c>
      <c r="U2122">
        <f>Table1[[#This Row],[final_sold]]*Table1[[#This Row],[final_price]]</f>
        <v>83880863.812236905</v>
      </c>
      <c r="V2122">
        <v>3.2</v>
      </c>
      <c r="W2122">
        <v>9.73</v>
      </c>
    </row>
    <row r="2123" spans="1:23" x14ac:dyDescent="0.3">
      <c r="A2123">
        <v>2023</v>
      </c>
      <c r="B2123" t="s">
        <v>39</v>
      </c>
      <c r="C2123" t="s">
        <v>19</v>
      </c>
      <c r="D2123">
        <v>75828</v>
      </c>
      <c r="E2123">
        <v>1.86</v>
      </c>
      <c r="F2123" s="2">
        <f>Table1[[#This Row],[website_traffic]]*(Table1[[#This Row],[conversion_rate]]/100)</f>
        <v>1410.4008000000001</v>
      </c>
      <c r="G2123">
        <v>37912.94</v>
      </c>
      <c r="H2123" s="2">
        <f>Table1[[#This Row],[marketing_spend]]/Table1[[#This Row],[customer buying]]</f>
        <v>26.880968870692641</v>
      </c>
      <c r="I2123">
        <v>6488.92</v>
      </c>
      <c r="J2123">
        <v>33.21</v>
      </c>
      <c r="K2123" s="1">
        <f t="shared" si="33"/>
        <v>4333.9496679999993</v>
      </c>
      <c r="L2123">
        <v>249.57</v>
      </c>
      <c r="M2123">
        <v>1.05</v>
      </c>
      <c r="N2123" s="1">
        <f>Table1[[#This Row],[final_price]]*Table1[[#This Row],[competitor_price_index]]</f>
        <v>4550.6471513999995</v>
      </c>
      <c r="O2123" t="s">
        <v>45</v>
      </c>
      <c r="P2123">
        <v>4221</v>
      </c>
      <c r="Q2123">
        <v>1303</v>
      </c>
      <c r="R2123">
        <v>20.59</v>
      </c>
      <c r="S2123" s="2">
        <f>Table1[[#This Row],[units_sold]]*(Table1[[#This Row],[return_rate]]/100)</f>
        <v>268.28769999999997</v>
      </c>
      <c r="T2123" s="2">
        <f>Table1[[#This Row],[units_sold]]-Table1[[#This Row],[unit_return]]</f>
        <v>1034.7123000000001</v>
      </c>
      <c r="U2123">
        <f>Table1[[#This Row],[final_sold]]*Table1[[#This Row],[final_price]]</f>
        <v>4484391.0290605165</v>
      </c>
      <c r="V2123">
        <v>4.62</v>
      </c>
      <c r="W2123">
        <v>8.9</v>
      </c>
    </row>
    <row r="2124" spans="1:23" x14ac:dyDescent="0.3">
      <c r="A2124">
        <v>2023</v>
      </c>
      <c r="B2124" t="s">
        <v>39</v>
      </c>
      <c r="C2124" t="s">
        <v>18</v>
      </c>
      <c r="D2124">
        <v>85545</v>
      </c>
      <c r="E2124">
        <v>5.93</v>
      </c>
      <c r="F2124" s="2">
        <f>Table1[[#This Row],[website_traffic]]*(Table1[[#This Row],[conversion_rate]]/100)</f>
        <v>5072.8185000000003</v>
      </c>
      <c r="G2124">
        <v>50360.91</v>
      </c>
      <c r="H2124" s="2">
        <f>Table1[[#This Row],[marketing_spend]]/Table1[[#This Row],[customer buying]]</f>
        <v>9.9275994203222524</v>
      </c>
      <c r="I2124">
        <v>13387.85</v>
      </c>
      <c r="J2124">
        <v>23.86</v>
      </c>
      <c r="K2124" s="1">
        <f t="shared" si="33"/>
        <v>10193.50899</v>
      </c>
      <c r="L2124">
        <v>337.52</v>
      </c>
      <c r="M2124">
        <v>1.2</v>
      </c>
      <c r="N2124" s="1">
        <f>Table1[[#This Row],[final_price]]*Table1[[#This Row],[competitor_price_index]]</f>
        <v>12232.210788</v>
      </c>
      <c r="O2124" t="s">
        <v>44</v>
      </c>
      <c r="P2124">
        <v>4760</v>
      </c>
      <c r="Q2124">
        <v>5516</v>
      </c>
      <c r="R2124">
        <v>5.39</v>
      </c>
      <c r="S2124" s="2">
        <f>Table1[[#This Row],[units_sold]]*(Table1[[#This Row],[return_rate]]/100)</f>
        <v>297.31239999999997</v>
      </c>
      <c r="T2124" s="2">
        <f>Table1[[#This Row],[units_sold]]-Table1[[#This Row],[unit_return]]</f>
        <v>5218.6876000000002</v>
      </c>
      <c r="U2124">
        <f>Table1[[#This Row],[final_sold]]*Table1[[#This Row],[final_price]]</f>
        <v>53196738.966601528</v>
      </c>
      <c r="V2124">
        <v>4.3499999999999996</v>
      </c>
      <c r="W2124">
        <v>11.66</v>
      </c>
    </row>
    <row r="2125" spans="1:23" x14ac:dyDescent="0.3">
      <c r="A2125">
        <v>2023</v>
      </c>
      <c r="B2125" t="s">
        <v>39</v>
      </c>
      <c r="C2125" t="s">
        <v>20</v>
      </c>
      <c r="D2125">
        <v>154016</v>
      </c>
      <c r="E2125">
        <v>4.8099999999999996</v>
      </c>
      <c r="F2125" s="2">
        <f>Table1[[#This Row],[website_traffic]]*(Table1[[#This Row],[conversion_rate]]/100)</f>
        <v>7408.1695999999993</v>
      </c>
      <c r="G2125">
        <v>78409.36</v>
      </c>
      <c r="H2125" s="2">
        <f>Table1[[#This Row],[marketing_spend]]/Table1[[#This Row],[customer buying]]</f>
        <v>10.584174530777481</v>
      </c>
      <c r="I2125">
        <v>19281.59</v>
      </c>
      <c r="J2125">
        <v>1.71</v>
      </c>
      <c r="K2125" s="1">
        <f t="shared" si="33"/>
        <v>18951.874811000002</v>
      </c>
      <c r="L2125">
        <v>297.68</v>
      </c>
      <c r="M2125">
        <v>1.18</v>
      </c>
      <c r="N2125" s="1">
        <f>Table1[[#This Row],[final_price]]*Table1[[#This Row],[competitor_price_index]]</f>
        <v>22363.212276980001</v>
      </c>
      <c r="O2125" t="s">
        <v>45</v>
      </c>
      <c r="P2125">
        <v>2664</v>
      </c>
      <c r="Q2125">
        <v>6696</v>
      </c>
      <c r="R2125">
        <v>16.510000000000002</v>
      </c>
      <c r="S2125" s="2">
        <f>Table1[[#This Row],[units_sold]]*(Table1[[#This Row],[return_rate]]/100)</f>
        <v>1105.5096000000001</v>
      </c>
      <c r="T2125" s="2">
        <f>Table1[[#This Row],[units_sold]]-Table1[[#This Row],[unit_return]]</f>
        <v>5590.4903999999997</v>
      </c>
      <c r="U2125">
        <f>Table1[[#This Row],[final_sold]]*Table1[[#This Row],[final_price]]</f>
        <v>105950274.19289732</v>
      </c>
      <c r="V2125">
        <v>4.5199999999999996</v>
      </c>
      <c r="W2125">
        <v>2.79</v>
      </c>
    </row>
    <row r="2126" spans="1:23" x14ac:dyDescent="0.3">
      <c r="A2126">
        <v>2023</v>
      </c>
      <c r="B2126" t="s">
        <v>39</v>
      </c>
      <c r="C2126" t="s">
        <v>18</v>
      </c>
      <c r="D2126">
        <v>177246</v>
      </c>
      <c r="E2126">
        <v>3.98</v>
      </c>
      <c r="F2126" s="2">
        <f>Table1[[#This Row],[website_traffic]]*(Table1[[#This Row],[conversion_rate]]/100)</f>
        <v>7054.3908000000001</v>
      </c>
      <c r="G2126">
        <v>370633.06</v>
      </c>
      <c r="H2126" s="2">
        <f>Table1[[#This Row],[marketing_spend]]/Table1[[#This Row],[customer buying]]</f>
        <v>52.539343298077561</v>
      </c>
      <c r="I2126">
        <v>19434.57</v>
      </c>
      <c r="J2126">
        <v>23.88</v>
      </c>
      <c r="K2126" s="1">
        <f t="shared" si="33"/>
        <v>14793.594684</v>
      </c>
      <c r="L2126">
        <v>133.53</v>
      </c>
      <c r="M2126">
        <v>1.1599999999999999</v>
      </c>
      <c r="N2126" s="1">
        <f>Table1[[#This Row],[final_price]]*Table1[[#This Row],[competitor_price_index]]</f>
        <v>17160.569833439997</v>
      </c>
      <c r="O2126" t="s">
        <v>45</v>
      </c>
      <c r="P2126">
        <v>4521</v>
      </c>
      <c r="Q2126">
        <v>5417</v>
      </c>
      <c r="R2126">
        <v>14.51</v>
      </c>
      <c r="S2126" s="2">
        <f>Table1[[#This Row],[units_sold]]*(Table1[[#This Row],[return_rate]]/100)</f>
        <v>786.00670000000002</v>
      </c>
      <c r="T2126" s="2">
        <f>Table1[[#This Row],[units_sold]]-Table1[[#This Row],[unit_return]]</f>
        <v>4630.9933000000001</v>
      </c>
      <c r="U2126">
        <f>Table1[[#This Row],[final_sold]]*Table1[[#This Row],[final_price]]</f>
        <v>68509037.864519611</v>
      </c>
      <c r="V2126">
        <v>3.84</v>
      </c>
      <c r="W2126">
        <v>15.48</v>
      </c>
    </row>
    <row r="2127" spans="1:23" x14ac:dyDescent="0.3">
      <c r="A2127">
        <v>2023</v>
      </c>
      <c r="B2127" t="s">
        <v>39</v>
      </c>
      <c r="C2127" t="s">
        <v>18</v>
      </c>
      <c r="D2127">
        <v>81982</v>
      </c>
      <c r="E2127">
        <v>5.9</v>
      </c>
      <c r="F2127" s="2">
        <f>Table1[[#This Row],[website_traffic]]*(Table1[[#This Row],[conversion_rate]]/100)</f>
        <v>4836.9380000000001</v>
      </c>
      <c r="G2127">
        <v>5660.15</v>
      </c>
      <c r="H2127" s="2">
        <f>Table1[[#This Row],[marketing_spend]]/Table1[[#This Row],[customer buying]]</f>
        <v>1.170192795524772</v>
      </c>
      <c r="I2127">
        <v>24740.51</v>
      </c>
      <c r="J2127">
        <v>40.630000000000003</v>
      </c>
      <c r="K2127" s="1">
        <f t="shared" si="33"/>
        <v>14688.440786999996</v>
      </c>
      <c r="L2127">
        <v>58.67</v>
      </c>
      <c r="M2127">
        <v>0.95</v>
      </c>
      <c r="N2127" s="1">
        <f>Table1[[#This Row],[final_price]]*Table1[[#This Row],[competitor_price_index]]</f>
        <v>13954.018747649996</v>
      </c>
      <c r="O2127" t="s">
        <v>45</v>
      </c>
      <c r="P2127">
        <v>2576</v>
      </c>
      <c r="Q2127">
        <v>2921</v>
      </c>
      <c r="R2127">
        <v>2.83</v>
      </c>
      <c r="S2127" s="2">
        <f>Table1[[#This Row],[units_sold]]*(Table1[[#This Row],[return_rate]]/100)</f>
        <v>82.664300000000011</v>
      </c>
      <c r="T2127" s="2">
        <f>Table1[[#This Row],[units_sold]]-Table1[[#This Row],[unit_return]]</f>
        <v>2838.3357000000001</v>
      </c>
      <c r="U2127">
        <f>Table1[[#This Row],[final_sold]]*Table1[[#This Row],[final_price]]</f>
        <v>41690725.863078184</v>
      </c>
      <c r="V2127">
        <v>3.02</v>
      </c>
      <c r="W2127">
        <v>5.96</v>
      </c>
    </row>
    <row r="2128" spans="1:23" x14ac:dyDescent="0.3">
      <c r="A2128">
        <v>2023</v>
      </c>
      <c r="B2128" t="s">
        <v>39</v>
      </c>
      <c r="C2128" t="s">
        <v>22</v>
      </c>
      <c r="D2128">
        <v>175818</v>
      </c>
      <c r="E2128">
        <v>4.6399999999999997</v>
      </c>
      <c r="F2128" s="2">
        <f>Table1[[#This Row],[website_traffic]]*(Table1[[#This Row],[conversion_rate]]/100)</f>
        <v>8157.9551999999994</v>
      </c>
      <c r="G2128">
        <v>50958.32</v>
      </c>
      <c r="H2128" s="2">
        <f>Table1[[#This Row],[marketing_spend]]/Table1[[#This Row],[customer buying]]</f>
        <v>6.246457445610881</v>
      </c>
      <c r="I2128">
        <v>32041.439999999999</v>
      </c>
      <c r="J2128">
        <v>50.74</v>
      </c>
      <c r="K2128" s="1">
        <f t="shared" si="33"/>
        <v>15783.613343999998</v>
      </c>
      <c r="L2128">
        <v>474.18</v>
      </c>
      <c r="M2128">
        <v>0.97</v>
      </c>
      <c r="N2128" s="1">
        <f>Table1[[#This Row],[final_price]]*Table1[[#This Row],[competitor_price_index]]</f>
        <v>15310.104943679997</v>
      </c>
      <c r="O2128" t="s">
        <v>44</v>
      </c>
      <c r="P2128">
        <v>4482</v>
      </c>
      <c r="Q2128">
        <v>9748</v>
      </c>
      <c r="R2128">
        <v>6.95</v>
      </c>
      <c r="S2128" s="2">
        <f>Table1[[#This Row],[units_sold]]*(Table1[[#This Row],[return_rate]]/100)</f>
        <v>677.4860000000001</v>
      </c>
      <c r="T2128" s="2">
        <f>Table1[[#This Row],[units_sold]]-Table1[[#This Row],[unit_return]]</f>
        <v>9070.5139999999992</v>
      </c>
      <c r="U2128">
        <f>Table1[[#This Row],[final_sold]]*Table1[[#This Row],[final_price]]</f>
        <v>143165485.80733877</v>
      </c>
      <c r="V2128">
        <v>4.78</v>
      </c>
      <c r="W2128">
        <v>12.19</v>
      </c>
    </row>
    <row r="2129" spans="1:23" x14ac:dyDescent="0.3">
      <c r="A2129">
        <v>2023</v>
      </c>
      <c r="B2129" t="s">
        <v>39</v>
      </c>
      <c r="C2129" t="s">
        <v>22</v>
      </c>
      <c r="D2129">
        <v>144363</v>
      </c>
      <c r="E2129">
        <v>3.74</v>
      </c>
      <c r="F2129" s="2">
        <f>Table1[[#This Row],[website_traffic]]*(Table1[[#This Row],[conversion_rate]]/100)</f>
        <v>5399.1762000000008</v>
      </c>
      <c r="G2129">
        <v>102804.37</v>
      </c>
      <c r="H2129" s="2">
        <f>Table1[[#This Row],[marketing_spend]]/Table1[[#This Row],[customer buying]]</f>
        <v>19.040751068653766</v>
      </c>
      <c r="I2129">
        <v>23645.09</v>
      </c>
      <c r="J2129">
        <v>55.65</v>
      </c>
      <c r="K2129" s="1">
        <f t="shared" si="33"/>
        <v>10486.597415</v>
      </c>
      <c r="L2129">
        <v>473.93</v>
      </c>
      <c r="M2129">
        <v>1.06</v>
      </c>
      <c r="N2129" s="1">
        <f>Table1[[#This Row],[final_price]]*Table1[[#This Row],[competitor_price_index]]</f>
        <v>11115.793259900001</v>
      </c>
      <c r="O2129" t="s">
        <v>45</v>
      </c>
      <c r="P2129">
        <v>1156</v>
      </c>
      <c r="Q2129">
        <v>4492</v>
      </c>
      <c r="R2129">
        <v>11.64</v>
      </c>
      <c r="S2129" s="2">
        <f>Table1[[#This Row],[units_sold]]*(Table1[[#This Row],[return_rate]]/100)</f>
        <v>522.86879999999996</v>
      </c>
      <c r="T2129" s="2">
        <f>Table1[[#This Row],[units_sold]]-Table1[[#This Row],[unit_return]]</f>
        <v>3969.1311999999998</v>
      </c>
      <c r="U2129">
        <f>Table1[[#This Row],[final_sold]]*Table1[[#This Row],[final_price]]</f>
        <v>41622680.981715843</v>
      </c>
      <c r="V2129">
        <v>4.16</v>
      </c>
      <c r="W2129">
        <v>12.12</v>
      </c>
    </row>
    <row r="2130" spans="1:23" x14ac:dyDescent="0.3">
      <c r="A2130">
        <v>2023</v>
      </c>
      <c r="B2130" t="s">
        <v>39</v>
      </c>
      <c r="C2130" t="s">
        <v>21</v>
      </c>
      <c r="D2130">
        <v>51093</v>
      </c>
      <c r="E2130">
        <v>1.36</v>
      </c>
      <c r="F2130" s="2">
        <f>Table1[[#This Row],[website_traffic]]*(Table1[[#This Row],[conversion_rate]]/100)</f>
        <v>694.86480000000006</v>
      </c>
      <c r="G2130">
        <v>96144.36</v>
      </c>
      <c r="H2130" s="2">
        <f>Table1[[#This Row],[marketing_spend]]/Table1[[#This Row],[customer buying]]</f>
        <v>138.36412493480745</v>
      </c>
      <c r="I2130">
        <v>8950.6200000000008</v>
      </c>
      <c r="J2130">
        <v>36.61</v>
      </c>
      <c r="K2130" s="1">
        <f t="shared" si="33"/>
        <v>5673.7980180000004</v>
      </c>
      <c r="L2130">
        <v>167.74</v>
      </c>
      <c r="M2130">
        <v>0.91</v>
      </c>
      <c r="N2130" s="1">
        <f>Table1[[#This Row],[final_price]]*Table1[[#This Row],[competitor_price_index]]</f>
        <v>5163.1561963800004</v>
      </c>
      <c r="O2130" t="s">
        <v>45</v>
      </c>
      <c r="P2130">
        <v>4941</v>
      </c>
      <c r="Q2130">
        <v>636</v>
      </c>
      <c r="R2130">
        <v>15.87</v>
      </c>
      <c r="S2130" s="2">
        <f>Table1[[#This Row],[units_sold]]*(Table1[[#This Row],[return_rate]]/100)</f>
        <v>100.93319999999999</v>
      </c>
      <c r="T2130" s="2">
        <f>Table1[[#This Row],[units_sold]]-Table1[[#This Row],[unit_return]]</f>
        <v>535.06680000000006</v>
      </c>
      <c r="U2130">
        <f>Table1[[#This Row],[final_sold]]*Table1[[#This Row],[final_price]]</f>
        <v>3035860.9493376031</v>
      </c>
      <c r="V2130">
        <v>4.58</v>
      </c>
      <c r="W2130">
        <v>2.04</v>
      </c>
    </row>
    <row r="2131" spans="1:23" x14ac:dyDescent="0.3">
      <c r="A2131">
        <v>2023</v>
      </c>
      <c r="B2131" t="s">
        <v>39</v>
      </c>
      <c r="C2131" t="s">
        <v>18</v>
      </c>
      <c r="D2131">
        <v>141329</v>
      </c>
      <c r="E2131">
        <v>0.88</v>
      </c>
      <c r="F2131" s="2">
        <f>Table1[[#This Row],[website_traffic]]*(Table1[[#This Row],[conversion_rate]]/100)</f>
        <v>1243.6952000000001</v>
      </c>
      <c r="G2131">
        <v>378567.85</v>
      </c>
      <c r="H2131" s="2">
        <f>Table1[[#This Row],[marketing_spend]]/Table1[[#This Row],[customer buying]]</f>
        <v>304.38957230035135</v>
      </c>
      <c r="I2131">
        <v>35763.129999999997</v>
      </c>
      <c r="J2131">
        <v>33.56</v>
      </c>
      <c r="K2131" s="1">
        <f t="shared" si="33"/>
        <v>23761.023571999998</v>
      </c>
      <c r="L2131">
        <v>460.74</v>
      </c>
      <c r="M2131">
        <v>1.18</v>
      </c>
      <c r="N2131" s="1">
        <f>Table1[[#This Row],[final_price]]*Table1[[#This Row],[competitor_price_index]]</f>
        <v>28038.007814959998</v>
      </c>
      <c r="O2131" t="s">
        <v>45</v>
      </c>
      <c r="P2131">
        <v>1573</v>
      </c>
      <c r="Q2131">
        <v>1226</v>
      </c>
      <c r="R2131">
        <v>3.03</v>
      </c>
      <c r="S2131" s="2">
        <f>Table1[[#This Row],[units_sold]]*(Table1[[#This Row],[return_rate]]/100)</f>
        <v>37.147799999999997</v>
      </c>
      <c r="T2131" s="2">
        <f>Table1[[#This Row],[units_sold]]-Table1[[#This Row],[unit_return]]</f>
        <v>1188.8522</v>
      </c>
      <c r="U2131">
        <f>Table1[[#This Row],[final_sold]]*Table1[[#This Row],[final_price]]</f>
        <v>28248345.147824056</v>
      </c>
      <c r="V2131">
        <v>4.93</v>
      </c>
      <c r="W2131">
        <v>11.64</v>
      </c>
    </row>
    <row r="2132" spans="1:23" x14ac:dyDescent="0.3">
      <c r="A2132">
        <v>2023</v>
      </c>
      <c r="B2132" t="s">
        <v>39</v>
      </c>
      <c r="C2132" t="s">
        <v>22</v>
      </c>
      <c r="D2132">
        <v>90360</v>
      </c>
      <c r="E2132">
        <v>3.3</v>
      </c>
      <c r="F2132" s="2">
        <f>Table1[[#This Row],[website_traffic]]*(Table1[[#This Row],[conversion_rate]]/100)</f>
        <v>2981.88</v>
      </c>
      <c r="G2132">
        <v>310272.59999999998</v>
      </c>
      <c r="H2132" s="2">
        <f>Table1[[#This Row],[marketing_spend]]/Table1[[#This Row],[customer buying]]</f>
        <v>104.05267817618414</v>
      </c>
      <c r="I2132">
        <v>22085.38</v>
      </c>
      <c r="J2132">
        <v>46.17</v>
      </c>
      <c r="K2132" s="1">
        <f t="shared" si="33"/>
        <v>11888.560054000001</v>
      </c>
      <c r="L2132">
        <v>344.66</v>
      </c>
      <c r="M2132">
        <v>1.06</v>
      </c>
      <c r="N2132" s="1">
        <f>Table1[[#This Row],[final_price]]*Table1[[#This Row],[competitor_price_index]]</f>
        <v>12601.873657240003</v>
      </c>
      <c r="O2132" t="s">
        <v>45</v>
      </c>
      <c r="P2132">
        <v>2793</v>
      </c>
      <c r="Q2132">
        <v>2576</v>
      </c>
      <c r="R2132">
        <v>10.23</v>
      </c>
      <c r="S2132" s="2">
        <f>Table1[[#This Row],[units_sold]]*(Table1[[#This Row],[return_rate]]/100)</f>
        <v>263.52480000000003</v>
      </c>
      <c r="T2132" s="2">
        <f>Table1[[#This Row],[units_sold]]-Table1[[#This Row],[unit_return]]</f>
        <v>2312.4751999999999</v>
      </c>
      <c r="U2132">
        <f>Table1[[#This Row],[final_sold]]*Table1[[#This Row],[final_price]]</f>
        <v>27492000.288585663</v>
      </c>
      <c r="V2132">
        <v>4.32</v>
      </c>
      <c r="W2132">
        <v>10.72</v>
      </c>
    </row>
    <row r="2133" spans="1:23" x14ac:dyDescent="0.3">
      <c r="A2133">
        <v>2023</v>
      </c>
      <c r="B2133" t="s">
        <v>39</v>
      </c>
      <c r="C2133" t="s">
        <v>21</v>
      </c>
      <c r="D2133">
        <v>5094</v>
      </c>
      <c r="E2133">
        <v>6.18</v>
      </c>
      <c r="F2133" s="2">
        <f>Table1[[#This Row],[website_traffic]]*(Table1[[#This Row],[conversion_rate]]/100)</f>
        <v>314.80919999999998</v>
      </c>
      <c r="G2133">
        <v>70947.240000000005</v>
      </c>
      <c r="H2133" s="2">
        <f>Table1[[#This Row],[marketing_spend]]/Table1[[#This Row],[customer buying]]</f>
        <v>225.36584064252256</v>
      </c>
      <c r="I2133">
        <v>19838.189999999999</v>
      </c>
      <c r="J2133">
        <v>59.45</v>
      </c>
      <c r="K2133" s="1">
        <f t="shared" si="33"/>
        <v>8044.3860449999993</v>
      </c>
      <c r="L2133">
        <v>318.70999999999998</v>
      </c>
      <c r="M2133">
        <v>1.19</v>
      </c>
      <c r="N2133" s="1">
        <f>Table1[[#This Row],[final_price]]*Table1[[#This Row],[competitor_price_index]]</f>
        <v>9572.8193935499985</v>
      </c>
      <c r="O2133" t="s">
        <v>45</v>
      </c>
      <c r="P2133">
        <v>1006</v>
      </c>
      <c r="Q2133">
        <v>190</v>
      </c>
      <c r="R2133">
        <v>1.76</v>
      </c>
      <c r="S2133" s="2">
        <f>Table1[[#This Row],[units_sold]]*(Table1[[#This Row],[return_rate]]/100)</f>
        <v>3.3440000000000003</v>
      </c>
      <c r="T2133" s="2">
        <f>Table1[[#This Row],[units_sold]]-Table1[[#This Row],[unit_return]]</f>
        <v>186.65600000000001</v>
      </c>
      <c r="U2133">
        <f>Table1[[#This Row],[final_sold]]*Table1[[#This Row],[final_price]]</f>
        <v>1501532.92161552</v>
      </c>
      <c r="V2133">
        <v>3.03</v>
      </c>
      <c r="W2133">
        <v>11.69</v>
      </c>
    </row>
    <row r="2134" spans="1:23" x14ac:dyDescent="0.3">
      <c r="A2134">
        <v>2023</v>
      </c>
      <c r="B2134" t="s">
        <v>39</v>
      </c>
      <c r="C2134" t="s">
        <v>20</v>
      </c>
      <c r="D2134">
        <v>188956</v>
      </c>
      <c r="E2134">
        <v>3.01</v>
      </c>
      <c r="F2134" s="2">
        <f>Table1[[#This Row],[website_traffic]]*(Table1[[#This Row],[conversion_rate]]/100)</f>
        <v>5687.5756000000001</v>
      </c>
      <c r="G2134">
        <v>247189.75</v>
      </c>
      <c r="H2134" s="2">
        <f>Table1[[#This Row],[marketing_spend]]/Table1[[#This Row],[customer buying]]</f>
        <v>43.461356364212548</v>
      </c>
      <c r="I2134">
        <v>12414.91</v>
      </c>
      <c r="J2134">
        <v>23.37</v>
      </c>
      <c r="K2134" s="1">
        <f t="shared" si="33"/>
        <v>9513.5455330000004</v>
      </c>
      <c r="L2134">
        <v>127.91</v>
      </c>
      <c r="M2134">
        <v>1.03</v>
      </c>
      <c r="N2134" s="1">
        <f>Table1[[#This Row],[final_price]]*Table1[[#This Row],[competitor_price_index]]</f>
        <v>9798.9518989900007</v>
      </c>
      <c r="O2134" t="s">
        <v>44</v>
      </c>
      <c r="P2134">
        <v>3020</v>
      </c>
      <c r="Q2134">
        <v>6953</v>
      </c>
      <c r="R2134">
        <v>12.58</v>
      </c>
      <c r="S2134" s="2">
        <f>Table1[[#This Row],[units_sold]]*(Table1[[#This Row],[return_rate]]/100)</f>
        <v>874.68739999999991</v>
      </c>
      <c r="T2134" s="2">
        <f>Table1[[#This Row],[units_sold]]-Table1[[#This Row],[unit_return]]</f>
        <v>6078.3126000000002</v>
      </c>
      <c r="U2134">
        <f>Table1[[#This Row],[final_sold]]*Table1[[#This Row],[final_price]]</f>
        <v>57826303.683907621</v>
      </c>
      <c r="V2134">
        <v>4.8899999999999997</v>
      </c>
      <c r="W2134">
        <v>12.39</v>
      </c>
    </row>
    <row r="2135" spans="1:23" x14ac:dyDescent="0.3">
      <c r="A2135">
        <v>2023</v>
      </c>
      <c r="B2135" t="s">
        <v>39</v>
      </c>
      <c r="C2135" t="s">
        <v>18</v>
      </c>
      <c r="D2135">
        <v>154957</v>
      </c>
      <c r="E2135">
        <v>5.21</v>
      </c>
      <c r="F2135" s="2">
        <f>Table1[[#This Row],[website_traffic]]*(Table1[[#This Row],[conversion_rate]]/100)</f>
        <v>8073.2597000000005</v>
      </c>
      <c r="G2135">
        <v>227493.57</v>
      </c>
      <c r="H2135" s="2">
        <f>Table1[[#This Row],[marketing_spend]]/Table1[[#This Row],[customer buying]]</f>
        <v>28.178651307352343</v>
      </c>
      <c r="I2135">
        <v>3797.02</v>
      </c>
      <c r="J2135">
        <v>56.2</v>
      </c>
      <c r="K2135" s="1">
        <f t="shared" si="33"/>
        <v>1663.0947599999997</v>
      </c>
      <c r="L2135">
        <v>42.77</v>
      </c>
      <c r="M2135">
        <v>0.87</v>
      </c>
      <c r="N2135" s="1">
        <f>Table1[[#This Row],[final_price]]*Table1[[#This Row],[competitor_price_index]]</f>
        <v>1446.8924411999997</v>
      </c>
      <c r="O2135" t="s">
        <v>45</v>
      </c>
      <c r="P2135">
        <v>854</v>
      </c>
      <c r="Q2135">
        <v>4068</v>
      </c>
      <c r="R2135">
        <v>22.14</v>
      </c>
      <c r="S2135" s="2">
        <f>Table1[[#This Row],[units_sold]]*(Table1[[#This Row],[return_rate]]/100)</f>
        <v>900.65520000000004</v>
      </c>
      <c r="T2135" s="2">
        <f>Table1[[#This Row],[units_sold]]-Table1[[#This Row],[unit_return]]</f>
        <v>3167.3447999999999</v>
      </c>
      <c r="U2135">
        <f>Table1[[#This Row],[final_sold]]*Table1[[#This Row],[final_price]]</f>
        <v>5267594.539993247</v>
      </c>
      <c r="V2135">
        <v>2.52</v>
      </c>
      <c r="W2135">
        <v>8.67</v>
      </c>
    </row>
    <row r="2136" spans="1:23" x14ac:dyDescent="0.3">
      <c r="A2136">
        <v>2023</v>
      </c>
      <c r="B2136" t="s">
        <v>39</v>
      </c>
      <c r="C2136" t="s">
        <v>18</v>
      </c>
      <c r="D2136">
        <v>67876</v>
      </c>
      <c r="E2136">
        <v>4.99</v>
      </c>
      <c r="F2136" s="2">
        <f>Table1[[#This Row],[website_traffic]]*(Table1[[#This Row],[conversion_rate]]/100)</f>
        <v>3387.0124000000001</v>
      </c>
      <c r="G2136">
        <v>49542.85</v>
      </c>
      <c r="H2136" s="2">
        <f>Table1[[#This Row],[marketing_spend]]/Table1[[#This Row],[customer buying]]</f>
        <v>14.627301039700946</v>
      </c>
      <c r="I2136">
        <v>44165.26</v>
      </c>
      <c r="J2136">
        <v>12.28</v>
      </c>
      <c r="K2136" s="1">
        <f t="shared" si="33"/>
        <v>38741.766071999999</v>
      </c>
      <c r="L2136">
        <v>468.69</v>
      </c>
      <c r="M2136">
        <v>0.84</v>
      </c>
      <c r="N2136" s="1">
        <f>Table1[[#This Row],[final_price]]*Table1[[#This Row],[competitor_price_index]]</f>
        <v>32543.083500479999</v>
      </c>
      <c r="O2136" t="s">
        <v>45</v>
      </c>
      <c r="P2136">
        <v>4045</v>
      </c>
      <c r="Q2136">
        <v>3332</v>
      </c>
      <c r="R2136">
        <v>17.75</v>
      </c>
      <c r="S2136" s="2">
        <f>Table1[[#This Row],[units_sold]]*(Table1[[#This Row],[return_rate]]/100)</f>
        <v>591.42999999999995</v>
      </c>
      <c r="T2136" s="2">
        <f>Table1[[#This Row],[units_sold]]-Table1[[#This Row],[unit_return]]</f>
        <v>2740.57</v>
      </c>
      <c r="U2136">
        <f>Table1[[#This Row],[final_sold]]*Table1[[#This Row],[final_price]]</f>
        <v>106174521.84394105</v>
      </c>
      <c r="V2136">
        <v>4.92</v>
      </c>
      <c r="W2136">
        <v>11.54</v>
      </c>
    </row>
    <row r="2137" spans="1:23" x14ac:dyDescent="0.3">
      <c r="A2137">
        <v>2023</v>
      </c>
      <c r="B2137" t="s">
        <v>39</v>
      </c>
      <c r="C2137" t="s">
        <v>19</v>
      </c>
      <c r="D2137">
        <v>75099</v>
      </c>
      <c r="E2137">
        <v>2.56</v>
      </c>
      <c r="F2137" s="2">
        <f>Table1[[#This Row],[website_traffic]]*(Table1[[#This Row],[conversion_rate]]/100)</f>
        <v>1922.5344</v>
      </c>
      <c r="G2137">
        <v>408034.39</v>
      </c>
      <c r="H2137" s="2">
        <f>Table1[[#This Row],[marketing_spend]]/Table1[[#This Row],[customer buying]]</f>
        <v>212.23775761827721</v>
      </c>
      <c r="I2137">
        <v>35496.53</v>
      </c>
      <c r="J2137">
        <v>41.9</v>
      </c>
      <c r="K2137" s="1">
        <f t="shared" si="33"/>
        <v>20623.483929999999</v>
      </c>
      <c r="L2137">
        <v>34.64</v>
      </c>
      <c r="M2137">
        <v>0.86</v>
      </c>
      <c r="N2137" s="1">
        <f>Table1[[#This Row],[final_price]]*Table1[[#This Row],[competitor_price_index]]</f>
        <v>17736.196179799997</v>
      </c>
      <c r="O2137" t="s">
        <v>45</v>
      </c>
      <c r="P2137">
        <v>2045</v>
      </c>
      <c r="Q2137">
        <v>1711</v>
      </c>
      <c r="R2137">
        <v>24.61</v>
      </c>
      <c r="S2137" s="2">
        <f>Table1[[#This Row],[units_sold]]*(Table1[[#This Row],[return_rate]]/100)</f>
        <v>421.07709999999997</v>
      </c>
      <c r="T2137" s="2">
        <f>Table1[[#This Row],[units_sold]]-Table1[[#This Row],[unit_return]]</f>
        <v>1289.9229</v>
      </c>
      <c r="U2137">
        <f>Table1[[#This Row],[final_sold]]*Table1[[#This Row],[final_price]]</f>
        <v>26602704.199088994</v>
      </c>
      <c r="V2137">
        <v>4.45</v>
      </c>
      <c r="W2137">
        <v>12.05</v>
      </c>
    </row>
    <row r="2138" spans="1:23" x14ac:dyDescent="0.3">
      <c r="A2138">
        <v>2023</v>
      </c>
      <c r="B2138" t="s">
        <v>39</v>
      </c>
      <c r="C2138" t="s">
        <v>20</v>
      </c>
      <c r="D2138">
        <v>94554</v>
      </c>
      <c r="E2138">
        <v>3.97</v>
      </c>
      <c r="F2138" s="2">
        <f>Table1[[#This Row],[website_traffic]]*(Table1[[#This Row],[conversion_rate]]/100)</f>
        <v>3753.7937999999999</v>
      </c>
      <c r="G2138">
        <v>191611.65</v>
      </c>
      <c r="H2138" s="2">
        <f>Table1[[#This Row],[marketing_spend]]/Table1[[#This Row],[customer buying]]</f>
        <v>51.044798997749957</v>
      </c>
      <c r="I2138">
        <v>49606.19</v>
      </c>
      <c r="J2138">
        <v>24.71</v>
      </c>
      <c r="K2138" s="1">
        <f t="shared" si="33"/>
        <v>37348.500451</v>
      </c>
      <c r="L2138">
        <v>380.57</v>
      </c>
      <c r="M2138">
        <v>1.06</v>
      </c>
      <c r="N2138" s="1">
        <f>Table1[[#This Row],[final_price]]*Table1[[#This Row],[competitor_price_index]]</f>
        <v>39589.410478060003</v>
      </c>
      <c r="O2138" t="s">
        <v>45</v>
      </c>
      <c r="P2138">
        <v>643</v>
      </c>
      <c r="Q2138">
        <v>1989</v>
      </c>
      <c r="R2138">
        <v>19.29</v>
      </c>
      <c r="S2138" s="2">
        <f>Table1[[#This Row],[units_sold]]*(Table1[[#This Row],[return_rate]]/100)</f>
        <v>383.67809999999997</v>
      </c>
      <c r="T2138" s="2">
        <f>Table1[[#This Row],[units_sold]]-Table1[[#This Row],[unit_return]]</f>
        <v>1605.3218999999999</v>
      </c>
      <c r="U2138">
        <f>Table1[[#This Row],[final_sold]]*Table1[[#This Row],[final_price]]</f>
        <v>59956365.706150174</v>
      </c>
      <c r="V2138">
        <v>2.65</v>
      </c>
      <c r="W2138">
        <v>13.7</v>
      </c>
    </row>
    <row r="2139" spans="1:23" x14ac:dyDescent="0.3">
      <c r="A2139">
        <v>2023</v>
      </c>
      <c r="B2139" t="s">
        <v>39</v>
      </c>
      <c r="C2139" t="s">
        <v>18</v>
      </c>
      <c r="D2139">
        <v>186406</v>
      </c>
      <c r="E2139">
        <v>1.53</v>
      </c>
      <c r="F2139" s="2">
        <f>Table1[[#This Row],[website_traffic]]*(Table1[[#This Row],[conversion_rate]]/100)</f>
        <v>2852.0118000000002</v>
      </c>
      <c r="G2139">
        <v>283571.19</v>
      </c>
      <c r="H2139" s="2">
        <f>Table1[[#This Row],[marketing_spend]]/Table1[[#This Row],[customer buying]]</f>
        <v>99.428477119204061</v>
      </c>
      <c r="I2139">
        <v>10087.43</v>
      </c>
      <c r="J2139">
        <v>47.36</v>
      </c>
      <c r="K2139" s="1">
        <f t="shared" si="33"/>
        <v>5310.0231519999998</v>
      </c>
      <c r="L2139">
        <v>432.49</v>
      </c>
      <c r="M2139">
        <v>0.94</v>
      </c>
      <c r="N2139" s="1">
        <f>Table1[[#This Row],[final_price]]*Table1[[#This Row],[competitor_price_index]]</f>
        <v>4991.4217628799997</v>
      </c>
      <c r="O2139" t="s">
        <v>44</v>
      </c>
      <c r="P2139">
        <v>4870</v>
      </c>
      <c r="Q2139">
        <v>2538</v>
      </c>
      <c r="R2139">
        <v>15.83</v>
      </c>
      <c r="S2139" s="2">
        <f>Table1[[#This Row],[units_sold]]*(Table1[[#This Row],[return_rate]]/100)</f>
        <v>401.7654</v>
      </c>
      <c r="T2139" s="2">
        <f>Table1[[#This Row],[units_sold]]-Table1[[#This Row],[unit_return]]</f>
        <v>2136.2345999999998</v>
      </c>
      <c r="U2139">
        <f>Table1[[#This Row],[final_sold]]*Table1[[#This Row],[final_price]]</f>
        <v>11343455.184103457</v>
      </c>
      <c r="V2139">
        <v>3.56</v>
      </c>
      <c r="W2139">
        <v>16.97</v>
      </c>
    </row>
    <row r="2140" spans="1:23" x14ac:dyDescent="0.3">
      <c r="A2140">
        <v>2023</v>
      </c>
      <c r="B2140" t="s">
        <v>39</v>
      </c>
      <c r="C2140" t="s">
        <v>22</v>
      </c>
      <c r="D2140">
        <v>108071</v>
      </c>
      <c r="E2140">
        <v>3.84</v>
      </c>
      <c r="F2140" s="2">
        <f>Table1[[#This Row],[website_traffic]]*(Table1[[#This Row],[conversion_rate]]/100)</f>
        <v>4149.9263999999994</v>
      </c>
      <c r="G2140">
        <v>354068.54</v>
      </c>
      <c r="H2140" s="2">
        <f>Table1[[#This Row],[marketing_spend]]/Table1[[#This Row],[customer buying]]</f>
        <v>85.319233613396136</v>
      </c>
      <c r="I2140">
        <v>35235.71</v>
      </c>
      <c r="J2140">
        <v>56.52</v>
      </c>
      <c r="K2140" s="1">
        <f t="shared" si="33"/>
        <v>15320.486707999999</v>
      </c>
      <c r="L2140">
        <v>407.66</v>
      </c>
      <c r="M2140">
        <v>0.96</v>
      </c>
      <c r="N2140" s="1">
        <f>Table1[[#This Row],[final_price]]*Table1[[#This Row],[competitor_price_index]]</f>
        <v>14707.667239679999</v>
      </c>
      <c r="O2140" t="s">
        <v>45</v>
      </c>
      <c r="P2140">
        <v>412</v>
      </c>
      <c r="Q2140">
        <v>4075</v>
      </c>
      <c r="R2140">
        <v>1.92</v>
      </c>
      <c r="S2140" s="2">
        <f>Table1[[#This Row],[units_sold]]*(Table1[[#This Row],[return_rate]]/100)</f>
        <v>78.239999999999995</v>
      </c>
      <c r="T2140" s="2">
        <f>Table1[[#This Row],[units_sold]]-Table1[[#This Row],[unit_return]]</f>
        <v>3996.76</v>
      </c>
      <c r="U2140">
        <f>Table1[[#This Row],[final_sold]]*Table1[[#This Row],[final_price]]</f>
        <v>61232308.455066077</v>
      </c>
      <c r="V2140">
        <v>4.91</v>
      </c>
      <c r="W2140">
        <v>14.35</v>
      </c>
    </row>
    <row r="2141" spans="1:23" x14ac:dyDescent="0.3">
      <c r="A2141">
        <v>2023</v>
      </c>
      <c r="B2141" t="s">
        <v>39</v>
      </c>
      <c r="C2141" t="s">
        <v>20</v>
      </c>
      <c r="D2141">
        <v>68323</v>
      </c>
      <c r="E2141">
        <v>2.94</v>
      </c>
      <c r="F2141" s="2">
        <f>Table1[[#This Row],[website_traffic]]*(Table1[[#This Row],[conversion_rate]]/100)</f>
        <v>2008.6961999999999</v>
      </c>
      <c r="G2141">
        <v>479577.93</v>
      </c>
      <c r="H2141" s="2">
        <f>Table1[[#This Row],[marketing_spend]]/Table1[[#This Row],[customer buying]]</f>
        <v>238.7508524185987</v>
      </c>
      <c r="I2141">
        <v>38085.81</v>
      </c>
      <c r="J2141">
        <v>42.62</v>
      </c>
      <c r="K2141" s="1">
        <f t="shared" si="33"/>
        <v>21853.637778</v>
      </c>
      <c r="L2141">
        <v>295.43</v>
      </c>
      <c r="M2141">
        <v>0.94</v>
      </c>
      <c r="N2141" s="1">
        <f>Table1[[#This Row],[final_price]]*Table1[[#This Row],[competitor_price_index]]</f>
        <v>20542.41951132</v>
      </c>
      <c r="O2141" t="s">
        <v>44</v>
      </c>
      <c r="P2141">
        <v>4530</v>
      </c>
      <c r="Q2141">
        <v>1742</v>
      </c>
      <c r="R2141">
        <v>21.42</v>
      </c>
      <c r="S2141" s="2">
        <f>Table1[[#This Row],[units_sold]]*(Table1[[#This Row],[return_rate]]/100)</f>
        <v>373.13640000000004</v>
      </c>
      <c r="T2141" s="2">
        <f>Table1[[#This Row],[units_sold]]-Table1[[#This Row],[unit_return]]</f>
        <v>1368.8635999999999</v>
      </c>
      <c r="U2141">
        <f>Table1[[#This Row],[final_sold]]*Table1[[#This Row],[final_price]]</f>
        <v>29914649.281889077</v>
      </c>
      <c r="V2141">
        <v>3.47</v>
      </c>
      <c r="W2141">
        <v>21.12</v>
      </c>
    </row>
    <row r="2142" spans="1:23" x14ac:dyDescent="0.3">
      <c r="A2142">
        <v>2023</v>
      </c>
      <c r="B2142" t="s">
        <v>39</v>
      </c>
      <c r="C2142" t="s">
        <v>21</v>
      </c>
      <c r="D2142">
        <v>45078</v>
      </c>
      <c r="E2142">
        <v>2.92</v>
      </c>
      <c r="F2142" s="2">
        <f>Table1[[#This Row],[website_traffic]]*(Table1[[#This Row],[conversion_rate]]/100)</f>
        <v>1316.2776000000001</v>
      </c>
      <c r="G2142">
        <v>381448.49</v>
      </c>
      <c r="H2142" s="2">
        <f>Table1[[#This Row],[marketing_spend]]/Table1[[#This Row],[customer buying]]</f>
        <v>289.79334602366549</v>
      </c>
      <c r="I2142">
        <v>19965.09</v>
      </c>
      <c r="J2142">
        <v>47.89</v>
      </c>
      <c r="K2142" s="1">
        <f t="shared" si="33"/>
        <v>10403.808399</v>
      </c>
      <c r="L2142">
        <v>95.91</v>
      </c>
      <c r="M2142">
        <v>0.93</v>
      </c>
      <c r="N2142" s="1">
        <f>Table1[[#This Row],[final_price]]*Table1[[#This Row],[competitor_price_index]]</f>
        <v>9675.5418110699993</v>
      </c>
      <c r="O2142" t="s">
        <v>45</v>
      </c>
      <c r="P2142">
        <v>985</v>
      </c>
      <c r="Q2142">
        <v>1308</v>
      </c>
      <c r="R2142">
        <v>18.79</v>
      </c>
      <c r="S2142" s="2">
        <f>Table1[[#This Row],[units_sold]]*(Table1[[#This Row],[return_rate]]/100)</f>
        <v>245.77319999999997</v>
      </c>
      <c r="T2142" s="2">
        <f>Table1[[#This Row],[units_sold]]-Table1[[#This Row],[unit_return]]</f>
        <v>1062.2267999999999</v>
      </c>
      <c r="U2142">
        <f>Table1[[#This Row],[final_sold]]*Table1[[#This Row],[final_price]]</f>
        <v>11051204.103482893</v>
      </c>
      <c r="V2142">
        <v>4.97</v>
      </c>
      <c r="W2142">
        <v>14.82</v>
      </c>
    </row>
    <row r="2143" spans="1:23" x14ac:dyDescent="0.3">
      <c r="A2143">
        <v>2023</v>
      </c>
      <c r="B2143" t="s">
        <v>39</v>
      </c>
      <c r="C2143" t="s">
        <v>18</v>
      </c>
      <c r="D2143">
        <v>143127</v>
      </c>
      <c r="E2143">
        <v>4.92</v>
      </c>
      <c r="F2143" s="2">
        <f>Table1[[#This Row],[website_traffic]]*(Table1[[#This Row],[conversion_rate]]/100)</f>
        <v>7041.8483999999999</v>
      </c>
      <c r="G2143">
        <v>254517.1</v>
      </c>
      <c r="H2143" s="2">
        <f>Table1[[#This Row],[marketing_spend]]/Table1[[#This Row],[customer buying]]</f>
        <v>36.143507434780901</v>
      </c>
      <c r="I2143">
        <v>39450.36</v>
      </c>
      <c r="J2143">
        <v>47.27</v>
      </c>
      <c r="K2143" s="1">
        <f t="shared" si="33"/>
        <v>20802.174827999999</v>
      </c>
      <c r="L2143">
        <v>495.78</v>
      </c>
      <c r="M2143">
        <v>0.81</v>
      </c>
      <c r="N2143" s="1">
        <f>Table1[[#This Row],[final_price]]*Table1[[#This Row],[competitor_price_index]]</f>
        <v>16849.761610680001</v>
      </c>
      <c r="O2143" t="s">
        <v>45</v>
      </c>
      <c r="P2143">
        <v>1407</v>
      </c>
      <c r="Q2143">
        <v>5140</v>
      </c>
      <c r="R2143">
        <v>20.82</v>
      </c>
      <c r="S2143" s="2">
        <f>Table1[[#This Row],[units_sold]]*(Table1[[#This Row],[return_rate]]/100)</f>
        <v>1070.1479999999999</v>
      </c>
      <c r="T2143" s="2">
        <f>Table1[[#This Row],[units_sold]]-Table1[[#This Row],[unit_return]]</f>
        <v>4069.8519999999999</v>
      </c>
      <c r="U2143">
        <f>Table1[[#This Row],[final_sold]]*Table1[[#This Row],[final_price]]</f>
        <v>84661772.828085452</v>
      </c>
      <c r="V2143">
        <v>3.65</v>
      </c>
      <c r="W2143">
        <v>10.1</v>
      </c>
    </row>
    <row r="2144" spans="1:23" x14ac:dyDescent="0.3">
      <c r="A2144">
        <v>2023</v>
      </c>
      <c r="B2144" t="s">
        <v>39</v>
      </c>
      <c r="C2144" t="s">
        <v>21</v>
      </c>
      <c r="D2144">
        <v>197322</v>
      </c>
      <c r="E2144">
        <v>3.49</v>
      </c>
      <c r="F2144" s="2">
        <f>Table1[[#This Row],[website_traffic]]*(Table1[[#This Row],[conversion_rate]]/100)</f>
        <v>6886.5378000000001</v>
      </c>
      <c r="G2144">
        <v>283089.94</v>
      </c>
      <c r="H2144" s="2">
        <f>Table1[[#This Row],[marketing_spend]]/Table1[[#This Row],[customer buying]]</f>
        <v>41.107730505741216</v>
      </c>
      <c r="I2144">
        <v>12547.04</v>
      </c>
      <c r="J2144">
        <v>23.35</v>
      </c>
      <c r="K2144" s="1">
        <f t="shared" si="33"/>
        <v>9617.3061600000001</v>
      </c>
      <c r="L2144">
        <v>486.52</v>
      </c>
      <c r="M2144">
        <v>1.03</v>
      </c>
      <c r="N2144" s="1">
        <f>Table1[[#This Row],[final_price]]*Table1[[#This Row],[competitor_price_index]]</f>
        <v>9905.8253447999996</v>
      </c>
      <c r="O2144" t="s">
        <v>44</v>
      </c>
      <c r="P2144">
        <v>4250</v>
      </c>
      <c r="Q2144">
        <v>8453</v>
      </c>
      <c r="R2144">
        <v>22.82</v>
      </c>
      <c r="S2144" s="2">
        <f>Table1[[#This Row],[units_sold]]*(Table1[[#This Row],[return_rate]]/100)</f>
        <v>1928.9746</v>
      </c>
      <c r="T2144" s="2">
        <f>Table1[[#This Row],[units_sold]]-Table1[[#This Row],[unit_return]]</f>
        <v>6524.0254000000004</v>
      </c>
      <c r="U2144">
        <f>Table1[[#This Row],[final_sold]]*Table1[[#This Row],[final_price]]</f>
        <v>62743549.667416468</v>
      </c>
      <c r="V2144">
        <v>4.91</v>
      </c>
      <c r="W2144">
        <v>19.12</v>
      </c>
    </row>
    <row r="2145" spans="1:23" x14ac:dyDescent="0.3">
      <c r="A2145">
        <v>2023</v>
      </c>
      <c r="B2145" t="s">
        <v>39</v>
      </c>
      <c r="C2145" t="s">
        <v>18</v>
      </c>
      <c r="D2145">
        <v>13470</v>
      </c>
      <c r="E2145">
        <v>6.16</v>
      </c>
      <c r="F2145" s="2">
        <f>Table1[[#This Row],[website_traffic]]*(Table1[[#This Row],[conversion_rate]]/100)</f>
        <v>829.75200000000007</v>
      </c>
      <c r="G2145">
        <v>414697.21</v>
      </c>
      <c r="H2145" s="2">
        <f>Table1[[#This Row],[marketing_spend]]/Table1[[#This Row],[customer buying]]</f>
        <v>499.78452597884666</v>
      </c>
      <c r="I2145">
        <v>44116.37</v>
      </c>
      <c r="J2145">
        <v>25.92</v>
      </c>
      <c r="K2145" s="1">
        <f t="shared" si="33"/>
        <v>32681.406895999997</v>
      </c>
      <c r="L2145">
        <v>408.22</v>
      </c>
      <c r="M2145">
        <v>1.02</v>
      </c>
      <c r="N2145" s="1">
        <f>Table1[[#This Row],[final_price]]*Table1[[#This Row],[competitor_price_index]]</f>
        <v>33335.035033919994</v>
      </c>
      <c r="O2145" t="s">
        <v>45</v>
      </c>
      <c r="P2145">
        <v>3424</v>
      </c>
      <c r="Q2145">
        <v>577</v>
      </c>
      <c r="R2145">
        <v>5.29</v>
      </c>
      <c r="S2145" s="2">
        <f>Table1[[#This Row],[units_sold]]*(Table1[[#This Row],[return_rate]]/100)</f>
        <v>30.523300000000003</v>
      </c>
      <c r="T2145" s="2">
        <f>Table1[[#This Row],[units_sold]]-Table1[[#This Row],[unit_return]]</f>
        <v>546.47670000000005</v>
      </c>
      <c r="U2145">
        <f>Table1[[#This Row],[final_sold]]*Table1[[#This Row],[final_price]]</f>
        <v>17859627.391883325</v>
      </c>
      <c r="V2145">
        <v>3.48</v>
      </c>
      <c r="W2145">
        <v>12.29</v>
      </c>
    </row>
    <row r="2146" spans="1:23" x14ac:dyDescent="0.3">
      <c r="A2146">
        <v>2023</v>
      </c>
      <c r="B2146" t="s">
        <v>39</v>
      </c>
      <c r="C2146" t="s">
        <v>19</v>
      </c>
      <c r="D2146">
        <v>69446</v>
      </c>
      <c r="E2146">
        <v>1.1200000000000001</v>
      </c>
      <c r="F2146" s="2">
        <f>Table1[[#This Row],[website_traffic]]*(Table1[[#This Row],[conversion_rate]]/100)</f>
        <v>777.79520000000014</v>
      </c>
      <c r="G2146">
        <v>233954.32</v>
      </c>
      <c r="H2146" s="2">
        <f>Table1[[#This Row],[marketing_spend]]/Table1[[#This Row],[customer buying]]</f>
        <v>300.79167369508059</v>
      </c>
      <c r="I2146">
        <v>44273.760000000002</v>
      </c>
      <c r="J2146">
        <v>53.67</v>
      </c>
      <c r="K2146" s="1">
        <f t="shared" si="33"/>
        <v>20512.033007999999</v>
      </c>
      <c r="L2146">
        <v>315.88</v>
      </c>
      <c r="M2146">
        <v>0.95</v>
      </c>
      <c r="N2146" s="1">
        <f>Table1[[#This Row],[final_price]]*Table1[[#This Row],[competitor_price_index]]</f>
        <v>19486.431357599999</v>
      </c>
      <c r="O2146" t="s">
        <v>44</v>
      </c>
      <c r="P2146">
        <v>782</v>
      </c>
      <c r="Q2146">
        <v>526</v>
      </c>
      <c r="R2146">
        <v>23.9</v>
      </c>
      <c r="S2146" s="2">
        <f>Table1[[#This Row],[units_sold]]*(Table1[[#This Row],[return_rate]]/100)</f>
        <v>125.714</v>
      </c>
      <c r="T2146" s="2">
        <f>Table1[[#This Row],[units_sold]]-Table1[[#This Row],[unit_return]]</f>
        <v>400.286</v>
      </c>
      <c r="U2146">
        <f>Table1[[#This Row],[final_sold]]*Table1[[#This Row],[final_price]]</f>
        <v>8210679.6446402874</v>
      </c>
      <c r="V2146">
        <v>2.71</v>
      </c>
      <c r="W2146">
        <v>13.74</v>
      </c>
    </row>
    <row r="2147" spans="1:23" x14ac:dyDescent="0.3">
      <c r="A2147">
        <v>2023</v>
      </c>
      <c r="B2147" t="s">
        <v>39</v>
      </c>
      <c r="C2147" t="s">
        <v>22</v>
      </c>
      <c r="D2147">
        <v>171932</v>
      </c>
      <c r="E2147">
        <v>1.88</v>
      </c>
      <c r="F2147" s="2">
        <f>Table1[[#This Row],[website_traffic]]*(Table1[[#This Row],[conversion_rate]]/100)</f>
        <v>3232.3215999999993</v>
      </c>
      <c r="G2147">
        <v>268456.25</v>
      </c>
      <c r="H2147" s="2">
        <f>Table1[[#This Row],[marketing_spend]]/Table1[[#This Row],[customer buying]]</f>
        <v>83.053694285865632</v>
      </c>
      <c r="I2147">
        <v>41392.480000000003</v>
      </c>
      <c r="J2147">
        <v>59.17</v>
      </c>
      <c r="K2147" s="1">
        <f t="shared" si="33"/>
        <v>16900.549584</v>
      </c>
      <c r="L2147">
        <v>325.43</v>
      </c>
      <c r="M2147">
        <v>1.1200000000000001</v>
      </c>
      <c r="N2147" s="1">
        <f>Table1[[#This Row],[final_price]]*Table1[[#This Row],[competitor_price_index]]</f>
        <v>18928.615534080003</v>
      </c>
      <c r="O2147" t="s">
        <v>45</v>
      </c>
      <c r="P2147">
        <v>1380</v>
      </c>
      <c r="Q2147">
        <v>2650</v>
      </c>
      <c r="R2147">
        <v>5</v>
      </c>
      <c r="S2147" s="2">
        <f>Table1[[#This Row],[units_sold]]*(Table1[[#This Row],[return_rate]]/100)</f>
        <v>132.5</v>
      </c>
      <c r="T2147" s="2">
        <f>Table1[[#This Row],[units_sold]]-Table1[[#This Row],[unit_return]]</f>
        <v>2517.5</v>
      </c>
      <c r="U2147">
        <f>Table1[[#This Row],[final_sold]]*Table1[[#This Row],[final_price]]</f>
        <v>42547133.577720001</v>
      </c>
      <c r="V2147">
        <v>4.0999999999999996</v>
      </c>
      <c r="W2147">
        <v>14.28</v>
      </c>
    </row>
    <row r="2148" spans="1:23" x14ac:dyDescent="0.3">
      <c r="A2148">
        <v>2023</v>
      </c>
      <c r="B2148" t="s">
        <v>39</v>
      </c>
      <c r="C2148" t="s">
        <v>21</v>
      </c>
      <c r="D2148">
        <v>12971</v>
      </c>
      <c r="E2148">
        <v>1.22</v>
      </c>
      <c r="F2148" s="2">
        <f>Table1[[#This Row],[website_traffic]]*(Table1[[#This Row],[conversion_rate]]/100)</f>
        <v>158.24619999999999</v>
      </c>
      <c r="G2148">
        <v>105806.08</v>
      </c>
      <c r="H2148" s="2">
        <f>Table1[[#This Row],[marketing_spend]]/Table1[[#This Row],[customer buying]]</f>
        <v>668.61687674016821</v>
      </c>
      <c r="I2148">
        <v>23664.39</v>
      </c>
      <c r="J2148">
        <v>54.08</v>
      </c>
      <c r="K2148" s="1">
        <f t="shared" si="33"/>
        <v>10866.687888</v>
      </c>
      <c r="L2148">
        <v>337.8</v>
      </c>
      <c r="M2148">
        <v>0.93</v>
      </c>
      <c r="N2148" s="1">
        <f>Table1[[#This Row],[final_price]]*Table1[[#This Row],[competitor_price_index]]</f>
        <v>10106.01973584</v>
      </c>
      <c r="O2148" t="s">
        <v>44</v>
      </c>
      <c r="P2148">
        <v>4517</v>
      </c>
      <c r="Q2148">
        <v>141</v>
      </c>
      <c r="R2148">
        <v>1.17</v>
      </c>
      <c r="S2148" s="2">
        <f>Table1[[#This Row],[units_sold]]*(Table1[[#This Row],[return_rate]]/100)</f>
        <v>1.6496999999999997</v>
      </c>
      <c r="T2148" s="2">
        <f>Table1[[#This Row],[units_sold]]-Table1[[#This Row],[unit_return]]</f>
        <v>139.3503</v>
      </c>
      <c r="U2148">
        <f>Table1[[#This Row],[final_sold]]*Table1[[#This Row],[final_price]]</f>
        <v>1514276.2171991665</v>
      </c>
      <c r="V2148">
        <v>3.57</v>
      </c>
      <c r="W2148">
        <v>17.079999999999998</v>
      </c>
    </row>
    <row r="2149" spans="1:23" x14ac:dyDescent="0.3">
      <c r="A2149">
        <v>2023</v>
      </c>
      <c r="B2149" t="s">
        <v>39</v>
      </c>
      <c r="C2149" t="s">
        <v>21</v>
      </c>
      <c r="D2149">
        <v>125768</v>
      </c>
      <c r="E2149">
        <v>3.92</v>
      </c>
      <c r="F2149" s="2">
        <f>Table1[[#This Row],[website_traffic]]*(Table1[[#This Row],[conversion_rate]]/100)</f>
        <v>4930.1055999999999</v>
      </c>
      <c r="G2149">
        <v>497280.03</v>
      </c>
      <c r="H2149" s="2">
        <f>Table1[[#This Row],[marketing_spend]]/Table1[[#This Row],[customer buying]]</f>
        <v>100.8659997059698</v>
      </c>
      <c r="I2149">
        <v>46409.45</v>
      </c>
      <c r="J2149">
        <v>7.92</v>
      </c>
      <c r="K2149" s="1">
        <f t="shared" si="33"/>
        <v>42733.821559999997</v>
      </c>
      <c r="L2149">
        <v>259.8</v>
      </c>
      <c r="M2149">
        <v>1.06</v>
      </c>
      <c r="N2149" s="1">
        <f>Table1[[#This Row],[final_price]]*Table1[[#This Row],[competitor_price_index]]</f>
        <v>45297.850853600001</v>
      </c>
      <c r="O2149" t="s">
        <v>45</v>
      </c>
      <c r="P2149">
        <v>2199</v>
      </c>
      <c r="Q2149">
        <v>3589</v>
      </c>
      <c r="R2149">
        <v>6.47</v>
      </c>
      <c r="S2149" s="2">
        <f>Table1[[#This Row],[units_sold]]*(Table1[[#This Row],[return_rate]]/100)</f>
        <v>232.20829999999998</v>
      </c>
      <c r="T2149" s="2">
        <f>Table1[[#This Row],[units_sold]]-Table1[[#This Row],[unit_return]]</f>
        <v>3356.7917000000002</v>
      </c>
      <c r="U2149">
        <f>Table1[[#This Row],[final_sold]]*Table1[[#This Row],[final_price]]</f>
        <v>143448537.52188906</v>
      </c>
      <c r="V2149">
        <v>3.64</v>
      </c>
      <c r="W2149">
        <v>11.15</v>
      </c>
    </row>
    <row r="2150" spans="1:23" x14ac:dyDescent="0.3">
      <c r="A2150">
        <v>2023</v>
      </c>
      <c r="B2150" t="s">
        <v>39</v>
      </c>
      <c r="C2150" t="s">
        <v>20</v>
      </c>
      <c r="D2150">
        <v>52516</v>
      </c>
      <c r="E2150">
        <v>5.65</v>
      </c>
      <c r="F2150" s="2">
        <f>Table1[[#This Row],[website_traffic]]*(Table1[[#This Row],[conversion_rate]]/100)</f>
        <v>2967.154</v>
      </c>
      <c r="G2150">
        <v>31032.78</v>
      </c>
      <c r="H2150" s="2">
        <f>Table1[[#This Row],[marketing_spend]]/Table1[[#This Row],[customer buying]]</f>
        <v>10.458769581895648</v>
      </c>
      <c r="I2150">
        <v>14616.99</v>
      </c>
      <c r="J2150">
        <v>7.05</v>
      </c>
      <c r="K2150" s="1">
        <f t="shared" si="33"/>
        <v>13586.492205</v>
      </c>
      <c r="L2150">
        <v>496.65</v>
      </c>
      <c r="M2150">
        <v>1.01</v>
      </c>
      <c r="N2150" s="1">
        <f>Table1[[#This Row],[final_price]]*Table1[[#This Row],[competitor_price_index]]</f>
        <v>13722.35712705</v>
      </c>
      <c r="O2150" t="s">
        <v>45</v>
      </c>
      <c r="P2150">
        <v>383</v>
      </c>
      <c r="Q2150">
        <v>2860</v>
      </c>
      <c r="R2150">
        <v>22.22</v>
      </c>
      <c r="S2150" s="2">
        <f>Table1[[#This Row],[units_sold]]*(Table1[[#This Row],[return_rate]]/100)</f>
        <v>635.49199999999996</v>
      </c>
      <c r="T2150" s="2">
        <f>Table1[[#This Row],[units_sold]]-Table1[[#This Row],[unit_return]]</f>
        <v>2224.5079999999998</v>
      </c>
      <c r="U2150">
        <f>Table1[[#This Row],[final_sold]]*Table1[[#This Row],[final_price]]</f>
        <v>30223260.601960137</v>
      </c>
      <c r="V2150">
        <v>4.82</v>
      </c>
      <c r="W2150">
        <v>10.02</v>
      </c>
    </row>
    <row r="2151" spans="1:23" x14ac:dyDescent="0.3">
      <c r="A2151">
        <v>2023</v>
      </c>
      <c r="B2151" t="s">
        <v>39</v>
      </c>
      <c r="C2151" t="s">
        <v>21</v>
      </c>
      <c r="D2151">
        <v>127822</v>
      </c>
      <c r="E2151">
        <v>2.87</v>
      </c>
      <c r="F2151" s="2">
        <f>Table1[[#This Row],[website_traffic]]*(Table1[[#This Row],[conversion_rate]]/100)</f>
        <v>3668.4913999999999</v>
      </c>
      <c r="G2151">
        <v>402858.7</v>
      </c>
      <c r="H2151" s="2">
        <f>Table1[[#This Row],[marketing_spend]]/Table1[[#This Row],[customer buying]]</f>
        <v>109.81590416158534</v>
      </c>
      <c r="I2151">
        <v>13253.23</v>
      </c>
      <c r="J2151">
        <v>2.5299999999999998</v>
      </c>
      <c r="K2151" s="1">
        <f t="shared" si="33"/>
        <v>12917.923280999999</v>
      </c>
      <c r="L2151">
        <v>378.25</v>
      </c>
      <c r="M2151">
        <v>0.96</v>
      </c>
      <c r="N2151" s="1">
        <f>Table1[[#This Row],[final_price]]*Table1[[#This Row],[competitor_price_index]]</f>
        <v>12401.206349759999</v>
      </c>
      <c r="O2151" t="s">
        <v>45</v>
      </c>
      <c r="P2151">
        <v>1749</v>
      </c>
      <c r="Q2151">
        <v>3030</v>
      </c>
      <c r="R2151">
        <v>5.4</v>
      </c>
      <c r="S2151" s="2">
        <f>Table1[[#This Row],[units_sold]]*(Table1[[#This Row],[return_rate]]/100)</f>
        <v>163.62000000000003</v>
      </c>
      <c r="T2151" s="2">
        <f>Table1[[#This Row],[units_sold]]-Table1[[#This Row],[unit_return]]</f>
        <v>2866.38</v>
      </c>
      <c r="U2151">
        <f>Table1[[#This Row],[final_sold]]*Table1[[#This Row],[final_price]]</f>
        <v>37027676.934192777</v>
      </c>
      <c r="V2151">
        <v>4.13</v>
      </c>
      <c r="W2151">
        <v>7.85</v>
      </c>
    </row>
    <row r="2152" spans="1:23" x14ac:dyDescent="0.3">
      <c r="A2152">
        <v>2023</v>
      </c>
      <c r="B2152" t="s">
        <v>39</v>
      </c>
      <c r="C2152" t="s">
        <v>19</v>
      </c>
      <c r="D2152">
        <v>129975</v>
      </c>
      <c r="E2152">
        <v>6.7</v>
      </c>
      <c r="F2152" s="2">
        <f>Table1[[#This Row],[website_traffic]]*(Table1[[#This Row],[conversion_rate]]/100)</f>
        <v>8708.3250000000007</v>
      </c>
      <c r="G2152">
        <v>400094.55</v>
      </c>
      <c r="H2152" s="2">
        <f>Table1[[#This Row],[marketing_spend]]/Table1[[#This Row],[customer buying]]</f>
        <v>45.943915735804524</v>
      </c>
      <c r="I2152">
        <v>1148.3599999999999</v>
      </c>
      <c r="J2152">
        <v>58.92</v>
      </c>
      <c r="K2152" s="1">
        <f t="shared" si="33"/>
        <v>471.74628799999988</v>
      </c>
      <c r="L2152">
        <v>387.85</v>
      </c>
      <c r="M2152">
        <v>0.99</v>
      </c>
      <c r="N2152" s="1">
        <f>Table1[[#This Row],[final_price]]*Table1[[#This Row],[competitor_price_index]]</f>
        <v>467.02882511999985</v>
      </c>
      <c r="O2152" t="s">
        <v>45</v>
      </c>
      <c r="P2152">
        <v>3355</v>
      </c>
      <c r="Q2152">
        <v>7750</v>
      </c>
      <c r="R2152">
        <v>5.03</v>
      </c>
      <c r="S2152" s="2">
        <f>Table1[[#This Row],[units_sold]]*(Table1[[#This Row],[return_rate]]/100)</f>
        <v>389.82500000000005</v>
      </c>
      <c r="T2152" s="2">
        <f>Table1[[#This Row],[units_sold]]-Table1[[#This Row],[unit_return]]</f>
        <v>7360.1750000000002</v>
      </c>
      <c r="U2152">
        <f>Table1[[#This Row],[final_sold]]*Table1[[#This Row],[final_price]]</f>
        <v>3472135.2352803992</v>
      </c>
      <c r="V2152">
        <v>4.45</v>
      </c>
      <c r="W2152">
        <v>11.53</v>
      </c>
    </row>
    <row r="2153" spans="1:23" x14ac:dyDescent="0.3">
      <c r="A2153">
        <v>2023</v>
      </c>
      <c r="B2153" t="s">
        <v>39</v>
      </c>
      <c r="C2153" t="s">
        <v>22</v>
      </c>
      <c r="D2153">
        <v>68583</v>
      </c>
      <c r="E2153">
        <v>1.1599999999999999</v>
      </c>
      <c r="F2153" s="2">
        <f>Table1[[#This Row],[website_traffic]]*(Table1[[#This Row],[conversion_rate]]/100)</f>
        <v>795.56279999999992</v>
      </c>
      <c r="G2153">
        <v>369346.74</v>
      </c>
      <c r="H2153" s="2">
        <f>Table1[[#This Row],[marketing_spend]]/Table1[[#This Row],[customer buying]]</f>
        <v>464.2584344064353</v>
      </c>
      <c r="I2153">
        <v>22300.42</v>
      </c>
      <c r="J2153">
        <v>14.68</v>
      </c>
      <c r="K2153" s="1">
        <f t="shared" si="33"/>
        <v>19026.718343999997</v>
      </c>
      <c r="L2153">
        <v>267.54000000000002</v>
      </c>
      <c r="M2153">
        <v>1.06</v>
      </c>
      <c r="N2153" s="1">
        <f>Table1[[#This Row],[final_price]]*Table1[[#This Row],[competitor_price_index]]</f>
        <v>20168.321444639998</v>
      </c>
      <c r="O2153" t="s">
        <v>44</v>
      </c>
      <c r="P2153">
        <v>2751</v>
      </c>
      <c r="Q2153">
        <v>614</v>
      </c>
      <c r="R2153">
        <v>9.2799999999999994</v>
      </c>
      <c r="S2153" s="2">
        <f>Table1[[#This Row],[units_sold]]*(Table1[[#This Row],[return_rate]]/100)</f>
        <v>56.979199999999999</v>
      </c>
      <c r="T2153" s="2">
        <f>Table1[[#This Row],[units_sold]]-Table1[[#This Row],[unit_return]]</f>
        <v>557.02080000000001</v>
      </c>
      <c r="U2153">
        <f>Table1[[#This Row],[final_sold]]*Table1[[#This Row],[final_price]]</f>
        <v>10598277.873349553</v>
      </c>
      <c r="V2153">
        <v>3.09</v>
      </c>
      <c r="W2153">
        <v>14.09</v>
      </c>
    </row>
    <row r="2154" spans="1:23" x14ac:dyDescent="0.3">
      <c r="A2154">
        <v>2023</v>
      </c>
      <c r="B2154" t="s">
        <v>39</v>
      </c>
      <c r="C2154" t="s">
        <v>20</v>
      </c>
      <c r="D2154">
        <v>46162</v>
      </c>
      <c r="E2154">
        <v>2.5499999999999998</v>
      </c>
      <c r="F2154" s="2">
        <f>Table1[[#This Row],[website_traffic]]*(Table1[[#This Row],[conversion_rate]]/100)</f>
        <v>1177.1309999999999</v>
      </c>
      <c r="G2154">
        <v>175329.38</v>
      </c>
      <c r="H2154" s="2">
        <f>Table1[[#This Row],[marketing_spend]]/Table1[[#This Row],[customer buying]]</f>
        <v>148.94636195971393</v>
      </c>
      <c r="I2154">
        <v>32505.01</v>
      </c>
      <c r="J2154">
        <v>0.22</v>
      </c>
      <c r="K2154" s="1">
        <f t="shared" si="33"/>
        <v>32433.498978</v>
      </c>
      <c r="L2154">
        <v>490.15</v>
      </c>
      <c r="M2154">
        <v>1.1000000000000001</v>
      </c>
      <c r="N2154" s="1">
        <f>Table1[[#This Row],[final_price]]*Table1[[#This Row],[competitor_price_index]]</f>
        <v>35676.848875800002</v>
      </c>
      <c r="O2154" t="s">
        <v>44</v>
      </c>
      <c r="P2154">
        <v>1404</v>
      </c>
      <c r="Q2154">
        <v>1194</v>
      </c>
      <c r="R2154">
        <v>22.12</v>
      </c>
      <c r="S2154" s="2">
        <f>Table1[[#This Row],[units_sold]]*(Table1[[#This Row],[return_rate]]/100)</f>
        <v>264.11279999999999</v>
      </c>
      <c r="T2154" s="2">
        <f>Table1[[#This Row],[units_sold]]-Table1[[#This Row],[unit_return]]</f>
        <v>929.88720000000001</v>
      </c>
      <c r="U2154">
        <f>Table1[[#This Row],[final_sold]]*Table1[[#This Row],[final_price]]</f>
        <v>30159495.550855283</v>
      </c>
      <c r="V2154">
        <v>4.0599999999999996</v>
      </c>
      <c r="W2154">
        <v>8.51</v>
      </c>
    </row>
    <row r="2155" spans="1:23" x14ac:dyDescent="0.3">
      <c r="A2155">
        <v>2023</v>
      </c>
      <c r="B2155" t="s">
        <v>39</v>
      </c>
      <c r="C2155" t="s">
        <v>21</v>
      </c>
      <c r="D2155">
        <v>133785</v>
      </c>
      <c r="E2155">
        <v>7.35</v>
      </c>
      <c r="F2155" s="2">
        <f>Table1[[#This Row],[website_traffic]]*(Table1[[#This Row],[conversion_rate]]/100)</f>
        <v>9833.1975000000002</v>
      </c>
      <c r="G2155">
        <v>309138.53999999998</v>
      </c>
      <c r="H2155" s="2">
        <f>Table1[[#This Row],[marketing_spend]]/Table1[[#This Row],[customer buying]]</f>
        <v>31.43825190127626</v>
      </c>
      <c r="I2155">
        <v>21258.85</v>
      </c>
      <c r="J2155">
        <v>8.9499999999999993</v>
      </c>
      <c r="K2155" s="1">
        <f t="shared" si="33"/>
        <v>19356.182924999997</v>
      </c>
      <c r="L2155">
        <v>169.06</v>
      </c>
      <c r="M2155">
        <v>1.19</v>
      </c>
      <c r="N2155" s="1">
        <f>Table1[[#This Row],[final_price]]*Table1[[#This Row],[competitor_price_index]]</f>
        <v>23033.857680749996</v>
      </c>
      <c r="O2155" t="s">
        <v>45</v>
      </c>
      <c r="P2155">
        <v>1367</v>
      </c>
      <c r="Q2155">
        <v>5978</v>
      </c>
      <c r="R2155">
        <v>21.75</v>
      </c>
      <c r="S2155" s="2">
        <f>Table1[[#This Row],[units_sold]]*(Table1[[#This Row],[return_rate]]/100)</f>
        <v>1300.2149999999999</v>
      </c>
      <c r="T2155" s="2">
        <f>Table1[[#This Row],[units_sold]]-Table1[[#This Row],[unit_return]]</f>
        <v>4677.7849999999999</v>
      </c>
      <c r="U2155">
        <f>Table1[[#This Row],[final_sold]]*Table1[[#This Row],[final_price]]</f>
        <v>90544062.143821105</v>
      </c>
      <c r="V2155">
        <v>3.04</v>
      </c>
      <c r="W2155">
        <v>10.26</v>
      </c>
    </row>
    <row r="2156" spans="1:23" x14ac:dyDescent="0.3">
      <c r="A2156">
        <v>2023</v>
      </c>
      <c r="B2156" t="s">
        <v>39</v>
      </c>
      <c r="C2156" t="s">
        <v>21</v>
      </c>
      <c r="D2156">
        <v>127283</v>
      </c>
      <c r="E2156">
        <v>6.49</v>
      </c>
      <c r="F2156" s="2">
        <f>Table1[[#This Row],[website_traffic]]*(Table1[[#This Row],[conversion_rate]]/100)</f>
        <v>8260.6666999999998</v>
      </c>
      <c r="G2156">
        <v>299709.82</v>
      </c>
      <c r="H2156" s="2">
        <f>Table1[[#This Row],[marketing_spend]]/Table1[[#This Row],[customer buying]]</f>
        <v>36.281553400526377</v>
      </c>
      <c r="I2156">
        <v>11448.89</v>
      </c>
      <c r="J2156">
        <v>36.729999999999997</v>
      </c>
      <c r="K2156" s="1">
        <f t="shared" si="33"/>
        <v>7243.7127030000001</v>
      </c>
      <c r="L2156">
        <v>314.45999999999998</v>
      </c>
      <c r="M2156">
        <v>1.19</v>
      </c>
      <c r="N2156" s="1">
        <f>Table1[[#This Row],[final_price]]*Table1[[#This Row],[competitor_price_index]]</f>
        <v>8620.0181165699996</v>
      </c>
      <c r="O2156" t="s">
        <v>45</v>
      </c>
      <c r="P2156">
        <v>4937</v>
      </c>
      <c r="Q2156">
        <v>6195</v>
      </c>
      <c r="R2156">
        <v>7.9</v>
      </c>
      <c r="S2156" s="2">
        <f>Table1[[#This Row],[units_sold]]*(Table1[[#This Row],[return_rate]]/100)</f>
        <v>489.40500000000003</v>
      </c>
      <c r="T2156" s="2">
        <f>Table1[[#This Row],[units_sold]]-Table1[[#This Row],[unit_return]]</f>
        <v>5705.5950000000003</v>
      </c>
      <c r="U2156">
        <f>Table1[[#This Row],[final_sold]]*Table1[[#This Row],[final_price]]</f>
        <v>41329690.979673289</v>
      </c>
      <c r="V2156">
        <v>3.75</v>
      </c>
      <c r="W2156">
        <v>15.02</v>
      </c>
    </row>
    <row r="2157" spans="1:23" x14ac:dyDescent="0.3">
      <c r="A2157">
        <v>2023</v>
      </c>
      <c r="B2157" t="s">
        <v>39</v>
      </c>
      <c r="C2157" t="s">
        <v>20</v>
      </c>
      <c r="D2157">
        <v>136787</v>
      </c>
      <c r="E2157">
        <v>2.31</v>
      </c>
      <c r="F2157" s="2">
        <f>Table1[[#This Row],[website_traffic]]*(Table1[[#This Row],[conversion_rate]]/100)</f>
        <v>3159.7797</v>
      </c>
      <c r="G2157">
        <v>155224.68</v>
      </c>
      <c r="H2157" s="2">
        <f>Table1[[#This Row],[marketing_spend]]/Table1[[#This Row],[customer buying]]</f>
        <v>49.125158946998738</v>
      </c>
      <c r="I2157">
        <v>14589.06</v>
      </c>
      <c r="J2157">
        <v>10.63</v>
      </c>
      <c r="K2157" s="1">
        <f t="shared" si="33"/>
        <v>13038.242921999999</v>
      </c>
      <c r="L2157">
        <v>428.6</v>
      </c>
      <c r="M2157">
        <v>0.81</v>
      </c>
      <c r="N2157" s="1">
        <f>Table1[[#This Row],[final_price]]*Table1[[#This Row],[competitor_price_index]]</f>
        <v>10560.97676682</v>
      </c>
      <c r="O2157" t="s">
        <v>44</v>
      </c>
      <c r="P2157">
        <v>4007</v>
      </c>
      <c r="Q2157">
        <v>3847</v>
      </c>
      <c r="R2157">
        <v>17.77</v>
      </c>
      <c r="S2157" s="2">
        <f>Table1[[#This Row],[units_sold]]*(Table1[[#This Row],[return_rate]]/100)</f>
        <v>683.61189999999999</v>
      </c>
      <c r="T2157" s="2">
        <f>Table1[[#This Row],[units_sold]]-Table1[[#This Row],[unit_return]]</f>
        <v>3163.3881000000001</v>
      </c>
      <c r="U2157">
        <f>Table1[[#This Row],[final_sold]]*Table1[[#This Row],[final_price]]</f>
        <v>41245022.504364029</v>
      </c>
      <c r="V2157">
        <v>4.87</v>
      </c>
      <c r="W2157">
        <v>15.02</v>
      </c>
    </row>
    <row r="2158" spans="1:23" x14ac:dyDescent="0.3">
      <c r="A2158">
        <v>2023</v>
      </c>
      <c r="B2158" t="s">
        <v>39</v>
      </c>
      <c r="C2158" t="s">
        <v>18</v>
      </c>
      <c r="D2158">
        <v>131694</v>
      </c>
      <c r="E2158">
        <v>6.47</v>
      </c>
      <c r="F2158" s="2">
        <f>Table1[[#This Row],[website_traffic]]*(Table1[[#This Row],[conversion_rate]]/100)</f>
        <v>8520.6017999999985</v>
      </c>
      <c r="G2158">
        <v>281735.34000000003</v>
      </c>
      <c r="H2158" s="2">
        <f>Table1[[#This Row],[marketing_spend]]/Table1[[#This Row],[customer buying]]</f>
        <v>33.06519264871644</v>
      </c>
      <c r="I2158">
        <v>4495.21</v>
      </c>
      <c r="J2158">
        <v>52.38</v>
      </c>
      <c r="K2158" s="1">
        <f t="shared" si="33"/>
        <v>2140.6190019999999</v>
      </c>
      <c r="L2158">
        <v>180.32</v>
      </c>
      <c r="M2158">
        <v>1.1599999999999999</v>
      </c>
      <c r="N2158" s="1">
        <f>Table1[[#This Row],[final_price]]*Table1[[#This Row],[competitor_price_index]]</f>
        <v>2483.1180423199999</v>
      </c>
      <c r="O2158" t="s">
        <v>44</v>
      </c>
      <c r="P2158">
        <v>2667</v>
      </c>
      <c r="Q2158">
        <v>7327</v>
      </c>
      <c r="R2158">
        <v>10.119999999999999</v>
      </c>
      <c r="S2158" s="2">
        <f>Table1[[#This Row],[units_sold]]*(Table1[[#This Row],[return_rate]]/100)</f>
        <v>741.49239999999998</v>
      </c>
      <c r="T2158" s="2">
        <f>Table1[[#This Row],[units_sold]]-Table1[[#This Row],[unit_return]]</f>
        <v>6585.5075999999999</v>
      </c>
      <c r="U2158">
        <f>Table1[[#This Row],[final_sold]]*Table1[[#This Row],[final_price]]</f>
        <v>14097062.706375415</v>
      </c>
      <c r="V2158">
        <v>3.44</v>
      </c>
      <c r="W2158">
        <v>16.97</v>
      </c>
    </row>
    <row r="2159" spans="1:23" x14ac:dyDescent="0.3">
      <c r="A2159">
        <v>2023</v>
      </c>
      <c r="B2159" t="s">
        <v>39</v>
      </c>
      <c r="C2159" t="s">
        <v>21</v>
      </c>
      <c r="D2159">
        <v>88008</v>
      </c>
      <c r="E2159">
        <v>4.9800000000000004</v>
      </c>
      <c r="F2159" s="2">
        <f>Table1[[#This Row],[website_traffic]]*(Table1[[#This Row],[conversion_rate]]/100)</f>
        <v>4382.7984000000006</v>
      </c>
      <c r="G2159">
        <v>373396.45</v>
      </c>
      <c r="H2159" s="2">
        <f>Table1[[#This Row],[marketing_spend]]/Table1[[#This Row],[customer buying]]</f>
        <v>85.195899040211373</v>
      </c>
      <c r="I2159">
        <v>26483.06</v>
      </c>
      <c r="J2159">
        <v>43.37</v>
      </c>
      <c r="K2159" s="1">
        <f t="shared" si="33"/>
        <v>14997.356878000002</v>
      </c>
      <c r="L2159">
        <v>264.64999999999998</v>
      </c>
      <c r="M2159">
        <v>1.18</v>
      </c>
      <c r="N2159" s="1">
        <f>Table1[[#This Row],[final_price]]*Table1[[#This Row],[competitor_price_index]]</f>
        <v>17696.88111604</v>
      </c>
      <c r="O2159" t="s">
        <v>45</v>
      </c>
      <c r="P2159">
        <v>4265</v>
      </c>
      <c r="Q2159">
        <v>3734</v>
      </c>
      <c r="R2159">
        <v>3.97</v>
      </c>
      <c r="S2159" s="2">
        <f>Table1[[#This Row],[units_sold]]*(Table1[[#This Row],[return_rate]]/100)</f>
        <v>148.2398</v>
      </c>
      <c r="T2159" s="2">
        <f>Table1[[#This Row],[units_sold]]-Table1[[#This Row],[unit_return]]</f>
        <v>3585.7602000000002</v>
      </c>
      <c r="U2159">
        <f>Table1[[#This Row],[final_sold]]*Table1[[#This Row],[final_price]]</f>
        <v>53776925.398328669</v>
      </c>
      <c r="V2159">
        <v>4.26</v>
      </c>
      <c r="W2159">
        <v>15.53</v>
      </c>
    </row>
    <row r="2160" spans="1:23" x14ac:dyDescent="0.3">
      <c r="A2160">
        <v>2023</v>
      </c>
      <c r="B2160" t="s">
        <v>39</v>
      </c>
      <c r="C2160" t="s">
        <v>22</v>
      </c>
      <c r="D2160">
        <v>192595</v>
      </c>
      <c r="E2160">
        <v>0.9</v>
      </c>
      <c r="F2160" s="2">
        <f>Table1[[#This Row],[website_traffic]]*(Table1[[#This Row],[conversion_rate]]/100)</f>
        <v>1733.3550000000002</v>
      </c>
      <c r="G2160">
        <v>414457.42</v>
      </c>
      <c r="H2160" s="2">
        <f>Table1[[#This Row],[marketing_spend]]/Table1[[#This Row],[customer buying]]</f>
        <v>239.10706116173543</v>
      </c>
      <c r="I2160">
        <v>23887.62</v>
      </c>
      <c r="J2160">
        <v>4.5999999999999996</v>
      </c>
      <c r="K2160" s="1">
        <f t="shared" si="33"/>
        <v>22788.789479999999</v>
      </c>
      <c r="L2160">
        <v>416.92</v>
      </c>
      <c r="M2160">
        <v>1.1399999999999999</v>
      </c>
      <c r="N2160" s="1">
        <f>Table1[[#This Row],[final_price]]*Table1[[#This Row],[competitor_price_index]]</f>
        <v>25979.220007199998</v>
      </c>
      <c r="O2160" t="s">
        <v>45</v>
      </c>
      <c r="P2160">
        <v>418</v>
      </c>
      <c r="Q2160">
        <v>1088</v>
      </c>
      <c r="R2160">
        <v>16.5</v>
      </c>
      <c r="S2160" s="2">
        <f>Table1[[#This Row],[units_sold]]*(Table1[[#This Row],[return_rate]]/100)</f>
        <v>179.52</v>
      </c>
      <c r="T2160" s="2">
        <f>Table1[[#This Row],[units_sold]]-Table1[[#This Row],[unit_return]]</f>
        <v>908.48</v>
      </c>
      <c r="U2160">
        <f>Table1[[#This Row],[final_sold]]*Table1[[#This Row],[final_price]]</f>
        <v>20703159.4667904</v>
      </c>
      <c r="V2160">
        <v>3.14</v>
      </c>
      <c r="W2160">
        <v>12.91</v>
      </c>
    </row>
    <row r="2161" spans="1:23" x14ac:dyDescent="0.3">
      <c r="A2161">
        <v>2023</v>
      </c>
      <c r="B2161" t="s">
        <v>39</v>
      </c>
      <c r="C2161" t="s">
        <v>19</v>
      </c>
      <c r="D2161">
        <v>31328</v>
      </c>
      <c r="E2161">
        <v>3.97</v>
      </c>
      <c r="F2161" s="2">
        <f>Table1[[#This Row],[website_traffic]]*(Table1[[#This Row],[conversion_rate]]/100)</f>
        <v>1243.7216000000001</v>
      </c>
      <c r="G2161">
        <v>492508.64</v>
      </c>
      <c r="H2161" s="2">
        <f>Table1[[#This Row],[marketing_spend]]/Table1[[#This Row],[customer buying]]</f>
        <v>395.99588846893067</v>
      </c>
      <c r="I2161">
        <v>37357.32</v>
      </c>
      <c r="J2161">
        <v>16.350000000000001</v>
      </c>
      <c r="K2161" s="1">
        <f t="shared" si="33"/>
        <v>31249.39818</v>
      </c>
      <c r="L2161">
        <v>144.18</v>
      </c>
      <c r="M2161">
        <v>0.98</v>
      </c>
      <c r="N2161" s="1">
        <f>Table1[[#This Row],[final_price]]*Table1[[#This Row],[competitor_price_index]]</f>
        <v>30624.4102164</v>
      </c>
      <c r="O2161" t="s">
        <v>45</v>
      </c>
      <c r="P2161">
        <v>683</v>
      </c>
      <c r="Q2161">
        <v>1024</v>
      </c>
      <c r="R2161">
        <v>12.66</v>
      </c>
      <c r="S2161" s="2">
        <f>Table1[[#This Row],[units_sold]]*(Table1[[#This Row],[return_rate]]/100)</f>
        <v>129.63839999999999</v>
      </c>
      <c r="T2161" s="2">
        <f>Table1[[#This Row],[units_sold]]-Table1[[#This Row],[unit_return]]</f>
        <v>894.36159999999995</v>
      </c>
      <c r="U2161">
        <f>Table1[[#This Row],[final_sold]]*Table1[[#This Row],[final_price]]</f>
        <v>27948261.755301885</v>
      </c>
      <c r="V2161">
        <v>4.12</v>
      </c>
      <c r="W2161">
        <v>6.91</v>
      </c>
    </row>
    <row r="2162" spans="1:23" x14ac:dyDescent="0.3">
      <c r="A2162">
        <v>2023</v>
      </c>
      <c r="B2162" t="s">
        <v>39</v>
      </c>
      <c r="C2162" t="s">
        <v>18</v>
      </c>
      <c r="D2162">
        <v>26035</v>
      </c>
      <c r="E2162">
        <v>7.34</v>
      </c>
      <c r="F2162" s="2">
        <f>Table1[[#This Row],[website_traffic]]*(Table1[[#This Row],[conversion_rate]]/100)</f>
        <v>1910.9689999999998</v>
      </c>
      <c r="G2162">
        <v>409964.34</v>
      </c>
      <c r="H2162" s="2">
        <f>Table1[[#This Row],[marketing_spend]]/Table1[[#This Row],[customer buying]]</f>
        <v>214.53217713107856</v>
      </c>
      <c r="I2162">
        <v>36991.15</v>
      </c>
      <c r="J2162">
        <v>48.34</v>
      </c>
      <c r="K2162" s="1">
        <f t="shared" si="33"/>
        <v>19109.628089999998</v>
      </c>
      <c r="L2162">
        <v>276.47000000000003</v>
      </c>
      <c r="M2162">
        <v>1.1000000000000001</v>
      </c>
      <c r="N2162" s="1">
        <f>Table1[[#This Row],[final_price]]*Table1[[#This Row],[competitor_price_index]]</f>
        <v>21020.590898999999</v>
      </c>
      <c r="O2162" t="s">
        <v>45</v>
      </c>
      <c r="P2162">
        <v>1834</v>
      </c>
      <c r="Q2162">
        <v>1108</v>
      </c>
      <c r="R2162">
        <v>16.45</v>
      </c>
      <c r="S2162" s="2">
        <f>Table1[[#This Row],[units_sold]]*(Table1[[#This Row],[return_rate]]/100)</f>
        <v>182.26599999999999</v>
      </c>
      <c r="T2162" s="2">
        <f>Table1[[#This Row],[units_sold]]-Table1[[#This Row],[unit_return]]</f>
        <v>925.73400000000004</v>
      </c>
      <c r="U2162">
        <f>Table1[[#This Row],[final_sold]]*Table1[[#This Row],[final_price]]</f>
        <v>17690432.45026806</v>
      </c>
      <c r="V2162">
        <v>2.9</v>
      </c>
      <c r="W2162">
        <v>11.35</v>
      </c>
    </row>
    <row r="2163" spans="1:23" x14ac:dyDescent="0.3">
      <c r="A2163">
        <v>2023</v>
      </c>
      <c r="B2163" t="s">
        <v>39</v>
      </c>
      <c r="C2163" t="s">
        <v>22</v>
      </c>
      <c r="D2163">
        <v>22378</v>
      </c>
      <c r="E2163">
        <v>2.16</v>
      </c>
      <c r="F2163" s="2">
        <f>Table1[[#This Row],[website_traffic]]*(Table1[[#This Row],[conversion_rate]]/100)</f>
        <v>483.3648</v>
      </c>
      <c r="G2163">
        <v>7941.17</v>
      </c>
      <c r="H2163" s="2">
        <f>Table1[[#This Row],[marketing_spend]]/Table1[[#This Row],[customer buying]]</f>
        <v>16.42893731608094</v>
      </c>
      <c r="I2163">
        <v>44992.76</v>
      </c>
      <c r="J2163">
        <v>47.09</v>
      </c>
      <c r="K2163" s="1">
        <f t="shared" si="33"/>
        <v>23805.669315999996</v>
      </c>
      <c r="L2163">
        <v>227.63</v>
      </c>
      <c r="M2163">
        <v>1.1100000000000001</v>
      </c>
      <c r="N2163" s="1">
        <f>Table1[[#This Row],[final_price]]*Table1[[#This Row],[competitor_price_index]]</f>
        <v>26424.292940759999</v>
      </c>
      <c r="O2163" t="s">
        <v>45</v>
      </c>
      <c r="P2163">
        <v>4920</v>
      </c>
      <c r="Q2163">
        <v>276</v>
      </c>
      <c r="R2163">
        <v>7.27</v>
      </c>
      <c r="S2163" s="2">
        <f>Table1[[#This Row],[units_sold]]*(Table1[[#This Row],[return_rate]]/100)</f>
        <v>20.065200000000001</v>
      </c>
      <c r="T2163" s="2">
        <f>Table1[[#This Row],[units_sold]]-Table1[[#This Row],[unit_return]]</f>
        <v>255.9348</v>
      </c>
      <c r="U2163">
        <f>Table1[[#This Row],[final_sold]]*Table1[[#This Row],[final_price]]</f>
        <v>6092699.215256596</v>
      </c>
      <c r="V2163">
        <v>2.86</v>
      </c>
      <c r="W2163">
        <v>8.09</v>
      </c>
    </row>
    <row r="2164" spans="1:23" x14ac:dyDescent="0.3">
      <c r="A2164">
        <v>2023</v>
      </c>
      <c r="B2164" t="s">
        <v>39</v>
      </c>
      <c r="C2164" t="s">
        <v>22</v>
      </c>
      <c r="D2164">
        <v>66199</v>
      </c>
      <c r="E2164">
        <v>3.68</v>
      </c>
      <c r="F2164" s="2">
        <f>Table1[[#This Row],[website_traffic]]*(Table1[[#This Row],[conversion_rate]]/100)</f>
        <v>2436.1232</v>
      </c>
      <c r="G2164">
        <v>13586.23</v>
      </c>
      <c r="H2164" s="2">
        <f>Table1[[#This Row],[marketing_spend]]/Table1[[#This Row],[customer buying]]</f>
        <v>5.5769880603739583</v>
      </c>
      <c r="I2164">
        <v>34560.22</v>
      </c>
      <c r="J2164">
        <v>59.52</v>
      </c>
      <c r="K2164" s="1">
        <f t="shared" si="33"/>
        <v>13989.977055999998</v>
      </c>
      <c r="L2164">
        <v>188.59</v>
      </c>
      <c r="M2164">
        <v>0.84</v>
      </c>
      <c r="N2164" s="1">
        <f>Table1[[#This Row],[final_price]]*Table1[[#This Row],[competitor_price_index]]</f>
        <v>11751.580727039998</v>
      </c>
      <c r="O2164" t="s">
        <v>45</v>
      </c>
      <c r="P2164">
        <v>4427</v>
      </c>
      <c r="Q2164">
        <v>2358</v>
      </c>
      <c r="R2164">
        <v>13.06</v>
      </c>
      <c r="S2164" s="2">
        <f>Table1[[#This Row],[units_sold]]*(Table1[[#This Row],[return_rate]]/100)</f>
        <v>307.95479999999998</v>
      </c>
      <c r="T2164" s="2">
        <f>Table1[[#This Row],[units_sold]]-Table1[[#This Row],[unit_return]]</f>
        <v>2050.0452</v>
      </c>
      <c r="U2164">
        <f>Table1[[#This Row],[final_sold]]*Table1[[#This Row],[final_price]]</f>
        <v>28680085.311762929</v>
      </c>
      <c r="V2164">
        <v>4.84</v>
      </c>
      <c r="W2164">
        <v>11.36</v>
      </c>
    </row>
    <row r="2165" spans="1:23" x14ac:dyDescent="0.3">
      <c r="A2165">
        <v>2023</v>
      </c>
      <c r="B2165" t="s">
        <v>39</v>
      </c>
      <c r="C2165" t="s">
        <v>21</v>
      </c>
      <c r="D2165">
        <v>185905</v>
      </c>
      <c r="E2165">
        <v>6.7</v>
      </c>
      <c r="F2165" s="2">
        <f>Table1[[#This Row],[website_traffic]]*(Table1[[#This Row],[conversion_rate]]/100)</f>
        <v>12455.635</v>
      </c>
      <c r="G2165">
        <v>404967.3</v>
      </c>
      <c r="H2165" s="2">
        <f>Table1[[#This Row],[marketing_spend]]/Table1[[#This Row],[customer buying]]</f>
        <v>32.512778352930219</v>
      </c>
      <c r="I2165">
        <v>24561.99</v>
      </c>
      <c r="J2165">
        <v>1.99</v>
      </c>
      <c r="K2165" s="1">
        <f t="shared" si="33"/>
        <v>24073.206399000002</v>
      </c>
      <c r="L2165">
        <v>301.97000000000003</v>
      </c>
      <c r="M2165">
        <v>1.1399999999999999</v>
      </c>
      <c r="N2165" s="1">
        <f>Table1[[#This Row],[final_price]]*Table1[[#This Row],[competitor_price_index]]</f>
        <v>27443.455294859999</v>
      </c>
      <c r="O2165" t="s">
        <v>45</v>
      </c>
      <c r="P2165">
        <v>1248</v>
      </c>
      <c r="Q2165">
        <v>9341</v>
      </c>
      <c r="R2165">
        <v>17.13</v>
      </c>
      <c r="S2165" s="2">
        <f>Table1[[#This Row],[units_sold]]*(Table1[[#This Row],[return_rate]]/100)</f>
        <v>1600.1132999999998</v>
      </c>
      <c r="T2165" s="2">
        <f>Table1[[#This Row],[units_sold]]-Table1[[#This Row],[unit_return]]</f>
        <v>7740.8867</v>
      </c>
      <c r="U2165">
        <f>Table1[[#This Row],[final_sold]]*Table1[[#This Row],[final_price]]</f>
        <v>186347963.240374</v>
      </c>
      <c r="V2165">
        <v>3.75</v>
      </c>
      <c r="W2165">
        <v>5.78</v>
      </c>
    </row>
    <row r="2166" spans="1:23" x14ac:dyDescent="0.3">
      <c r="A2166">
        <v>2023</v>
      </c>
      <c r="B2166" t="s">
        <v>39</v>
      </c>
      <c r="C2166" t="s">
        <v>18</v>
      </c>
      <c r="D2166">
        <v>191794</v>
      </c>
      <c r="E2166">
        <v>2.7</v>
      </c>
      <c r="F2166" s="2">
        <f>Table1[[#This Row],[website_traffic]]*(Table1[[#This Row],[conversion_rate]]/100)</f>
        <v>5178.438000000001</v>
      </c>
      <c r="G2166">
        <v>419897.08</v>
      </c>
      <c r="H2166" s="2">
        <f>Table1[[#This Row],[marketing_spend]]/Table1[[#This Row],[customer buying]]</f>
        <v>81.08566328302085</v>
      </c>
      <c r="I2166">
        <v>5176.6099999999997</v>
      </c>
      <c r="J2166">
        <v>12.93</v>
      </c>
      <c r="K2166" s="1">
        <f t="shared" si="33"/>
        <v>4507.2743270000001</v>
      </c>
      <c r="L2166">
        <v>145.46</v>
      </c>
      <c r="M2166">
        <v>1.1399999999999999</v>
      </c>
      <c r="N2166" s="1">
        <f>Table1[[#This Row],[final_price]]*Table1[[#This Row],[competitor_price_index]]</f>
        <v>5138.2927327799998</v>
      </c>
      <c r="O2166" t="s">
        <v>44</v>
      </c>
      <c r="P2166">
        <v>1790</v>
      </c>
      <c r="Q2166">
        <v>4142</v>
      </c>
      <c r="R2166">
        <v>1.25</v>
      </c>
      <c r="S2166" s="2">
        <f>Table1[[#This Row],[units_sold]]*(Table1[[#This Row],[return_rate]]/100)</f>
        <v>51.775000000000006</v>
      </c>
      <c r="T2166" s="2">
        <f>Table1[[#This Row],[units_sold]]-Table1[[#This Row],[unit_return]]</f>
        <v>4090.2249999999999</v>
      </c>
      <c r="U2166">
        <f>Table1[[#This Row],[final_sold]]*Table1[[#This Row],[final_price]]</f>
        <v>18435766.134153575</v>
      </c>
      <c r="V2166">
        <v>3.2</v>
      </c>
      <c r="W2166">
        <v>15.35</v>
      </c>
    </row>
    <row r="2167" spans="1:23" x14ac:dyDescent="0.3">
      <c r="A2167">
        <v>2023</v>
      </c>
      <c r="B2167" t="s">
        <v>39</v>
      </c>
      <c r="C2167" t="s">
        <v>21</v>
      </c>
      <c r="D2167">
        <v>43680</v>
      </c>
      <c r="E2167">
        <v>0.53</v>
      </c>
      <c r="F2167" s="2">
        <f>Table1[[#This Row],[website_traffic]]*(Table1[[#This Row],[conversion_rate]]/100)</f>
        <v>231.50399999999999</v>
      </c>
      <c r="G2167">
        <v>246637.2</v>
      </c>
      <c r="H2167" s="2">
        <f>Table1[[#This Row],[marketing_spend]]/Table1[[#This Row],[customer buying]]</f>
        <v>1065.3690648973668</v>
      </c>
      <c r="I2167">
        <v>40521.78</v>
      </c>
      <c r="J2167">
        <v>11.68</v>
      </c>
      <c r="K2167" s="1">
        <f t="shared" si="33"/>
        <v>35788.836095999999</v>
      </c>
      <c r="L2167">
        <v>33.56</v>
      </c>
      <c r="M2167">
        <v>1.2</v>
      </c>
      <c r="N2167" s="1">
        <f>Table1[[#This Row],[final_price]]*Table1[[#This Row],[competitor_price_index]]</f>
        <v>42946.603315199995</v>
      </c>
      <c r="O2167" t="s">
        <v>45</v>
      </c>
      <c r="P2167">
        <v>2612</v>
      </c>
      <c r="Q2167">
        <v>223</v>
      </c>
      <c r="R2167">
        <v>8.16</v>
      </c>
      <c r="S2167" s="2">
        <f>Table1[[#This Row],[units_sold]]*(Table1[[#This Row],[return_rate]]/100)</f>
        <v>18.1968</v>
      </c>
      <c r="T2167" s="2">
        <f>Table1[[#This Row],[units_sold]]-Table1[[#This Row],[unit_return]]</f>
        <v>204.8032</v>
      </c>
      <c r="U2167">
        <f>Table1[[#This Row],[final_sold]]*Table1[[#This Row],[final_price]]</f>
        <v>7329668.1567363068</v>
      </c>
      <c r="V2167">
        <v>4.82</v>
      </c>
      <c r="W2167">
        <v>7.83</v>
      </c>
    </row>
    <row r="2168" spans="1:23" x14ac:dyDescent="0.3">
      <c r="A2168">
        <v>2023</v>
      </c>
      <c r="B2168" t="s">
        <v>39</v>
      </c>
      <c r="C2168" t="s">
        <v>22</v>
      </c>
      <c r="D2168">
        <v>153834</v>
      </c>
      <c r="E2168">
        <v>7.89</v>
      </c>
      <c r="F2168" s="2">
        <f>Table1[[#This Row],[website_traffic]]*(Table1[[#This Row],[conversion_rate]]/100)</f>
        <v>12137.5026</v>
      </c>
      <c r="G2168">
        <v>351100.63</v>
      </c>
      <c r="H2168" s="2">
        <f>Table1[[#This Row],[marketing_spend]]/Table1[[#This Row],[customer buying]]</f>
        <v>28.926925214417668</v>
      </c>
      <c r="I2168">
        <v>35880.519999999997</v>
      </c>
      <c r="J2168">
        <v>57.39</v>
      </c>
      <c r="K2168" s="1">
        <f t="shared" si="33"/>
        <v>15288.689571999999</v>
      </c>
      <c r="L2168">
        <v>263.67</v>
      </c>
      <c r="M2168">
        <v>1.1399999999999999</v>
      </c>
      <c r="N2168" s="1">
        <f>Table1[[#This Row],[final_price]]*Table1[[#This Row],[competitor_price_index]]</f>
        <v>17429.106112079997</v>
      </c>
      <c r="O2168" t="s">
        <v>45</v>
      </c>
      <c r="P2168">
        <v>2384</v>
      </c>
      <c r="Q2168">
        <v>7840</v>
      </c>
      <c r="R2168">
        <v>7.14</v>
      </c>
      <c r="S2168" s="2">
        <f>Table1[[#This Row],[units_sold]]*(Table1[[#This Row],[return_rate]]/100)</f>
        <v>559.77599999999995</v>
      </c>
      <c r="T2168" s="2">
        <f>Table1[[#This Row],[units_sold]]-Table1[[#This Row],[unit_return]]</f>
        <v>7280.2240000000002</v>
      </c>
      <c r="U2168">
        <f>Table1[[#This Row],[final_sold]]*Table1[[#This Row],[final_price]]</f>
        <v>111305084.75062412</v>
      </c>
      <c r="V2168">
        <v>3.23</v>
      </c>
      <c r="W2168">
        <v>13.46</v>
      </c>
    </row>
    <row r="2169" spans="1:23" x14ac:dyDescent="0.3">
      <c r="A2169">
        <v>2023</v>
      </c>
      <c r="B2169" t="s">
        <v>39</v>
      </c>
      <c r="C2169" t="s">
        <v>20</v>
      </c>
      <c r="D2169">
        <v>147051</v>
      </c>
      <c r="E2169">
        <v>3.63</v>
      </c>
      <c r="F2169" s="2">
        <f>Table1[[#This Row],[website_traffic]]*(Table1[[#This Row],[conversion_rate]]/100)</f>
        <v>5337.9512999999997</v>
      </c>
      <c r="G2169">
        <v>356148.42</v>
      </c>
      <c r="H2169" s="2">
        <f>Table1[[#This Row],[marketing_spend]]/Table1[[#This Row],[customer buying]]</f>
        <v>66.720057936834309</v>
      </c>
      <c r="I2169">
        <v>20202.330000000002</v>
      </c>
      <c r="J2169">
        <v>27.96</v>
      </c>
      <c r="K2169" s="1">
        <f t="shared" si="33"/>
        <v>14553.758532</v>
      </c>
      <c r="L2169">
        <v>237.39</v>
      </c>
      <c r="M2169">
        <v>1.06</v>
      </c>
      <c r="N2169" s="1">
        <f>Table1[[#This Row],[final_price]]*Table1[[#This Row],[competitor_price_index]]</f>
        <v>15426.98404392</v>
      </c>
      <c r="O2169" t="s">
        <v>45</v>
      </c>
      <c r="P2169">
        <v>4926</v>
      </c>
      <c r="Q2169">
        <v>4387</v>
      </c>
      <c r="R2169">
        <v>19.78</v>
      </c>
      <c r="S2169" s="2">
        <f>Table1[[#This Row],[units_sold]]*(Table1[[#This Row],[return_rate]]/100)</f>
        <v>867.74860000000001</v>
      </c>
      <c r="T2169" s="2">
        <f>Table1[[#This Row],[units_sold]]-Table1[[#This Row],[unit_return]]</f>
        <v>3519.2514000000001</v>
      </c>
      <c r="U2169">
        <f>Table1[[#This Row],[final_sold]]*Table1[[#This Row],[final_price]]</f>
        <v>51218335.089002945</v>
      </c>
      <c r="V2169">
        <v>4.1100000000000003</v>
      </c>
      <c r="W2169">
        <v>13.14</v>
      </c>
    </row>
    <row r="2170" spans="1:23" x14ac:dyDescent="0.3">
      <c r="A2170">
        <v>2023</v>
      </c>
      <c r="B2170" t="s">
        <v>39</v>
      </c>
      <c r="C2170" t="s">
        <v>20</v>
      </c>
      <c r="D2170">
        <v>107360</v>
      </c>
      <c r="E2170">
        <v>4.22</v>
      </c>
      <c r="F2170" s="2">
        <f>Table1[[#This Row],[website_traffic]]*(Table1[[#This Row],[conversion_rate]]/100)</f>
        <v>4530.5919999999996</v>
      </c>
      <c r="G2170">
        <v>373419.06</v>
      </c>
      <c r="H2170" s="2">
        <f>Table1[[#This Row],[marketing_spend]]/Table1[[#This Row],[customer buying]]</f>
        <v>82.42169235278746</v>
      </c>
      <c r="I2170">
        <v>23559.200000000001</v>
      </c>
      <c r="J2170">
        <v>13.06</v>
      </c>
      <c r="K2170" s="1">
        <f t="shared" si="33"/>
        <v>20482.368480000001</v>
      </c>
      <c r="L2170">
        <v>410.42</v>
      </c>
      <c r="M2170">
        <v>0.95</v>
      </c>
      <c r="N2170" s="1">
        <f>Table1[[#This Row],[final_price]]*Table1[[#This Row],[competitor_price_index]]</f>
        <v>19458.250056000001</v>
      </c>
      <c r="O2170" t="s">
        <v>45</v>
      </c>
      <c r="P2170">
        <v>1545</v>
      </c>
      <c r="Q2170">
        <v>3715</v>
      </c>
      <c r="R2170">
        <v>10.19</v>
      </c>
      <c r="S2170" s="2">
        <f>Table1[[#This Row],[units_sold]]*(Table1[[#This Row],[return_rate]]/100)</f>
        <v>378.55849999999998</v>
      </c>
      <c r="T2170" s="2">
        <f>Table1[[#This Row],[units_sold]]-Table1[[#This Row],[unit_return]]</f>
        <v>3336.4414999999999</v>
      </c>
      <c r="U2170">
        <f>Table1[[#This Row],[final_sold]]*Table1[[#This Row],[final_price]]</f>
        <v>68338224.214963928</v>
      </c>
      <c r="V2170">
        <v>4.0999999999999996</v>
      </c>
      <c r="W2170">
        <v>9.85</v>
      </c>
    </row>
    <row r="2171" spans="1:23" x14ac:dyDescent="0.3">
      <c r="A2171">
        <v>2023</v>
      </c>
      <c r="B2171" t="s">
        <v>39</v>
      </c>
      <c r="C2171" t="s">
        <v>21</v>
      </c>
      <c r="D2171">
        <v>49604</v>
      </c>
      <c r="E2171">
        <v>4.5599999999999996</v>
      </c>
      <c r="F2171" s="2">
        <f>Table1[[#This Row],[website_traffic]]*(Table1[[#This Row],[conversion_rate]]/100)</f>
        <v>2261.9423999999999</v>
      </c>
      <c r="G2171">
        <v>234347.81</v>
      </c>
      <c r="H2171" s="2">
        <f>Table1[[#This Row],[marketing_spend]]/Table1[[#This Row],[customer buying]]</f>
        <v>103.60467622871387</v>
      </c>
      <c r="I2171">
        <v>35953.26</v>
      </c>
      <c r="J2171">
        <v>2.09</v>
      </c>
      <c r="K2171" s="1">
        <f t="shared" si="33"/>
        <v>35201.836865999998</v>
      </c>
      <c r="L2171">
        <v>397.22</v>
      </c>
      <c r="M2171">
        <v>1.05</v>
      </c>
      <c r="N2171" s="1">
        <f>Table1[[#This Row],[final_price]]*Table1[[#This Row],[competitor_price_index]]</f>
        <v>36961.928709300002</v>
      </c>
      <c r="O2171" t="s">
        <v>44</v>
      </c>
      <c r="P2171">
        <v>1433</v>
      </c>
      <c r="Q2171">
        <v>1962</v>
      </c>
      <c r="R2171">
        <v>23.81</v>
      </c>
      <c r="S2171" s="2">
        <f>Table1[[#This Row],[units_sold]]*(Table1[[#This Row],[return_rate]]/100)</f>
        <v>467.15219999999994</v>
      </c>
      <c r="T2171" s="2">
        <f>Table1[[#This Row],[units_sold]]-Table1[[#This Row],[unit_return]]</f>
        <v>1494.8478</v>
      </c>
      <c r="U2171">
        <f>Table1[[#This Row],[final_sold]]*Table1[[#This Row],[final_price]]</f>
        <v>52621388.395098992</v>
      </c>
      <c r="V2171">
        <v>3.47</v>
      </c>
      <c r="W2171">
        <v>9.69</v>
      </c>
    </row>
    <row r="2172" spans="1:23" x14ac:dyDescent="0.3">
      <c r="A2172">
        <v>2023</v>
      </c>
      <c r="B2172" t="s">
        <v>39</v>
      </c>
      <c r="C2172" t="s">
        <v>19</v>
      </c>
      <c r="D2172">
        <v>79996</v>
      </c>
      <c r="E2172">
        <v>7.58</v>
      </c>
      <c r="F2172" s="2">
        <f>Table1[[#This Row],[website_traffic]]*(Table1[[#This Row],[conversion_rate]]/100)</f>
        <v>6063.6968000000006</v>
      </c>
      <c r="G2172">
        <v>147786.88</v>
      </c>
      <c r="H2172" s="2">
        <f>Table1[[#This Row],[marketing_spend]]/Table1[[#This Row],[customer buying]]</f>
        <v>24.372405955390118</v>
      </c>
      <c r="I2172">
        <v>6781.66</v>
      </c>
      <c r="J2172">
        <v>59.52</v>
      </c>
      <c r="K2172" s="1">
        <f t="shared" si="33"/>
        <v>2745.2159679999995</v>
      </c>
      <c r="L2172">
        <v>438.27</v>
      </c>
      <c r="M2172">
        <v>0.8</v>
      </c>
      <c r="N2172" s="1">
        <f>Table1[[#This Row],[final_price]]*Table1[[#This Row],[competitor_price_index]]</f>
        <v>2196.1727743999995</v>
      </c>
      <c r="O2172" t="s">
        <v>44</v>
      </c>
      <c r="P2172">
        <v>2945</v>
      </c>
      <c r="Q2172">
        <v>6184</v>
      </c>
      <c r="R2172">
        <v>12.04</v>
      </c>
      <c r="S2172" s="2">
        <f>Table1[[#This Row],[units_sold]]*(Table1[[#This Row],[return_rate]]/100)</f>
        <v>744.55359999999996</v>
      </c>
      <c r="T2172" s="2">
        <f>Table1[[#This Row],[units_sold]]-Table1[[#This Row],[unit_return]]</f>
        <v>5439.4463999999998</v>
      </c>
      <c r="U2172">
        <f>Table1[[#This Row],[final_sold]]*Table1[[#This Row],[final_price]]</f>
        <v>14932455.114360113</v>
      </c>
      <c r="V2172">
        <v>4.08</v>
      </c>
      <c r="W2172">
        <v>17.829999999999998</v>
      </c>
    </row>
    <row r="2173" spans="1:23" x14ac:dyDescent="0.3">
      <c r="A2173">
        <v>2023</v>
      </c>
      <c r="B2173" t="s">
        <v>39</v>
      </c>
      <c r="C2173" t="s">
        <v>18</v>
      </c>
      <c r="D2173">
        <v>17877</v>
      </c>
      <c r="E2173">
        <v>1.54</v>
      </c>
      <c r="F2173" s="2">
        <f>Table1[[#This Row],[website_traffic]]*(Table1[[#This Row],[conversion_rate]]/100)</f>
        <v>275.30580000000003</v>
      </c>
      <c r="G2173">
        <v>310096.38</v>
      </c>
      <c r="H2173" s="2">
        <f>Table1[[#This Row],[marketing_spend]]/Table1[[#This Row],[customer buying]]</f>
        <v>1126.3706758085009</v>
      </c>
      <c r="I2173">
        <v>22874.86</v>
      </c>
      <c r="J2173">
        <v>4.3099999999999996</v>
      </c>
      <c r="K2173" s="1">
        <f t="shared" si="33"/>
        <v>21888.953534</v>
      </c>
      <c r="L2173">
        <v>444.18</v>
      </c>
      <c r="M2173">
        <v>1.08</v>
      </c>
      <c r="N2173" s="1">
        <f>Table1[[#This Row],[final_price]]*Table1[[#This Row],[competitor_price_index]]</f>
        <v>23640.069816720003</v>
      </c>
      <c r="O2173" t="s">
        <v>45</v>
      </c>
      <c r="P2173">
        <v>357</v>
      </c>
      <c r="Q2173">
        <v>169</v>
      </c>
      <c r="R2173">
        <v>18.190000000000001</v>
      </c>
      <c r="S2173" s="2">
        <f>Table1[[#This Row],[units_sold]]*(Table1[[#This Row],[return_rate]]/100)</f>
        <v>30.741099999999999</v>
      </c>
      <c r="T2173" s="2">
        <f>Table1[[#This Row],[units_sold]]-Table1[[#This Row],[unit_return]]</f>
        <v>138.25890000000001</v>
      </c>
      <c r="U2173">
        <f>Table1[[#This Row],[final_sold]]*Table1[[#This Row],[final_price]]</f>
        <v>3026342.6377619528</v>
      </c>
      <c r="V2173">
        <v>3.08</v>
      </c>
      <c r="W2173">
        <v>9.76</v>
      </c>
    </row>
    <row r="2174" spans="1:23" x14ac:dyDescent="0.3">
      <c r="A2174">
        <v>2023</v>
      </c>
      <c r="B2174" t="s">
        <v>39</v>
      </c>
      <c r="C2174" t="s">
        <v>18</v>
      </c>
      <c r="D2174">
        <v>32818</v>
      </c>
      <c r="E2174">
        <v>3.86</v>
      </c>
      <c r="F2174" s="2">
        <f>Table1[[#This Row],[website_traffic]]*(Table1[[#This Row],[conversion_rate]]/100)</f>
        <v>1266.7747999999999</v>
      </c>
      <c r="G2174">
        <v>40099.42</v>
      </c>
      <c r="H2174" s="2">
        <f>Table1[[#This Row],[marketing_spend]]/Table1[[#This Row],[customer buying]]</f>
        <v>31.654734527399821</v>
      </c>
      <c r="I2174">
        <v>23223.96</v>
      </c>
      <c r="J2174">
        <v>5.08</v>
      </c>
      <c r="K2174" s="1">
        <f t="shared" si="33"/>
        <v>22044.182831999999</v>
      </c>
      <c r="L2174">
        <v>336.98</v>
      </c>
      <c r="M2174">
        <v>0.93</v>
      </c>
      <c r="N2174" s="1">
        <f>Table1[[#This Row],[final_price]]*Table1[[#This Row],[competitor_price_index]]</f>
        <v>20501.09003376</v>
      </c>
      <c r="O2174" t="s">
        <v>45</v>
      </c>
      <c r="P2174">
        <v>655</v>
      </c>
      <c r="Q2174">
        <v>1251</v>
      </c>
      <c r="R2174">
        <v>20.239999999999998</v>
      </c>
      <c r="S2174" s="2">
        <f>Table1[[#This Row],[units_sold]]*(Table1[[#This Row],[return_rate]]/100)</f>
        <v>253.20239999999998</v>
      </c>
      <c r="T2174" s="2">
        <f>Table1[[#This Row],[units_sold]]-Table1[[#This Row],[unit_return]]</f>
        <v>997.79759999999999</v>
      </c>
      <c r="U2174">
        <f>Table1[[#This Row],[final_sold]]*Table1[[#This Row],[final_price]]</f>
        <v>21995632.723730803</v>
      </c>
      <c r="V2174">
        <v>4.9400000000000004</v>
      </c>
      <c r="W2174">
        <v>9.77</v>
      </c>
    </row>
    <row r="2175" spans="1:23" x14ac:dyDescent="0.3">
      <c r="A2175">
        <v>2023</v>
      </c>
      <c r="B2175" t="s">
        <v>39</v>
      </c>
      <c r="C2175" t="s">
        <v>20</v>
      </c>
      <c r="D2175">
        <v>122238</v>
      </c>
      <c r="E2175">
        <v>3.54</v>
      </c>
      <c r="F2175" s="2">
        <f>Table1[[#This Row],[website_traffic]]*(Table1[[#This Row],[conversion_rate]]/100)</f>
        <v>4327.2251999999999</v>
      </c>
      <c r="G2175">
        <v>393225.88</v>
      </c>
      <c r="H2175" s="2">
        <f>Table1[[#This Row],[marketing_spend]]/Table1[[#This Row],[customer buying]]</f>
        <v>90.872524961261547</v>
      </c>
      <c r="I2175">
        <v>37458.46</v>
      </c>
      <c r="J2175">
        <v>19.63</v>
      </c>
      <c r="K2175" s="1">
        <f t="shared" si="33"/>
        <v>30105.364301999998</v>
      </c>
      <c r="L2175">
        <v>85.91</v>
      </c>
      <c r="M2175">
        <v>1</v>
      </c>
      <c r="N2175" s="1">
        <f>Table1[[#This Row],[final_price]]*Table1[[#This Row],[competitor_price_index]]</f>
        <v>30105.364301999998</v>
      </c>
      <c r="O2175" t="s">
        <v>45</v>
      </c>
      <c r="P2175">
        <v>4339</v>
      </c>
      <c r="Q2175">
        <v>2648</v>
      </c>
      <c r="R2175">
        <v>16.100000000000001</v>
      </c>
      <c r="S2175" s="2">
        <f>Table1[[#This Row],[units_sold]]*(Table1[[#This Row],[return_rate]]/100)</f>
        <v>426.32800000000003</v>
      </c>
      <c r="T2175" s="2">
        <f>Table1[[#This Row],[units_sold]]-Table1[[#This Row],[unit_return]]</f>
        <v>2221.672</v>
      </c>
      <c r="U2175">
        <f>Table1[[#This Row],[final_sold]]*Table1[[#This Row],[final_price]]</f>
        <v>66884244.919552937</v>
      </c>
      <c r="V2175">
        <v>3.06</v>
      </c>
      <c r="W2175">
        <v>14.39</v>
      </c>
    </row>
    <row r="2176" spans="1:23" x14ac:dyDescent="0.3">
      <c r="A2176">
        <v>2024</v>
      </c>
      <c r="B2176" t="s">
        <v>39</v>
      </c>
      <c r="C2176" t="s">
        <v>20</v>
      </c>
      <c r="D2176">
        <v>3853</v>
      </c>
      <c r="E2176">
        <v>6.13</v>
      </c>
      <c r="F2176" s="2">
        <f>Table1[[#This Row],[website_traffic]]*(Table1[[#This Row],[conversion_rate]]/100)</f>
        <v>236.18889999999999</v>
      </c>
      <c r="G2176">
        <v>472521.5</v>
      </c>
      <c r="H2176" s="2">
        <f>Table1[[#This Row],[marketing_spend]]/Table1[[#This Row],[customer buying]]</f>
        <v>2000.6084113182289</v>
      </c>
      <c r="I2176">
        <v>36967.120000000003</v>
      </c>
      <c r="J2176">
        <v>58.71</v>
      </c>
      <c r="K2176" s="1">
        <f t="shared" si="33"/>
        <v>15263.723848000003</v>
      </c>
      <c r="L2176">
        <v>189.74</v>
      </c>
      <c r="M2176">
        <v>1.0900000000000001</v>
      </c>
      <c r="N2176" s="1">
        <f>Table1[[#This Row],[final_price]]*Table1[[#This Row],[competitor_price_index]]</f>
        <v>16637.458994320004</v>
      </c>
      <c r="O2176" t="s">
        <v>45</v>
      </c>
      <c r="P2176">
        <v>2638</v>
      </c>
      <c r="Q2176">
        <v>186</v>
      </c>
      <c r="R2176">
        <v>2.0299999999999998</v>
      </c>
      <c r="S2176" s="2">
        <f>Table1[[#This Row],[units_sold]]*(Table1[[#This Row],[return_rate]]/100)</f>
        <v>3.7757999999999998</v>
      </c>
      <c r="T2176" s="2">
        <f>Table1[[#This Row],[units_sold]]-Table1[[#This Row],[unit_return]]</f>
        <v>182.2242</v>
      </c>
      <c r="U2176">
        <f>Table1[[#This Row],[final_sold]]*Table1[[#This Row],[final_price]]</f>
        <v>2781419.8672227222</v>
      </c>
      <c r="V2176">
        <v>3.95</v>
      </c>
      <c r="W2176">
        <v>16.22</v>
      </c>
    </row>
    <row r="2177" spans="1:23" x14ac:dyDescent="0.3">
      <c r="A2177">
        <v>2024</v>
      </c>
      <c r="B2177" t="s">
        <v>39</v>
      </c>
      <c r="C2177" t="s">
        <v>22</v>
      </c>
      <c r="D2177">
        <v>193702</v>
      </c>
      <c r="E2177">
        <v>0.81</v>
      </c>
      <c r="F2177" s="2">
        <f>Table1[[#This Row],[website_traffic]]*(Table1[[#This Row],[conversion_rate]]/100)</f>
        <v>1568.9862000000003</v>
      </c>
      <c r="G2177">
        <v>273510.67</v>
      </c>
      <c r="H2177" s="2">
        <f>Table1[[#This Row],[marketing_spend]]/Table1[[#This Row],[customer buying]]</f>
        <v>174.32318397701644</v>
      </c>
      <c r="I2177">
        <v>3478.33</v>
      </c>
      <c r="J2177">
        <v>36.76</v>
      </c>
      <c r="K2177" s="1">
        <f t="shared" si="33"/>
        <v>2199.6958920000002</v>
      </c>
      <c r="L2177">
        <v>445.99</v>
      </c>
      <c r="M2177">
        <v>1.04</v>
      </c>
      <c r="N2177" s="1">
        <f>Table1[[#This Row],[final_price]]*Table1[[#This Row],[competitor_price_index]]</f>
        <v>2287.6837276800002</v>
      </c>
      <c r="O2177" t="s">
        <v>44</v>
      </c>
      <c r="P2177">
        <v>211</v>
      </c>
      <c r="Q2177">
        <v>1553</v>
      </c>
      <c r="R2177">
        <v>2.21</v>
      </c>
      <c r="S2177" s="2">
        <f>Table1[[#This Row],[units_sold]]*(Table1[[#This Row],[return_rate]]/100)</f>
        <v>34.321299999999994</v>
      </c>
      <c r="T2177" s="2">
        <f>Table1[[#This Row],[units_sold]]-Table1[[#This Row],[unit_return]]</f>
        <v>1518.6786999999999</v>
      </c>
      <c r="U2177">
        <f>Table1[[#This Row],[final_sold]]*Table1[[#This Row],[final_price]]</f>
        <v>3340631.2976579005</v>
      </c>
      <c r="V2177">
        <v>3.96</v>
      </c>
      <c r="W2177">
        <v>16.149999999999999</v>
      </c>
    </row>
    <row r="2178" spans="1:23" x14ac:dyDescent="0.3">
      <c r="A2178">
        <v>2024</v>
      </c>
      <c r="B2178" t="s">
        <v>39</v>
      </c>
      <c r="C2178" t="s">
        <v>19</v>
      </c>
      <c r="D2178">
        <v>117048</v>
      </c>
      <c r="E2178">
        <v>6.22</v>
      </c>
      <c r="F2178" s="2">
        <f>Table1[[#This Row],[website_traffic]]*(Table1[[#This Row],[conversion_rate]]/100)</f>
        <v>7280.3855999999996</v>
      </c>
      <c r="G2178">
        <v>469219.4</v>
      </c>
      <c r="H2178" s="2">
        <f>Table1[[#This Row],[marketing_spend]]/Table1[[#This Row],[customer buying]]</f>
        <v>64.449800571002726</v>
      </c>
      <c r="I2178">
        <v>43369.39</v>
      </c>
      <c r="J2178">
        <v>7.15</v>
      </c>
      <c r="K2178" s="1">
        <f t="shared" ref="K2178:K2241" si="34">I2178*(1-J2178/100)</f>
        <v>40268.478615</v>
      </c>
      <c r="L2178">
        <v>180.3</v>
      </c>
      <c r="M2178">
        <v>1.05</v>
      </c>
      <c r="N2178" s="1">
        <f>Table1[[#This Row],[final_price]]*Table1[[#This Row],[competitor_price_index]]</f>
        <v>42281.902545750003</v>
      </c>
      <c r="O2178" t="s">
        <v>45</v>
      </c>
      <c r="P2178">
        <v>715</v>
      </c>
      <c r="Q2178">
        <v>5518</v>
      </c>
      <c r="R2178">
        <v>18.98</v>
      </c>
      <c r="S2178" s="2">
        <f>Table1[[#This Row],[units_sold]]*(Table1[[#This Row],[return_rate]]/100)</f>
        <v>1047.3163999999999</v>
      </c>
      <c r="T2178" s="2">
        <f>Table1[[#This Row],[units_sold]]-Table1[[#This Row],[unit_return]]</f>
        <v>4470.6836000000003</v>
      </c>
      <c r="U2178">
        <f>Table1[[#This Row],[final_sold]]*Table1[[#This Row],[final_price]]</f>
        <v>180027626.94103122</v>
      </c>
      <c r="V2178">
        <v>3.79</v>
      </c>
      <c r="W2178">
        <v>16.63</v>
      </c>
    </row>
    <row r="2179" spans="1:23" x14ac:dyDescent="0.3">
      <c r="A2179">
        <v>2024</v>
      </c>
      <c r="B2179" t="s">
        <v>39</v>
      </c>
      <c r="C2179" t="s">
        <v>18</v>
      </c>
      <c r="D2179">
        <v>148130</v>
      </c>
      <c r="E2179">
        <v>7.88</v>
      </c>
      <c r="F2179" s="2">
        <f>Table1[[#This Row],[website_traffic]]*(Table1[[#This Row],[conversion_rate]]/100)</f>
        <v>11672.643999999998</v>
      </c>
      <c r="G2179">
        <v>51140.89</v>
      </c>
      <c r="H2179" s="2">
        <f>Table1[[#This Row],[marketing_spend]]/Table1[[#This Row],[customer buying]]</f>
        <v>4.3812601497998234</v>
      </c>
      <c r="I2179">
        <v>11834.51</v>
      </c>
      <c r="J2179">
        <v>40.76</v>
      </c>
      <c r="K2179" s="1">
        <f t="shared" si="34"/>
        <v>7010.7637240000004</v>
      </c>
      <c r="L2179">
        <v>391.43</v>
      </c>
      <c r="M2179">
        <v>1.1599999999999999</v>
      </c>
      <c r="N2179" s="1">
        <f>Table1[[#This Row],[final_price]]*Table1[[#This Row],[competitor_price_index]]</f>
        <v>8132.48591984</v>
      </c>
      <c r="O2179" t="s">
        <v>45</v>
      </c>
      <c r="P2179">
        <v>1006</v>
      </c>
      <c r="Q2179">
        <v>8497</v>
      </c>
      <c r="R2179">
        <v>21.65</v>
      </c>
      <c r="S2179" s="2">
        <f>Table1[[#This Row],[units_sold]]*(Table1[[#This Row],[return_rate]]/100)</f>
        <v>1839.6005</v>
      </c>
      <c r="T2179" s="2">
        <f>Table1[[#This Row],[units_sold]]-Table1[[#This Row],[unit_return]]</f>
        <v>6657.3994999999995</v>
      </c>
      <c r="U2179">
        <f>Table1[[#This Row],[final_sold]]*Table1[[#This Row],[final_price]]</f>
        <v>46673454.910775736</v>
      </c>
      <c r="V2179">
        <v>3.64</v>
      </c>
      <c r="W2179">
        <v>4.26</v>
      </c>
    </row>
    <row r="2180" spans="1:23" x14ac:dyDescent="0.3">
      <c r="A2180">
        <v>2024</v>
      </c>
      <c r="B2180" t="s">
        <v>39</v>
      </c>
      <c r="C2180" t="s">
        <v>18</v>
      </c>
      <c r="D2180">
        <v>144090</v>
      </c>
      <c r="E2180">
        <v>7.08</v>
      </c>
      <c r="F2180" s="2">
        <f>Table1[[#This Row],[website_traffic]]*(Table1[[#This Row],[conversion_rate]]/100)</f>
        <v>10201.572</v>
      </c>
      <c r="G2180">
        <v>281547.31</v>
      </c>
      <c r="H2180" s="2">
        <f>Table1[[#This Row],[marketing_spend]]/Table1[[#This Row],[customer buying]]</f>
        <v>27.598424046803768</v>
      </c>
      <c r="I2180">
        <v>40674.1</v>
      </c>
      <c r="J2180">
        <v>13.61</v>
      </c>
      <c r="K2180" s="1">
        <f t="shared" si="34"/>
        <v>35138.35499</v>
      </c>
      <c r="L2180">
        <v>499.24</v>
      </c>
      <c r="M2180">
        <v>0.94</v>
      </c>
      <c r="N2180" s="1">
        <f>Table1[[#This Row],[final_price]]*Table1[[#This Row],[competitor_price_index]]</f>
        <v>33030.053690599998</v>
      </c>
      <c r="O2180" t="s">
        <v>45</v>
      </c>
      <c r="P2180">
        <v>3128</v>
      </c>
      <c r="Q2180">
        <v>5896</v>
      </c>
      <c r="R2180">
        <v>3.3</v>
      </c>
      <c r="S2180" s="2">
        <f>Table1[[#This Row],[units_sold]]*(Table1[[#This Row],[return_rate]]/100)</f>
        <v>194.56800000000001</v>
      </c>
      <c r="T2180" s="2">
        <f>Table1[[#This Row],[units_sold]]-Table1[[#This Row],[unit_return]]</f>
        <v>5701.4319999999998</v>
      </c>
      <c r="U2180">
        <f>Table1[[#This Row],[final_sold]]*Table1[[#This Row],[final_price]]</f>
        <v>200338941.56734568</v>
      </c>
      <c r="V2180">
        <v>2.89</v>
      </c>
      <c r="W2180">
        <v>15.86</v>
      </c>
    </row>
    <row r="2181" spans="1:23" x14ac:dyDescent="0.3">
      <c r="A2181">
        <v>2024</v>
      </c>
      <c r="B2181" t="s">
        <v>39</v>
      </c>
      <c r="C2181" t="s">
        <v>20</v>
      </c>
      <c r="D2181">
        <v>99856</v>
      </c>
      <c r="E2181">
        <v>2.2999999999999998</v>
      </c>
      <c r="F2181" s="2">
        <f>Table1[[#This Row],[website_traffic]]*(Table1[[#This Row],[conversion_rate]]/100)</f>
        <v>2296.6880000000001</v>
      </c>
      <c r="G2181">
        <v>420966.44</v>
      </c>
      <c r="H2181" s="2">
        <f>Table1[[#This Row],[marketing_spend]]/Table1[[#This Row],[customer buying]]</f>
        <v>183.29282862974858</v>
      </c>
      <c r="I2181">
        <v>20450.5</v>
      </c>
      <c r="J2181">
        <v>10.029999999999999</v>
      </c>
      <c r="K2181" s="1">
        <f t="shared" si="34"/>
        <v>18399.314849999999</v>
      </c>
      <c r="L2181">
        <v>116.63</v>
      </c>
      <c r="M2181">
        <v>0.84</v>
      </c>
      <c r="N2181" s="1">
        <f>Table1[[#This Row],[final_price]]*Table1[[#This Row],[competitor_price_index]]</f>
        <v>15455.424473999998</v>
      </c>
      <c r="O2181" t="s">
        <v>44</v>
      </c>
      <c r="P2181">
        <v>3779</v>
      </c>
      <c r="Q2181">
        <v>2239</v>
      </c>
      <c r="R2181">
        <v>22.3</v>
      </c>
      <c r="S2181" s="2">
        <f>Table1[[#This Row],[units_sold]]*(Table1[[#This Row],[return_rate]]/100)</f>
        <v>499.29700000000003</v>
      </c>
      <c r="T2181" s="2">
        <f>Table1[[#This Row],[units_sold]]-Table1[[#This Row],[unit_return]]</f>
        <v>1739.703</v>
      </c>
      <c r="U2181">
        <f>Table1[[#This Row],[final_sold]]*Table1[[#This Row],[final_price]]</f>
        <v>32009343.242489547</v>
      </c>
      <c r="V2181">
        <v>3.9</v>
      </c>
      <c r="W2181">
        <v>14.99</v>
      </c>
    </row>
    <row r="2182" spans="1:23" x14ac:dyDescent="0.3">
      <c r="A2182">
        <v>2024</v>
      </c>
      <c r="B2182" t="s">
        <v>39</v>
      </c>
      <c r="C2182" t="s">
        <v>20</v>
      </c>
      <c r="D2182">
        <v>149250</v>
      </c>
      <c r="E2182">
        <v>2.68</v>
      </c>
      <c r="F2182" s="2">
        <f>Table1[[#This Row],[website_traffic]]*(Table1[[#This Row],[conversion_rate]]/100)</f>
        <v>3999.9</v>
      </c>
      <c r="G2182">
        <v>23102.06</v>
      </c>
      <c r="H2182" s="2">
        <f>Table1[[#This Row],[marketing_spend]]/Table1[[#This Row],[customer buying]]</f>
        <v>5.7756593914847869</v>
      </c>
      <c r="I2182">
        <v>36074.589999999997</v>
      </c>
      <c r="J2182">
        <v>52.4</v>
      </c>
      <c r="K2182" s="1">
        <f t="shared" si="34"/>
        <v>17171.504839999998</v>
      </c>
      <c r="L2182">
        <v>82.81</v>
      </c>
      <c r="M2182">
        <v>0.95</v>
      </c>
      <c r="N2182" s="1">
        <f>Table1[[#This Row],[final_price]]*Table1[[#This Row],[competitor_price_index]]</f>
        <v>16312.929597999997</v>
      </c>
      <c r="O2182" t="s">
        <v>45</v>
      </c>
      <c r="P2182">
        <v>2054</v>
      </c>
      <c r="Q2182">
        <v>2999</v>
      </c>
      <c r="R2182">
        <v>23.64</v>
      </c>
      <c r="S2182" s="2">
        <f>Table1[[#This Row],[units_sold]]*(Table1[[#This Row],[return_rate]]/100)</f>
        <v>708.96360000000004</v>
      </c>
      <c r="T2182" s="2">
        <f>Table1[[#This Row],[units_sold]]-Table1[[#This Row],[unit_return]]</f>
        <v>2290.0364</v>
      </c>
      <c r="U2182">
        <f>Table1[[#This Row],[final_sold]]*Table1[[#This Row],[final_price]]</f>
        <v>39323371.126376167</v>
      </c>
      <c r="V2182">
        <v>3.75</v>
      </c>
      <c r="W2182">
        <v>10.72</v>
      </c>
    </row>
    <row r="2183" spans="1:23" x14ac:dyDescent="0.3">
      <c r="A2183">
        <v>2024</v>
      </c>
      <c r="B2183" t="s">
        <v>39</v>
      </c>
      <c r="C2183" t="s">
        <v>19</v>
      </c>
      <c r="D2183">
        <v>25887</v>
      </c>
      <c r="E2183">
        <v>6.37</v>
      </c>
      <c r="F2183" s="2">
        <f>Table1[[#This Row],[website_traffic]]*(Table1[[#This Row],[conversion_rate]]/100)</f>
        <v>1649.0019000000002</v>
      </c>
      <c r="G2183">
        <v>205235.62</v>
      </c>
      <c r="H2183" s="2">
        <f>Table1[[#This Row],[marketing_spend]]/Table1[[#This Row],[customer buying]]</f>
        <v>124.46051153731234</v>
      </c>
      <c r="I2183">
        <v>14318.66</v>
      </c>
      <c r="J2183">
        <v>5.92</v>
      </c>
      <c r="K2183" s="1">
        <f t="shared" si="34"/>
        <v>13470.995327999999</v>
      </c>
      <c r="L2183">
        <v>26.42</v>
      </c>
      <c r="M2183">
        <v>0.86</v>
      </c>
      <c r="N2183" s="1">
        <f>Table1[[#This Row],[final_price]]*Table1[[#This Row],[competitor_price_index]]</f>
        <v>11585.055982079999</v>
      </c>
      <c r="O2183" t="s">
        <v>44</v>
      </c>
      <c r="P2183">
        <v>1839</v>
      </c>
      <c r="Q2183">
        <v>1640</v>
      </c>
      <c r="R2183">
        <v>22.7</v>
      </c>
      <c r="S2183" s="2">
        <f>Table1[[#This Row],[units_sold]]*(Table1[[#This Row],[return_rate]]/100)</f>
        <v>372.28</v>
      </c>
      <c r="T2183" s="2">
        <f>Table1[[#This Row],[units_sold]]-Table1[[#This Row],[unit_return]]</f>
        <v>1267.72</v>
      </c>
      <c r="U2183">
        <f>Table1[[#This Row],[final_sold]]*Table1[[#This Row],[final_price]]</f>
        <v>17077450.19721216</v>
      </c>
      <c r="V2183">
        <v>3.98</v>
      </c>
      <c r="W2183">
        <v>17</v>
      </c>
    </row>
    <row r="2184" spans="1:23" x14ac:dyDescent="0.3">
      <c r="A2184">
        <v>2024</v>
      </c>
      <c r="B2184" t="s">
        <v>39</v>
      </c>
      <c r="C2184" t="s">
        <v>21</v>
      </c>
      <c r="D2184">
        <v>68564</v>
      </c>
      <c r="E2184">
        <v>3.96</v>
      </c>
      <c r="F2184" s="2">
        <f>Table1[[#This Row],[website_traffic]]*(Table1[[#This Row],[conversion_rate]]/100)</f>
        <v>2715.1343999999999</v>
      </c>
      <c r="G2184">
        <v>463996.49</v>
      </c>
      <c r="H2184" s="2">
        <f>Table1[[#This Row],[marketing_spend]]/Table1[[#This Row],[customer buying]]</f>
        <v>170.89264163129457</v>
      </c>
      <c r="I2184">
        <v>15019.02</v>
      </c>
      <c r="J2184">
        <v>14.14</v>
      </c>
      <c r="K2184" s="1">
        <f t="shared" si="34"/>
        <v>12895.330572000001</v>
      </c>
      <c r="L2184">
        <v>367.68</v>
      </c>
      <c r="M2184">
        <v>1</v>
      </c>
      <c r="N2184" s="1">
        <f>Table1[[#This Row],[final_price]]*Table1[[#This Row],[competitor_price_index]]</f>
        <v>12895.330572000001</v>
      </c>
      <c r="O2184" t="s">
        <v>45</v>
      </c>
      <c r="P2184">
        <v>3309</v>
      </c>
      <c r="Q2184">
        <v>1612</v>
      </c>
      <c r="R2184">
        <v>22.99</v>
      </c>
      <c r="S2184" s="2">
        <f>Table1[[#This Row],[units_sold]]*(Table1[[#This Row],[return_rate]]/100)</f>
        <v>370.59879999999998</v>
      </c>
      <c r="T2184" s="2">
        <f>Table1[[#This Row],[units_sold]]-Table1[[#This Row],[unit_return]]</f>
        <v>1241.4012</v>
      </c>
      <c r="U2184">
        <f>Table1[[#This Row],[final_sold]]*Table1[[#This Row],[final_price]]</f>
        <v>16008278.846477488</v>
      </c>
      <c r="V2184">
        <v>2.97</v>
      </c>
      <c r="W2184">
        <v>13.95</v>
      </c>
    </row>
    <row r="2185" spans="1:23" x14ac:dyDescent="0.3">
      <c r="A2185">
        <v>2024</v>
      </c>
      <c r="B2185" t="s">
        <v>39</v>
      </c>
      <c r="C2185" t="s">
        <v>19</v>
      </c>
      <c r="D2185">
        <v>76186</v>
      </c>
      <c r="E2185">
        <v>1.61</v>
      </c>
      <c r="F2185" s="2">
        <f>Table1[[#This Row],[website_traffic]]*(Table1[[#This Row],[conversion_rate]]/100)</f>
        <v>1226.5945999999999</v>
      </c>
      <c r="G2185">
        <v>97346.17</v>
      </c>
      <c r="H2185" s="2">
        <f>Table1[[#This Row],[marketing_spend]]/Table1[[#This Row],[customer buying]]</f>
        <v>79.362953334377963</v>
      </c>
      <c r="I2185">
        <v>15303.4</v>
      </c>
      <c r="J2185">
        <v>57.21</v>
      </c>
      <c r="K2185" s="1">
        <f t="shared" si="34"/>
        <v>6548.3248599999988</v>
      </c>
      <c r="L2185">
        <v>430.05</v>
      </c>
      <c r="M2185">
        <v>1.07</v>
      </c>
      <c r="N2185" s="1">
        <f>Table1[[#This Row],[final_price]]*Table1[[#This Row],[competitor_price_index]]</f>
        <v>7006.7076001999994</v>
      </c>
      <c r="O2185" t="s">
        <v>44</v>
      </c>
      <c r="P2185">
        <v>1676</v>
      </c>
      <c r="Q2185">
        <v>1097</v>
      </c>
      <c r="R2185">
        <v>10.96</v>
      </c>
      <c r="S2185" s="2">
        <f>Table1[[#This Row],[units_sold]]*(Table1[[#This Row],[return_rate]]/100)</f>
        <v>120.2312</v>
      </c>
      <c r="T2185" s="2">
        <f>Table1[[#This Row],[units_sold]]-Table1[[#This Row],[unit_return]]</f>
        <v>976.76880000000006</v>
      </c>
      <c r="U2185">
        <f>Table1[[#This Row],[final_sold]]*Table1[[#This Row],[final_price]]</f>
        <v>6396199.4155123672</v>
      </c>
      <c r="V2185">
        <v>3.58</v>
      </c>
      <c r="W2185">
        <v>16.95</v>
      </c>
    </row>
    <row r="2186" spans="1:23" x14ac:dyDescent="0.3">
      <c r="A2186">
        <v>2024</v>
      </c>
      <c r="B2186" t="s">
        <v>39</v>
      </c>
      <c r="C2186" t="s">
        <v>21</v>
      </c>
      <c r="D2186">
        <v>195555</v>
      </c>
      <c r="E2186">
        <v>1.29</v>
      </c>
      <c r="F2186" s="2">
        <f>Table1[[#This Row],[website_traffic]]*(Table1[[#This Row],[conversion_rate]]/100)</f>
        <v>2522.6595000000002</v>
      </c>
      <c r="G2186">
        <v>485113.16</v>
      </c>
      <c r="H2186" s="2">
        <f>Table1[[#This Row],[marketing_spend]]/Table1[[#This Row],[customer buying]]</f>
        <v>192.30227464308993</v>
      </c>
      <c r="I2186">
        <v>20258.72</v>
      </c>
      <c r="J2186">
        <v>30.78</v>
      </c>
      <c r="K2186" s="1">
        <f t="shared" si="34"/>
        <v>14023.085983999999</v>
      </c>
      <c r="L2186">
        <v>96.51</v>
      </c>
      <c r="M2186">
        <v>0.88</v>
      </c>
      <c r="N2186" s="1">
        <f>Table1[[#This Row],[final_price]]*Table1[[#This Row],[competitor_price_index]]</f>
        <v>12340.315665919999</v>
      </c>
      <c r="O2186" t="s">
        <v>44</v>
      </c>
      <c r="P2186">
        <v>2974</v>
      </c>
      <c r="Q2186">
        <v>2037</v>
      </c>
      <c r="R2186">
        <v>4.84</v>
      </c>
      <c r="S2186" s="2">
        <f>Table1[[#This Row],[units_sold]]*(Table1[[#This Row],[return_rate]]/100)</f>
        <v>98.590800000000002</v>
      </c>
      <c r="T2186" s="2">
        <f>Table1[[#This Row],[units_sold]]-Table1[[#This Row],[unit_return]]</f>
        <v>1938.4092000000001</v>
      </c>
      <c r="U2186">
        <f>Table1[[#This Row],[final_sold]]*Table1[[#This Row],[final_price]]</f>
        <v>27182478.883776654</v>
      </c>
      <c r="V2186">
        <v>3.23</v>
      </c>
      <c r="W2186">
        <v>20.29</v>
      </c>
    </row>
    <row r="2187" spans="1:23" x14ac:dyDescent="0.3">
      <c r="A2187">
        <v>2024</v>
      </c>
      <c r="B2187" t="s">
        <v>39</v>
      </c>
      <c r="C2187" t="s">
        <v>18</v>
      </c>
      <c r="D2187">
        <v>127121</v>
      </c>
      <c r="E2187">
        <v>4.75</v>
      </c>
      <c r="F2187" s="2">
        <f>Table1[[#This Row],[website_traffic]]*(Table1[[#This Row],[conversion_rate]]/100)</f>
        <v>6038.2475000000004</v>
      </c>
      <c r="G2187">
        <v>428767.19</v>
      </c>
      <c r="H2187" s="2">
        <f>Table1[[#This Row],[marketing_spend]]/Table1[[#This Row],[customer buying]]</f>
        <v>71.008548424025349</v>
      </c>
      <c r="I2187">
        <v>5645.92</v>
      </c>
      <c r="J2187">
        <v>14.79</v>
      </c>
      <c r="K2187" s="1">
        <f t="shared" si="34"/>
        <v>4810.8884319999997</v>
      </c>
      <c r="L2187">
        <v>218.86</v>
      </c>
      <c r="M2187">
        <v>1.0900000000000001</v>
      </c>
      <c r="N2187" s="1">
        <f>Table1[[#This Row],[final_price]]*Table1[[#This Row],[competitor_price_index]]</f>
        <v>5243.8683908800003</v>
      </c>
      <c r="O2187" t="s">
        <v>45</v>
      </c>
      <c r="P2187">
        <v>3146</v>
      </c>
      <c r="Q2187">
        <v>3985</v>
      </c>
      <c r="R2187">
        <v>24.25</v>
      </c>
      <c r="S2187" s="2">
        <f>Table1[[#This Row],[units_sold]]*(Table1[[#This Row],[return_rate]]/100)</f>
        <v>966.36249999999995</v>
      </c>
      <c r="T2187" s="2">
        <f>Table1[[#This Row],[units_sold]]-Table1[[#This Row],[unit_return]]</f>
        <v>3018.6374999999998</v>
      </c>
      <c r="U2187">
        <f>Table1[[#This Row],[final_sold]]*Table1[[#This Row],[final_price]]</f>
        <v>14522328.229151398</v>
      </c>
      <c r="V2187">
        <v>3.3</v>
      </c>
      <c r="W2187">
        <v>16.21</v>
      </c>
    </row>
    <row r="2188" spans="1:23" x14ac:dyDescent="0.3">
      <c r="A2188">
        <v>2024</v>
      </c>
      <c r="B2188" t="s">
        <v>39</v>
      </c>
      <c r="C2188" t="s">
        <v>21</v>
      </c>
      <c r="D2188">
        <v>102477</v>
      </c>
      <c r="E2188">
        <v>1.1599999999999999</v>
      </c>
      <c r="F2188" s="2">
        <f>Table1[[#This Row],[website_traffic]]*(Table1[[#This Row],[conversion_rate]]/100)</f>
        <v>1188.7331999999999</v>
      </c>
      <c r="G2188">
        <v>68946.039999999994</v>
      </c>
      <c r="H2188" s="2">
        <f>Table1[[#This Row],[marketing_spend]]/Table1[[#This Row],[customer buying]]</f>
        <v>57.999591497907183</v>
      </c>
      <c r="I2188">
        <v>28105.360000000001</v>
      </c>
      <c r="J2188">
        <v>52.41</v>
      </c>
      <c r="K2188" s="1">
        <f t="shared" si="34"/>
        <v>13375.340824000001</v>
      </c>
      <c r="L2188">
        <v>278.08999999999997</v>
      </c>
      <c r="M2188">
        <v>1.1499999999999999</v>
      </c>
      <c r="N2188" s="1">
        <f>Table1[[#This Row],[final_price]]*Table1[[#This Row],[competitor_price_index]]</f>
        <v>15381.641947599999</v>
      </c>
      <c r="O2188" t="s">
        <v>45</v>
      </c>
      <c r="P2188">
        <v>3397</v>
      </c>
      <c r="Q2188">
        <v>991</v>
      </c>
      <c r="R2188">
        <v>15.98</v>
      </c>
      <c r="S2188" s="2">
        <f>Table1[[#This Row],[units_sold]]*(Table1[[#This Row],[return_rate]]/100)</f>
        <v>158.36179999999999</v>
      </c>
      <c r="T2188" s="2">
        <f>Table1[[#This Row],[units_sold]]-Table1[[#This Row],[unit_return]]</f>
        <v>832.63819999999998</v>
      </c>
      <c r="U2188">
        <f>Table1[[#This Row],[final_sold]]*Table1[[#This Row],[final_price]]</f>
        <v>11136819.708081877</v>
      </c>
      <c r="V2188">
        <v>4.17</v>
      </c>
      <c r="W2188">
        <v>11.79</v>
      </c>
    </row>
    <row r="2189" spans="1:23" x14ac:dyDescent="0.3">
      <c r="A2189">
        <v>2024</v>
      </c>
      <c r="B2189" t="s">
        <v>39</v>
      </c>
      <c r="C2189" t="s">
        <v>20</v>
      </c>
      <c r="D2189">
        <v>78972</v>
      </c>
      <c r="E2189">
        <v>6.72</v>
      </c>
      <c r="F2189" s="2">
        <f>Table1[[#This Row],[website_traffic]]*(Table1[[#This Row],[conversion_rate]]/100)</f>
        <v>5306.9183999999996</v>
      </c>
      <c r="G2189">
        <v>125509.74</v>
      </c>
      <c r="H2189" s="2">
        <f>Table1[[#This Row],[marketing_spend]]/Table1[[#This Row],[customer buying]]</f>
        <v>23.650211015115669</v>
      </c>
      <c r="I2189">
        <v>786.64</v>
      </c>
      <c r="J2189">
        <v>36.57</v>
      </c>
      <c r="K2189" s="1">
        <f t="shared" si="34"/>
        <v>498.96575199999995</v>
      </c>
      <c r="L2189">
        <v>467.95</v>
      </c>
      <c r="M2189">
        <v>1.1599999999999999</v>
      </c>
      <c r="N2189" s="1">
        <f>Table1[[#This Row],[final_price]]*Table1[[#This Row],[competitor_price_index]]</f>
        <v>578.80027231999986</v>
      </c>
      <c r="O2189" t="s">
        <v>45</v>
      </c>
      <c r="P2189">
        <v>1748</v>
      </c>
      <c r="Q2189">
        <v>4150</v>
      </c>
      <c r="R2189">
        <v>24.23</v>
      </c>
      <c r="S2189" s="2">
        <f>Table1[[#This Row],[units_sold]]*(Table1[[#This Row],[return_rate]]/100)</f>
        <v>1005.5450000000001</v>
      </c>
      <c r="T2189" s="2">
        <f>Table1[[#This Row],[units_sold]]-Table1[[#This Row],[unit_return]]</f>
        <v>3144.4549999999999</v>
      </c>
      <c r="U2189">
        <f>Table1[[#This Row],[final_sold]]*Table1[[#This Row],[final_price]]</f>
        <v>1568975.3537051599</v>
      </c>
      <c r="V2189">
        <v>3.91</v>
      </c>
      <c r="W2189">
        <v>6.76</v>
      </c>
    </row>
    <row r="2190" spans="1:23" x14ac:dyDescent="0.3">
      <c r="A2190">
        <v>2024</v>
      </c>
      <c r="B2190" t="s">
        <v>39</v>
      </c>
      <c r="C2190" t="s">
        <v>22</v>
      </c>
      <c r="D2190">
        <v>175798</v>
      </c>
      <c r="E2190">
        <v>6.76</v>
      </c>
      <c r="F2190" s="2">
        <f>Table1[[#This Row],[website_traffic]]*(Table1[[#This Row],[conversion_rate]]/100)</f>
        <v>11883.944799999999</v>
      </c>
      <c r="G2190">
        <v>244061.91</v>
      </c>
      <c r="H2190" s="2">
        <f>Table1[[#This Row],[marketing_spend]]/Table1[[#This Row],[customer buying]]</f>
        <v>20.53711239049175</v>
      </c>
      <c r="I2190">
        <v>43079.46</v>
      </c>
      <c r="J2190">
        <v>21.46</v>
      </c>
      <c r="K2190" s="1">
        <f t="shared" si="34"/>
        <v>33834.607883999997</v>
      </c>
      <c r="L2190">
        <v>285.56</v>
      </c>
      <c r="M2190">
        <v>0.98</v>
      </c>
      <c r="N2190" s="1">
        <f>Table1[[#This Row],[final_price]]*Table1[[#This Row],[competitor_price_index]]</f>
        <v>33157.915726319996</v>
      </c>
      <c r="O2190" t="s">
        <v>45</v>
      </c>
      <c r="P2190">
        <v>744</v>
      </c>
      <c r="Q2190">
        <v>8841</v>
      </c>
      <c r="R2190">
        <v>21.03</v>
      </c>
      <c r="S2190" s="2">
        <f>Table1[[#This Row],[units_sold]]*(Table1[[#This Row],[return_rate]]/100)</f>
        <v>1859.2623000000001</v>
      </c>
      <c r="T2190" s="2">
        <f>Table1[[#This Row],[units_sold]]-Table1[[#This Row],[unit_return]]</f>
        <v>6981.7376999999997</v>
      </c>
      <c r="U2190">
        <f>Table1[[#This Row],[final_sold]]*Table1[[#This Row],[final_price]]</f>
        <v>236224357.42844</v>
      </c>
      <c r="V2190">
        <v>3.72</v>
      </c>
      <c r="W2190">
        <v>7.01</v>
      </c>
    </row>
    <row r="2191" spans="1:23" x14ac:dyDescent="0.3">
      <c r="A2191">
        <v>2024</v>
      </c>
      <c r="B2191" t="s">
        <v>39</v>
      </c>
      <c r="C2191" t="s">
        <v>19</v>
      </c>
      <c r="D2191">
        <v>124089</v>
      </c>
      <c r="E2191">
        <v>4.4800000000000004</v>
      </c>
      <c r="F2191" s="2">
        <f>Table1[[#This Row],[website_traffic]]*(Table1[[#This Row],[conversion_rate]]/100)</f>
        <v>5559.1872000000012</v>
      </c>
      <c r="G2191">
        <v>303066.38</v>
      </c>
      <c r="H2191" s="2">
        <f>Table1[[#This Row],[marketing_spend]]/Table1[[#This Row],[customer buying]]</f>
        <v>54.516311305364916</v>
      </c>
      <c r="I2191">
        <v>34593.01</v>
      </c>
      <c r="J2191">
        <v>54.17</v>
      </c>
      <c r="K2191" s="1">
        <f t="shared" si="34"/>
        <v>15853.976482999999</v>
      </c>
      <c r="L2191">
        <v>293.55</v>
      </c>
      <c r="M2191">
        <v>1.18</v>
      </c>
      <c r="N2191" s="1">
        <f>Table1[[#This Row],[final_price]]*Table1[[#This Row],[competitor_price_index]]</f>
        <v>18707.692249939999</v>
      </c>
      <c r="O2191" t="s">
        <v>45</v>
      </c>
      <c r="P2191">
        <v>235</v>
      </c>
      <c r="Q2191">
        <v>3880</v>
      </c>
      <c r="R2191">
        <v>3.96</v>
      </c>
      <c r="S2191" s="2">
        <f>Table1[[#This Row],[units_sold]]*(Table1[[#This Row],[return_rate]]/100)</f>
        <v>153.648</v>
      </c>
      <c r="T2191" s="2">
        <f>Table1[[#This Row],[units_sold]]-Table1[[#This Row],[unit_return]]</f>
        <v>3726.3519999999999</v>
      </c>
      <c r="U2191">
        <f>Table1[[#This Row],[final_sold]]*Table1[[#This Row],[final_price]]</f>
        <v>59077496.975380011</v>
      </c>
      <c r="V2191">
        <v>3.49</v>
      </c>
      <c r="W2191">
        <v>12.38</v>
      </c>
    </row>
    <row r="2192" spans="1:23" x14ac:dyDescent="0.3">
      <c r="A2192">
        <v>2024</v>
      </c>
      <c r="B2192" t="s">
        <v>39</v>
      </c>
      <c r="C2192" t="s">
        <v>18</v>
      </c>
      <c r="D2192">
        <v>144686</v>
      </c>
      <c r="E2192">
        <v>6.06</v>
      </c>
      <c r="F2192" s="2">
        <f>Table1[[#This Row],[website_traffic]]*(Table1[[#This Row],[conversion_rate]]/100)</f>
        <v>8767.9715999999989</v>
      </c>
      <c r="G2192">
        <v>361002.3</v>
      </c>
      <c r="H2192" s="2">
        <f>Table1[[#This Row],[marketing_spend]]/Table1[[#This Row],[customer buying]]</f>
        <v>41.172840933928214</v>
      </c>
      <c r="I2192">
        <v>25825.64</v>
      </c>
      <c r="J2192">
        <v>53.49</v>
      </c>
      <c r="K2192" s="1">
        <f t="shared" si="34"/>
        <v>12011.505163999998</v>
      </c>
      <c r="L2192">
        <v>480.34</v>
      </c>
      <c r="M2192">
        <v>0.95</v>
      </c>
      <c r="N2192" s="1">
        <f>Table1[[#This Row],[final_price]]*Table1[[#This Row],[competitor_price_index]]</f>
        <v>11410.929905799998</v>
      </c>
      <c r="O2192" t="s">
        <v>44</v>
      </c>
      <c r="P2192">
        <v>1631</v>
      </c>
      <c r="Q2192">
        <v>9513</v>
      </c>
      <c r="R2192">
        <v>3.81</v>
      </c>
      <c r="S2192" s="2">
        <f>Table1[[#This Row],[units_sold]]*(Table1[[#This Row],[return_rate]]/100)</f>
        <v>362.44530000000003</v>
      </c>
      <c r="T2192" s="2">
        <f>Table1[[#This Row],[units_sold]]-Table1[[#This Row],[unit_return]]</f>
        <v>9150.5547000000006</v>
      </c>
      <c r="U2192">
        <f>Table1[[#This Row],[final_sold]]*Table1[[#This Row],[final_price]]</f>
        <v>109911935.03251447</v>
      </c>
      <c r="V2192">
        <v>4.34</v>
      </c>
      <c r="W2192">
        <v>16.53</v>
      </c>
    </row>
    <row r="2193" spans="1:23" x14ac:dyDescent="0.3">
      <c r="A2193">
        <v>2024</v>
      </c>
      <c r="B2193" t="s">
        <v>39</v>
      </c>
      <c r="C2193" t="s">
        <v>19</v>
      </c>
      <c r="D2193">
        <v>137362</v>
      </c>
      <c r="E2193">
        <v>3.36</v>
      </c>
      <c r="F2193" s="2">
        <f>Table1[[#This Row],[website_traffic]]*(Table1[[#This Row],[conversion_rate]]/100)</f>
        <v>4615.3631999999998</v>
      </c>
      <c r="G2193">
        <v>200095.96</v>
      </c>
      <c r="H2193" s="2">
        <f>Table1[[#This Row],[marketing_spend]]/Table1[[#This Row],[customer buying]]</f>
        <v>43.354325830738524</v>
      </c>
      <c r="I2193">
        <v>33535.39</v>
      </c>
      <c r="J2193">
        <v>32.33</v>
      </c>
      <c r="K2193" s="1">
        <f t="shared" si="34"/>
        <v>22693.398413000003</v>
      </c>
      <c r="L2193">
        <v>161.63</v>
      </c>
      <c r="M2193">
        <v>1.04</v>
      </c>
      <c r="N2193" s="1">
        <f>Table1[[#This Row],[final_price]]*Table1[[#This Row],[competitor_price_index]]</f>
        <v>23601.134349520005</v>
      </c>
      <c r="O2193" t="s">
        <v>44</v>
      </c>
      <c r="P2193">
        <v>2219</v>
      </c>
      <c r="Q2193">
        <v>4315</v>
      </c>
      <c r="R2193">
        <v>15.6</v>
      </c>
      <c r="S2193" s="2">
        <f>Table1[[#This Row],[units_sold]]*(Table1[[#This Row],[return_rate]]/100)</f>
        <v>673.14</v>
      </c>
      <c r="T2193" s="2">
        <f>Table1[[#This Row],[units_sold]]-Table1[[#This Row],[unit_return]]</f>
        <v>3641.86</v>
      </c>
      <c r="U2193">
        <f>Table1[[#This Row],[final_sold]]*Table1[[#This Row],[final_price]]</f>
        <v>82646179.944368199</v>
      </c>
      <c r="V2193">
        <v>3.74</v>
      </c>
      <c r="W2193">
        <v>15.07</v>
      </c>
    </row>
    <row r="2194" spans="1:23" x14ac:dyDescent="0.3">
      <c r="A2194">
        <v>2024</v>
      </c>
      <c r="B2194" t="s">
        <v>39</v>
      </c>
      <c r="C2194" t="s">
        <v>20</v>
      </c>
      <c r="D2194">
        <v>84127</v>
      </c>
      <c r="E2194">
        <v>6.58</v>
      </c>
      <c r="F2194" s="2">
        <f>Table1[[#This Row],[website_traffic]]*(Table1[[#This Row],[conversion_rate]]/100)</f>
        <v>5535.5565999999999</v>
      </c>
      <c r="G2194">
        <v>404791.5</v>
      </c>
      <c r="H2194" s="2">
        <f>Table1[[#This Row],[marketing_spend]]/Table1[[#This Row],[customer buying]]</f>
        <v>73.125708804061361</v>
      </c>
      <c r="I2194">
        <v>21343.72</v>
      </c>
      <c r="J2194">
        <v>27.34</v>
      </c>
      <c r="K2194" s="1">
        <f t="shared" si="34"/>
        <v>15508.346952000002</v>
      </c>
      <c r="L2194">
        <v>187.51</v>
      </c>
      <c r="M2194">
        <v>0.91</v>
      </c>
      <c r="N2194" s="1">
        <f>Table1[[#This Row],[final_price]]*Table1[[#This Row],[competitor_price_index]]</f>
        <v>14112.595726320002</v>
      </c>
      <c r="O2194" t="s">
        <v>45</v>
      </c>
      <c r="P2194">
        <v>505</v>
      </c>
      <c r="Q2194">
        <v>2900</v>
      </c>
      <c r="R2194">
        <v>5.93</v>
      </c>
      <c r="S2194" s="2">
        <f>Table1[[#This Row],[units_sold]]*(Table1[[#This Row],[return_rate]]/100)</f>
        <v>171.97</v>
      </c>
      <c r="T2194" s="2">
        <f>Table1[[#This Row],[units_sold]]-Table1[[#This Row],[unit_return]]</f>
        <v>2728.03</v>
      </c>
      <c r="U2194">
        <f>Table1[[#This Row],[final_sold]]*Table1[[#This Row],[final_price]]</f>
        <v>42307235.735464565</v>
      </c>
      <c r="V2194">
        <v>2.62</v>
      </c>
      <c r="W2194">
        <v>11.4</v>
      </c>
    </row>
    <row r="2195" spans="1:23" x14ac:dyDescent="0.3">
      <c r="A2195">
        <v>2024</v>
      </c>
      <c r="B2195" t="s">
        <v>39</v>
      </c>
      <c r="C2195" t="s">
        <v>19</v>
      </c>
      <c r="D2195">
        <v>198553</v>
      </c>
      <c r="E2195">
        <v>7.86</v>
      </c>
      <c r="F2195" s="2">
        <f>Table1[[#This Row],[website_traffic]]*(Table1[[#This Row],[conversion_rate]]/100)</f>
        <v>15606.265800000001</v>
      </c>
      <c r="G2195">
        <v>455215.15</v>
      </c>
      <c r="H2195" s="2">
        <f>Table1[[#This Row],[marketing_spend]]/Table1[[#This Row],[customer buying]]</f>
        <v>29.168742595682307</v>
      </c>
      <c r="I2195">
        <v>45747.9</v>
      </c>
      <c r="J2195">
        <v>46.57</v>
      </c>
      <c r="K2195" s="1">
        <f t="shared" si="34"/>
        <v>24443.10297</v>
      </c>
      <c r="L2195">
        <v>213.8</v>
      </c>
      <c r="M2195">
        <v>0.99</v>
      </c>
      <c r="N2195" s="1">
        <f>Table1[[#This Row],[final_price]]*Table1[[#This Row],[competitor_price_index]]</f>
        <v>24198.671940299999</v>
      </c>
      <c r="O2195" t="s">
        <v>45</v>
      </c>
      <c r="P2195">
        <v>4591</v>
      </c>
      <c r="Q2195">
        <v>9176</v>
      </c>
      <c r="R2195">
        <v>11.21</v>
      </c>
      <c r="S2195" s="2">
        <f>Table1[[#This Row],[units_sold]]*(Table1[[#This Row],[return_rate]]/100)</f>
        <v>1028.6296</v>
      </c>
      <c r="T2195" s="2">
        <f>Table1[[#This Row],[units_sold]]-Table1[[#This Row],[unit_return]]</f>
        <v>8147.3703999999998</v>
      </c>
      <c r="U2195">
        <f>Table1[[#This Row],[final_sold]]*Table1[[#This Row],[final_price]]</f>
        <v>199147013.62193009</v>
      </c>
      <c r="V2195">
        <v>2.94</v>
      </c>
      <c r="W2195">
        <v>18.899999999999999</v>
      </c>
    </row>
    <row r="2196" spans="1:23" x14ac:dyDescent="0.3">
      <c r="A2196">
        <v>2024</v>
      </c>
      <c r="B2196" t="s">
        <v>39</v>
      </c>
      <c r="C2196" t="s">
        <v>18</v>
      </c>
      <c r="D2196">
        <v>79872</v>
      </c>
      <c r="E2196">
        <v>7.3</v>
      </c>
      <c r="F2196" s="2">
        <f>Table1[[#This Row],[website_traffic]]*(Table1[[#This Row],[conversion_rate]]/100)</f>
        <v>5830.6559999999999</v>
      </c>
      <c r="G2196">
        <v>77456.09</v>
      </c>
      <c r="H2196" s="2">
        <f>Table1[[#This Row],[marketing_spend]]/Table1[[#This Row],[customer buying]]</f>
        <v>13.284283963931331</v>
      </c>
      <c r="I2196">
        <v>879.26</v>
      </c>
      <c r="J2196">
        <v>3.22</v>
      </c>
      <c r="K2196" s="1">
        <f t="shared" si="34"/>
        <v>850.94782799999996</v>
      </c>
      <c r="L2196">
        <v>364.93</v>
      </c>
      <c r="M2196">
        <v>0.86</v>
      </c>
      <c r="N2196" s="1">
        <f>Table1[[#This Row],[final_price]]*Table1[[#This Row],[competitor_price_index]]</f>
        <v>731.8151320799999</v>
      </c>
      <c r="O2196" t="s">
        <v>45</v>
      </c>
      <c r="P2196">
        <v>3190</v>
      </c>
      <c r="Q2196">
        <v>5760</v>
      </c>
      <c r="R2196">
        <v>9.0500000000000007</v>
      </c>
      <c r="S2196" s="2">
        <f>Table1[[#This Row],[units_sold]]*(Table1[[#This Row],[return_rate]]/100)</f>
        <v>521.28000000000009</v>
      </c>
      <c r="T2196" s="2">
        <f>Table1[[#This Row],[units_sold]]-Table1[[#This Row],[unit_return]]</f>
        <v>5238.72</v>
      </c>
      <c r="U2196">
        <f>Table1[[#This Row],[final_sold]]*Table1[[#This Row],[final_price]]</f>
        <v>4457877.4055001596</v>
      </c>
      <c r="V2196">
        <v>4.9400000000000004</v>
      </c>
      <c r="W2196">
        <v>11.93</v>
      </c>
    </row>
    <row r="2197" spans="1:23" x14ac:dyDescent="0.3">
      <c r="A2197">
        <v>2024</v>
      </c>
      <c r="B2197" t="s">
        <v>39</v>
      </c>
      <c r="C2197" t="s">
        <v>18</v>
      </c>
      <c r="D2197">
        <v>124947</v>
      </c>
      <c r="E2197">
        <v>6.01</v>
      </c>
      <c r="F2197" s="2">
        <f>Table1[[#This Row],[website_traffic]]*(Table1[[#This Row],[conversion_rate]]/100)</f>
        <v>7509.3146999999999</v>
      </c>
      <c r="G2197">
        <v>407745.8</v>
      </c>
      <c r="H2197" s="2">
        <f>Table1[[#This Row],[marketing_spend]]/Table1[[#This Row],[customer buying]]</f>
        <v>54.298669890609325</v>
      </c>
      <c r="I2197">
        <v>11213.15</v>
      </c>
      <c r="J2197">
        <v>35.33</v>
      </c>
      <c r="K2197" s="1">
        <f t="shared" si="34"/>
        <v>7251.5441049999999</v>
      </c>
      <c r="L2197">
        <v>157.22</v>
      </c>
      <c r="M2197">
        <v>0.8</v>
      </c>
      <c r="N2197" s="1">
        <f>Table1[[#This Row],[final_price]]*Table1[[#This Row],[competitor_price_index]]</f>
        <v>5801.2352840000003</v>
      </c>
      <c r="O2197" t="s">
        <v>45</v>
      </c>
      <c r="P2197">
        <v>2975</v>
      </c>
      <c r="Q2197">
        <v>6382</v>
      </c>
      <c r="R2197">
        <v>21.8</v>
      </c>
      <c r="S2197" s="2">
        <f>Table1[[#This Row],[units_sold]]*(Table1[[#This Row],[return_rate]]/100)</f>
        <v>1391.2760000000001</v>
      </c>
      <c r="T2197" s="2">
        <f>Table1[[#This Row],[units_sold]]-Table1[[#This Row],[unit_return]]</f>
        <v>4990.7240000000002</v>
      </c>
      <c r="U2197">
        <f>Table1[[#This Row],[final_sold]]*Table1[[#This Row],[final_price]]</f>
        <v>36190455.20188202</v>
      </c>
      <c r="V2197">
        <v>4.25</v>
      </c>
      <c r="W2197">
        <v>15.22</v>
      </c>
    </row>
    <row r="2198" spans="1:23" x14ac:dyDescent="0.3">
      <c r="A2198">
        <v>2024</v>
      </c>
      <c r="B2198" t="s">
        <v>39</v>
      </c>
      <c r="C2198" t="s">
        <v>19</v>
      </c>
      <c r="D2198">
        <v>69446</v>
      </c>
      <c r="E2198">
        <v>6.9</v>
      </c>
      <c r="F2198" s="2">
        <f>Table1[[#This Row],[website_traffic]]*(Table1[[#This Row],[conversion_rate]]/100)</f>
        <v>4791.7740000000003</v>
      </c>
      <c r="G2198">
        <v>484606.35</v>
      </c>
      <c r="H2198" s="2">
        <f>Table1[[#This Row],[marketing_spend]]/Table1[[#This Row],[customer buying]]</f>
        <v>101.13297288227699</v>
      </c>
      <c r="I2198">
        <v>48808.7</v>
      </c>
      <c r="J2198">
        <v>19.940000000000001</v>
      </c>
      <c r="K2198" s="1">
        <f t="shared" si="34"/>
        <v>39076.245219999997</v>
      </c>
      <c r="L2198">
        <v>494.66</v>
      </c>
      <c r="M2198">
        <v>1.05</v>
      </c>
      <c r="N2198" s="1">
        <f>Table1[[#This Row],[final_price]]*Table1[[#This Row],[competitor_price_index]]</f>
        <v>41030.057480999996</v>
      </c>
      <c r="O2198" t="s">
        <v>45</v>
      </c>
      <c r="P2198">
        <v>3202</v>
      </c>
      <c r="Q2198">
        <v>3200</v>
      </c>
      <c r="R2198">
        <v>12.54</v>
      </c>
      <c r="S2198" s="2">
        <f>Table1[[#This Row],[units_sold]]*(Table1[[#This Row],[return_rate]]/100)</f>
        <v>401.28</v>
      </c>
      <c r="T2198" s="2">
        <f>Table1[[#This Row],[units_sold]]-Table1[[#This Row],[unit_return]]</f>
        <v>2798.7200000000003</v>
      </c>
      <c r="U2198">
        <f>Table1[[#This Row],[final_sold]]*Table1[[#This Row],[final_price]]</f>
        <v>109363469.0221184</v>
      </c>
      <c r="V2198">
        <v>3.34</v>
      </c>
      <c r="W2198">
        <v>11.92</v>
      </c>
    </row>
    <row r="2199" spans="1:23" x14ac:dyDescent="0.3">
      <c r="A2199">
        <v>2024</v>
      </c>
      <c r="B2199" t="s">
        <v>39</v>
      </c>
      <c r="C2199" t="s">
        <v>18</v>
      </c>
      <c r="D2199">
        <v>157554</v>
      </c>
      <c r="E2199">
        <v>0.88</v>
      </c>
      <c r="F2199" s="2">
        <f>Table1[[#This Row],[website_traffic]]*(Table1[[#This Row],[conversion_rate]]/100)</f>
        <v>1386.4752000000001</v>
      </c>
      <c r="G2199">
        <v>437072.28</v>
      </c>
      <c r="H2199" s="2">
        <f>Table1[[#This Row],[marketing_spend]]/Table1[[#This Row],[customer buying]]</f>
        <v>315.23988312232342</v>
      </c>
      <c r="I2199">
        <v>41225.33</v>
      </c>
      <c r="J2199">
        <v>36.57</v>
      </c>
      <c r="K2199" s="1">
        <f t="shared" si="34"/>
        <v>26149.226819</v>
      </c>
      <c r="L2199">
        <v>133.41999999999999</v>
      </c>
      <c r="M2199">
        <v>1.18</v>
      </c>
      <c r="N2199" s="1">
        <f>Table1[[#This Row],[final_price]]*Table1[[#This Row],[competitor_price_index]]</f>
        <v>30856.087646419997</v>
      </c>
      <c r="O2199" t="s">
        <v>45</v>
      </c>
      <c r="P2199">
        <v>3754</v>
      </c>
      <c r="Q2199">
        <v>812</v>
      </c>
      <c r="R2199">
        <v>22.77</v>
      </c>
      <c r="S2199" s="2">
        <f>Table1[[#This Row],[units_sold]]*(Table1[[#This Row],[return_rate]]/100)</f>
        <v>184.89239999999998</v>
      </c>
      <c r="T2199" s="2">
        <f>Table1[[#This Row],[units_sold]]-Table1[[#This Row],[unit_return]]</f>
        <v>627.10760000000005</v>
      </c>
      <c r="U2199">
        <f>Table1[[#This Row],[final_sold]]*Table1[[#This Row],[final_price]]</f>
        <v>16398378.872318726</v>
      </c>
      <c r="V2199">
        <v>2.93</v>
      </c>
      <c r="W2199">
        <v>7.9</v>
      </c>
    </row>
    <row r="2200" spans="1:23" x14ac:dyDescent="0.3">
      <c r="A2200">
        <v>2024</v>
      </c>
      <c r="B2200" t="s">
        <v>39</v>
      </c>
      <c r="C2200" t="s">
        <v>22</v>
      </c>
      <c r="D2200">
        <v>127272</v>
      </c>
      <c r="E2200">
        <v>1.98</v>
      </c>
      <c r="F2200" s="2">
        <f>Table1[[#This Row],[website_traffic]]*(Table1[[#This Row],[conversion_rate]]/100)</f>
        <v>2519.9856</v>
      </c>
      <c r="G2200">
        <v>20059.05</v>
      </c>
      <c r="H2200" s="2">
        <f>Table1[[#This Row],[marketing_spend]]/Table1[[#This Row],[customer buying]]</f>
        <v>7.9599859618245432</v>
      </c>
      <c r="I2200">
        <v>40167.53</v>
      </c>
      <c r="J2200">
        <v>43.08</v>
      </c>
      <c r="K2200" s="1">
        <f t="shared" si="34"/>
        <v>22863.358076</v>
      </c>
      <c r="L2200">
        <v>368.18</v>
      </c>
      <c r="M2200">
        <v>0.91</v>
      </c>
      <c r="N2200" s="1">
        <f>Table1[[#This Row],[final_price]]*Table1[[#This Row],[competitor_price_index]]</f>
        <v>20805.655849160001</v>
      </c>
      <c r="O2200" t="s">
        <v>45</v>
      </c>
      <c r="P2200">
        <v>4450</v>
      </c>
      <c r="Q2200">
        <v>1980</v>
      </c>
      <c r="R2200">
        <v>1.38</v>
      </c>
      <c r="S2200" s="2">
        <f>Table1[[#This Row],[units_sold]]*(Table1[[#This Row],[return_rate]]/100)</f>
        <v>27.323999999999998</v>
      </c>
      <c r="T2200" s="2">
        <f>Table1[[#This Row],[units_sold]]-Table1[[#This Row],[unit_return]]</f>
        <v>1952.6759999999999</v>
      </c>
      <c r="U2200">
        <f>Table1[[#This Row],[final_sold]]*Table1[[#This Row],[final_price]]</f>
        <v>44644730.594411373</v>
      </c>
      <c r="V2200">
        <v>3.93</v>
      </c>
      <c r="W2200">
        <v>12.64</v>
      </c>
    </row>
    <row r="2201" spans="1:23" x14ac:dyDescent="0.3">
      <c r="A2201">
        <v>2024</v>
      </c>
      <c r="B2201" t="s">
        <v>39</v>
      </c>
      <c r="C2201" t="s">
        <v>18</v>
      </c>
      <c r="D2201">
        <v>132086</v>
      </c>
      <c r="E2201">
        <v>0.66</v>
      </c>
      <c r="F2201" s="2">
        <f>Table1[[#This Row],[website_traffic]]*(Table1[[#This Row],[conversion_rate]]/100)</f>
        <v>871.76760000000002</v>
      </c>
      <c r="G2201">
        <v>51640.08</v>
      </c>
      <c r="H2201" s="2">
        <f>Table1[[#This Row],[marketing_spend]]/Table1[[#This Row],[customer buying]]</f>
        <v>59.236062455177276</v>
      </c>
      <c r="I2201">
        <v>538.04999999999995</v>
      </c>
      <c r="J2201">
        <v>43.43</v>
      </c>
      <c r="K2201" s="1">
        <f t="shared" si="34"/>
        <v>304.37488499999995</v>
      </c>
      <c r="L2201">
        <v>316.02999999999997</v>
      </c>
      <c r="M2201">
        <v>1.0900000000000001</v>
      </c>
      <c r="N2201" s="1">
        <f>Table1[[#This Row],[final_price]]*Table1[[#This Row],[competitor_price_index]]</f>
        <v>331.76862464999999</v>
      </c>
      <c r="O2201" t="s">
        <v>45</v>
      </c>
      <c r="P2201">
        <v>728</v>
      </c>
      <c r="Q2201">
        <v>535</v>
      </c>
      <c r="R2201">
        <v>1.81</v>
      </c>
      <c r="S2201" s="2">
        <f>Table1[[#This Row],[units_sold]]*(Table1[[#This Row],[return_rate]]/100)</f>
        <v>9.6835000000000004</v>
      </c>
      <c r="T2201" s="2">
        <f>Table1[[#This Row],[units_sold]]-Table1[[#This Row],[unit_return]]</f>
        <v>525.31650000000002</v>
      </c>
      <c r="U2201">
        <f>Table1[[#This Row],[final_sold]]*Table1[[#This Row],[final_price]]</f>
        <v>159893.14927610249</v>
      </c>
      <c r="V2201">
        <v>3.07</v>
      </c>
      <c r="W2201">
        <v>11.8</v>
      </c>
    </row>
    <row r="2202" spans="1:23" x14ac:dyDescent="0.3">
      <c r="A2202">
        <v>2024</v>
      </c>
      <c r="B2202" t="s">
        <v>39</v>
      </c>
      <c r="C2202" t="s">
        <v>19</v>
      </c>
      <c r="D2202">
        <v>121162</v>
      </c>
      <c r="E2202">
        <v>7.26</v>
      </c>
      <c r="F2202" s="2">
        <f>Table1[[#This Row],[website_traffic]]*(Table1[[#This Row],[conversion_rate]]/100)</f>
        <v>8796.3611999999994</v>
      </c>
      <c r="G2202">
        <v>219523.52</v>
      </c>
      <c r="H2202" s="2">
        <f>Table1[[#This Row],[marketing_spend]]/Table1[[#This Row],[customer buying]]</f>
        <v>24.95617392337186</v>
      </c>
      <c r="I2202">
        <v>7633.55</v>
      </c>
      <c r="J2202">
        <v>59.41</v>
      </c>
      <c r="K2202" s="1">
        <f t="shared" si="34"/>
        <v>3098.4579450000006</v>
      </c>
      <c r="L2202">
        <v>88.34</v>
      </c>
      <c r="M2202">
        <v>0.9</v>
      </c>
      <c r="N2202" s="1">
        <f>Table1[[#This Row],[final_price]]*Table1[[#This Row],[competitor_price_index]]</f>
        <v>2788.6121505000006</v>
      </c>
      <c r="O2202" t="s">
        <v>45</v>
      </c>
      <c r="P2202">
        <v>3350</v>
      </c>
      <c r="Q2202">
        <v>6544</v>
      </c>
      <c r="R2202">
        <v>24.59</v>
      </c>
      <c r="S2202" s="2">
        <f>Table1[[#This Row],[units_sold]]*(Table1[[#This Row],[return_rate]]/100)</f>
        <v>1609.1695999999999</v>
      </c>
      <c r="T2202" s="2">
        <f>Table1[[#This Row],[units_sold]]-Table1[[#This Row],[unit_return]]</f>
        <v>4934.8303999999998</v>
      </c>
      <c r="U2202">
        <f>Table1[[#This Row],[final_sold]]*Table1[[#This Row],[final_price]]</f>
        <v>15290364.46010753</v>
      </c>
      <c r="V2202">
        <v>3.72</v>
      </c>
      <c r="W2202">
        <v>12.46</v>
      </c>
    </row>
    <row r="2203" spans="1:23" x14ac:dyDescent="0.3">
      <c r="A2203">
        <v>2024</v>
      </c>
      <c r="B2203" t="s">
        <v>39</v>
      </c>
      <c r="C2203" t="s">
        <v>19</v>
      </c>
      <c r="D2203">
        <v>180598</v>
      </c>
      <c r="E2203">
        <v>6.22</v>
      </c>
      <c r="F2203" s="2">
        <f>Table1[[#This Row],[website_traffic]]*(Table1[[#This Row],[conversion_rate]]/100)</f>
        <v>11233.195599999999</v>
      </c>
      <c r="G2203">
        <v>246816.59</v>
      </c>
      <c r="H2203" s="2">
        <f>Table1[[#This Row],[marketing_spend]]/Table1[[#This Row],[customer buying]]</f>
        <v>21.97207266648148</v>
      </c>
      <c r="I2203">
        <v>36723.410000000003</v>
      </c>
      <c r="J2203">
        <v>26.48</v>
      </c>
      <c r="K2203" s="1">
        <f t="shared" si="34"/>
        <v>26999.051032000007</v>
      </c>
      <c r="L2203">
        <v>411.95</v>
      </c>
      <c r="M2203">
        <v>0.8</v>
      </c>
      <c r="N2203" s="1">
        <f>Table1[[#This Row],[final_price]]*Table1[[#This Row],[competitor_price_index]]</f>
        <v>21599.240825600005</v>
      </c>
      <c r="O2203" t="s">
        <v>45</v>
      </c>
      <c r="P2203">
        <v>4152</v>
      </c>
      <c r="Q2203">
        <v>5976</v>
      </c>
      <c r="R2203">
        <v>21.24</v>
      </c>
      <c r="S2203" s="2">
        <f>Table1[[#This Row],[units_sold]]*(Table1[[#This Row],[return_rate]]/100)</f>
        <v>1269.3023999999998</v>
      </c>
      <c r="T2203" s="2">
        <f>Table1[[#This Row],[units_sold]]-Table1[[#This Row],[unit_return]]</f>
        <v>4706.6976000000004</v>
      </c>
      <c r="U2203">
        <f>Table1[[#This Row],[final_sold]]*Table1[[#This Row],[final_price]]</f>
        <v>127076368.69459197</v>
      </c>
      <c r="V2203">
        <v>2.66</v>
      </c>
      <c r="W2203">
        <v>9.8800000000000008</v>
      </c>
    </row>
    <row r="2204" spans="1:23" x14ac:dyDescent="0.3">
      <c r="A2204">
        <v>2024</v>
      </c>
      <c r="B2204" t="s">
        <v>39</v>
      </c>
      <c r="C2204" t="s">
        <v>21</v>
      </c>
      <c r="D2204">
        <v>67572</v>
      </c>
      <c r="E2204">
        <v>2.0499999999999998</v>
      </c>
      <c r="F2204" s="2">
        <f>Table1[[#This Row],[website_traffic]]*(Table1[[#This Row],[conversion_rate]]/100)</f>
        <v>1385.2259999999999</v>
      </c>
      <c r="G2204">
        <v>464660.13</v>
      </c>
      <c r="H2204" s="2">
        <f>Table1[[#This Row],[marketing_spend]]/Table1[[#This Row],[customer buying]]</f>
        <v>335.43994265195721</v>
      </c>
      <c r="I2204">
        <v>5026.4799999999996</v>
      </c>
      <c r="J2204">
        <v>11.2</v>
      </c>
      <c r="K2204" s="1">
        <f t="shared" si="34"/>
        <v>4463.5142399999995</v>
      </c>
      <c r="L2204">
        <v>307</v>
      </c>
      <c r="M2204">
        <v>1.18</v>
      </c>
      <c r="N2204" s="1">
        <f>Table1[[#This Row],[final_price]]*Table1[[#This Row],[competitor_price_index]]</f>
        <v>5266.9468031999995</v>
      </c>
      <c r="O2204" t="s">
        <v>45</v>
      </c>
      <c r="P2204">
        <v>3004</v>
      </c>
      <c r="Q2204">
        <v>867</v>
      </c>
      <c r="R2204">
        <v>4.92</v>
      </c>
      <c r="S2204" s="2">
        <f>Table1[[#This Row],[units_sold]]*(Table1[[#This Row],[return_rate]]/100)</f>
        <v>42.656399999999998</v>
      </c>
      <c r="T2204" s="2">
        <f>Table1[[#This Row],[units_sold]]-Table1[[#This Row],[unit_return]]</f>
        <v>824.34360000000004</v>
      </c>
      <c r="U2204">
        <f>Table1[[#This Row],[final_sold]]*Table1[[#This Row],[final_price]]</f>
        <v>3679469.3972528637</v>
      </c>
      <c r="V2204">
        <v>3.13</v>
      </c>
      <c r="W2204">
        <v>11.97</v>
      </c>
    </row>
    <row r="2205" spans="1:23" x14ac:dyDescent="0.3">
      <c r="A2205">
        <v>2024</v>
      </c>
      <c r="B2205" t="s">
        <v>39</v>
      </c>
      <c r="C2205" t="s">
        <v>21</v>
      </c>
      <c r="D2205">
        <v>179103</v>
      </c>
      <c r="E2205">
        <v>4.53</v>
      </c>
      <c r="F2205" s="2">
        <f>Table1[[#This Row],[website_traffic]]*(Table1[[#This Row],[conversion_rate]]/100)</f>
        <v>8113.3658999999998</v>
      </c>
      <c r="G2205">
        <v>152435.76</v>
      </c>
      <c r="H2205" s="2">
        <f>Table1[[#This Row],[marketing_spend]]/Table1[[#This Row],[customer buying]]</f>
        <v>18.788226967552397</v>
      </c>
      <c r="I2205">
        <v>12740.37</v>
      </c>
      <c r="J2205">
        <v>1.49</v>
      </c>
      <c r="K2205" s="1">
        <f t="shared" si="34"/>
        <v>12550.538487</v>
      </c>
      <c r="L2205">
        <v>199.87</v>
      </c>
      <c r="M2205">
        <v>0.87</v>
      </c>
      <c r="N2205" s="1">
        <f>Table1[[#This Row],[final_price]]*Table1[[#This Row],[competitor_price_index]]</f>
        <v>10918.96848369</v>
      </c>
      <c r="O2205" t="s">
        <v>45</v>
      </c>
      <c r="P2205">
        <v>1872</v>
      </c>
      <c r="Q2205">
        <v>7805</v>
      </c>
      <c r="R2205">
        <v>1.1599999999999999</v>
      </c>
      <c r="S2205" s="2">
        <f>Table1[[#This Row],[units_sold]]*(Table1[[#This Row],[return_rate]]/100)</f>
        <v>90.537999999999997</v>
      </c>
      <c r="T2205" s="2">
        <f>Table1[[#This Row],[units_sold]]-Table1[[#This Row],[unit_return]]</f>
        <v>7714.4620000000004</v>
      </c>
      <c r="U2205">
        <f>Table1[[#This Row],[final_sold]]*Table1[[#This Row],[final_price]]</f>
        <v>96820652.237498999</v>
      </c>
      <c r="V2205">
        <v>4.8099999999999996</v>
      </c>
      <c r="W2205">
        <v>4.0999999999999996</v>
      </c>
    </row>
    <row r="2206" spans="1:23" x14ac:dyDescent="0.3">
      <c r="A2206">
        <v>2024</v>
      </c>
      <c r="B2206" t="s">
        <v>39</v>
      </c>
      <c r="C2206" t="s">
        <v>21</v>
      </c>
      <c r="D2206">
        <v>111625</v>
      </c>
      <c r="E2206">
        <v>7.98</v>
      </c>
      <c r="F2206" s="2">
        <f>Table1[[#This Row],[website_traffic]]*(Table1[[#This Row],[conversion_rate]]/100)</f>
        <v>8907.6750000000011</v>
      </c>
      <c r="G2206">
        <v>105923.81</v>
      </c>
      <c r="H2206" s="2">
        <f>Table1[[#This Row],[marketing_spend]]/Table1[[#This Row],[customer buying]]</f>
        <v>11.891297111760363</v>
      </c>
      <c r="I2206">
        <v>37161.61</v>
      </c>
      <c r="J2206">
        <v>18</v>
      </c>
      <c r="K2206" s="1">
        <f t="shared" si="34"/>
        <v>30472.520200000003</v>
      </c>
      <c r="L2206">
        <v>53.75</v>
      </c>
      <c r="M2206">
        <v>0.92</v>
      </c>
      <c r="N2206" s="1">
        <f>Table1[[#This Row],[final_price]]*Table1[[#This Row],[competitor_price_index]]</f>
        <v>28034.718584000002</v>
      </c>
      <c r="O2206" t="s">
        <v>45</v>
      </c>
      <c r="P2206">
        <v>3832</v>
      </c>
      <c r="Q2206">
        <v>7072</v>
      </c>
      <c r="R2206">
        <v>16.98</v>
      </c>
      <c r="S2206" s="2">
        <f>Table1[[#This Row],[units_sold]]*(Table1[[#This Row],[return_rate]]/100)</f>
        <v>1200.8256000000001</v>
      </c>
      <c r="T2206" s="2">
        <f>Table1[[#This Row],[units_sold]]-Table1[[#This Row],[unit_return]]</f>
        <v>5871.1743999999999</v>
      </c>
      <c r="U2206">
        <f>Table1[[#This Row],[final_sold]]*Table1[[#This Row],[final_price]]</f>
        <v>178909480.5017229</v>
      </c>
      <c r="V2206">
        <v>3.97</v>
      </c>
      <c r="W2206">
        <v>8.23</v>
      </c>
    </row>
    <row r="2207" spans="1:23" x14ac:dyDescent="0.3">
      <c r="A2207">
        <v>2024</v>
      </c>
      <c r="B2207" t="s">
        <v>39</v>
      </c>
      <c r="C2207" t="s">
        <v>18</v>
      </c>
      <c r="D2207">
        <v>162361</v>
      </c>
      <c r="E2207">
        <v>3.64</v>
      </c>
      <c r="F2207" s="2">
        <f>Table1[[#This Row],[website_traffic]]*(Table1[[#This Row],[conversion_rate]]/100)</f>
        <v>5909.9404000000004</v>
      </c>
      <c r="G2207">
        <v>56200.41</v>
      </c>
      <c r="H2207" s="2">
        <f>Table1[[#This Row],[marketing_spend]]/Table1[[#This Row],[customer buying]]</f>
        <v>9.5094715337569227</v>
      </c>
      <c r="I2207">
        <v>35687.550000000003</v>
      </c>
      <c r="J2207">
        <v>51.29</v>
      </c>
      <c r="K2207" s="1">
        <f t="shared" si="34"/>
        <v>17383.405605</v>
      </c>
      <c r="L2207">
        <v>93.65</v>
      </c>
      <c r="M2207">
        <v>1.1200000000000001</v>
      </c>
      <c r="N2207" s="1">
        <f>Table1[[#This Row],[final_price]]*Table1[[#This Row],[competitor_price_index]]</f>
        <v>19469.414277600001</v>
      </c>
      <c r="O2207" t="s">
        <v>45</v>
      </c>
      <c r="P2207">
        <v>4551</v>
      </c>
      <c r="Q2207">
        <v>5768</v>
      </c>
      <c r="R2207">
        <v>12.17</v>
      </c>
      <c r="S2207" s="2">
        <f>Table1[[#This Row],[units_sold]]*(Table1[[#This Row],[return_rate]]/100)</f>
        <v>701.96559999999999</v>
      </c>
      <c r="T2207" s="2">
        <f>Table1[[#This Row],[units_sold]]-Table1[[#This Row],[unit_return]]</f>
        <v>5066.0344000000005</v>
      </c>
      <c r="U2207">
        <f>Table1[[#This Row],[final_sold]]*Table1[[#This Row],[final_price]]</f>
        <v>88064930.784082815</v>
      </c>
      <c r="V2207">
        <v>4.88</v>
      </c>
      <c r="W2207">
        <v>4.6100000000000003</v>
      </c>
    </row>
    <row r="2208" spans="1:23" x14ac:dyDescent="0.3">
      <c r="A2208">
        <v>2024</v>
      </c>
      <c r="B2208" t="s">
        <v>39</v>
      </c>
      <c r="C2208" t="s">
        <v>19</v>
      </c>
      <c r="D2208">
        <v>53018</v>
      </c>
      <c r="E2208">
        <v>6.13</v>
      </c>
      <c r="F2208" s="2">
        <f>Table1[[#This Row],[website_traffic]]*(Table1[[#This Row],[conversion_rate]]/100)</f>
        <v>3250.0034000000001</v>
      </c>
      <c r="G2208">
        <v>468307.17</v>
      </c>
      <c r="H2208" s="2">
        <f>Table1[[#This Row],[marketing_spend]]/Table1[[#This Row],[customer buying]]</f>
        <v>144.09436310128166</v>
      </c>
      <c r="I2208">
        <v>26576.3</v>
      </c>
      <c r="J2208">
        <v>30.9</v>
      </c>
      <c r="K2208" s="1">
        <f t="shared" si="34"/>
        <v>18364.223300000001</v>
      </c>
      <c r="L2208">
        <v>446.75</v>
      </c>
      <c r="M2208">
        <v>0.85</v>
      </c>
      <c r="N2208" s="1">
        <f>Table1[[#This Row],[final_price]]*Table1[[#This Row],[competitor_price_index]]</f>
        <v>15609.589805000001</v>
      </c>
      <c r="O2208" t="s">
        <v>45</v>
      </c>
      <c r="P2208">
        <v>4839</v>
      </c>
      <c r="Q2208">
        <v>1774</v>
      </c>
      <c r="R2208">
        <v>11.01</v>
      </c>
      <c r="S2208" s="2">
        <f>Table1[[#This Row],[units_sold]]*(Table1[[#This Row],[return_rate]]/100)</f>
        <v>195.31739999999999</v>
      </c>
      <c r="T2208" s="2">
        <f>Table1[[#This Row],[units_sold]]-Table1[[#This Row],[unit_return]]</f>
        <v>1578.6826000000001</v>
      </c>
      <c r="U2208">
        <f>Table1[[#This Row],[final_sold]]*Table1[[#This Row],[final_price]]</f>
        <v>28991279.786224585</v>
      </c>
      <c r="V2208">
        <v>2.73</v>
      </c>
      <c r="W2208">
        <v>13.67</v>
      </c>
    </row>
    <row r="2209" spans="1:23" x14ac:dyDescent="0.3">
      <c r="A2209">
        <v>2024</v>
      </c>
      <c r="B2209" t="s">
        <v>39</v>
      </c>
      <c r="C2209" t="s">
        <v>18</v>
      </c>
      <c r="D2209">
        <v>10176</v>
      </c>
      <c r="E2209">
        <v>5.35</v>
      </c>
      <c r="F2209" s="2">
        <f>Table1[[#This Row],[website_traffic]]*(Table1[[#This Row],[conversion_rate]]/100)</f>
        <v>544.41599999999994</v>
      </c>
      <c r="G2209">
        <v>207285.55</v>
      </c>
      <c r="H2209" s="2">
        <f>Table1[[#This Row],[marketing_spend]]/Table1[[#This Row],[customer buying]]</f>
        <v>380.74845338858523</v>
      </c>
      <c r="I2209">
        <v>40337.31</v>
      </c>
      <c r="J2209">
        <v>51.38</v>
      </c>
      <c r="K2209" s="1">
        <f t="shared" si="34"/>
        <v>19612.000121999998</v>
      </c>
      <c r="L2209">
        <v>309.83999999999997</v>
      </c>
      <c r="M2209">
        <v>1.08</v>
      </c>
      <c r="N2209" s="1">
        <f>Table1[[#This Row],[final_price]]*Table1[[#This Row],[competitor_price_index]]</f>
        <v>21180.960131759999</v>
      </c>
      <c r="O2209" t="s">
        <v>45</v>
      </c>
      <c r="P2209">
        <v>3209</v>
      </c>
      <c r="Q2209">
        <v>292</v>
      </c>
      <c r="R2209">
        <v>9.0299999999999994</v>
      </c>
      <c r="S2209" s="2">
        <f>Table1[[#This Row],[units_sold]]*(Table1[[#This Row],[return_rate]]/100)</f>
        <v>26.367599999999996</v>
      </c>
      <c r="T2209" s="2">
        <f>Table1[[#This Row],[units_sold]]-Table1[[#This Row],[unit_return]]</f>
        <v>265.63240000000002</v>
      </c>
      <c r="U2209">
        <f>Table1[[#This Row],[final_sold]]*Table1[[#This Row],[final_price]]</f>
        <v>5209582.6612071525</v>
      </c>
      <c r="V2209">
        <v>2.69</v>
      </c>
      <c r="W2209">
        <v>12.87</v>
      </c>
    </row>
    <row r="2210" spans="1:23" x14ac:dyDescent="0.3">
      <c r="A2210">
        <v>2024</v>
      </c>
      <c r="B2210" t="s">
        <v>39</v>
      </c>
      <c r="C2210" t="s">
        <v>18</v>
      </c>
      <c r="D2210">
        <v>184361</v>
      </c>
      <c r="E2210">
        <v>2.69</v>
      </c>
      <c r="F2210" s="2">
        <f>Table1[[#This Row],[website_traffic]]*(Table1[[#This Row],[conversion_rate]]/100)</f>
        <v>4959.3109000000004</v>
      </c>
      <c r="G2210">
        <v>13362.21</v>
      </c>
      <c r="H2210" s="2">
        <f>Table1[[#This Row],[marketing_spend]]/Table1[[#This Row],[customer buying]]</f>
        <v>2.6943682841097938</v>
      </c>
      <c r="I2210">
        <v>11685.8</v>
      </c>
      <c r="J2210">
        <v>32.729999999999997</v>
      </c>
      <c r="K2210" s="1">
        <f t="shared" si="34"/>
        <v>7861.03766</v>
      </c>
      <c r="L2210">
        <v>399.84</v>
      </c>
      <c r="M2210">
        <v>0.98</v>
      </c>
      <c r="N2210" s="1">
        <f>Table1[[#This Row],[final_price]]*Table1[[#This Row],[competitor_price_index]]</f>
        <v>7703.8169067999997</v>
      </c>
      <c r="O2210" t="s">
        <v>45</v>
      </c>
      <c r="P2210">
        <v>4223</v>
      </c>
      <c r="Q2210">
        <v>4562</v>
      </c>
      <c r="R2210">
        <v>22.9</v>
      </c>
      <c r="S2210" s="2">
        <f>Table1[[#This Row],[units_sold]]*(Table1[[#This Row],[return_rate]]/100)</f>
        <v>1044.6979999999999</v>
      </c>
      <c r="T2210" s="2">
        <f>Table1[[#This Row],[units_sold]]-Table1[[#This Row],[unit_return]]</f>
        <v>3517.3020000000001</v>
      </c>
      <c r="U2210">
        <f>Table1[[#This Row],[final_sold]]*Table1[[#This Row],[final_price]]</f>
        <v>27649643.483593322</v>
      </c>
      <c r="V2210">
        <v>4.5999999999999996</v>
      </c>
      <c r="W2210">
        <v>2.59</v>
      </c>
    </row>
    <row r="2211" spans="1:23" x14ac:dyDescent="0.3">
      <c r="A2211">
        <v>2024</v>
      </c>
      <c r="B2211" t="s">
        <v>39</v>
      </c>
      <c r="C2211" t="s">
        <v>19</v>
      </c>
      <c r="D2211">
        <v>123952</v>
      </c>
      <c r="E2211">
        <v>7.2</v>
      </c>
      <c r="F2211" s="2">
        <f>Table1[[#This Row],[website_traffic]]*(Table1[[#This Row],[conversion_rate]]/100)</f>
        <v>8924.5440000000017</v>
      </c>
      <c r="G2211">
        <v>470472.45</v>
      </c>
      <c r="H2211" s="2">
        <f>Table1[[#This Row],[marketing_spend]]/Table1[[#This Row],[customer buying]]</f>
        <v>52.716693424336292</v>
      </c>
      <c r="I2211">
        <v>24143.15</v>
      </c>
      <c r="J2211">
        <v>22.41</v>
      </c>
      <c r="K2211" s="1">
        <f t="shared" si="34"/>
        <v>18732.670085000002</v>
      </c>
      <c r="L2211">
        <v>305.11</v>
      </c>
      <c r="M2211">
        <v>1.1299999999999999</v>
      </c>
      <c r="N2211" s="1">
        <f>Table1[[#This Row],[final_price]]*Table1[[#This Row],[competitor_price_index]]</f>
        <v>21167.917196049999</v>
      </c>
      <c r="O2211" t="s">
        <v>44</v>
      </c>
      <c r="P2211">
        <v>3754</v>
      </c>
      <c r="Q2211">
        <v>9393</v>
      </c>
      <c r="R2211">
        <v>24.73</v>
      </c>
      <c r="S2211" s="2">
        <f>Table1[[#This Row],[units_sold]]*(Table1[[#This Row],[return_rate]]/100)</f>
        <v>2322.8888999999999</v>
      </c>
      <c r="T2211" s="2">
        <f>Table1[[#This Row],[units_sold]]-Table1[[#This Row],[unit_return]]</f>
        <v>7070.1111000000001</v>
      </c>
      <c r="U2211">
        <f>Table1[[#This Row],[final_sold]]*Table1[[#This Row],[final_price]]</f>
        <v>132442058.70059645</v>
      </c>
      <c r="V2211">
        <v>4.21</v>
      </c>
      <c r="W2211">
        <v>16.850000000000001</v>
      </c>
    </row>
    <row r="2212" spans="1:23" x14ac:dyDescent="0.3">
      <c r="A2212">
        <v>2024</v>
      </c>
      <c r="B2212" t="s">
        <v>39</v>
      </c>
      <c r="C2212" t="s">
        <v>18</v>
      </c>
      <c r="D2212">
        <v>125628</v>
      </c>
      <c r="E2212">
        <v>1.7</v>
      </c>
      <c r="F2212" s="2">
        <f>Table1[[#This Row],[website_traffic]]*(Table1[[#This Row],[conversion_rate]]/100)</f>
        <v>2135.6759999999999</v>
      </c>
      <c r="G2212">
        <v>202703.15</v>
      </c>
      <c r="H2212" s="2">
        <f>Table1[[#This Row],[marketing_spend]]/Table1[[#This Row],[customer buying]]</f>
        <v>94.912875361243934</v>
      </c>
      <c r="I2212">
        <v>2435.0700000000002</v>
      </c>
      <c r="J2212">
        <v>58.41</v>
      </c>
      <c r="K2212" s="1">
        <f t="shared" si="34"/>
        <v>1012.7456130000002</v>
      </c>
      <c r="L2212">
        <v>41.52</v>
      </c>
      <c r="M2212">
        <v>0.83</v>
      </c>
      <c r="N2212" s="1">
        <f>Table1[[#This Row],[final_price]]*Table1[[#This Row],[competitor_price_index]]</f>
        <v>840.57885879000014</v>
      </c>
      <c r="O2212" t="s">
        <v>45</v>
      </c>
      <c r="P2212">
        <v>4065</v>
      </c>
      <c r="Q2212">
        <v>1853</v>
      </c>
      <c r="R2212">
        <v>20.09</v>
      </c>
      <c r="S2212" s="2">
        <f>Table1[[#This Row],[units_sold]]*(Table1[[#This Row],[return_rate]]/100)</f>
        <v>372.26769999999999</v>
      </c>
      <c r="T2212" s="2">
        <f>Table1[[#This Row],[units_sold]]-Table1[[#This Row],[unit_return]]</f>
        <v>1480.7323000000001</v>
      </c>
      <c r="U2212">
        <f>Table1[[#This Row],[final_sold]]*Table1[[#This Row],[final_price]]</f>
        <v>1499605.1408524003</v>
      </c>
      <c r="V2212">
        <v>4.34</v>
      </c>
      <c r="W2212">
        <v>19.27</v>
      </c>
    </row>
    <row r="2213" spans="1:23" x14ac:dyDescent="0.3">
      <c r="A2213">
        <v>2024</v>
      </c>
      <c r="B2213" t="s">
        <v>39</v>
      </c>
      <c r="C2213" t="s">
        <v>21</v>
      </c>
      <c r="D2213">
        <v>131119</v>
      </c>
      <c r="E2213">
        <v>1.03</v>
      </c>
      <c r="F2213" s="2">
        <f>Table1[[#This Row],[website_traffic]]*(Table1[[#This Row],[conversion_rate]]/100)</f>
        <v>1350.5256999999999</v>
      </c>
      <c r="G2213">
        <v>289860.26</v>
      </c>
      <c r="H2213" s="2">
        <f>Table1[[#This Row],[marketing_spend]]/Table1[[#This Row],[customer buying]]</f>
        <v>214.62772607733422</v>
      </c>
      <c r="I2213">
        <v>40891.69</v>
      </c>
      <c r="J2213">
        <v>0.89</v>
      </c>
      <c r="K2213" s="1">
        <f t="shared" si="34"/>
        <v>40527.753959000001</v>
      </c>
      <c r="L2213">
        <v>208.06</v>
      </c>
      <c r="M2213">
        <v>0.81</v>
      </c>
      <c r="N2213" s="1">
        <f>Table1[[#This Row],[final_price]]*Table1[[#This Row],[competitor_price_index]]</f>
        <v>32827.480706790004</v>
      </c>
      <c r="O2213" t="s">
        <v>44</v>
      </c>
      <c r="P2213">
        <v>4820</v>
      </c>
      <c r="Q2213">
        <v>1009</v>
      </c>
      <c r="R2213">
        <v>17.46</v>
      </c>
      <c r="S2213" s="2">
        <f>Table1[[#This Row],[units_sold]]*(Table1[[#This Row],[return_rate]]/100)</f>
        <v>176.17140000000001</v>
      </c>
      <c r="T2213" s="2">
        <f>Table1[[#This Row],[units_sold]]-Table1[[#This Row],[unit_return]]</f>
        <v>832.82860000000005</v>
      </c>
      <c r="U2213">
        <f>Table1[[#This Row],[final_sold]]*Table1[[#This Row],[final_price]]</f>
        <v>33752672.590818428</v>
      </c>
      <c r="V2213">
        <v>2.99</v>
      </c>
      <c r="W2213">
        <v>14.73</v>
      </c>
    </row>
    <row r="2214" spans="1:23" x14ac:dyDescent="0.3">
      <c r="A2214">
        <v>2024</v>
      </c>
      <c r="B2214" t="s">
        <v>39</v>
      </c>
      <c r="C2214" t="s">
        <v>18</v>
      </c>
      <c r="D2214">
        <v>59418</v>
      </c>
      <c r="E2214">
        <v>7.87</v>
      </c>
      <c r="F2214" s="2">
        <f>Table1[[#This Row],[website_traffic]]*(Table1[[#This Row],[conversion_rate]]/100)</f>
        <v>4676.1966000000002</v>
      </c>
      <c r="G2214">
        <v>72922.53</v>
      </c>
      <c r="H2214" s="2">
        <f>Table1[[#This Row],[marketing_spend]]/Table1[[#This Row],[customer buying]]</f>
        <v>15.594410637054908</v>
      </c>
      <c r="I2214">
        <v>18381.169999999998</v>
      </c>
      <c r="J2214">
        <v>3.9</v>
      </c>
      <c r="K2214" s="1">
        <f t="shared" si="34"/>
        <v>17664.304369999998</v>
      </c>
      <c r="L2214">
        <v>457.7</v>
      </c>
      <c r="M2214">
        <v>0.92</v>
      </c>
      <c r="N2214" s="1">
        <f>Table1[[#This Row],[final_price]]*Table1[[#This Row],[competitor_price_index]]</f>
        <v>16251.160020399999</v>
      </c>
      <c r="O2214" t="s">
        <v>44</v>
      </c>
      <c r="P2214">
        <v>2406</v>
      </c>
      <c r="Q2214">
        <v>4711</v>
      </c>
      <c r="R2214">
        <v>2.5299999999999998</v>
      </c>
      <c r="S2214" s="2">
        <f>Table1[[#This Row],[units_sold]]*(Table1[[#This Row],[return_rate]]/100)</f>
        <v>119.1883</v>
      </c>
      <c r="T2214" s="2">
        <f>Table1[[#This Row],[units_sold]]-Table1[[#This Row],[unit_return]]</f>
        <v>4591.8117000000002</v>
      </c>
      <c r="U2214">
        <f>Table1[[#This Row],[final_sold]]*Table1[[#This Row],[final_price]]</f>
        <v>81111159.478527129</v>
      </c>
      <c r="V2214">
        <v>4.03</v>
      </c>
      <c r="W2214">
        <v>13.22</v>
      </c>
    </row>
    <row r="2215" spans="1:23" x14ac:dyDescent="0.3">
      <c r="A2215">
        <v>2024</v>
      </c>
      <c r="B2215" t="s">
        <v>39</v>
      </c>
      <c r="C2215" t="s">
        <v>18</v>
      </c>
      <c r="D2215">
        <v>138805</v>
      </c>
      <c r="E2215">
        <v>5.82</v>
      </c>
      <c r="F2215" s="2">
        <f>Table1[[#This Row],[website_traffic]]*(Table1[[#This Row],[conversion_rate]]/100)</f>
        <v>8078.451</v>
      </c>
      <c r="G2215">
        <v>468220.92</v>
      </c>
      <c r="H2215" s="2">
        <f>Table1[[#This Row],[marketing_spend]]/Table1[[#This Row],[customer buying]]</f>
        <v>57.959244909698654</v>
      </c>
      <c r="I2215">
        <v>29761.81</v>
      </c>
      <c r="J2215">
        <v>0.25</v>
      </c>
      <c r="K2215" s="1">
        <f t="shared" si="34"/>
        <v>29687.405475000003</v>
      </c>
      <c r="L2215">
        <v>192.37</v>
      </c>
      <c r="M2215">
        <v>0.88</v>
      </c>
      <c r="N2215" s="1">
        <f>Table1[[#This Row],[final_price]]*Table1[[#This Row],[competitor_price_index]]</f>
        <v>26124.916818000002</v>
      </c>
      <c r="O2215" t="s">
        <v>45</v>
      </c>
      <c r="P2215">
        <v>2402</v>
      </c>
      <c r="Q2215">
        <v>7205</v>
      </c>
      <c r="R2215">
        <v>10.67</v>
      </c>
      <c r="S2215" s="2">
        <f>Table1[[#This Row],[units_sold]]*(Table1[[#This Row],[return_rate]]/100)</f>
        <v>768.77350000000001</v>
      </c>
      <c r="T2215" s="2">
        <f>Table1[[#This Row],[units_sold]]-Table1[[#This Row],[unit_return]]</f>
        <v>6436.2264999999998</v>
      </c>
      <c r="U2215">
        <f>Table1[[#This Row],[final_sold]]*Table1[[#This Row],[final_price]]</f>
        <v>191074865.83444011</v>
      </c>
      <c r="V2215">
        <v>4.46</v>
      </c>
      <c r="W2215">
        <v>9.33</v>
      </c>
    </row>
    <row r="2216" spans="1:23" x14ac:dyDescent="0.3">
      <c r="A2216">
        <v>2024</v>
      </c>
      <c r="B2216" t="s">
        <v>39</v>
      </c>
      <c r="C2216" t="s">
        <v>19</v>
      </c>
      <c r="D2216">
        <v>131705</v>
      </c>
      <c r="E2216">
        <v>3.16</v>
      </c>
      <c r="F2216" s="2">
        <f>Table1[[#This Row],[website_traffic]]*(Table1[[#This Row],[conversion_rate]]/100)</f>
        <v>4161.8780000000006</v>
      </c>
      <c r="G2216">
        <v>472034.25</v>
      </c>
      <c r="H2216" s="2">
        <f>Table1[[#This Row],[marketing_spend]]/Table1[[#This Row],[customer buying]]</f>
        <v>113.41856969377764</v>
      </c>
      <c r="I2216">
        <v>32248.9</v>
      </c>
      <c r="J2216">
        <v>11.14</v>
      </c>
      <c r="K2216" s="1">
        <f t="shared" si="34"/>
        <v>28656.372540000004</v>
      </c>
      <c r="L2216">
        <v>310.86</v>
      </c>
      <c r="M2216">
        <v>1.1599999999999999</v>
      </c>
      <c r="N2216" s="1">
        <f>Table1[[#This Row],[final_price]]*Table1[[#This Row],[competitor_price_index]]</f>
        <v>33241.392146400001</v>
      </c>
      <c r="O2216" t="s">
        <v>45</v>
      </c>
      <c r="P2216">
        <v>2362</v>
      </c>
      <c r="Q2216">
        <v>3953</v>
      </c>
      <c r="R2216">
        <v>10.63</v>
      </c>
      <c r="S2216" s="2">
        <f>Table1[[#This Row],[units_sold]]*(Table1[[#This Row],[return_rate]]/100)</f>
        <v>420.20390000000003</v>
      </c>
      <c r="T2216" s="2">
        <f>Table1[[#This Row],[units_sold]]-Table1[[#This Row],[unit_return]]</f>
        <v>3532.7961</v>
      </c>
      <c r="U2216">
        <f>Table1[[#This Row],[final_sold]]*Table1[[#This Row],[final_price]]</f>
        <v>101237121.14945911</v>
      </c>
      <c r="V2216">
        <v>4.75</v>
      </c>
      <c r="W2216">
        <v>11.38</v>
      </c>
    </row>
    <row r="2217" spans="1:23" x14ac:dyDescent="0.3">
      <c r="A2217">
        <v>2024</v>
      </c>
      <c r="B2217" t="s">
        <v>39</v>
      </c>
      <c r="C2217" t="s">
        <v>18</v>
      </c>
      <c r="D2217">
        <v>138229</v>
      </c>
      <c r="E2217">
        <v>1.46</v>
      </c>
      <c r="F2217" s="2">
        <f>Table1[[#This Row],[website_traffic]]*(Table1[[#This Row],[conversion_rate]]/100)</f>
        <v>2018.1433999999999</v>
      </c>
      <c r="G2217">
        <v>208604.73</v>
      </c>
      <c r="H2217" s="2">
        <f>Table1[[#This Row],[marketing_spend]]/Table1[[#This Row],[customer buying]]</f>
        <v>103.36467170766954</v>
      </c>
      <c r="I2217">
        <v>28652.71</v>
      </c>
      <c r="J2217">
        <v>15.46</v>
      </c>
      <c r="K2217" s="1">
        <f t="shared" si="34"/>
        <v>24223.001033999997</v>
      </c>
      <c r="L2217">
        <v>300.56</v>
      </c>
      <c r="M2217">
        <v>0.93</v>
      </c>
      <c r="N2217" s="1">
        <f>Table1[[#This Row],[final_price]]*Table1[[#This Row],[competitor_price_index]]</f>
        <v>22527.39096162</v>
      </c>
      <c r="O2217" t="s">
        <v>44</v>
      </c>
      <c r="P2217">
        <v>1837</v>
      </c>
      <c r="Q2217">
        <v>1629</v>
      </c>
      <c r="R2217">
        <v>8.56</v>
      </c>
      <c r="S2217" s="2">
        <f>Table1[[#This Row],[units_sold]]*(Table1[[#This Row],[return_rate]]/100)</f>
        <v>139.44240000000002</v>
      </c>
      <c r="T2217" s="2">
        <f>Table1[[#This Row],[units_sold]]-Table1[[#This Row],[unit_return]]</f>
        <v>1489.5576000000001</v>
      </c>
      <c r="U2217">
        <f>Table1[[#This Row],[final_sold]]*Table1[[#This Row],[final_price]]</f>
        <v>36081555.285002559</v>
      </c>
      <c r="V2217">
        <v>3.23</v>
      </c>
      <c r="W2217">
        <v>12.14</v>
      </c>
    </row>
    <row r="2218" spans="1:23" x14ac:dyDescent="0.3">
      <c r="A2218">
        <v>2024</v>
      </c>
      <c r="B2218" t="s">
        <v>39</v>
      </c>
      <c r="C2218" t="s">
        <v>18</v>
      </c>
      <c r="D2218">
        <v>145475</v>
      </c>
      <c r="E2218">
        <v>5.82</v>
      </c>
      <c r="F2218" s="2">
        <f>Table1[[#This Row],[website_traffic]]*(Table1[[#This Row],[conversion_rate]]/100)</f>
        <v>8466.6450000000004</v>
      </c>
      <c r="G2218">
        <v>46443.45</v>
      </c>
      <c r="H2218" s="2">
        <f>Table1[[#This Row],[marketing_spend]]/Table1[[#This Row],[customer buying]]</f>
        <v>5.4854608879904605</v>
      </c>
      <c r="I2218">
        <v>24352.62</v>
      </c>
      <c r="J2218">
        <v>51.3</v>
      </c>
      <c r="K2218" s="1">
        <f t="shared" si="34"/>
        <v>11859.725939999998</v>
      </c>
      <c r="L2218">
        <v>195.16</v>
      </c>
      <c r="M2218">
        <v>0.8</v>
      </c>
      <c r="N2218" s="1">
        <f>Table1[[#This Row],[final_price]]*Table1[[#This Row],[competitor_price_index]]</f>
        <v>9487.7807519999988</v>
      </c>
      <c r="O2218" t="s">
        <v>45</v>
      </c>
      <c r="P2218">
        <v>3389</v>
      </c>
      <c r="Q2218">
        <v>6045</v>
      </c>
      <c r="R2218">
        <v>23.87</v>
      </c>
      <c r="S2218" s="2">
        <f>Table1[[#This Row],[units_sold]]*(Table1[[#This Row],[return_rate]]/100)</f>
        <v>1442.9415000000001</v>
      </c>
      <c r="T2218" s="2">
        <f>Table1[[#This Row],[units_sold]]-Table1[[#This Row],[unit_return]]</f>
        <v>4602.0585000000001</v>
      </c>
      <c r="U2218">
        <f>Table1[[#This Row],[final_sold]]*Table1[[#This Row],[final_price]]</f>
        <v>54579152.569847487</v>
      </c>
      <c r="V2218">
        <v>3.57</v>
      </c>
      <c r="W2218">
        <v>12.75</v>
      </c>
    </row>
    <row r="2219" spans="1:23" x14ac:dyDescent="0.3">
      <c r="A2219">
        <v>2024</v>
      </c>
      <c r="B2219" t="s">
        <v>39</v>
      </c>
      <c r="C2219" t="s">
        <v>21</v>
      </c>
      <c r="D2219">
        <v>129215</v>
      </c>
      <c r="E2219">
        <v>7.85</v>
      </c>
      <c r="F2219" s="2">
        <f>Table1[[#This Row],[website_traffic]]*(Table1[[#This Row],[conversion_rate]]/100)</f>
        <v>10143.377500000001</v>
      </c>
      <c r="G2219">
        <v>477018.9</v>
      </c>
      <c r="H2219" s="2">
        <f>Table1[[#This Row],[marketing_spend]]/Table1[[#This Row],[customer buying]]</f>
        <v>47.027619745001111</v>
      </c>
      <c r="I2219">
        <v>14140.88</v>
      </c>
      <c r="J2219">
        <v>16.329999999999998</v>
      </c>
      <c r="K2219" s="1">
        <f t="shared" si="34"/>
        <v>11831.674295999999</v>
      </c>
      <c r="L2219">
        <v>39.89</v>
      </c>
      <c r="M2219">
        <v>0.9</v>
      </c>
      <c r="N2219" s="1">
        <f>Table1[[#This Row],[final_price]]*Table1[[#This Row],[competitor_price_index]]</f>
        <v>10648.506866399999</v>
      </c>
      <c r="O2219" t="s">
        <v>44</v>
      </c>
      <c r="P2219">
        <v>4902</v>
      </c>
      <c r="Q2219">
        <v>7607</v>
      </c>
      <c r="R2219">
        <v>12.43</v>
      </c>
      <c r="S2219" s="2">
        <f>Table1[[#This Row],[units_sold]]*(Table1[[#This Row],[return_rate]]/100)</f>
        <v>945.55009999999993</v>
      </c>
      <c r="T2219" s="2">
        <f>Table1[[#This Row],[units_sold]]-Table1[[#This Row],[unit_return]]</f>
        <v>6661.4498999999996</v>
      </c>
      <c r="U2219">
        <f>Table1[[#This Row],[final_sold]]*Table1[[#This Row],[final_price]]</f>
        <v>78816105.555921763</v>
      </c>
      <c r="V2219">
        <v>3</v>
      </c>
      <c r="W2219">
        <v>16.29</v>
      </c>
    </row>
    <row r="2220" spans="1:23" x14ac:dyDescent="0.3">
      <c r="A2220">
        <v>2024</v>
      </c>
      <c r="B2220" t="s">
        <v>39</v>
      </c>
      <c r="C2220" t="s">
        <v>20</v>
      </c>
      <c r="D2220">
        <v>109407</v>
      </c>
      <c r="E2220">
        <v>7.86</v>
      </c>
      <c r="F2220" s="2">
        <f>Table1[[#This Row],[website_traffic]]*(Table1[[#This Row],[conversion_rate]]/100)</f>
        <v>8599.3901999999998</v>
      </c>
      <c r="G2220">
        <v>370417.32</v>
      </c>
      <c r="H2220" s="2">
        <f>Table1[[#This Row],[marketing_spend]]/Table1[[#This Row],[customer buying]]</f>
        <v>43.074835701722201</v>
      </c>
      <c r="I2220">
        <v>35979.32</v>
      </c>
      <c r="J2220">
        <v>3.51</v>
      </c>
      <c r="K2220" s="1">
        <f t="shared" si="34"/>
        <v>34716.445868000003</v>
      </c>
      <c r="L2220">
        <v>452.58</v>
      </c>
      <c r="M2220">
        <v>0.97</v>
      </c>
      <c r="N2220" s="1">
        <f>Table1[[#This Row],[final_price]]*Table1[[#This Row],[competitor_price_index]]</f>
        <v>33674.952491960001</v>
      </c>
      <c r="O2220" t="s">
        <v>45</v>
      </c>
      <c r="P2220">
        <v>2994</v>
      </c>
      <c r="Q2220">
        <v>8444</v>
      </c>
      <c r="R2220">
        <v>12.07</v>
      </c>
      <c r="S2220" s="2">
        <f>Table1[[#This Row],[units_sold]]*(Table1[[#This Row],[return_rate]]/100)</f>
        <v>1019.1908</v>
      </c>
      <c r="T2220" s="2">
        <f>Table1[[#This Row],[units_sold]]-Table1[[#This Row],[unit_return]]</f>
        <v>7424.8091999999997</v>
      </c>
      <c r="U2220">
        <f>Table1[[#This Row],[final_sold]]*Table1[[#This Row],[final_price]]</f>
        <v>257762986.67202839</v>
      </c>
      <c r="V2220">
        <v>4.91</v>
      </c>
      <c r="W2220">
        <v>7.19</v>
      </c>
    </row>
    <row r="2221" spans="1:23" x14ac:dyDescent="0.3">
      <c r="A2221">
        <v>2020</v>
      </c>
      <c r="B2221" t="s">
        <v>40</v>
      </c>
      <c r="C2221" t="s">
        <v>21</v>
      </c>
      <c r="D2221">
        <v>149157</v>
      </c>
      <c r="E2221">
        <v>2.2000000000000002</v>
      </c>
      <c r="F2221" s="2">
        <f>Table1[[#This Row],[website_traffic]]*(Table1[[#This Row],[conversion_rate]]/100)</f>
        <v>3281.4540000000002</v>
      </c>
      <c r="G2221">
        <v>480908.5</v>
      </c>
      <c r="H2221" s="2">
        <f>Table1[[#This Row],[marketing_spend]]/Table1[[#This Row],[customer buying]]</f>
        <v>146.55347903703662</v>
      </c>
      <c r="I2221">
        <v>46638.7</v>
      </c>
      <c r="J2221">
        <v>27.62</v>
      </c>
      <c r="K2221" s="1">
        <f t="shared" si="34"/>
        <v>33757.091059999999</v>
      </c>
      <c r="L2221">
        <v>225.75</v>
      </c>
      <c r="M2221">
        <v>1.04</v>
      </c>
      <c r="N2221" s="1">
        <f>Table1[[#This Row],[final_price]]*Table1[[#This Row],[competitor_price_index]]</f>
        <v>35107.374702399997</v>
      </c>
      <c r="O2221" t="s">
        <v>45</v>
      </c>
      <c r="P2221">
        <v>4954</v>
      </c>
      <c r="Q2221">
        <v>2106</v>
      </c>
      <c r="R2221">
        <v>7.27</v>
      </c>
      <c r="S2221" s="2">
        <f>Table1[[#This Row],[units_sold]]*(Table1[[#This Row],[return_rate]]/100)</f>
        <v>153.1062</v>
      </c>
      <c r="T2221" s="2">
        <f>Table1[[#This Row],[units_sold]]-Table1[[#This Row],[unit_return]]</f>
        <v>1952.8938000000001</v>
      </c>
      <c r="U2221">
        <f>Table1[[#This Row],[final_sold]]*Table1[[#This Row],[final_price]]</f>
        <v>65924013.837109424</v>
      </c>
      <c r="V2221">
        <v>3.21</v>
      </c>
      <c r="W2221">
        <v>8.09</v>
      </c>
    </row>
    <row r="2222" spans="1:23" x14ac:dyDescent="0.3">
      <c r="A2222">
        <v>2020</v>
      </c>
      <c r="B2222" t="s">
        <v>40</v>
      </c>
      <c r="C2222" t="s">
        <v>22</v>
      </c>
      <c r="D2222">
        <v>65636</v>
      </c>
      <c r="E2222">
        <v>1.47</v>
      </c>
      <c r="F2222" s="2">
        <f>Table1[[#This Row],[website_traffic]]*(Table1[[#This Row],[conversion_rate]]/100)</f>
        <v>964.8492</v>
      </c>
      <c r="G2222">
        <v>111883.17</v>
      </c>
      <c r="H2222" s="2">
        <f>Table1[[#This Row],[marketing_spend]]/Table1[[#This Row],[customer buying]]</f>
        <v>115.95922969102321</v>
      </c>
      <c r="I2222">
        <v>11587.8</v>
      </c>
      <c r="J2222">
        <v>16.190000000000001</v>
      </c>
      <c r="K2222" s="1">
        <f t="shared" si="34"/>
        <v>9711.7351799999997</v>
      </c>
      <c r="L2222">
        <v>37.31</v>
      </c>
      <c r="M2222">
        <v>1.1100000000000001</v>
      </c>
      <c r="N2222" s="1">
        <f>Table1[[#This Row],[final_price]]*Table1[[#This Row],[competitor_price_index]]</f>
        <v>10780.026049800001</v>
      </c>
      <c r="O2222" t="s">
        <v>44</v>
      </c>
      <c r="P2222">
        <v>548</v>
      </c>
      <c r="Q2222">
        <v>1034</v>
      </c>
      <c r="R2222">
        <v>16.850000000000001</v>
      </c>
      <c r="S2222" s="2">
        <f>Table1[[#This Row],[units_sold]]*(Table1[[#This Row],[return_rate]]/100)</f>
        <v>174.22900000000001</v>
      </c>
      <c r="T2222" s="2">
        <f>Table1[[#This Row],[units_sold]]-Table1[[#This Row],[unit_return]]</f>
        <v>859.77099999999996</v>
      </c>
      <c r="U2222">
        <f>Table1[[#This Row],[final_sold]]*Table1[[#This Row],[final_price]]</f>
        <v>8349868.2674437789</v>
      </c>
      <c r="V2222">
        <v>4.29</v>
      </c>
      <c r="W2222">
        <v>14.4</v>
      </c>
    </row>
    <row r="2223" spans="1:23" x14ac:dyDescent="0.3">
      <c r="A2223">
        <v>2020</v>
      </c>
      <c r="B2223" t="s">
        <v>40</v>
      </c>
      <c r="C2223" t="s">
        <v>21</v>
      </c>
      <c r="D2223">
        <v>165515</v>
      </c>
      <c r="E2223">
        <v>2.8</v>
      </c>
      <c r="F2223" s="2">
        <f>Table1[[#This Row],[website_traffic]]*(Table1[[#This Row],[conversion_rate]]/100)</f>
        <v>4634.4199999999992</v>
      </c>
      <c r="G2223">
        <v>499107.95</v>
      </c>
      <c r="H2223" s="2">
        <f>Table1[[#This Row],[marketing_spend]]/Table1[[#This Row],[customer buying]]</f>
        <v>107.69588211685607</v>
      </c>
      <c r="I2223">
        <v>47807.81</v>
      </c>
      <c r="J2223">
        <v>14.04</v>
      </c>
      <c r="K2223" s="1">
        <f t="shared" si="34"/>
        <v>41095.593476000002</v>
      </c>
      <c r="L2223">
        <v>94.65</v>
      </c>
      <c r="M2223">
        <v>1.1000000000000001</v>
      </c>
      <c r="N2223" s="1">
        <f>Table1[[#This Row],[final_price]]*Table1[[#This Row],[competitor_price_index]]</f>
        <v>45205.152823600009</v>
      </c>
      <c r="O2223" t="s">
        <v>44</v>
      </c>
      <c r="P2223">
        <v>530</v>
      </c>
      <c r="Q2223">
        <v>3684</v>
      </c>
      <c r="R2223">
        <v>3.81</v>
      </c>
      <c r="S2223" s="2">
        <f>Table1[[#This Row],[units_sold]]*(Table1[[#This Row],[return_rate]]/100)</f>
        <v>140.3604</v>
      </c>
      <c r="T2223" s="2">
        <f>Table1[[#This Row],[units_sold]]-Table1[[#This Row],[unit_return]]</f>
        <v>3543.6396</v>
      </c>
      <c r="U2223">
        <f>Table1[[#This Row],[final_sold]]*Table1[[#This Row],[final_price]]</f>
        <v>145627972.42705527</v>
      </c>
      <c r="V2223">
        <v>3.18</v>
      </c>
      <c r="W2223">
        <v>15.6</v>
      </c>
    </row>
    <row r="2224" spans="1:23" x14ac:dyDescent="0.3">
      <c r="A2224">
        <v>2020</v>
      </c>
      <c r="B2224" t="s">
        <v>40</v>
      </c>
      <c r="C2224" t="s">
        <v>20</v>
      </c>
      <c r="D2224">
        <v>55888</v>
      </c>
      <c r="E2224">
        <v>3.52</v>
      </c>
      <c r="F2224" s="2">
        <f>Table1[[#This Row],[website_traffic]]*(Table1[[#This Row],[conversion_rate]]/100)</f>
        <v>1967.2576000000001</v>
      </c>
      <c r="G2224">
        <v>321175.93</v>
      </c>
      <c r="H2224" s="2">
        <f>Table1[[#This Row],[marketing_spend]]/Table1[[#This Row],[customer buying]]</f>
        <v>163.26073921381723</v>
      </c>
      <c r="I2224">
        <v>43309.120000000003</v>
      </c>
      <c r="J2224">
        <v>0.84</v>
      </c>
      <c r="K2224" s="1">
        <f t="shared" si="34"/>
        <v>42945.323392000006</v>
      </c>
      <c r="L2224">
        <v>32.619999999999997</v>
      </c>
      <c r="M2224">
        <v>0.99</v>
      </c>
      <c r="N2224" s="1">
        <f>Table1[[#This Row],[final_price]]*Table1[[#This Row],[competitor_price_index]]</f>
        <v>42515.870158080004</v>
      </c>
      <c r="O2224" t="s">
        <v>45</v>
      </c>
      <c r="P2224">
        <v>3616</v>
      </c>
      <c r="Q2224">
        <v>1455</v>
      </c>
      <c r="R2224">
        <v>12.02</v>
      </c>
      <c r="S2224" s="2">
        <f>Table1[[#This Row],[units_sold]]*(Table1[[#This Row],[return_rate]]/100)</f>
        <v>174.89099999999999</v>
      </c>
      <c r="T2224" s="2">
        <f>Table1[[#This Row],[units_sold]]-Table1[[#This Row],[unit_return]]</f>
        <v>1280.1089999999999</v>
      </c>
      <c r="U2224">
        <f>Table1[[#This Row],[final_sold]]*Table1[[#This Row],[final_price]]</f>
        <v>54974694.982009731</v>
      </c>
      <c r="V2224">
        <v>3.7</v>
      </c>
      <c r="W2224">
        <v>16.13</v>
      </c>
    </row>
    <row r="2225" spans="1:23" x14ac:dyDescent="0.3">
      <c r="A2225">
        <v>2020</v>
      </c>
      <c r="B2225" t="s">
        <v>40</v>
      </c>
      <c r="C2225" t="s">
        <v>18</v>
      </c>
      <c r="D2225">
        <v>197692</v>
      </c>
      <c r="E2225">
        <v>0.92</v>
      </c>
      <c r="F2225" s="2">
        <f>Table1[[#This Row],[website_traffic]]*(Table1[[#This Row],[conversion_rate]]/100)</f>
        <v>1818.7664</v>
      </c>
      <c r="G2225">
        <v>89070.52</v>
      </c>
      <c r="H2225" s="2">
        <f>Table1[[#This Row],[marketing_spend]]/Table1[[#This Row],[customer buying]]</f>
        <v>48.973040188118716</v>
      </c>
      <c r="I2225">
        <v>34526.11</v>
      </c>
      <c r="J2225">
        <v>22.32</v>
      </c>
      <c r="K2225" s="1">
        <f t="shared" si="34"/>
        <v>26819.882247999998</v>
      </c>
      <c r="L2225">
        <v>229.75</v>
      </c>
      <c r="M2225">
        <v>1.1000000000000001</v>
      </c>
      <c r="N2225" s="1">
        <f>Table1[[#This Row],[final_price]]*Table1[[#This Row],[competitor_price_index]]</f>
        <v>29501.870472800001</v>
      </c>
      <c r="O2225" t="s">
        <v>45</v>
      </c>
      <c r="P2225">
        <v>1334</v>
      </c>
      <c r="Q2225">
        <v>963</v>
      </c>
      <c r="R2225">
        <v>10.63</v>
      </c>
      <c r="S2225" s="2">
        <f>Table1[[#This Row],[units_sold]]*(Table1[[#This Row],[return_rate]]/100)</f>
        <v>102.3669</v>
      </c>
      <c r="T2225" s="2">
        <f>Table1[[#This Row],[units_sold]]-Table1[[#This Row],[unit_return]]</f>
        <v>860.63310000000001</v>
      </c>
      <c r="U2225">
        <f>Table1[[#This Row],[final_sold]]*Table1[[#This Row],[final_price]]</f>
        <v>23082078.400731206</v>
      </c>
      <c r="V2225">
        <v>2.65</v>
      </c>
      <c r="W2225">
        <v>12.67</v>
      </c>
    </row>
    <row r="2226" spans="1:23" x14ac:dyDescent="0.3">
      <c r="A2226">
        <v>2020</v>
      </c>
      <c r="B2226" t="s">
        <v>40</v>
      </c>
      <c r="C2226" t="s">
        <v>19</v>
      </c>
      <c r="D2226">
        <v>143423</v>
      </c>
      <c r="E2226">
        <v>2.95</v>
      </c>
      <c r="F2226" s="2">
        <f>Table1[[#This Row],[website_traffic]]*(Table1[[#This Row],[conversion_rate]]/100)</f>
        <v>4230.9785000000002</v>
      </c>
      <c r="G2226">
        <v>298587.45</v>
      </c>
      <c r="H2226" s="2">
        <f>Table1[[#This Row],[marketing_spend]]/Table1[[#This Row],[customer buying]]</f>
        <v>70.571724720416327</v>
      </c>
      <c r="I2226">
        <v>20664.46</v>
      </c>
      <c r="J2226">
        <v>36.97</v>
      </c>
      <c r="K2226" s="1">
        <f t="shared" si="34"/>
        <v>13024.809138000001</v>
      </c>
      <c r="L2226">
        <v>333.04</v>
      </c>
      <c r="M2226">
        <v>0.82</v>
      </c>
      <c r="N2226" s="1">
        <f>Table1[[#This Row],[final_price]]*Table1[[#This Row],[competitor_price_index]]</f>
        <v>10680.34349316</v>
      </c>
      <c r="O2226" t="s">
        <v>44</v>
      </c>
      <c r="P2226">
        <v>3814</v>
      </c>
      <c r="Q2226">
        <v>4685</v>
      </c>
      <c r="R2226">
        <v>2.77</v>
      </c>
      <c r="S2226" s="2">
        <f>Table1[[#This Row],[units_sold]]*(Table1[[#This Row],[return_rate]]/100)</f>
        <v>129.77449999999999</v>
      </c>
      <c r="T2226" s="2">
        <f>Table1[[#This Row],[units_sold]]-Table1[[#This Row],[unit_return]]</f>
        <v>4555.2255000000005</v>
      </c>
      <c r="U2226">
        <f>Table1[[#This Row],[final_sold]]*Table1[[#This Row],[final_price]]</f>
        <v>59330942.718050629</v>
      </c>
      <c r="V2226">
        <v>4.43</v>
      </c>
      <c r="W2226">
        <v>19.89</v>
      </c>
    </row>
    <row r="2227" spans="1:23" x14ac:dyDescent="0.3">
      <c r="A2227">
        <v>2020</v>
      </c>
      <c r="B2227" t="s">
        <v>40</v>
      </c>
      <c r="C2227" t="s">
        <v>19</v>
      </c>
      <c r="D2227">
        <v>25914</v>
      </c>
      <c r="E2227">
        <v>0.65</v>
      </c>
      <c r="F2227" s="2">
        <f>Table1[[#This Row],[website_traffic]]*(Table1[[#This Row],[conversion_rate]]/100)</f>
        <v>168.441</v>
      </c>
      <c r="G2227">
        <v>51941.07</v>
      </c>
      <c r="H2227" s="2">
        <f>Table1[[#This Row],[marketing_spend]]/Table1[[#This Row],[customer buying]]</f>
        <v>308.36358131333822</v>
      </c>
      <c r="I2227">
        <v>2715.27</v>
      </c>
      <c r="J2227">
        <v>35.270000000000003</v>
      </c>
      <c r="K2227" s="1">
        <f t="shared" si="34"/>
        <v>1757.5942709999999</v>
      </c>
      <c r="L2227">
        <v>59.22</v>
      </c>
      <c r="M2227">
        <v>0.96</v>
      </c>
      <c r="N2227" s="1">
        <f>Table1[[#This Row],[final_price]]*Table1[[#This Row],[competitor_price_index]]</f>
        <v>1687.29050016</v>
      </c>
      <c r="O2227" t="s">
        <v>45</v>
      </c>
      <c r="P2227">
        <v>4121</v>
      </c>
      <c r="Q2227">
        <v>85</v>
      </c>
      <c r="R2227">
        <v>21.83</v>
      </c>
      <c r="S2227" s="2">
        <f>Table1[[#This Row],[units_sold]]*(Table1[[#This Row],[return_rate]]/100)</f>
        <v>18.555499999999999</v>
      </c>
      <c r="T2227" s="2">
        <f>Table1[[#This Row],[units_sold]]-Table1[[#This Row],[unit_return]]</f>
        <v>66.444500000000005</v>
      </c>
      <c r="U2227">
        <f>Table1[[#This Row],[final_sold]]*Table1[[#This Row],[final_price]]</f>
        <v>116782.4725394595</v>
      </c>
      <c r="V2227">
        <v>2.5299999999999998</v>
      </c>
      <c r="W2227">
        <v>7.72</v>
      </c>
    </row>
    <row r="2228" spans="1:23" x14ac:dyDescent="0.3">
      <c r="A2228">
        <v>2020</v>
      </c>
      <c r="B2228" t="s">
        <v>40</v>
      </c>
      <c r="C2228" t="s">
        <v>22</v>
      </c>
      <c r="D2228">
        <v>78760</v>
      </c>
      <c r="E2228">
        <v>1.24</v>
      </c>
      <c r="F2228" s="2">
        <f>Table1[[#This Row],[website_traffic]]*(Table1[[#This Row],[conversion_rate]]/100)</f>
        <v>976.62399999999991</v>
      </c>
      <c r="G2228">
        <v>431824.51</v>
      </c>
      <c r="H2228" s="2">
        <f>Table1[[#This Row],[marketing_spend]]/Table1[[#This Row],[customer buying]]</f>
        <v>442.16045274332811</v>
      </c>
      <c r="I2228">
        <v>17878.759999999998</v>
      </c>
      <c r="J2228">
        <v>27.08</v>
      </c>
      <c r="K2228" s="1">
        <f t="shared" si="34"/>
        <v>13037.191792</v>
      </c>
      <c r="L2228">
        <v>455.52</v>
      </c>
      <c r="M2228">
        <v>1.06</v>
      </c>
      <c r="N2228" s="1">
        <f>Table1[[#This Row],[final_price]]*Table1[[#This Row],[competitor_price_index]]</f>
        <v>13819.42329952</v>
      </c>
      <c r="O2228" t="s">
        <v>44</v>
      </c>
      <c r="P2228">
        <v>67</v>
      </c>
      <c r="Q2228">
        <v>666</v>
      </c>
      <c r="R2228">
        <v>15.62</v>
      </c>
      <c r="S2228" s="2">
        <f>Table1[[#This Row],[units_sold]]*(Table1[[#This Row],[return_rate]]/100)</f>
        <v>104.0292</v>
      </c>
      <c r="T2228" s="2">
        <f>Table1[[#This Row],[units_sold]]-Table1[[#This Row],[unit_return]]</f>
        <v>561.97080000000005</v>
      </c>
      <c r="U2228">
        <f>Table1[[#This Row],[final_sold]]*Table1[[#This Row],[final_price]]</f>
        <v>7326521.1011036737</v>
      </c>
      <c r="V2228">
        <v>2.73</v>
      </c>
      <c r="W2228">
        <v>14.25</v>
      </c>
    </row>
    <row r="2229" spans="1:23" x14ac:dyDescent="0.3">
      <c r="A2229">
        <v>2020</v>
      </c>
      <c r="B2229" t="s">
        <v>40</v>
      </c>
      <c r="C2229" t="s">
        <v>19</v>
      </c>
      <c r="D2229">
        <v>143727</v>
      </c>
      <c r="E2229">
        <v>5.44</v>
      </c>
      <c r="F2229" s="2">
        <f>Table1[[#This Row],[website_traffic]]*(Table1[[#This Row],[conversion_rate]]/100)</f>
        <v>7818.7488000000003</v>
      </c>
      <c r="G2229">
        <v>386917.22</v>
      </c>
      <c r="H2229" s="2">
        <f>Table1[[#This Row],[marketing_spend]]/Table1[[#This Row],[customer buying]]</f>
        <v>49.485823102540394</v>
      </c>
      <c r="I2229">
        <v>28601.56</v>
      </c>
      <c r="J2229">
        <v>24.57</v>
      </c>
      <c r="K2229" s="1">
        <f t="shared" si="34"/>
        <v>21574.156707999999</v>
      </c>
      <c r="L2229">
        <v>304.86</v>
      </c>
      <c r="M2229">
        <v>1.2</v>
      </c>
      <c r="N2229" s="1">
        <f>Table1[[#This Row],[final_price]]*Table1[[#This Row],[competitor_price_index]]</f>
        <v>25888.988049599997</v>
      </c>
      <c r="O2229" t="s">
        <v>45</v>
      </c>
      <c r="P2229">
        <v>1112</v>
      </c>
      <c r="Q2229">
        <v>4253</v>
      </c>
      <c r="R2229">
        <v>6.61</v>
      </c>
      <c r="S2229" s="2">
        <f>Table1[[#This Row],[units_sold]]*(Table1[[#This Row],[return_rate]]/100)</f>
        <v>281.12330000000003</v>
      </c>
      <c r="T2229" s="2">
        <f>Table1[[#This Row],[units_sold]]-Table1[[#This Row],[unit_return]]</f>
        <v>3971.8766999999998</v>
      </c>
      <c r="U2229">
        <f>Table1[[#This Row],[final_sold]]*Table1[[#This Row],[final_price]]</f>
        <v>85689890.350653887</v>
      </c>
      <c r="V2229">
        <v>2.72</v>
      </c>
      <c r="W2229">
        <v>14.69</v>
      </c>
    </row>
    <row r="2230" spans="1:23" x14ac:dyDescent="0.3">
      <c r="A2230">
        <v>2020</v>
      </c>
      <c r="B2230" t="s">
        <v>40</v>
      </c>
      <c r="C2230" t="s">
        <v>21</v>
      </c>
      <c r="D2230">
        <v>168437</v>
      </c>
      <c r="E2230">
        <v>2.1</v>
      </c>
      <c r="F2230" s="2">
        <f>Table1[[#This Row],[website_traffic]]*(Table1[[#This Row],[conversion_rate]]/100)</f>
        <v>3537.1770000000001</v>
      </c>
      <c r="G2230">
        <v>151516.35</v>
      </c>
      <c r="H2230" s="2">
        <f>Table1[[#This Row],[marketing_spend]]/Table1[[#This Row],[customer buying]]</f>
        <v>42.835388220606433</v>
      </c>
      <c r="I2230">
        <v>36959.910000000003</v>
      </c>
      <c r="J2230">
        <v>13.96</v>
      </c>
      <c r="K2230" s="1">
        <f t="shared" si="34"/>
        <v>31800.306564000006</v>
      </c>
      <c r="L2230">
        <v>84.43</v>
      </c>
      <c r="M2230">
        <v>0.92</v>
      </c>
      <c r="N2230" s="1">
        <f>Table1[[#This Row],[final_price]]*Table1[[#This Row],[competitor_price_index]]</f>
        <v>29256.282038880006</v>
      </c>
      <c r="O2230" t="s">
        <v>45</v>
      </c>
      <c r="P2230">
        <v>1958</v>
      </c>
      <c r="Q2230">
        <v>2850</v>
      </c>
      <c r="R2230">
        <v>15.85</v>
      </c>
      <c r="S2230" s="2">
        <f>Table1[[#This Row],[units_sold]]*(Table1[[#This Row],[return_rate]]/100)</f>
        <v>451.72500000000002</v>
      </c>
      <c r="T2230" s="2">
        <f>Table1[[#This Row],[units_sold]]-Table1[[#This Row],[unit_return]]</f>
        <v>2398.2750000000001</v>
      </c>
      <c r="U2230">
        <f>Table1[[#This Row],[final_sold]]*Table1[[#This Row],[final_price]]</f>
        <v>76265880.224777117</v>
      </c>
      <c r="V2230">
        <v>4.03</v>
      </c>
      <c r="W2230">
        <v>9.7899999999999991</v>
      </c>
    </row>
    <row r="2231" spans="1:23" x14ac:dyDescent="0.3">
      <c r="A2231">
        <v>2020</v>
      </c>
      <c r="B2231" t="s">
        <v>40</v>
      </c>
      <c r="C2231" t="s">
        <v>19</v>
      </c>
      <c r="D2231">
        <v>133597</v>
      </c>
      <c r="E2231">
        <v>5.27</v>
      </c>
      <c r="F2231" s="2">
        <f>Table1[[#This Row],[website_traffic]]*(Table1[[#This Row],[conversion_rate]]/100)</f>
        <v>7040.5618999999997</v>
      </c>
      <c r="G2231">
        <v>305641.40999999997</v>
      </c>
      <c r="H2231" s="2">
        <f>Table1[[#This Row],[marketing_spend]]/Table1[[#This Row],[customer buying]]</f>
        <v>43.411508107044696</v>
      </c>
      <c r="I2231">
        <v>4918</v>
      </c>
      <c r="J2231">
        <v>7.83</v>
      </c>
      <c r="K2231" s="1">
        <f t="shared" si="34"/>
        <v>4532.9205999999995</v>
      </c>
      <c r="L2231">
        <v>88.87</v>
      </c>
      <c r="M2231">
        <v>0.82</v>
      </c>
      <c r="N2231" s="1">
        <f>Table1[[#This Row],[final_price]]*Table1[[#This Row],[competitor_price_index]]</f>
        <v>3716.9948919999993</v>
      </c>
      <c r="O2231" t="s">
        <v>44</v>
      </c>
      <c r="P2231">
        <v>3166</v>
      </c>
      <c r="Q2231">
        <v>4699</v>
      </c>
      <c r="R2231">
        <v>21.82</v>
      </c>
      <c r="S2231" s="2">
        <f>Table1[[#This Row],[units_sold]]*(Table1[[#This Row],[return_rate]]/100)</f>
        <v>1025.3217999999999</v>
      </c>
      <c r="T2231" s="2">
        <f>Table1[[#This Row],[units_sold]]-Table1[[#This Row],[unit_return]]</f>
        <v>3673.6782000000003</v>
      </c>
      <c r="U2231">
        <f>Table1[[#This Row],[final_sold]]*Table1[[#This Row],[final_price]]</f>
        <v>16652491.59055092</v>
      </c>
      <c r="V2231">
        <v>2.67</v>
      </c>
      <c r="W2231">
        <v>13.67</v>
      </c>
    </row>
    <row r="2232" spans="1:23" x14ac:dyDescent="0.3">
      <c r="A2232">
        <v>2020</v>
      </c>
      <c r="B2232" t="s">
        <v>40</v>
      </c>
      <c r="C2232" t="s">
        <v>19</v>
      </c>
      <c r="D2232">
        <v>98192</v>
      </c>
      <c r="E2232">
        <v>5.37</v>
      </c>
      <c r="F2232" s="2">
        <f>Table1[[#This Row],[website_traffic]]*(Table1[[#This Row],[conversion_rate]]/100)</f>
        <v>5272.9103999999998</v>
      </c>
      <c r="G2232">
        <v>445050.86</v>
      </c>
      <c r="H2232" s="2">
        <f>Table1[[#This Row],[marketing_spend]]/Table1[[#This Row],[customer buying]]</f>
        <v>84.403266173458974</v>
      </c>
      <c r="I2232">
        <v>26921.59</v>
      </c>
      <c r="J2232">
        <v>32.72</v>
      </c>
      <c r="K2232" s="1">
        <f t="shared" si="34"/>
        <v>18112.845752000001</v>
      </c>
      <c r="L2232">
        <v>201.41</v>
      </c>
      <c r="M2232">
        <v>1.08</v>
      </c>
      <c r="N2232" s="1">
        <f>Table1[[#This Row],[final_price]]*Table1[[#This Row],[competitor_price_index]]</f>
        <v>19561.873412160003</v>
      </c>
      <c r="O2232" t="s">
        <v>45</v>
      </c>
      <c r="P2232">
        <v>2018</v>
      </c>
      <c r="Q2232">
        <v>5072</v>
      </c>
      <c r="R2232">
        <v>4.0599999999999996</v>
      </c>
      <c r="S2232" s="2">
        <f>Table1[[#This Row],[units_sold]]*(Table1[[#This Row],[return_rate]]/100)</f>
        <v>205.92319999999998</v>
      </c>
      <c r="T2232" s="2">
        <f>Table1[[#This Row],[units_sold]]-Table1[[#This Row],[unit_return]]</f>
        <v>4866.0767999999998</v>
      </c>
      <c r="U2232">
        <f>Table1[[#This Row],[final_sold]]*Table1[[#This Row],[final_price]]</f>
        <v>88138498.495785758</v>
      </c>
      <c r="V2232">
        <v>4.8099999999999996</v>
      </c>
      <c r="W2232">
        <v>13.8</v>
      </c>
    </row>
    <row r="2233" spans="1:23" x14ac:dyDescent="0.3">
      <c r="A2233">
        <v>2020</v>
      </c>
      <c r="B2233" t="s">
        <v>40</v>
      </c>
      <c r="C2233" t="s">
        <v>21</v>
      </c>
      <c r="D2233">
        <v>48431</v>
      </c>
      <c r="E2233">
        <v>6.48</v>
      </c>
      <c r="F2233" s="2">
        <f>Table1[[#This Row],[website_traffic]]*(Table1[[#This Row],[conversion_rate]]/100)</f>
        <v>3138.3288000000007</v>
      </c>
      <c r="G2233">
        <v>459065.06</v>
      </c>
      <c r="H2233" s="2">
        <f>Table1[[#This Row],[marketing_spend]]/Table1[[#This Row],[customer buying]]</f>
        <v>146.27691655507857</v>
      </c>
      <c r="I2233">
        <v>24365.73</v>
      </c>
      <c r="J2233">
        <v>56.28</v>
      </c>
      <c r="K2233" s="1">
        <f t="shared" si="34"/>
        <v>10652.697156</v>
      </c>
      <c r="L2233">
        <v>455.75</v>
      </c>
      <c r="M2233">
        <v>1.1200000000000001</v>
      </c>
      <c r="N2233" s="1">
        <f>Table1[[#This Row],[final_price]]*Table1[[#This Row],[competitor_price_index]]</f>
        <v>11931.020814720001</v>
      </c>
      <c r="O2233" t="s">
        <v>45</v>
      </c>
      <c r="P2233">
        <v>293</v>
      </c>
      <c r="Q2233">
        <v>2403</v>
      </c>
      <c r="R2233">
        <v>23.32</v>
      </c>
      <c r="S2233" s="2">
        <f>Table1[[#This Row],[units_sold]]*(Table1[[#This Row],[return_rate]]/100)</f>
        <v>560.37959999999998</v>
      </c>
      <c r="T2233" s="2">
        <f>Table1[[#This Row],[units_sold]]-Table1[[#This Row],[unit_return]]</f>
        <v>1842.6204</v>
      </c>
      <c r="U2233">
        <f>Table1[[#This Row],[final_sold]]*Table1[[#This Row],[final_price]]</f>
        <v>19628877.094667584</v>
      </c>
      <c r="V2233">
        <v>3.83</v>
      </c>
      <c r="W2233">
        <v>17.079999999999998</v>
      </c>
    </row>
    <row r="2234" spans="1:23" x14ac:dyDescent="0.3">
      <c r="A2234">
        <v>2020</v>
      </c>
      <c r="B2234" t="s">
        <v>40</v>
      </c>
      <c r="C2234" t="s">
        <v>22</v>
      </c>
      <c r="D2234">
        <v>11296</v>
      </c>
      <c r="E2234">
        <v>7.88</v>
      </c>
      <c r="F2234" s="2">
        <f>Table1[[#This Row],[website_traffic]]*(Table1[[#This Row],[conversion_rate]]/100)</f>
        <v>890.12479999999994</v>
      </c>
      <c r="G2234">
        <v>388327.28</v>
      </c>
      <c r="H2234" s="2">
        <f>Table1[[#This Row],[marketing_spend]]/Table1[[#This Row],[customer buying]]</f>
        <v>436.26161185487706</v>
      </c>
      <c r="I2234">
        <v>15619.66</v>
      </c>
      <c r="J2234">
        <v>50.32</v>
      </c>
      <c r="K2234" s="1">
        <f t="shared" si="34"/>
        <v>7759.8470880000004</v>
      </c>
      <c r="L2234">
        <v>271.24</v>
      </c>
      <c r="M2234">
        <v>1.01</v>
      </c>
      <c r="N2234" s="1">
        <f>Table1[[#This Row],[final_price]]*Table1[[#This Row],[competitor_price_index]]</f>
        <v>7837.4455588800001</v>
      </c>
      <c r="O2234" t="s">
        <v>45</v>
      </c>
      <c r="P2234">
        <v>4224</v>
      </c>
      <c r="Q2234">
        <v>772</v>
      </c>
      <c r="R2234">
        <v>23.45</v>
      </c>
      <c r="S2234" s="2">
        <f>Table1[[#This Row],[units_sold]]*(Table1[[#This Row],[return_rate]]/100)</f>
        <v>181.03399999999999</v>
      </c>
      <c r="T2234" s="2">
        <f>Table1[[#This Row],[units_sold]]-Table1[[#This Row],[unit_return]]</f>
        <v>590.96600000000001</v>
      </c>
      <c r="U2234">
        <f>Table1[[#This Row],[final_sold]]*Table1[[#This Row],[final_price]]</f>
        <v>4585805.7942070086</v>
      </c>
      <c r="V2234">
        <v>4.34</v>
      </c>
      <c r="W2234">
        <v>11.69</v>
      </c>
    </row>
    <row r="2235" spans="1:23" x14ac:dyDescent="0.3">
      <c r="A2235">
        <v>2020</v>
      </c>
      <c r="B2235" t="s">
        <v>40</v>
      </c>
      <c r="C2235" t="s">
        <v>18</v>
      </c>
      <c r="D2235">
        <v>184195</v>
      </c>
      <c r="E2235">
        <v>0.97</v>
      </c>
      <c r="F2235" s="2">
        <f>Table1[[#This Row],[website_traffic]]*(Table1[[#This Row],[conversion_rate]]/100)</f>
        <v>1786.6915000000001</v>
      </c>
      <c r="G2235">
        <v>422503.02</v>
      </c>
      <c r="H2235" s="2">
        <f>Table1[[#This Row],[marketing_spend]]/Table1[[#This Row],[customer buying]]</f>
        <v>236.47228410724514</v>
      </c>
      <c r="I2235">
        <v>32609.26</v>
      </c>
      <c r="J2235">
        <v>21.63</v>
      </c>
      <c r="K2235" s="1">
        <f t="shared" si="34"/>
        <v>25555.877062</v>
      </c>
      <c r="L2235">
        <v>332.73</v>
      </c>
      <c r="M2235">
        <v>0.96</v>
      </c>
      <c r="N2235" s="1">
        <f>Table1[[#This Row],[final_price]]*Table1[[#This Row],[competitor_price_index]]</f>
        <v>24533.641979519998</v>
      </c>
      <c r="O2235" t="s">
        <v>44</v>
      </c>
      <c r="P2235">
        <v>1877</v>
      </c>
      <c r="Q2235">
        <v>2045</v>
      </c>
      <c r="R2235">
        <v>24.55</v>
      </c>
      <c r="S2235" s="2">
        <f>Table1[[#This Row],[units_sold]]*(Table1[[#This Row],[return_rate]]/100)</f>
        <v>502.04750000000001</v>
      </c>
      <c r="T2235" s="2">
        <f>Table1[[#This Row],[units_sold]]-Table1[[#This Row],[unit_return]]</f>
        <v>1542.9524999999999</v>
      </c>
      <c r="U2235">
        <f>Table1[[#This Row],[final_sold]]*Table1[[#This Row],[final_price]]</f>
        <v>39431504.402505554</v>
      </c>
      <c r="V2235">
        <v>4.58</v>
      </c>
      <c r="W2235">
        <v>23.23</v>
      </c>
    </row>
    <row r="2236" spans="1:23" x14ac:dyDescent="0.3">
      <c r="A2236">
        <v>2020</v>
      </c>
      <c r="B2236" t="s">
        <v>40</v>
      </c>
      <c r="C2236" t="s">
        <v>20</v>
      </c>
      <c r="D2236">
        <v>49601</v>
      </c>
      <c r="E2236">
        <v>3.3</v>
      </c>
      <c r="F2236" s="2">
        <f>Table1[[#This Row],[website_traffic]]*(Table1[[#This Row],[conversion_rate]]/100)</f>
        <v>1636.8330000000001</v>
      </c>
      <c r="G2236">
        <v>277086.49</v>
      </c>
      <c r="H2236" s="2">
        <f>Table1[[#This Row],[marketing_spend]]/Table1[[#This Row],[customer buying]]</f>
        <v>169.28207703534812</v>
      </c>
      <c r="I2236">
        <v>41064.71</v>
      </c>
      <c r="J2236">
        <v>29.65</v>
      </c>
      <c r="K2236" s="1">
        <f t="shared" si="34"/>
        <v>28889.023485000002</v>
      </c>
      <c r="L2236">
        <v>88.3</v>
      </c>
      <c r="M2236">
        <v>1.1599999999999999</v>
      </c>
      <c r="N2236" s="1">
        <f>Table1[[#This Row],[final_price]]*Table1[[#This Row],[competitor_price_index]]</f>
        <v>33511.267242599999</v>
      </c>
      <c r="O2236" t="s">
        <v>45</v>
      </c>
      <c r="P2236">
        <v>2323</v>
      </c>
      <c r="Q2236">
        <v>926</v>
      </c>
      <c r="R2236">
        <v>19.53</v>
      </c>
      <c r="S2236" s="2">
        <f>Table1[[#This Row],[units_sold]]*(Table1[[#This Row],[return_rate]]/100)</f>
        <v>180.84780000000001</v>
      </c>
      <c r="T2236" s="2">
        <f>Table1[[#This Row],[units_sold]]-Table1[[#This Row],[unit_return]]</f>
        <v>745.15219999999999</v>
      </c>
      <c r="U2236">
        <f>Table1[[#This Row],[final_sold]]*Table1[[#This Row],[final_price]]</f>
        <v>21526719.405699417</v>
      </c>
      <c r="V2236">
        <v>2.83</v>
      </c>
      <c r="W2236">
        <v>7.04</v>
      </c>
    </row>
    <row r="2237" spans="1:23" x14ac:dyDescent="0.3">
      <c r="A2237">
        <v>2020</v>
      </c>
      <c r="B2237" t="s">
        <v>40</v>
      </c>
      <c r="C2237" t="s">
        <v>21</v>
      </c>
      <c r="D2237">
        <v>197508</v>
      </c>
      <c r="E2237">
        <v>4.1500000000000004</v>
      </c>
      <c r="F2237" s="2">
        <f>Table1[[#This Row],[website_traffic]]*(Table1[[#This Row],[conversion_rate]]/100)</f>
        <v>8196.5820000000003</v>
      </c>
      <c r="G2237">
        <v>227596.39</v>
      </c>
      <c r="H2237" s="2">
        <f>Table1[[#This Row],[marketing_spend]]/Table1[[#This Row],[customer buying]]</f>
        <v>27.767231511866775</v>
      </c>
      <c r="I2237">
        <v>31241.06</v>
      </c>
      <c r="J2237">
        <v>45.31</v>
      </c>
      <c r="K2237" s="1">
        <f t="shared" si="34"/>
        <v>17085.735713999999</v>
      </c>
      <c r="L2237">
        <v>157.96</v>
      </c>
      <c r="M2237">
        <v>1.17</v>
      </c>
      <c r="N2237" s="1">
        <f>Table1[[#This Row],[final_price]]*Table1[[#This Row],[competitor_price_index]]</f>
        <v>19990.310785379996</v>
      </c>
      <c r="O2237" t="s">
        <v>45</v>
      </c>
      <c r="P2237">
        <v>128</v>
      </c>
      <c r="Q2237">
        <v>6442</v>
      </c>
      <c r="R2237">
        <v>5.52</v>
      </c>
      <c r="S2237" s="2">
        <f>Table1[[#This Row],[units_sold]]*(Table1[[#This Row],[return_rate]]/100)</f>
        <v>355.59839999999997</v>
      </c>
      <c r="T2237" s="2">
        <f>Table1[[#This Row],[units_sold]]-Table1[[#This Row],[unit_return]]</f>
        <v>6086.4016000000001</v>
      </c>
      <c r="U2237">
        <f>Table1[[#This Row],[final_sold]]*Table1[[#This Row],[final_price]]</f>
        <v>103990649.18686673</v>
      </c>
      <c r="V2237">
        <v>3.93</v>
      </c>
      <c r="W2237">
        <v>8.17</v>
      </c>
    </row>
    <row r="2238" spans="1:23" x14ac:dyDescent="0.3">
      <c r="A2238">
        <v>2020</v>
      </c>
      <c r="B2238" t="s">
        <v>40</v>
      </c>
      <c r="C2238" t="s">
        <v>18</v>
      </c>
      <c r="D2238">
        <v>161066</v>
      </c>
      <c r="E2238">
        <v>1.58</v>
      </c>
      <c r="F2238" s="2">
        <f>Table1[[#This Row],[website_traffic]]*(Table1[[#This Row],[conversion_rate]]/100)</f>
        <v>2544.8428000000004</v>
      </c>
      <c r="G2238">
        <v>447860.47</v>
      </c>
      <c r="H2238" s="2">
        <f>Table1[[#This Row],[marketing_spend]]/Table1[[#This Row],[customer buying]]</f>
        <v>175.98747946238561</v>
      </c>
      <c r="I2238">
        <v>2083.44</v>
      </c>
      <c r="J2238">
        <v>21.07</v>
      </c>
      <c r="K2238" s="1">
        <f t="shared" si="34"/>
        <v>1644.459192</v>
      </c>
      <c r="L2238">
        <v>47.16</v>
      </c>
      <c r="M2238">
        <v>0.98</v>
      </c>
      <c r="N2238" s="1">
        <f>Table1[[#This Row],[final_price]]*Table1[[#This Row],[competitor_price_index]]</f>
        <v>1611.57000816</v>
      </c>
      <c r="O2238" t="s">
        <v>44</v>
      </c>
      <c r="P2238">
        <v>957</v>
      </c>
      <c r="Q2238">
        <v>2532</v>
      </c>
      <c r="R2238">
        <v>5.12</v>
      </c>
      <c r="S2238" s="2">
        <f>Table1[[#This Row],[units_sold]]*(Table1[[#This Row],[return_rate]]/100)</f>
        <v>129.63840000000002</v>
      </c>
      <c r="T2238" s="2">
        <f>Table1[[#This Row],[units_sold]]-Table1[[#This Row],[unit_return]]</f>
        <v>2402.3616000000002</v>
      </c>
      <c r="U2238">
        <f>Table1[[#This Row],[final_sold]]*Table1[[#This Row],[final_price]]</f>
        <v>3950585.6156278276</v>
      </c>
      <c r="V2238">
        <v>3.98</v>
      </c>
      <c r="W2238">
        <v>14.84</v>
      </c>
    </row>
    <row r="2239" spans="1:23" x14ac:dyDescent="0.3">
      <c r="A2239">
        <v>2020</v>
      </c>
      <c r="B2239" t="s">
        <v>40</v>
      </c>
      <c r="C2239" t="s">
        <v>20</v>
      </c>
      <c r="D2239">
        <v>152511</v>
      </c>
      <c r="E2239">
        <v>4.5599999999999996</v>
      </c>
      <c r="F2239" s="2">
        <f>Table1[[#This Row],[website_traffic]]*(Table1[[#This Row],[conversion_rate]]/100)</f>
        <v>6954.5015999999996</v>
      </c>
      <c r="G2239">
        <v>267916.59000000003</v>
      </c>
      <c r="H2239" s="2">
        <f>Table1[[#This Row],[marketing_spend]]/Table1[[#This Row],[customer buying]]</f>
        <v>38.524197046701381</v>
      </c>
      <c r="I2239">
        <v>6099.39</v>
      </c>
      <c r="J2239">
        <v>56.27</v>
      </c>
      <c r="K2239" s="1">
        <f t="shared" si="34"/>
        <v>2667.2632470000003</v>
      </c>
      <c r="L2239">
        <v>438.57</v>
      </c>
      <c r="M2239">
        <v>1.08</v>
      </c>
      <c r="N2239" s="1">
        <f>Table1[[#This Row],[final_price]]*Table1[[#This Row],[competitor_price_index]]</f>
        <v>2880.6443067600007</v>
      </c>
      <c r="O2239" t="s">
        <v>45</v>
      </c>
      <c r="P2239">
        <v>2217</v>
      </c>
      <c r="Q2239">
        <v>6175</v>
      </c>
      <c r="R2239">
        <v>21.32</v>
      </c>
      <c r="S2239" s="2">
        <f>Table1[[#This Row],[units_sold]]*(Table1[[#This Row],[return_rate]]/100)</f>
        <v>1316.51</v>
      </c>
      <c r="T2239" s="2">
        <f>Table1[[#This Row],[units_sold]]-Table1[[#This Row],[unit_return]]</f>
        <v>4858.49</v>
      </c>
      <c r="U2239">
        <f>Table1[[#This Row],[final_sold]]*Table1[[#This Row],[final_price]]</f>
        <v>12958871.812917031</v>
      </c>
      <c r="V2239">
        <v>4.4400000000000004</v>
      </c>
      <c r="W2239">
        <v>9.23</v>
      </c>
    </row>
    <row r="2240" spans="1:23" x14ac:dyDescent="0.3">
      <c r="A2240">
        <v>2020</v>
      </c>
      <c r="B2240" t="s">
        <v>40</v>
      </c>
      <c r="C2240" t="s">
        <v>19</v>
      </c>
      <c r="D2240">
        <v>104381</v>
      </c>
      <c r="E2240">
        <v>3.1</v>
      </c>
      <c r="F2240" s="2">
        <f>Table1[[#This Row],[website_traffic]]*(Table1[[#This Row],[conversion_rate]]/100)</f>
        <v>3235.8110000000001</v>
      </c>
      <c r="G2240">
        <v>459894.77</v>
      </c>
      <c r="H2240" s="2">
        <f>Table1[[#This Row],[marketing_spend]]/Table1[[#This Row],[customer buying]]</f>
        <v>142.12658588526958</v>
      </c>
      <c r="I2240">
        <v>41167.870000000003</v>
      </c>
      <c r="J2240">
        <v>41.67</v>
      </c>
      <c r="K2240" s="1">
        <f t="shared" si="34"/>
        <v>24013.218570999998</v>
      </c>
      <c r="L2240">
        <v>269.06</v>
      </c>
      <c r="M2240">
        <v>1.1299999999999999</v>
      </c>
      <c r="N2240" s="1">
        <f>Table1[[#This Row],[final_price]]*Table1[[#This Row],[competitor_price_index]]</f>
        <v>27134.936985229993</v>
      </c>
      <c r="O2240" t="s">
        <v>45</v>
      </c>
      <c r="P2240">
        <v>4276</v>
      </c>
      <c r="Q2240">
        <v>2737</v>
      </c>
      <c r="R2240">
        <v>9.2100000000000009</v>
      </c>
      <c r="S2240" s="2">
        <f>Table1[[#This Row],[units_sold]]*(Table1[[#This Row],[return_rate]]/100)</f>
        <v>252.07770000000005</v>
      </c>
      <c r="T2240" s="2">
        <f>Table1[[#This Row],[units_sold]]-Table1[[#This Row],[unit_return]]</f>
        <v>2484.9223000000002</v>
      </c>
      <c r="U2240">
        <f>Table1[[#This Row],[final_sold]]*Table1[[#This Row],[final_price]]</f>
        <v>59670982.321852028</v>
      </c>
      <c r="V2240">
        <v>4.2300000000000004</v>
      </c>
      <c r="W2240">
        <v>16.55</v>
      </c>
    </row>
    <row r="2241" spans="1:23" x14ac:dyDescent="0.3">
      <c r="A2241">
        <v>2020</v>
      </c>
      <c r="B2241" t="s">
        <v>40</v>
      </c>
      <c r="C2241" t="s">
        <v>19</v>
      </c>
      <c r="D2241">
        <v>19069</v>
      </c>
      <c r="E2241">
        <v>5.59</v>
      </c>
      <c r="F2241" s="2">
        <f>Table1[[#This Row],[website_traffic]]*(Table1[[#This Row],[conversion_rate]]/100)</f>
        <v>1065.9570999999999</v>
      </c>
      <c r="G2241">
        <v>481785.31</v>
      </c>
      <c r="H2241" s="2">
        <f>Table1[[#This Row],[marketing_spend]]/Table1[[#This Row],[customer buying]]</f>
        <v>451.97438996372375</v>
      </c>
      <c r="I2241">
        <v>44709.95</v>
      </c>
      <c r="J2241">
        <v>52.5</v>
      </c>
      <c r="K2241" s="1">
        <f t="shared" si="34"/>
        <v>21237.226249999996</v>
      </c>
      <c r="L2241">
        <v>104.16</v>
      </c>
      <c r="M2241">
        <v>0.85</v>
      </c>
      <c r="N2241" s="1">
        <f>Table1[[#This Row],[final_price]]*Table1[[#This Row],[competitor_price_index]]</f>
        <v>18051.642312499996</v>
      </c>
      <c r="O2241" t="s">
        <v>45</v>
      </c>
      <c r="P2241">
        <v>2717</v>
      </c>
      <c r="Q2241">
        <v>590</v>
      </c>
      <c r="R2241">
        <v>20.69</v>
      </c>
      <c r="S2241" s="2">
        <f>Table1[[#This Row],[units_sold]]*(Table1[[#This Row],[return_rate]]/100)</f>
        <v>122.071</v>
      </c>
      <c r="T2241" s="2">
        <f>Table1[[#This Row],[units_sold]]-Table1[[#This Row],[unit_return]]</f>
        <v>467.92899999999997</v>
      </c>
      <c r="U2241">
        <f>Table1[[#This Row],[final_sold]]*Table1[[#This Row],[final_price]]</f>
        <v>9937514.0419362467</v>
      </c>
      <c r="V2241">
        <v>2.77</v>
      </c>
      <c r="W2241">
        <v>12.42</v>
      </c>
    </row>
    <row r="2242" spans="1:23" x14ac:dyDescent="0.3">
      <c r="A2242">
        <v>2020</v>
      </c>
      <c r="B2242" t="s">
        <v>40</v>
      </c>
      <c r="C2242" t="s">
        <v>21</v>
      </c>
      <c r="D2242">
        <v>141251</v>
      </c>
      <c r="E2242">
        <v>0.52</v>
      </c>
      <c r="F2242" s="2">
        <f>Table1[[#This Row],[website_traffic]]*(Table1[[#This Row],[conversion_rate]]/100)</f>
        <v>734.50519999999995</v>
      </c>
      <c r="G2242">
        <v>41441.040000000001</v>
      </c>
      <c r="H2242" s="2">
        <f>Table1[[#This Row],[marketing_spend]]/Table1[[#This Row],[customer buying]]</f>
        <v>56.42034937261166</v>
      </c>
      <c r="I2242">
        <v>35312.15</v>
      </c>
      <c r="J2242">
        <v>42.74</v>
      </c>
      <c r="K2242" s="1">
        <f t="shared" ref="K2242:K2305" si="35">I2242*(1-J2242/100)</f>
        <v>20219.737090000002</v>
      </c>
      <c r="L2242">
        <v>458.11</v>
      </c>
      <c r="M2242">
        <v>0.91</v>
      </c>
      <c r="N2242" s="1">
        <f>Table1[[#This Row],[final_price]]*Table1[[#This Row],[competitor_price_index]]</f>
        <v>18399.960751900002</v>
      </c>
      <c r="O2242" t="s">
        <v>44</v>
      </c>
      <c r="P2242">
        <v>2589</v>
      </c>
      <c r="Q2242">
        <v>903</v>
      </c>
      <c r="R2242">
        <v>22.66</v>
      </c>
      <c r="S2242" s="2">
        <f>Table1[[#This Row],[units_sold]]*(Table1[[#This Row],[return_rate]]/100)</f>
        <v>204.6198</v>
      </c>
      <c r="T2242" s="2">
        <f>Table1[[#This Row],[units_sold]]-Table1[[#This Row],[unit_return]]</f>
        <v>698.38020000000006</v>
      </c>
      <c r="U2242">
        <f>Table1[[#This Row],[final_sold]]*Table1[[#This Row],[final_price]]</f>
        <v>14121064.03286162</v>
      </c>
      <c r="V2242">
        <v>4.92</v>
      </c>
      <c r="W2242">
        <v>14.86</v>
      </c>
    </row>
    <row r="2243" spans="1:23" x14ac:dyDescent="0.3">
      <c r="A2243">
        <v>2020</v>
      </c>
      <c r="B2243" t="s">
        <v>40</v>
      </c>
      <c r="C2243" t="s">
        <v>19</v>
      </c>
      <c r="D2243">
        <v>87700</v>
      </c>
      <c r="E2243">
        <v>7.71</v>
      </c>
      <c r="F2243" s="2">
        <f>Table1[[#This Row],[website_traffic]]*(Table1[[#This Row],[conversion_rate]]/100)</f>
        <v>6761.67</v>
      </c>
      <c r="G2243">
        <v>139584.72</v>
      </c>
      <c r="H2243" s="2">
        <f>Table1[[#This Row],[marketing_spend]]/Table1[[#This Row],[customer buying]]</f>
        <v>20.643527412606648</v>
      </c>
      <c r="I2243">
        <v>39676.629999999997</v>
      </c>
      <c r="J2243">
        <v>52.57</v>
      </c>
      <c r="K2243" s="1">
        <f t="shared" si="35"/>
        <v>18818.625608999995</v>
      </c>
      <c r="L2243">
        <v>165.21</v>
      </c>
      <c r="M2243">
        <v>1.1200000000000001</v>
      </c>
      <c r="N2243" s="1">
        <f>Table1[[#This Row],[final_price]]*Table1[[#This Row],[competitor_price_index]]</f>
        <v>21076.860682079998</v>
      </c>
      <c r="O2243" t="s">
        <v>45</v>
      </c>
      <c r="P2243">
        <v>313</v>
      </c>
      <c r="Q2243">
        <v>5517</v>
      </c>
      <c r="R2243">
        <v>6.39</v>
      </c>
      <c r="S2243" s="2">
        <f>Table1[[#This Row],[units_sold]]*(Table1[[#This Row],[return_rate]]/100)</f>
        <v>352.53629999999998</v>
      </c>
      <c r="T2243" s="2">
        <f>Table1[[#This Row],[units_sold]]-Table1[[#This Row],[unit_return]]</f>
        <v>5164.4637000000002</v>
      </c>
      <c r="U2243">
        <f>Table1[[#This Row],[final_sold]]*Table1[[#This Row],[final_price]]</f>
        <v>97188108.841570869</v>
      </c>
      <c r="V2243">
        <v>4.08</v>
      </c>
      <c r="W2243">
        <v>11</v>
      </c>
    </row>
    <row r="2244" spans="1:23" x14ac:dyDescent="0.3">
      <c r="A2244">
        <v>2020</v>
      </c>
      <c r="B2244" t="s">
        <v>40</v>
      </c>
      <c r="C2244" t="s">
        <v>21</v>
      </c>
      <c r="D2244">
        <v>124498</v>
      </c>
      <c r="E2244">
        <v>2.2599999999999998</v>
      </c>
      <c r="F2244" s="2">
        <f>Table1[[#This Row],[website_traffic]]*(Table1[[#This Row],[conversion_rate]]/100)</f>
        <v>2813.6547999999998</v>
      </c>
      <c r="G2244">
        <v>430626.48</v>
      </c>
      <c r="H2244" s="2">
        <f>Table1[[#This Row],[marketing_spend]]/Table1[[#This Row],[customer buying]]</f>
        <v>153.04879617783959</v>
      </c>
      <c r="I2244">
        <v>1094.3</v>
      </c>
      <c r="J2244">
        <v>20.54</v>
      </c>
      <c r="K2244" s="1">
        <f t="shared" si="35"/>
        <v>869.53077999999994</v>
      </c>
      <c r="L2244">
        <v>113.67</v>
      </c>
      <c r="M2244">
        <v>1.06</v>
      </c>
      <c r="N2244" s="1">
        <f>Table1[[#This Row],[final_price]]*Table1[[#This Row],[competitor_price_index]]</f>
        <v>921.70262679999996</v>
      </c>
      <c r="O2244" t="s">
        <v>45</v>
      </c>
      <c r="P2244">
        <v>1117</v>
      </c>
      <c r="Q2244">
        <v>2717</v>
      </c>
      <c r="R2244">
        <v>5.95</v>
      </c>
      <c r="S2244" s="2">
        <f>Table1[[#This Row],[units_sold]]*(Table1[[#This Row],[return_rate]]/100)</f>
        <v>161.66150000000002</v>
      </c>
      <c r="T2244" s="2">
        <f>Table1[[#This Row],[units_sold]]-Table1[[#This Row],[unit_return]]</f>
        <v>2555.3384999999998</v>
      </c>
      <c r="U2244">
        <f>Table1[[#This Row],[final_sold]]*Table1[[#This Row],[final_price]]</f>
        <v>2221945.4790690299</v>
      </c>
      <c r="V2244">
        <v>4.83</v>
      </c>
      <c r="W2244">
        <v>6.23</v>
      </c>
    </row>
    <row r="2245" spans="1:23" x14ac:dyDescent="0.3">
      <c r="A2245">
        <v>2020</v>
      </c>
      <c r="B2245" t="s">
        <v>40</v>
      </c>
      <c r="C2245" t="s">
        <v>21</v>
      </c>
      <c r="D2245">
        <v>96515</v>
      </c>
      <c r="E2245">
        <v>6.03</v>
      </c>
      <c r="F2245" s="2">
        <f>Table1[[#This Row],[website_traffic]]*(Table1[[#This Row],[conversion_rate]]/100)</f>
        <v>5819.8545000000004</v>
      </c>
      <c r="G2245">
        <v>438066.57</v>
      </c>
      <c r="H2245" s="2">
        <f>Table1[[#This Row],[marketing_spend]]/Table1[[#This Row],[customer buying]]</f>
        <v>75.271051879389759</v>
      </c>
      <c r="I2245">
        <v>7985.31</v>
      </c>
      <c r="J2245">
        <v>55.98</v>
      </c>
      <c r="K2245" s="1">
        <f t="shared" si="35"/>
        <v>3515.1334620000002</v>
      </c>
      <c r="L2245">
        <v>139.16</v>
      </c>
      <c r="M2245">
        <v>0.84</v>
      </c>
      <c r="N2245" s="1">
        <f>Table1[[#This Row],[final_price]]*Table1[[#This Row],[competitor_price_index]]</f>
        <v>2952.7121080800002</v>
      </c>
      <c r="O2245" t="s">
        <v>44</v>
      </c>
      <c r="P2245">
        <v>590</v>
      </c>
      <c r="Q2245">
        <v>5237</v>
      </c>
      <c r="R2245">
        <v>8.11</v>
      </c>
      <c r="S2245" s="2">
        <f>Table1[[#This Row],[units_sold]]*(Table1[[#This Row],[return_rate]]/100)</f>
        <v>424.72069999999997</v>
      </c>
      <c r="T2245" s="2">
        <f>Table1[[#This Row],[units_sold]]-Table1[[#This Row],[unit_return]]</f>
        <v>4812.2793000000001</v>
      </c>
      <c r="U2245">
        <f>Table1[[#This Row],[final_sold]]*Table1[[#This Row],[final_price]]</f>
        <v>16915803.995919939</v>
      </c>
      <c r="V2245">
        <v>3.6</v>
      </c>
      <c r="W2245">
        <v>20.46</v>
      </c>
    </row>
    <row r="2246" spans="1:23" x14ac:dyDescent="0.3">
      <c r="A2246">
        <v>2020</v>
      </c>
      <c r="B2246" t="s">
        <v>40</v>
      </c>
      <c r="C2246" t="s">
        <v>19</v>
      </c>
      <c r="D2246">
        <v>139480</v>
      </c>
      <c r="E2246">
        <v>4.8600000000000003</v>
      </c>
      <c r="F2246" s="2">
        <f>Table1[[#This Row],[website_traffic]]*(Table1[[#This Row],[conversion_rate]]/100)</f>
        <v>6778.728000000001</v>
      </c>
      <c r="G2246">
        <v>417635.74</v>
      </c>
      <c r="H2246" s="2">
        <f>Table1[[#This Row],[marketing_spend]]/Table1[[#This Row],[customer buying]]</f>
        <v>61.609750383847818</v>
      </c>
      <c r="I2246">
        <v>4663.66</v>
      </c>
      <c r="J2246">
        <v>10.19</v>
      </c>
      <c r="K2246" s="1">
        <f t="shared" si="35"/>
        <v>4188.4330460000001</v>
      </c>
      <c r="L2246">
        <v>467.71</v>
      </c>
      <c r="M2246">
        <v>1.1499999999999999</v>
      </c>
      <c r="N2246" s="1">
        <f>Table1[[#This Row],[final_price]]*Table1[[#This Row],[competitor_price_index]]</f>
        <v>4816.6980028999997</v>
      </c>
      <c r="O2246" t="s">
        <v>45</v>
      </c>
      <c r="P2246">
        <v>1146</v>
      </c>
      <c r="Q2246">
        <v>4229</v>
      </c>
      <c r="R2246">
        <v>2.02</v>
      </c>
      <c r="S2246" s="2">
        <f>Table1[[#This Row],[units_sold]]*(Table1[[#This Row],[return_rate]]/100)</f>
        <v>85.425799999999995</v>
      </c>
      <c r="T2246" s="2">
        <f>Table1[[#This Row],[units_sold]]-Table1[[#This Row],[unit_return]]</f>
        <v>4143.5742</v>
      </c>
      <c r="U2246">
        <f>Table1[[#This Row],[final_sold]]*Table1[[#This Row],[final_price]]</f>
        <v>17355083.107833013</v>
      </c>
      <c r="V2246">
        <v>3.12</v>
      </c>
      <c r="W2246">
        <v>10.72</v>
      </c>
    </row>
    <row r="2247" spans="1:23" x14ac:dyDescent="0.3">
      <c r="A2247">
        <v>2020</v>
      </c>
      <c r="B2247" t="s">
        <v>40</v>
      </c>
      <c r="C2247" t="s">
        <v>18</v>
      </c>
      <c r="D2247">
        <v>19462</v>
      </c>
      <c r="E2247">
        <v>7.46</v>
      </c>
      <c r="F2247" s="2">
        <f>Table1[[#This Row],[website_traffic]]*(Table1[[#This Row],[conversion_rate]]/100)</f>
        <v>1451.8652</v>
      </c>
      <c r="G2247">
        <v>484661.42</v>
      </c>
      <c r="H2247" s="2">
        <f>Table1[[#This Row],[marketing_spend]]/Table1[[#This Row],[customer buying]]</f>
        <v>333.8198477379305</v>
      </c>
      <c r="I2247">
        <v>48116.86</v>
      </c>
      <c r="J2247">
        <v>14.26</v>
      </c>
      <c r="K2247" s="1">
        <f t="shared" si="35"/>
        <v>41255.395764000001</v>
      </c>
      <c r="L2247">
        <v>419.74</v>
      </c>
      <c r="M2247">
        <v>1.1299999999999999</v>
      </c>
      <c r="N2247" s="1">
        <f>Table1[[#This Row],[final_price]]*Table1[[#This Row],[competitor_price_index]]</f>
        <v>46618.597213319998</v>
      </c>
      <c r="O2247" t="s">
        <v>44</v>
      </c>
      <c r="P2247">
        <v>3553</v>
      </c>
      <c r="Q2247">
        <v>1067</v>
      </c>
      <c r="R2247">
        <v>12.99</v>
      </c>
      <c r="S2247" s="2">
        <f>Table1[[#This Row],[units_sold]]*(Table1[[#This Row],[return_rate]]/100)</f>
        <v>138.60330000000002</v>
      </c>
      <c r="T2247" s="2">
        <f>Table1[[#This Row],[units_sold]]-Table1[[#This Row],[unit_return]]</f>
        <v>928.39670000000001</v>
      </c>
      <c r="U2247">
        <f>Table1[[#This Row],[final_sold]]*Table1[[#This Row],[final_price]]</f>
        <v>38301373.284491576</v>
      </c>
      <c r="V2247">
        <v>2.94</v>
      </c>
      <c r="W2247">
        <v>17.170000000000002</v>
      </c>
    </row>
    <row r="2248" spans="1:23" x14ac:dyDescent="0.3">
      <c r="A2248">
        <v>2020</v>
      </c>
      <c r="B2248" t="s">
        <v>40</v>
      </c>
      <c r="C2248" t="s">
        <v>20</v>
      </c>
      <c r="D2248">
        <v>133941</v>
      </c>
      <c r="E2248">
        <v>3.08</v>
      </c>
      <c r="F2248" s="2">
        <f>Table1[[#This Row],[website_traffic]]*(Table1[[#This Row],[conversion_rate]]/100)</f>
        <v>4125.3828000000003</v>
      </c>
      <c r="G2248">
        <v>264814.21999999997</v>
      </c>
      <c r="H2248" s="2">
        <f>Table1[[#This Row],[marketing_spend]]/Table1[[#This Row],[customer buying]]</f>
        <v>64.191429701990316</v>
      </c>
      <c r="I2248">
        <v>40191.67</v>
      </c>
      <c r="J2248">
        <v>30.55</v>
      </c>
      <c r="K2248" s="1">
        <f t="shared" si="35"/>
        <v>27913.114815000001</v>
      </c>
      <c r="L2248">
        <v>489.78</v>
      </c>
      <c r="M2248">
        <v>0.95</v>
      </c>
      <c r="N2248" s="1">
        <f>Table1[[#This Row],[final_price]]*Table1[[#This Row],[competitor_price_index]]</f>
        <v>26517.45907425</v>
      </c>
      <c r="O2248" t="s">
        <v>45</v>
      </c>
      <c r="P2248">
        <v>522</v>
      </c>
      <c r="Q2248">
        <v>4001</v>
      </c>
      <c r="R2248">
        <v>5.71</v>
      </c>
      <c r="S2248" s="2">
        <f>Table1[[#This Row],[units_sold]]*(Table1[[#This Row],[return_rate]]/100)</f>
        <v>228.4571</v>
      </c>
      <c r="T2248" s="2">
        <f>Table1[[#This Row],[units_sold]]-Table1[[#This Row],[unit_return]]</f>
        <v>3772.5428999999999</v>
      </c>
      <c r="U2248">
        <f>Table1[[#This Row],[final_sold]]*Table1[[#This Row],[final_price]]</f>
        <v>105303423.11221306</v>
      </c>
      <c r="V2248">
        <v>4.8499999999999996</v>
      </c>
      <c r="W2248">
        <v>6.88</v>
      </c>
    </row>
    <row r="2249" spans="1:23" x14ac:dyDescent="0.3">
      <c r="A2249">
        <v>2020</v>
      </c>
      <c r="B2249" t="s">
        <v>40</v>
      </c>
      <c r="C2249" t="s">
        <v>21</v>
      </c>
      <c r="D2249">
        <v>25459</v>
      </c>
      <c r="E2249">
        <v>1.29</v>
      </c>
      <c r="F2249" s="2">
        <f>Table1[[#This Row],[website_traffic]]*(Table1[[#This Row],[conversion_rate]]/100)</f>
        <v>328.42110000000002</v>
      </c>
      <c r="G2249">
        <v>251791.76</v>
      </c>
      <c r="H2249" s="2">
        <f>Table1[[#This Row],[marketing_spend]]/Table1[[#This Row],[customer buying]]</f>
        <v>766.67351762721694</v>
      </c>
      <c r="I2249">
        <v>3541.27</v>
      </c>
      <c r="J2249">
        <v>51.66</v>
      </c>
      <c r="K2249" s="1">
        <f t="shared" si="35"/>
        <v>1711.8499180000001</v>
      </c>
      <c r="L2249">
        <v>474.18</v>
      </c>
      <c r="M2249">
        <v>1.06</v>
      </c>
      <c r="N2249" s="1">
        <f>Table1[[#This Row],[final_price]]*Table1[[#This Row],[competitor_price_index]]</f>
        <v>1814.5609130800003</v>
      </c>
      <c r="O2249" t="s">
        <v>44</v>
      </c>
      <c r="P2249">
        <v>3437</v>
      </c>
      <c r="Q2249">
        <v>298</v>
      </c>
      <c r="R2249">
        <v>15.75</v>
      </c>
      <c r="S2249" s="2">
        <f>Table1[[#This Row],[units_sold]]*(Table1[[#This Row],[return_rate]]/100)</f>
        <v>46.935000000000002</v>
      </c>
      <c r="T2249" s="2">
        <f>Table1[[#This Row],[units_sold]]-Table1[[#This Row],[unit_return]]</f>
        <v>251.065</v>
      </c>
      <c r="U2249">
        <f>Table1[[#This Row],[final_sold]]*Table1[[#This Row],[final_price]]</f>
        <v>429785.59966267005</v>
      </c>
      <c r="V2249">
        <v>3.64</v>
      </c>
      <c r="W2249">
        <v>16.329999999999998</v>
      </c>
    </row>
    <row r="2250" spans="1:23" x14ac:dyDescent="0.3">
      <c r="A2250">
        <v>2020</v>
      </c>
      <c r="B2250" t="s">
        <v>40</v>
      </c>
      <c r="C2250" t="s">
        <v>20</v>
      </c>
      <c r="D2250">
        <v>33162</v>
      </c>
      <c r="E2250">
        <v>1.02</v>
      </c>
      <c r="F2250" s="2">
        <f>Table1[[#This Row],[website_traffic]]*(Table1[[#This Row],[conversion_rate]]/100)</f>
        <v>338.25240000000002</v>
      </c>
      <c r="G2250">
        <v>470998.53</v>
      </c>
      <c r="H2250" s="2">
        <f>Table1[[#This Row],[marketing_spend]]/Table1[[#This Row],[customer buying]]</f>
        <v>1392.4469715514213</v>
      </c>
      <c r="I2250">
        <v>19510.66</v>
      </c>
      <c r="J2250">
        <v>26.62</v>
      </c>
      <c r="K2250" s="1">
        <f t="shared" si="35"/>
        <v>14316.922307999999</v>
      </c>
      <c r="L2250">
        <v>259.27</v>
      </c>
      <c r="M2250">
        <v>0.93</v>
      </c>
      <c r="N2250" s="1">
        <f>Table1[[#This Row],[final_price]]*Table1[[#This Row],[competitor_price_index]]</f>
        <v>13314.73774644</v>
      </c>
      <c r="O2250" t="s">
        <v>45</v>
      </c>
      <c r="P2250">
        <v>4031</v>
      </c>
      <c r="Q2250">
        <v>276</v>
      </c>
      <c r="R2250">
        <v>2.27</v>
      </c>
      <c r="S2250" s="2">
        <f>Table1[[#This Row],[units_sold]]*(Table1[[#This Row],[return_rate]]/100)</f>
        <v>6.2652000000000001</v>
      </c>
      <c r="T2250" s="2">
        <f>Table1[[#This Row],[units_sold]]-Table1[[#This Row],[unit_return]]</f>
        <v>269.73480000000001</v>
      </c>
      <c r="U2250">
        <f>Table1[[#This Row],[final_sold]]*Table1[[#This Row],[final_price]]</f>
        <v>3861772.1753639183</v>
      </c>
      <c r="V2250">
        <v>4.08</v>
      </c>
      <c r="W2250">
        <v>8.31</v>
      </c>
    </row>
    <row r="2251" spans="1:23" x14ac:dyDescent="0.3">
      <c r="A2251">
        <v>2020</v>
      </c>
      <c r="B2251" t="s">
        <v>40</v>
      </c>
      <c r="C2251" t="s">
        <v>20</v>
      </c>
      <c r="D2251">
        <v>25599</v>
      </c>
      <c r="E2251">
        <v>2.96</v>
      </c>
      <c r="F2251" s="2">
        <f>Table1[[#This Row],[website_traffic]]*(Table1[[#This Row],[conversion_rate]]/100)</f>
        <v>757.73040000000003</v>
      </c>
      <c r="G2251">
        <v>74644.23</v>
      </c>
      <c r="H2251" s="2">
        <f>Table1[[#This Row],[marketing_spend]]/Table1[[#This Row],[customer buying]]</f>
        <v>98.510274894606297</v>
      </c>
      <c r="I2251">
        <v>17356.39</v>
      </c>
      <c r="J2251">
        <v>40.79</v>
      </c>
      <c r="K2251" s="1">
        <f t="shared" si="35"/>
        <v>10276.718519</v>
      </c>
      <c r="L2251">
        <v>282.36</v>
      </c>
      <c r="M2251">
        <v>0.93</v>
      </c>
      <c r="N2251" s="1">
        <f>Table1[[#This Row],[final_price]]*Table1[[#This Row],[competitor_price_index]]</f>
        <v>9557.3482226699998</v>
      </c>
      <c r="O2251" t="s">
        <v>45</v>
      </c>
      <c r="P2251">
        <v>2975</v>
      </c>
      <c r="Q2251">
        <v>587</v>
      </c>
      <c r="R2251">
        <v>22.87</v>
      </c>
      <c r="S2251" s="2">
        <f>Table1[[#This Row],[units_sold]]*(Table1[[#This Row],[return_rate]]/100)</f>
        <v>134.24690000000001</v>
      </c>
      <c r="T2251" s="2">
        <f>Table1[[#This Row],[units_sold]]-Table1[[#This Row],[unit_return]]</f>
        <v>452.75310000000002</v>
      </c>
      <c r="U2251">
        <f>Table1[[#This Row],[final_sold]]*Table1[[#This Row],[final_price]]</f>
        <v>4652816.1673046593</v>
      </c>
      <c r="V2251">
        <v>3.88</v>
      </c>
      <c r="W2251">
        <v>4.99</v>
      </c>
    </row>
    <row r="2252" spans="1:23" x14ac:dyDescent="0.3">
      <c r="A2252">
        <v>2020</v>
      </c>
      <c r="B2252" t="s">
        <v>40</v>
      </c>
      <c r="C2252" t="s">
        <v>21</v>
      </c>
      <c r="D2252">
        <v>106471</v>
      </c>
      <c r="E2252">
        <v>2.67</v>
      </c>
      <c r="F2252" s="2">
        <f>Table1[[#This Row],[website_traffic]]*(Table1[[#This Row],[conversion_rate]]/100)</f>
        <v>2842.7756999999997</v>
      </c>
      <c r="G2252">
        <v>390705.55</v>
      </c>
      <c r="H2252" s="2">
        <f>Table1[[#This Row],[marketing_spend]]/Table1[[#This Row],[customer buying]]</f>
        <v>137.43805042374606</v>
      </c>
      <c r="I2252">
        <v>11230.38</v>
      </c>
      <c r="J2252">
        <v>54.65</v>
      </c>
      <c r="K2252" s="1">
        <f t="shared" si="35"/>
        <v>5092.9773299999997</v>
      </c>
      <c r="L2252">
        <v>421.76</v>
      </c>
      <c r="M2252">
        <v>0.85</v>
      </c>
      <c r="N2252" s="1">
        <f>Table1[[#This Row],[final_price]]*Table1[[#This Row],[competitor_price_index]]</f>
        <v>4329.0307304999997</v>
      </c>
      <c r="O2252" t="s">
        <v>45</v>
      </c>
      <c r="P2252">
        <v>3689</v>
      </c>
      <c r="Q2252">
        <v>1637</v>
      </c>
      <c r="R2252">
        <v>5.94</v>
      </c>
      <c r="S2252" s="2">
        <f>Table1[[#This Row],[units_sold]]*(Table1[[#This Row],[return_rate]]/100)</f>
        <v>97.237800000000007</v>
      </c>
      <c r="T2252" s="2">
        <f>Table1[[#This Row],[units_sold]]-Table1[[#This Row],[unit_return]]</f>
        <v>1539.7621999999999</v>
      </c>
      <c r="U2252">
        <f>Table1[[#This Row],[final_sold]]*Table1[[#This Row],[final_price]]</f>
        <v>7841973.978190925</v>
      </c>
      <c r="V2252">
        <v>2.88</v>
      </c>
      <c r="W2252">
        <v>16.600000000000001</v>
      </c>
    </row>
    <row r="2253" spans="1:23" x14ac:dyDescent="0.3">
      <c r="A2253">
        <v>2020</v>
      </c>
      <c r="B2253" t="s">
        <v>40</v>
      </c>
      <c r="C2253" t="s">
        <v>22</v>
      </c>
      <c r="D2253">
        <v>86406</v>
      </c>
      <c r="E2253">
        <v>6.21</v>
      </c>
      <c r="F2253" s="2">
        <f>Table1[[#This Row],[website_traffic]]*(Table1[[#This Row],[conversion_rate]]/100)</f>
        <v>5365.8126000000002</v>
      </c>
      <c r="G2253">
        <v>440383.8</v>
      </c>
      <c r="H2253" s="2">
        <f>Table1[[#This Row],[marketing_spend]]/Table1[[#This Row],[customer buying]]</f>
        <v>82.072154364839349</v>
      </c>
      <c r="I2253">
        <v>15581.27</v>
      </c>
      <c r="J2253">
        <v>42.89</v>
      </c>
      <c r="K2253" s="1">
        <f t="shared" si="35"/>
        <v>8898.4632970000002</v>
      </c>
      <c r="L2253">
        <v>287.33</v>
      </c>
      <c r="M2253">
        <v>0.95</v>
      </c>
      <c r="N2253" s="1">
        <f>Table1[[#This Row],[final_price]]*Table1[[#This Row],[competitor_price_index]]</f>
        <v>8453.5401321499994</v>
      </c>
      <c r="O2253" t="s">
        <v>45</v>
      </c>
      <c r="P2253">
        <v>813</v>
      </c>
      <c r="Q2253">
        <v>4142</v>
      </c>
      <c r="R2253">
        <v>18</v>
      </c>
      <c r="S2253" s="2">
        <f>Table1[[#This Row],[units_sold]]*(Table1[[#This Row],[return_rate]]/100)</f>
        <v>745.56</v>
      </c>
      <c r="T2253" s="2">
        <f>Table1[[#This Row],[units_sold]]-Table1[[#This Row],[unit_return]]</f>
        <v>3396.44</v>
      </c>
      <c r="U2253">
        <f>Table1[[#This Row],[final_sold]]*Table1[[#This Row],[final_price]]</f>
        <v>30223096.680462681</v>
      </c>
      <c r="V2253">
        <v>3.86</v>
      </c>
      <c r="W2253">
        <v>17.420000000000002</v>
      </c>
    </row>
    <row r="2254" spans="1:23" x14ac:dyDescent="0.3">
      <c r="A2254">
        <v>2020</v>
      </c>
      <c r="B2254" t="s">
        <v>40</v>
      </c>
      <c r="C2254" t="s">
        <v>21</v>
      </c>
      <c r="D2254">
        <v>163360</v>
      </c>
      <c r="E2254">
        <v>7.38</v>
      </c>
      <c r="F2254" s="2">
        <f>Table1[[#This Row],[website_traffic]]*(Table1[[#This Row],[conversion_rate]]/100)</f>
        <v>12055.968000000001</v>
      </c>
      <c r="G2254">
        <v>371077.82</v>
      </c>
      <c r="H2254" s="2">
        <f>Table1[[#This Row],[marketing_spend]]/Table1[[#This Row],[customer buying]]</f>
        <v>30.779595632636052</v>
      </c>
      <c r="I2254">
        <v>43648.65</v>
      </c>
      <c r="J2254">
        <v>12.19</v>
      </c>
      <c r="K2254" s="1">
        <f t="shared" si="35"/>
        <v>38327.879565000003</v>
      </c>
      <c r="L2254">
        <v>118.04</v>
      </c>
      <c r="M2254">
        <v>0.82</v>
      </c>
      <c r="N2254" s="1">
        <f>Table1[[#This Row],[final_price]]*Table1[[#This Row],[competitor_price_index]]</f>
        <v>31428.861243300002</v>
      </c>
      <c r="O2254" t="s">
        <v>44</v>
      </c>
      <c r="P2254">
        <v>3105</v>
      </c>
      <c r="Q2254">
        <v>7595</v>
      </c>
      <c r="R2254">
        <v>6.36</v>
      </c>
      <c r="S2254" s="2">
        <f>Table1[[#This Row],[units_sold]]*(Table1[[#This Row],[return_rate]]/100)</f>
        <v>483.04200000000003</v>
      </c>
      <c r="T2254" s="2">
        <f>Table1[[#This Row],[units_sold]]-Table1[[#This Row],[unit_return]]</f>
        <v>7111.9579999999996</v>
      </c>
      <c r="U2254">
        <f>Table1[[#This Row],[final_sold]]*Table1[[#This Row],[final_price]]</f>
        <v>272586269.69533825</v>
      </c>
      <c r="V2254">
        <v>2.52</v>
      </c>
      <c r="W2254">
        <v>15.12</v>
      </c>
    </row>
    <row r="2255" spans="1:23" x14ac:dyDescent="0.3">
      <c r="A2255">
        <v>2020</v>
      </c>
      <c r="B2255" t="s">
        <v>40</v>
      </c>
      <c r="C2255" t="s">
        <v>22</v>
      </c>
      <c r="D2255">
        <v>185311</v>
      </c>
      <c r="E2255">
        <v>7.79</v>
      </c>
      <c r="F2255" s="2">
        <f>Table1[[#This Row],[website_traffic]]*(Table1[[#This Row],[conversion_rate]]/100)</f>
        <v>14435.7269</v>
      </c>
      <c r="G2255">
        <v>474023.88</v>
      </c>
      <c r="H2255" s="2">
        <f>Table1[[#This Row],[marketing_spend]]/Table1[[#This Row],[customer buying]]</f>
        <v>32.83685562103561</v>
      </c>
      <c r="I2255">
        <v>35568.449999999997</v>
      </c>
      <c r="J2255">
        <v>20.32</v>
      </c>
      <c r="K2255" s="1">
        <f t="shared" si="35"/>
        <v>28340.940959999996</v>
      </c>
      <c r="L2255">
        <v>276.14999999999998</v>
      </c>
      <c r="M2255">
        <v>1.1599999999999999</v>
      </c>
      <c r="N2255" s="1">
        <f>Table1[[#This Row],[final_price]]*Table1[[#This Row],[competitor_price_index]]</f>
        <v>32875.491513599991</v>
      </c>
      <c r="O2255" t="s">
        <v>45</v>
      </c>
      <c r="P2255">
        <v>1890</v>
      </c>
      <c r="Q2255">
        <v>10335</v>
      </c>
      <c r="R2255">
        <v>11.87</v>
      </c>
      <c r="S2255" s="2">
        <f>Table1[[#This Row],[units_sold]]*(Table1[[#This Row],[return_rate]]/100)</f>
        <v>1226.7644999999998</v>
      </c>
      <c r="T2255" s="2">
        <f>Table1[[#This Row],[units_sold]]-Table1[[#This Row],[unit_return]]</f>
        <v>9108.2355000000007</v>
      </c>
      <c r="U2255">
        <f>Table1[[#This Row],[final_sold]]*Table1[[#This Row],[final_price]]</f>
        <v>258135964.55527607</v>
      </c>
      <c r="V2255">
        <v>3.58</v>
      </c>
      <c r="W2255">
        <v>9.56</v>
      </c>
    </row>
    <row r="2256" spans="1:23" x14ac:dyDescent="0.3">
      <c r="A2256">
        <v>2020</v>
      </c>
      <c r="B2256" t="s">
        <v>40</v>
      </c>
      <c r="C2256" t="s">
        <v>22</v>
      </c>
      <c r="D2256">
        <v>4514</v>
      </c>
      <c r="E2256">
        <v>0.84</v>
      </c>
      <c r="F2256" s="2">
        <f>Table1[[#This Row],[website_traffic]]*(Table1[[#This Row],[conversion_rate]]/100)</f>
        <v>37.9176</v>
      </c>
      <c r="G2256">
        <v>445703.05</v>
      </c>
      <c r="H2256" s="2">
        <f>Table1[[#This Row],[marketing_spend]]/Table1[[#This Row],[customer buying]]</f>
        <v>11754.51637234424</v>
      </c>
      <c r="I2256">
        <v>15887.41</v>
      </c>
      <c r="J2256">
        <v>45.42</v>
      </c>
      <c r="K2256" s="1">
        <f t="shared" si="35"/>
        <v>8671.3483780000006</v>
      </c>
      <c r="L2256">
        <v>275.35000000000002</v>
      </c>
      <c r="M2256">
        <v>0.96</v>
      </c>
      <c r="N2256" s="1">
        <f>Table1[[#This Row],[final_price]]*Table1[[#This Row],[competitor_price_index]]</f>
        <v>8324.4944428800009</v>
      </c>
      <c r="O2256" t="s">
        <v>45</v>
      </c>
      <c r="P2256">
        <v>4146</v>
      </c>
      <c r="Q2256">
        <v>35</v>
      </c>
      <c r="R2256">
        <v>4.26</v>
      </c>
      <c r="S2256" s="2">
        <f>Table1[[#This Row],[units_sold]]*(Table1[[#This Row],[return_rate]]/100)</f>
        <v>1.4909999999999999</v>
      </c>
      <c r="T2256" s="2">
        <f>Table1[[#This Row],[units_sold]]-Table1[[#This Row],[unit_return]]</f>
        <v>33.509</v>
      </c>
      <c r="U2256">
        <f>Table1[[#This Row],[final_sold]]*Table1[[#This Row],[final_price]]</f>
        <v>290568.212798402</v>
      </c>
      <c r="V2256">
        <v>4.7300000000000004</v>
      </c>
      <c r="W2256">
        <v>12.17</v>
      </c>
    </row>
    <row r="2257" spans="1:23" x14ac:dyDescent="0.3">
      <c r="A2257">
        <v>2020</v>
      </c>
      <c r="B2257" t="s">
        <v>40</v>
      </c>
      <c r="C2257" t="s">
        <v>20</v>
      </c>
      <c r="D2257">
        <v>102223</v>
      </c>
      <c r="E2257">
        <v>5.82</v>
      </c>
      <c r="F2257" s="2">
        <f>Table1[[#This Row],[website_traffic]]*(Table1[[#This Row],[conversion_rate]]/100)</f>
        <v>5949.3786</v>
      </c>
      <c r="G2257">
        <v>74319.42</v>
      </c>
      <c r="H2257" s="2">
        <f>Table1[[#This Row],[marketing_spend]]/Table1[[#This Row],[customer buying]]</f>
        <v>12.491963446400939</v>
      </c>
      <c r="I2257">
        <v>42984.69</v>
      </c>
      <c r="J2257">
        <v>48.65</v>
      </c>
      <c r="K2257" s="1">
        <f t="shared" si="35"/>
        <v>22072.638315000004</v>
      </c>
      <c r="L2257">
        <v>224.76</v>
      </c>
      <c r="M2257">
        <v>0.9</v>
      </c>
      <c r="N2257" s="1">
        <f>Table1[[#This Row],[final_price]]*Table1[[#This Row],[competitor_price_index]]</f>
        <v>19865.374483500003</v>
      </c>
      <c r="O2257" t="s">
        <v>45</v>
      </c>
      <c r="P2257">
        <v>2351</v>
      </c>
      <c r="Q2257">
        <v>5068</v>
      </c>
      <c r="R2257">
        <v>17.22</v>
      </c>
      <c r="S2257" s="2">
        <f>Table1[[#This Row],[units_sold]]*(Table1[[#This Row],[return_rate]]/100)</f>
        <v>872.70959999999991</v>
      </c>
      <c r="T2257" s="2">
        <f>Table1[[#This Row],[units_sold]]-Table1[[#This Row],[unit_return]]</f>
        <v>4195.2903999999999</v>
      </c>
      <c r="U2257">
        <f>Table1[[#This Row],[final_sold]]*Table1[[#This Row],[final_price]]</f>
        <v>92601127.625591695</v>
      </c>
      <c r="V2257">
        <v>4.26</v>
      </c>
      <c r="W2257">
        <v>8.86</v>
      </c>
    </row>
    <row r="2258" spans="1:23" x14ac:dyDescent="0.3">
      <c r="A2258">
        <v>2020</v>
      </c>
      <c r="B2258" t="s">
        <v>40</v>
      </c>
      <c r="C2258" t="s">
        <v>18</v>
      </c>
      <c r="D2258">
        <v>160941</v>
      </c>
      <c r="E2258">
        <v>4.0199999999999996</v>
      </c>
      <c r="F2258" s="2">
        <f>Table1[[#This Row],[website_traffic]]*(Table1[[#This Row],[conversion_rate]]/100)</f>
        <v>6469.828199999999</v>
      </c>
      <c r="G2258">
        <v>404711.87</v>
      </c>
      <c r="H2258" s="2">
        <f>Table1[[#This Row],[marketing_spend]]/Table1[[#This Row],[customer buying]]</f>
        <v>62.553727469919536</v>
      </c>
      <c r="I2258">
        <v>20072.21</v>
      </c>
      <c r="J2258">
        <v>37.65</v>
      </c>
      <c r="K2258" s="1">
        <f t="shared" si="35"/>
        <v>12515.022934999999</v>
      </c>
      <c r="L2258">
        <v>258.51</v>
      </c>
      <c r="M2258">
        <v>0.84</v>
      </c>
      <c r="N2258" s="1">
        <f>Table1[[#This Row],[final_price]]*Table1[[#This Row],[competitor_price_index]]</f>
        <v>10512.619265399999</v>
      </c>
      <c r="O2258" t="s">
        <v>45</v>
      </c>
      <c r="P2258">
        <v>4420</v>
      </c>
      <c r="Q2258">
        <v>4528</v>
      </c>
      <c r="R2258">
        <v>13.85</v>
      </c>
      <c r="S2258" s="2">
        <f>Table1[[#This Row],[units_sold]]*(Table1[[#This Row],[return_rate]]/100)</f>
        <v>627.12799999999993</v>
      </c>
      <c r="T2258" s="2">
        <f>Table1[[#This Row],[units_sold]]-Table1[[#This Row],[unit_return]]</f>
        <v>3900.8720000000003</v>
      </c>
      <c r="U2258">
        <f>Table1[[#This Row],[final_sold]]*Table1[[#This Row],[final_price]]</f>
        <v>48819502.546499319</v>
      </c>
      <c r="V2258">
        <v>3.5</v>
      </c>
      <c r="W2258">
        <v>8.58</v>
      </c>
    </row>
    <row r="2259" spans="1:23" x14ac:dyDescent="0.3">
      <c r="A2259">
        <v>2020</v>
      </c>
      <c r="B2259" t="s">
        <v>40</v>
      </c>
      <c r="C2259" t="s">
        <v>19</v>
      </c>
      <c r="D2259">
        <v>149790</v>
      </c>
      <c r="E2259">
        <v>4.83</v>
      </c>
      <c r="F2259" s="2">
        <f>Table1[[#This Row],[website_traffic]]*(Table1[[#This Row],[conversion_rate]]/100)</f>
        <v>7234.857</v>
      </c>
      <c r="G2259">
        <v>77799.600000000006</v>
      </c>
      <c r="H2259" s="2">
        <f>Table1[[#This Row],[marketing_spend]]/Table1[[#This Row],[customer buying]]</f>
        <v>10.75343990904036</v>
      </c>
      <c r="I2259">
        <v>35926.699999999997</v>
      </c>
      <c r="J2259">
        <v>11.16</v>
      </c>
      <c r="K2259" s="1">
        <f t="shared" si="35"/>
        <v>31917.280279999995</v>
      </c>
      <c r="L2259">
        <v>95.29</v>
      </c>
      <c r="M2259">
        <v>1.07</v>
      </c>
      <c r="N2259" s="1">
        <f>Table1[[#This Row],[final_price]]*Table1[[#This Row],[competitor_price_index]]</f>
        <v>34151.489899599997</v>
      </c>
      <c r="O2259" t="s">
        <v>44</v>
      </c>
      <c r="P2259">
        <v>153</v>
      </c>
      <c r="Q2259">
        <v>4666</v>
      </c>
      <c r="R2259">
        <v>13.76</v>
      </c>
      <c r="S2259" s="2">
        <f>Table1[[#This Row],[units_sold]]*(Table1[[#This Row],[return_rate]]/100)</f>
        <v>642.04160000000002</v>
      </c>
      <c r="T2259" s="2">
        <f>Table1[[#This Row],[units_sold]]-Table1[[#This Row],[unit_return]]</f>
        <v>4023.9584</v>
      </c>
      <c r="U2259">
        <f>Table1[[#This Row],[final_sold]]*Table1[[#This Row],[final_price]]</f>
        <v>128433808.08786033</v>
      </c>
      <c r="V2259">
        <v>2.58</v>
      </c>
      <c r="W2259">
        <v>11.49</v>
      </c>
    </row>
    <row r="2260" spans="1:23" x14ac:dyDescent="0.3">
      <c r="A2260">
        <v>2020</v>
      </c>
      <c r="B2260" t="s">
        <v>40</v>
      </c>
      <c r="C2260" t="s">
        <v>21</v>
      </c>
      <c r="D2260">
        <v>186670</v>
      </c>
      <c r="E2260">
        <v>1.48</v>
      </c>
      <c r="F2260" s="2">
        <f>Table1[[#This Row],[website_traffic]]*(Table1[[#This Row],[conversion_rate]]/100)</f>
        <v>2762.7160000000003</v>
      </c>
      <c r="G2260">
        <v>278132.2</v>
      </c>
      <c r="H2260" s="2">
        <f>Table1[[#This Row],[marketing_spend]]/Table1[[#This Row],[customer buying]]</f>
        <v>100.67346770352073</v>
      </c>
      <c r="I2260">
        <v>40747.599999999999</v>
      </c>
      <c r="J2260">
        <v>26.03</v>
      </c>
      <c r="K2260" s="1">
        <f t="shared" si="35"/>
        <v>30140.99972</v>
      </c>
      <c r="L2260">
        <v>211.41</v>
      </c>
      <c r="M2260">
        <v>1.1100000000000001</v>
      </c>
      <c r="N2260" s="1">
        <f>Table1[[#This Row],[final_price]]*Table1[[#This Row],[competitor_price_index]]</f>
        <v>33456.5096892</v>
      </c>
      <c r="O2260" t="s">
        <v>45</v>
      </c>
      <c r="P2260">
        <v>4697</v>
      </c>
      <c r="Q2260">
        <v>1812</v>
      </c>
      <c r="R2260">
        <v>10.25</v>
      </c>
      <c r="S2260" s="2">
        <f>Table1[[#This Row],[units_sold]]*(Table1[[#This Row],[return_rate]]/100)</f>
        <v>185.73</v>
      </c>
      <c r="T2260" s="2">
        <f>Table1[[#This Row],[units_sold]]-Table1[[#This Row],[unit_return]]</f>
        <v>1626.27</v>
      </c>
      <c r="U2260">
        <f>Table1[[#This Row],[final_sold]]*Table1[[#This Row],[final_price]]</f>
        <v>49017403.614644401</v>
      </c>
      <c r="V2260">
        <v>3.28</v>
      </c>
      <c r="W2260">
        <v>20.18</v>
      </c>
    </row>
    <row r="2261" spans="1:23" x14ac:dyDescent="0.3">
      <c r="A2261">
        <v>2020</v>
      </c>
      <c r="B2261" t="s">
        <v>40</v>
      </c>
      <c r="C2261" t="s">
        <v>18</v>
      </c>
      <c r="D2261">
        <v>65948</v>
      </c>
      <c r="E2261">
        <v>2.21</v>
      </c>
      <c r="F2261" s="2">
        <f>Table1[[#This Row],[website_traffic]]*(Table1[[#This Row],[conversion_rate]]/100)</f>
        <v>1457.4507999999998</v>
      </c>
      <c r="G2261">
        <v>497028.88</v>
      </c>
      <c r="H2261" s="2">
        <f>Table1[[#This Row],[marketing_spend]]/Table1[[#This Row],[customer buying]]</f>
        <v>341.02618078085385</v>
      </c>
      <c r="I2261">
        <v>16869.82</v>
      </c>
      <c r="J2261">
        <v>6.17</v>
      </c>
      <c r="K2261" s="1">
        <f t="shared" si="35"/>
        <v>15828.952106000001</v>
      </c>
      <c r="L2261">
        <v>278.01</v>
      </c>
      <c r="M2261">
        <v>1.1599999999999999</v>
      </c>
      <c r="N2261" s="1">
        <f>Table1[[#This Row],[final_price]]*Table1[[#This Row],[competitor_price_index]]</f>
        <v>18361.58444296</v>
      </c>
      <c r="O2261" t="s">
        <v>44</v>
      </c>
      <c r="P2261">
        <v>2718</v>
      </c>
      <c r="Q2261">
        <v>1304</v>
      </c>
      <c r="R2261">
        <v>13.67</v>
      </c>
      <c r="S2261" s="2">
        <f>Table1[[#This Row],[units_sold]]*(Table1[[#This Row],[return_rate]]/100)</f>
        <v>178.2568</v>
      </c>
      <c r="T2261" s="2">
        <f>Table1[[#This Row],[units_sold]]-Table1[[#This Row],[unit_return]]</f>
        <v>1125.7431999999999</v>
      </c>
      <c r="U2261">
        <f>Table1[[#This Row],[final_sold]]*Table1[[#This Row],[final_price]]</f>
        <v>17819335.196455177</v>
      </c>
      <c r="V2261">
        <v>3.58</v>
      </c>
      <c r="W2261">
        <v>11.94</v>
      </c>
    </row>
    <row r="2262" spans="1:23" x14ac:dyDescent="0.3">
      <c r="A2262">
        <v>2020</v>
      </c>
      <c r="B2262" t="s">
        <v>40</v>
      </c>
      <c r="C2262" t="s">
        <v>18</v>
      </c>
      <c r="D2262">
        <v>13735</v>
      </c>
      <c r="E2262">
        <v>3.98</v>
      </c>
      <c r="F2262" s="2">
        <f>Table1[[#This Row],[website_traffic]]*(Table1[[#This Row],[conversion_rate]]/100)</f>
        <v>546.65300000000002</v>
      </c>
      <c r="G2262">
        <v>460548.63</v>
      </c>
      <c r="H2262" s="2">
        <f>Table1[[#This Row],[marketing_spend]]/Table1[[#This Row],[customer buying]]</f>
        <v>842.48806829926843</v>
      </c>
      <c r="I2262">
        <v>36131.29</v>
      </c>
      <c r="J2262">
        <v>12.84</v>
      </c>
      <c r="K2262" s="1">
        <f t="shared" si="35"/>
        <v>31492.032364000002</v>
      </c>
      <c r="L2262">
        <v>256.74</v>
      </c>
      <c r="M2262">
        <v>0.86</v>
      </c>
      <c r="N2262" s="1">
        <f>Table1[[#This Row],[final_price]]*Table1[[#This Row],[competitor_price_index]]</f>
        <v>27083.147833040002</v>
      </c>
      <c r="O2262" t="s">
        <v>45</v>
      </c>
      <c r="P2262">
        <v>4043</v>
      </c>
      <c r="Q2262">
        <v>424</v>
      </c>
      <c r="R2262">
        <v>15.51</v>
      </c>
      <c r="S2262" s="2">
        <f>Table1[[#This Row],[units_sold]]*(Table1[[#This Row],[return_rate]]/100)</f>
        <v>65.7624</v>
      </c>
      <c r="T2262" s="2">
        <f>Table1[[#This Row],[units_sold]]-Table1[[#This Row],[unit_return]]</f>
        <v>358.23759999999999</v>
      </c>
      <c r="U2262">
        <f>Table1[[#This Row],[final_sold]]*Table1[[#This Row],[final_price]]</f>
        <v>11281630.093201688</v>
      </c>
      <c r="V2262">
        <v>3.88</v>
      </c>
      <c r="W2262">
        <v>15.12</v>
      </c>
    </row>
    <row r="2263" spans="1:23" x14ac:dyDescent="0.3">
      <c r="A2263">
        <v>2020</v>
      </c>
      <c r="B2263" t="s">
        <v>40</v>
      </c>
      <c r="C2263" t="s">
        <v>18</v>
      </c>
      <c r="D2263">
        <v>98955</v>
      </c>
      <c r="E2263">
        <v>2.5299999999999998</v>
      </c>
      <c r="F2263" s="2">
        <f>Table1[[#This Row],[website_traffic]]*(Table1[[#This Row],[conversion_rate]]/100)</f>
        <v>2503.5614999999998</v>
      </c>
      <c r="G2263">
        <v>431520.29</v>
      </c>
      <c r="H2263" s="2">
        <f>Table1[[#This Row],[marketing_spend]]/Table1[[#This Row],[customer buying]]</f>
        <v>172.36256828522087</v>
      </c>
      <c r="I2263">
        <v>26660.27</v>
      </c>
      <c r="J2263">
        <v>49.83</v>
      </c>
      <c r="K2263" s="1">
        <f t="shared" si="35"/>
        <v>13375.457459000001</v>
      </c>
      <c r="L2263">
        <v>119.44</v>
      </c>
      <c r="M2263">
        <v>0.96</v>
      </c>
      <c r="N2263" s="1">
        <f>Table1[[#This Row],[final_price]]*Table1[[#This Row],[competitor_price_index]]</f>
        <v>12840.43916064</v>
      </c>
      <c r="O2263" t="s">
        <v>45</v>
      </c>
      <c r="P2263">
        <v>4196</v>
      </c>
      <c r="Q2263">
        <v>1802</v>
      </c>
      <c r="R2263">
        <v>19.03</v>
      </c>
      <c r="S2263" s="2">
        <f>Table1[[#This Row],[units_sold]]*(Table1[[#This Row],[return_rate]]/100)</f>
        <v>342.92060000000004</v>
      </c>
      <c r="T2263" s="2">
        <f>Table1[[#This Row],[units_sold]]-Table1[[#This Row],[unit_return]]</f>
        <v>1459.0794000000001</v>
      </c>
      <c r="U2263">
        <f>Table1[[#This Row],[final_sold]]*Table1[[#This Row],[final_price]]</f>
        <v>19515854.444003247</v>
      </c>
      <c r="V2263">
        <v>3.6</v>
      </c>
      <c r="W2263">
        <v>12.79</v>
      </c>
    </row>
    <row r="2264" spans="1:23" x14ac:dyDescent="0.3">
      <c r="A2264">
        <v>2020</v>
      </c>
      <c r="B2264" t="s">
        <v>40</v>
      </c>
      <c r="C2264" t="s">
        <v>19</v>
      </c>
      <c r="D2264">
        <v>62354</v>
      </c>
      <c r="E2264">
        <v>7.35</v>
      </c>
      <c r="F2264" s="2">
        <f>Table1[[#This Row],[website_traffic]]*(Table1[[#This Row],[conversion_rate]]/100)</f>
        <v>4583.0189999999993</v>
      </c>
      <c r="G2264">
        <v>231484.98</v>
      </c>
      <c r="H2264" s="2">
        <f>Table1[[#This Row],[marketing_spend]]/Table1[[#This Row],[customer buying]]</f>
        <v>50.509277836290892</v>
      </c>
      <c r="I2264">
        <v>23900.14</v>
      </c>
      <c r="J2264">
        <v>7.27</v>
      </c>
      <c r="K2264" s="1">
        <f t="shared" si="35"/>
        <v>22162.599822</v>
      </c>
      <c r="L2264">
        <v>90.57</v>
      </c>
      <c r="M2264">
        <v>0.96</v>
      </c>
      <c r="N2264" s="1">
        <f>Table1[[#This Row],[final_price]]*Table1[[#This Row],[competitor_price_index]]</f>
        <v>21276.09582912</v>
      </c>
      <c r="O2264" t="s">
        <v>44</v>
      </c>
      <c r="P2264">
        <v>789</v>
      </c>
      <c r="Q2264">
        <v>5442</v>
      </c>
      <c r="R2264">
        <v>16.29</v>
      </c>
      <c r="S2264" s="2">
        <f>Table1[[#This Row],[units_sold]]*(Table1[[#This Row],[return_rate]]/100)</f>
        <v>886.50179999999989</v>
      </c>
      <c r="T2264" s="2">
        <f>Table1[[#This Row],[units_sold]]-Table1[[#This Row],[unit_return]]</f>
        <v>4555.4982</v>
      </c>
      <c r="U2264">
        <f>Table1[[#This Row],[final_sold]]*Table1[[#This Row],[final_price]]</f>
        <v>100961683.59644131</v>
      </c>
      <c r="V2264">
        <v>4.75</v>
      </c>
      <c r="W2264">
        <v>13.92</v>
      </c>
    </row>
    <row r="2265" spans="1:23" x14ac:dyDescent="0.3">
      <c r="A2265">
        <v>2020</v>
      </c>
      <c r="B2265" t="s">
        <v>40</v>
      </c>
      <c r="C2265" t="s">
        <v>21</v>
      </c>
      <c r="D2265">
        <v>45544</v>
      </c>
      <c r="E2265">
        <v>4.8899999999999997</v>
      </c>
      <c r="F2265" s="2">
        <f>Table1[[#This Row],[website_traffic]]*(Table1[[#This Row],[conversion_rate]]/100)</f>
        <v>2227.1016</v>
      </c>
      <c r="G2265">
        <v>251800.21</v>
      </c>
      <c r="H2265" s="2">
        <f>Table1[[#This Row],[marketing_spend]]/Table1[[#This Row],[customer buying]]</f>
        <v>113.06184235151194</v>
      </c>
      <c r="I2265">
        <v>25167.279999999999</v>
      </c>
      <c r="J2265">
        <v>48.26</v>
      </c>
      <c r="K2265" s="1">
        <f t="shared" si="35"/>
        <v>13021.550672000001</v>
      </c>
      <c r="L2265">
        <v>422.51</v>
      </c>
      <c r="M2265">
        <v>1.06</v>
      </c>
      <c r="N2265" s="1">
        <f>Table1[[#This Row],[final_price]]*Table1[[#This Row],[competitor_price_index]]</f>
        <v>13802.843712320002</v>
      </c>
      <c r="O2265" t="s">
        <v>45</v>
      </c>
      <c r="P2265">
        <v>2458</v>
      </c>
      <c r="Q2265">
        <v>1460</v>
      </c>
      <c r="R2265">
        <v>8.75</v>
      </c>
      <c r="S2265" s="2">
        <f>Table1[[#This Row],[units_sold]]*(Table1[[#This Row],[return_rate]]/100)</f>
        <v>127.74999999999999</v>
      </c>
      <c r="T2265" s="2">
        <f>Table1[[#This Row],[units_sold]]-Table1[[#This Row],[unit_return]]</f>
        <v>1332.25</v>
      </c>
      <c r="U2265">
        <f>Table1[[#This Row],[final_sold]]*Table1[[#This Row],[final_price]]</f>
        <v>17347960.882772002</v>
      </c>
      <c r="V2265">
        <v>3.28</v>
      </c>
      <c r="W2265">
        <v>2.2400000000000002</v>
      </c>
    </row>
    <row r="2266" spans="1:23" x14ac:dyDescent="0.3">
      <c r="A2266">
        <v>2020</v>
      </c>
      <c r="B2266" t="s">
        <v>40</v>
      </c>
      <c r="C2266" t="s">
        <v>20</v>
      </c>
      <c r="D2266">
        <v>7242</v>
      </c>
      <c r="E2266">
        <v>1.1299999999999999</v>
      </c>
      <c r="F2266" s="2">
        <f>Table1[[#This Row],[website_traffic]]*(Table1[[#This Row],[conversion_rate]]/100)</f>
        <v>81.834599999999995</v>
      </c>
      <c r="G2266">
        <v>422945.11</v>
      </c>
      <c r="H2266" s="2">
        <f>Table1[[#This Row],[marketing_spend]]/Table1[[#This Row],[customer buying]]</f>
        <v>5168.2920182905518</v>
      </c>
      <c r="I2266">
        <v>23291.06</v>
      </c>
      <c r="J2266">
        <v>58.95</v>
      </c>
      <c r="K2266" s="1">
        <f t="shared" si="35"/>
        <v>9560.9801299999999</v>
      </c>
      <c r="L2266">
        <v>369.83</v>
      </c>
      <c r="M2266">
        <v>0.95</v>
      </c>
      <c r="N2266" s="1">
        <f>Table1[[#This Row],[final_price]]*Table1[[#This Row],[competitor_price_index]]</f>
        <v>9082.9311234999986</v>
      </c>
      <c r="O2266" t="s">
        <v>44</v>
      </c>
      <c r="P2266">
        <v>2931</v>
      </c>
      <c r="Q2266">
        <v>93</v>
      </c>
      <c r="R2266">
        <v>22.39</v>
      </c>
      <c r="S2266" s="2">
        <f>Table1[[#This Row],[units_sold]]*(Table1[[#This Row],[return_rate]]/100)</f>
        <v>20.822700000000001</v>
      </c>
      <c r="T2266" s="2">
        <f>Table1[[#This Row],[units_sold]]-Table1[[#This Row],[unit_return]]</f>
        <v>72.177300000000002</v>
      </c>
      <c r="U2266">
        <f>Table1[[#This Row],[final_sold]]*Table1[[#This Row],[final_price]]</f>
        <v>690085.73113704904</v>
      </c>
      <c r="V2266">
        <v>4.55</v>
      </c>
      <c r="W2266">
        <v>15.25</v>
      </c>
    </row>
    <row r="2267" spans="1:23" x14ac:dyDescent="0.3">
      <c r="A2267">
        <v>2020</v>
      </c>
      <c r="B2267" t="s">
        <v>40</v>
      </c>
      <c r="C2267" t="s">
        <v>20</v>
      </c>
      <c r="D2267">
        <v>35261</v>
      </c>
      <c r="E2267">
        <v>4.1399999999999997</v>
      </c>
      <c r="F2267" s="2">
        <f>Table1[[#This Row],[website_traffic]]*(Table1[[#This Row],[conversion_rate]]/100)</f>
        <v>1459.8054</v>
      </c>
      <c r="G2267">
        <v>190291.15</v>
      </c>
      <c r="H2267" s="2">
        <f>Table1[[#This Row],[marketing_spend]]/Table1[[#This Row],[customer buying]]</f>
        <v>130.35377866118318</v>
      </c>
      <c r="I2267">
        <v>36072.080000000002</v>
      </c>
      <c r="J2267">
        <v>59.18</v>
      </c>
      <c r="K2267" s="1">
        <f t="shared" si="35"/>
        <v>14724.623056</v>
      </c>
      <c r="L2267">
        <v>378.07</v>
      </c>
      <c r="M2267">
        <v>1</v>
      </c>
      <c r="N2267" s="1">
        <f>Table1[[#This Row],[final_price]]*Table1[[#This Row],[competitor_price_index]]</f>
        <v>14724.623056</v>
      </c>
      <c r="O2267" t="s">
        <v>45</v>
      </c>
      <c r="P2267">
        <v>1503</v>
      </c>
      <c r="Q2267">
        <v>1296</v>
      </c>
      <c r="R2267">
        <v>2.5299999999999998</v>
      </c>
      <c r="S2267" s="2">
        <f>Table1[[#This Row],[units_sold]]*(Table1[[#This Row],[return_rate]]/100)</f>
        <v>32.788800000000002</v>
      </c>
      <c r="T2267" s="2">
        <f>Table1[[#This Row],[units_sold]]-Table1[[#This Row],[unit_return]]</f>
        <v>1263.2112</v>
      </c>
      <c r="U2267">
        <f>Table1[[#This Row],[final_sold]]*Table1[[#This Row],[final_price]]</f>
        <v>18600308.760117427</v>
      </c>
      <c r="V2267">
        <v>4.4400000000000004</v>
      </c>
      <c r="W2267">
        <v>12.75</v>
      </c>
    </row>
    <row r="2268" spans="1:23" x14ac:dyDescent="0.3">
      <c r="A2268">
        <v>2020</v>
      </c>
      <c r="B2268" t="s">
        <v>40</v>
      </c>
      <c r="C2268" t="s">
        <v>21</v>
      </c>
      <c r="D2268">
        <v>68345</v>
      </c>
      <c r="E2268">
        <v>5.84</v>
      </c>
      <c r="F2268" s="2">
        <f>Table1[[#This Row],[website_traffic]]*(Table1[[#This Row],[conversion_rate]]/100)</f>
        <v>3991.348</v>
      </c>
      <c r="G2268">
        <v>59817.84</v>
      </c>
      <c r="H2268" s="2">
        <f>Table1[[#This Row],[marketing_spend]]/Table1[[#This Row],[customer buying]]</f>
        <v>14.986876614116333</v>
      </c>
      <c r="I2268">
        <v>47200.69</v>
      </c>
      <c r="J2268">
        <v>12.99</v>
      </c>
      <c r="K2268" s="1">
        <f t="shared" si="35"/>
        <v>41069.320369000001</v>
      </c>
      <c r="L2268">
        <v>204.75</v>
      </c>
      <c r="M2268">
        <v>0.81</v>
      </c>
      <c r="N2268" s="1">
        <f>Table1[[#This Row],[final_price]]*Table1[[#This Row],[competitor_price_index]]</f>
        <v>33266.149498890001</v>
      </c>
      <c r="O2268" t="s">
        <v>44</v>
      </c>
      <c r="P2268">
        <v>4945</v>
      </c>
      <c r="Q2268">
        <v>3163</v>
      </c>
      <c r="R2268">
        <v>2.44</v>
      </c>
      <c r="S2268" s="2">
        <f>Table1[[#This Row],[units_sold]]*(Table1[[#This Row],[return_rate]]/100)</f>
        <v>77.177199999999999</v>
      </c>
      <c r="T2268" s="2">
        <f>Table1[[#This Row],[units_sold]]-Table1[[#This Row],[unit_return]]</f>
        <v>3085.8227999999999</v>
      </c>
      <c r="U2268">
        <f>Table1[[#This Row],[final_sold]]*Table1[[#This Row],[final_price]]</f>
        <v>126732645.17516461</v>
      </c>
      <c r="V2268">
        <v>3.17</v>
      </c>
      <c r="W2268">
        <v>13.35</v>
      </c>
    </row>
    <row r="2269" spans="1:23" x14ac:dyDescent="0.3">
      <c r="A2269">
        <v>2020</v>
      </c>
      <c r="B2269" t="s">
        <v>40</v>
      </c>
      <c r="C2269" t="s">
        <v>18</v>
      </c>
      <c r="D2269">
        <v>83341</v>
      </c>
      <c r="E2269">
        <v>6.88</v>
      </c>
      <c r="F2269" s="2">
        <f>Table1[[#This Row],[website_traffic]]*(Table1[[#This Row],[conversion_rate]]/100)</f>
        <v>5733.8608000000004</v>
      </c>
      <c r="G2269">
        <v>436460.2</v>
      </c>
      <c r="H2269" s="2">
        <f>Table1[[#This Row],[marketing_spend]]/Table1[[#This Row],[customer buying]]</f>
        <v>76.119776050370803</v>
      </c>
      <c r="I2269">
        <v>49137.87</v>
      </c>
      <c r="J2269">
        <v>54.56</v>
      </c>
      <c r="K2269" s="1">
        <f t="shared" si="35"/>
        <v>22328.248128000003</v>
      </c>
      <c r="L2269">
        <v>145</v>
      </c>
      <c r="M2269">
        <v>1.17</v>
      </c>
      <c r="N2269" s="1">
        <f>Table1[[#This Row],[final_price]]*Table1[[#This Row],[competitor_price_index]]</f>
        <v>26124.050309760001</v>
      </c>
      <c r="O2269" t="s">
        <v>45</v>
      </c>
      <c r="P2269">
        <v>1664</v>
      </c>
      <c r="Q2269">
        <v>4415</v>
      </c>
      <c r="R2269">
        <v>20.6</v>
      </c>
      <c r="S2269" s="2">
        <f>Table1[[#This Row],[units_sold]]*(Table1[[#This Row],[return_rate]]/100)</f>
        <v>909.49000000000012</v>
      </c>
      <c r="T2269" s="2">
        <f>Table1[[#This Row],[units_sold]]-Table1[[#This Row],[unit_return]]</f>
        <v>3505.5099999999998</v>
      </c>
      <c r="U2269">
        <f>Table1[[#This Row],[final_sold]]*Table1[[#This Row],[final_price]]</f>
        <v>78271897.09518528</v>
      </c>
      <c r="V2269">
        <v>3.85</v>
      </c>
      <c r="W2269">
        <v>19.5</v>
      </c>
    </row>
    <row r="2270" spans="1:23" x14ac:dyDescent="0.3">
      <c r="A2270">
        <v>2020</v>
      </c>
      <c r="B2270" t="s">
        <v>40</v>
      </c>
      <c r="C2270" t="s">
        <v>19</v>
      </c>
      <c r="D2270">
        <v>94740</v>
      </c>
      <c r="E2270">
        <v>7.01</v>
      </c>
      <c r="F2270" s="2">
        <f>Table1[[#This Row],[website_traffic]]*(Table1[[#This Row],[conversion_rate]]/100)</f>
        <v>6641.2739999999994</v>
      </c>
      <c r="G2270">
        <v>388224.29</v>
      </c>
      <c r="H2270" s="2">
        <f>Table1[[#This Row],[marketing_spend]]/Table1[[#This Row],[customer buying]]</f>
        <v>58.456297692280124</v>
      </c>
      <c r="I2270">
        <v>12614.91</v>
      </c>
      <c r="J2270">
        <v>17.11</v>
      </c>
      <c r="K2270" s="1">
        <f t="shared" si="35"/>
        <v>10456.498899</v>
      </c>
      <c r="L2270">
        <v>157.99</v>
      </c>
      <c r="M2270">
        <v>0.94</v>
      </c>
      <c r="N2270" s="1">
        <f>Table1[[#This Row],[final_price]]*Table1[[#This Row],[competitor_price_index]]</f>
        <v>9829.1089650599988</v>
      </c>
      <c r="O2270" t="s">
        <v>45</v>
      </c>
      <c r="P2270">
        <v>2373</v>
      </c>
      <c r="Q2270">
        <v>4130</v>
      </c>
      <c r="R2270">
        <v>16.600000000000001</v>
      </c>
      <c r="S2270" s="2">
        <f>Table1[[#This Row],[units_sold]]*(Table1[[#This Row],[return_rate]]/100)</f>
        <v>685.58</v>
      </c>
      <c r="T2270" s="2">
        <f>Table1[[#This Row],[units_sold]]-Table1[[#This Row],[unit_return]]</f>
        <v>3444.42</v>
      </c>
      <c r="U2270">
        <f>Table1[[#This Row],[final_sold]]*Table1[[#This Row],[final_price]]</f>
        <v>36016573.937693581</v>
      </c>
      <c r="V2270">
        <v>3.11</v>
      </c>
      <c r="W2270">
        <v>19.600000000000001</v>
      </c>
    </row>
    <row r="2271" spans="1:23" x14ac:dyDescent="0.3">
      <c r="A2271">
        <v>2020</v>
      </c>
      <c r="B2271" t="s">
        <v>40</v>
      </c>
      <c r="C2271" t="s">
        <v>19</v>
      </c>
      <c r="D2271">
        <v>128934</v>
      </c>
      <c r="E2271">
        <v>4.1500000000000004</v>
      </c>
      <c r="F2271" s="2">
        <f>Table1[[#This Row],[website_traffic]]*(Table1[[#This Row],[conversion_rate]]/100)</f>
        <v>5350.7610000000004</v>
      </c>
      <c r="G2271">
        <v>344089.82</v>
      </c>
      <c r="H2271" s="2">
        <f>Table1[[#This Row],[marketing_spend]]/Table1[[#This Row],[customer buying]]</f>
        <v>64.306707027280794</v>
      </c>
      <c r="I2271">
        <v>34964.1</v>
      </c>
      <c r="J2271">
        <v>5.66</v>
      </c>
      <c r="K2271" s="1">
        <f t="shared" si="35"/>
        <v>32985.131939999999</v>
      </c>
      <c r="L2271">
        <v>381.46</v>
      </c>
      <c r="M2271">
        <v>1.1000000000000001</v>
      </c>
      <c r="N2271" s="1">
        <f>Table1[[#This Row],[final_price]]*Table1[[#This Row],[competitor_price_index]]</f>
        <v>36283.645134000006</v>
      </c>
      <c r="O2271" t="s">
        <v>45</v>
      </c>
      <c r="P2271">
        <v>3428</v>
      </c>
      <c r="Q2271">
        <v>3681</v>
      </c>
      <c r="R2271">
        <v>11.21</v>
      </c>
      <c r="S2271" s="2">
        <f>Table1[[#This Row],[units_sold]]*(Table1[[#This Row],[return_rate]]/100)</f>
        <v>412.64010000000002</v>
      </c>
      <c r="T2271" s="2">
        <f>Table1[[#This Row],[units_sold]]-Table1[[#This Row],[unit_return]]</f>
        <v>3268.3598999999999</v>
      </c>
      <c r="U2271">
        <f>Table1[[#This Row],[final_sold]]*Table1[[#This Row],[final_price]]</f>
        <v>107807282.5289052</v>
      </c>
      <c r="V2271">
        <v>3.44</v>
      </c>
      <c r="W2271">
        <v>11.44</v>
      </c>
    </row>
    <row r="2272" spans="1:23" x14ac:dyDescent="0.3">
      <c r="A2272">
        <v>2021</v>
      </c>
      <c r="B2272" t="s">
        <v>40</v>
      </c>
      <c r="C2272" t="s">
        <v>22</v>
      </c>
      <c r="D2272">
        <v>123761</v>
      </c>
      <c r="E2272">
        <v>5.81</v>
      </c>
      <c r="F2272" s="2">
        <f>Table1[[#This Row],[website_traffic]]*(Table1[[#This Row],[conversion_rate]]/100)</f>
        <v>7190.5140999999994</v>
      </c>
      <c r="G2272">
        <v>273637.12</v>
      </c>
      <c r="H2272" s="2">
        <f>Table1[[#This Row],[marketing_spend]]/Table1[[#This Row],[customer buying]]</f>
        <v>38.055292875373127</v>
      </c>
      <c r="I2272">
        <v>36516.160000000003</v>
      </c>
      <c r="J2272">
        <v>32.54</v>
      </c>
      <c r="K2272" s="1">
        <f t="shared" si="35"/>
        <v>24633.801536000006</v>
      </c>
      <c r="L2272">
        <v>179.06</v>
      </c>
      <c r="M2272">
        <v>0.88</v>
      </c>
      <c r="N2272" s="1">
        <f>Table1[[#This Row],[final_price]]*Table1[[#This Row],[competitor_price_index]]</f>
        <v>21677.745351680005</v>
      </c>
      <c r="O2272" t="s">
        <v>45</v>
      </c>
      <c r="P2272">
        <v>4108</v>
      </c>
      <c r="Q2272">
        <v>4112</v>
      </c>
      <c r="R2272">
        <v>3.63</v>
      </c>
      <c r="S2272" s="2">
        <f>Table1[[#This Row],[units_sold]]*(Table1[[#This Row],[return_rate]]/100)</f>
        <v>149.26560000000001</v>
      </c>
      <c r="T2272" s="2">
        <f>Table1[[#This Row],[units_sold]]-Table1[[#This Row],[unit_return]]</f>
        <v>3962.7343999999998</v>
      </c>
      <c r="U2272">
        <f>Table1[[#This Row],[final_sold]]*Table1[[#This Row],[final_price]]</f>
        <v>97617212.749480054</v>
      </c>
      <c r="V2272">
        <v>2.86</v>
      </c>
      <c r="W2272">
        <v>14.1</v>
      </c>
    </row>
    <row r="2273" spans="1:23" x14ac:dyDescent="0.3">
      <c r="A2273">
        <v>2021</v>
      </c>
      <c r="B2273" t="s">
        <v>40</v>
      </c>
      <c r="C2273" t="s">
        <v>22</v>
      </c>
      <c r="D2273">
        <v>79243</v>
      </c>
      <c r="E2273">
        <v>0.56999999999999995</v>
      </c>
      <c r="F2273" s="2">
        <f>Table1[[#This Row],[website_traffic]]*(Table1[[#This Row],[conversion_rate]]/100)</f>
        <v>451.68509999999992</v>
      </c>
      <c r="G2273">
        <v>471865.75</v>
      </c>
      <c r="H2273" s="2">
        <f>Table1[[#This Row],[marketing_spend]]/Table1[[#This Row],[customer buying]]</f>
        <v>1044.6785824903236</v>
      </c>
      <c r="I2273">
        <v>20930.990000000002</v>
      </c>
      <c r="J2273">
        <v>50.88</v>
      </c>
      <c r="K2273" s="1">
        <f t="shared" si="35"/>
        <v>10281.302288000001</v>
      </c>
      <c r="L2273">
        <v>204.22</v>
      </c>
      <c r="M2273">
        <v>0.98</v>
      </c>
      <c r="N2273" s="1">
        <f>Table1[[#This Row],[final_price]]*Table1[[#This Row],[competitor_price_index]]</f>
        <v>10075.676242240001</v>
      </c>
      <c r="O2273" t="s">
        <v>45</v>
      </c>
      <c r="P2273">
        <v>678</v>
      </c>
      <c r="Q2273">
        <v>449</v>
      </c>
      <c r="R2273">
        <v>7.31</v>
      </c>
      <c r="S2273" s="2">
        <f>Table1[[#This Row],[units_sold]]*(Table1[[#This Row],[return_rate]]/100)</f>
        <v>32.821899999999999</v>
      </c>
      <c r="T2273" s="2">
        <f>Table1[[#This Row],[units_sold]]-Table1[[#This Row],[unit_return]]</f>
        <v>416.17809999999997</v>
      </c>
      <c r="U2273">
        <f>Table1[[#This Row],[final_sold]]*Table1[[#This Row],[final_price]]</f>
        <v>4278852.8517454928</v>
      </c>
      <c r="V2273">
        <v>4.9800000000000004</v>
      </c>
      <c r="W2273">
        <v>16.04</v>
      </c>
    </row>
    <row r="2274" spans="1:23" x14ac:dyDescent="0.3">
      <c r="A2274">
        <v>2021</v>
      </c>
      <c r="B2274" t="s">
        <v>40</v>
      </c>
      <c r="C2274" t="s">
        <v>21</v>
      </c>
      <c r="D2274">
        <v>139383</v>
      </c>
      <c r="E2274">
        <v>0.66</v>
      </c>
      <c r="F2274" s="2">
        <f>Table1[[#This Row],[website_traffic]]*(Table1[[#This Row],[conversion_rate]]/100)</f>
        <v>919.92780000000005</v>
      </c>
      <c r="G2274">
        <v>308470.78999999998</v>
      </c>
      <c r="H2274" s="2">
        <f>Table1[[#This Row],[marketing_spend]]/Table1[[#This Row],[customer buying]]</f>
        <v>335.32065233815086</v>
      </c>
      <c r="I2274">
        <v>45559.54</v>
      </c>
      <c r="J2274">
        <v>12.72</v>
      </c>
      <c r="K2274" s="1">
        <f t="shared" si="35"/>
        <v>39764.366512000001</v>
      </c>
      <c r="L2274">
        <v>226.85</v>
      </c>
      <c r="M2274">
        <v>0.82</v>
      </c>
      <c r="N2274" s="1">
        <f>Table1[[#This Row],[final_price]]*Table1[[#This Row],[competitor_price_index]]</f>
        <v>32606.780539839998</v>
      </c>
      <c r="O2274" t="s">
        <v>45</v>
      </c>
      <c r="P2274">
        <v>3503</v>
      </c>
      <c r="Q2274">
        <v>787</v>
      </c>
      <c r="R2274">
        <v>7.22</v>
      </c>
      <c r="S2274" s="2">
        <f>Table1[[#This Row],[units_sold]]*(Table1[[#This Row],[return_rate]]/100)</f>
        <v>56.821399999999997</v>
      </c>
      <c r="T2274" s="2">
        <f>Table1[[#This Row],[units_sold]]-Table1[[#This Row],[unit_return]]</f>
        <v>730.17859999999996</v>
      </c>
      <c r="U2274">
        <f>Table1[[#This Row],[final_sold]]*Table1[[#This Row],[final_price]]</f>
        <v>29035089.469619043</v>
      </c>
      <c r="V2274">
        <v>4.28</v>
      </c>
      <c r="W2274">
        <v>4.7699999999999996</v>
      </c>
    </row>
    <row r="2275" spans="1:23" x14ac:dyDescent="0.3">
      <c r="A2275">
        <v>2021</v>
      </c>
      <c r="B2275" t="s">
        <v>40</v>
      </c>
      <c r="C2275" t="s">
        <v>19</v>
      </c>
      <c r="D2275">
        <v>146414</v>
      </c>
      <c r="E2275">
        <v>3.35</v>
      </c>
      <c r="F2275" s="2">
        <f>Table1[[#This Row],[website_traffic]]*(Table1[[#This Row],[conversion_rate]]/100)</f>
        <v>4904.8690000000006</v>
      </c>
      <c r="G2275">
        <v>181264.39</v>
      </c>
      <c r="H2275" s="2">
        <f>Table1[[#This Row],[marketing_spend]]/Table1[[#This Row],[customer buying]]</f>
        <v>36.956010445946667</v>
      </c>
      <c r="I2275">
        <v>46176.54</v>
      </c>
      <c r="J2275">
        <v>9.69</v>
      </c>
      <c r="K2275" s="1">
        <f t="shared" si="35"/>
        <v>41702.033274000001</v>
      </c>
      <c r="L2275">
        <v>33.86</v>
      </c>
      <c r="M2275">
        <v>0.9</v>
      </c>
      <c r="N2275" s="1">
        <f>Table1[[#This Row],[final_price]]*Table1[[#This Row],[competitor_price_index]]</f>
        <v>37531.829946600003</v>
      </c>
      <c r="O2275" t="s">
        <v>45</v>
      </c>
      <c r="P2275">
        <v>665</v>
      </c>
      <c r="Q2275">
        <v>4061</v>
      </c>
      <c r="R2275">
        <v>7.25</v>
      </c>
      <c r="S2275" s="2">
        <f>Table1[[#This Row],[units_sold]]*(Table1[[#This Row],[return_rate]]/100)</f>
        <v>294.42249999999996</v>
      </c>
      <c r="T2275" s="2">
        <f>Table1[[#This Row],[units_sold]]-Table1[[#This Row],[unit_return]]</f>
        <v>3766.5774999999999</v>
      </c>
      <c r="U2275">
        <f>Table1[[#This Row],[final_sold]]*Table1[[#This Row],[final_price]]</f>
        <v>157073940.23409975</v>
      </c>
      <c r="V2275">
        <v>4.1399999999999997</v>
      </c>
      <c r="W2275">
        <v>8.2200000000000006</v>
      </c>
    </row>
    <row r="2276" spans="1:23" x14ac:dyDescent="0.3">
      <c r="A2276">
        <v>2021</v>
      </c>
      <c r="B2276" t="s">
        <v>40</v>
      </c>
      <c r="C2276" t="s">
        <v>18</v>
      </c>
      <c r="D2276">
        <v>180913</v>
      </c>
      <c r="E2276">
        <v>1.7</v>
      </c>
      <c r="F2276" s="2">
        <f>Table1[[#This Row],[website_traffic]]*(Table1[[#This Row],[conversion_rate]]/100)</f>
        <v>3075.5210000000002</v>
      </c>
      <c r="G2276">
        <v>278154.96999999997</v>
      </c>
      <c r="H2276" s="2">
        <f>Table1[[#This Row],[marketing_spend]]/Table1[[#This Row],[customer buying]]</f>
        <v>90.441577215697748</v>
      </c>
      <c r="I2276">
        <v>43997.24</v>
      </c>
      <c r="J2276">
        <v>43.11</v>
      </c>
      <c r="K2276" s="1">
        <f t="shared" si="35"/>
        <v>25030.029835999998</v>
      </c>
      <c r="L2276">
        <v>286.10000000000002</v>
      </c>
      <c r="M2276">
        <v>1.05</v>
      </c>
      <c r="N2276" s="1">
        <f>Table1[[#This Row],[final_price]]*Table1[[#This Row],[competitor_price_index]]</f>
        <v>26281.531327799999</v>
      </c>
      <c r="O2276" t="s">
        <v>44</v>
      </c>
      <c r="P2276">
        <v>4043</v>
      </c>
      <c r="Q2276">
        <v>2952</v>
      </c>
      <c r="R2276">
        <v>5.0599999999999996</v>
      </c>
      <c r="S2276" s="2">
        <f>Table1[[#This Row],[units_sold]]*(Table1[[#This Row],[return_rate]]/100)</f>
        <v>149.37119999999999</v>
      </c>
      <c r="T2276" s="2">
        <f>Table1[[#This Row],[units_sold]]-Table1[[#This Row],[unit_return]]</f>
        <v>2802.6288</v>
      </c>
      <c r="U2276">
        <f>Table1[[#This Row],[final_sold]]*Table1[[#This Row],[final_price]]</f>
        <v>70149882.483232871</v>
      </c>
      <c r="V2276">
        <v>3.84</v>
      </c>
      <c r="W2276">
        <v>21.23</v>
      </c>
    </row>
    <row r="2277" spans="1:23" x14ac:dyDescent="0.3">
      <c r="A2277">
        <v>2021</v>
      </c>
      <c r="B2277" t="s">
        <v>40</v>
      </c>
      <c r="C2277" t="s">
        <v>19</v>
      </c>
      <c r="D2277">
        <v>177366</v>
      </c>
      <c r="E2277">
        <v>3.3</v>
      </c>
      <c r="F2277" s="2">
        <f>Table1[[#This Row],[website_traffic]]*(Table1[[#This Row],[conversion_rate]]/100)</f>
        <v>5853.0780000000004</v>
      </c>
      <c r="G2277">
        <v>74432.27</v>
      </c>
      <c r="H2277" s="2">
        <f>Table1[[#This Row],[marketing_spend]]/Table1[[#This Row],[customer buying]]</f>
        <v>12.716773977725907</v>
      </c>
      <c r="I2277">
        <v>29132.240000000002</v>
      </c>
      <c r="J2277">
        <v>50.03</v>
      </c>
      <c r="K2277" s="1">
        <f t="shared" si="35"/>
        <v>14557.380328000001</v>
      </c>
      <c r="L2277">
        <v>324.64999999999998</v>
      </c>
      <c r="M2277">
        <v>0.96</v>
      </c>
      <c r="N2277" s="1">
        <f>Table1[[#This Row],[final_price]]*Table1[[#This Row],[competitor_price_index]]</f>
        <v>13975.085114880001</v>
      </c>
      <c r="O2277" t="s">
        <v>45</v>
      </c>
      <c r="P2277">
        <v>3407</v>
      </c>
      <c r="Q2277">
        <v>4939</v>
      </c>
      <c r="R2277">
        <v>8.2100000000000009</v>
      </c>
      <c r="S2277" s="2">
        <f>Table1[[#This Row],[units_sold]]*(Table1[[#This Row],[return_rate]]/100)</f>
        <v>405.49190000000004</v>
      </c>
      <c r="T2277" s="2">
        <f>Table1[[#This Row],[units_sold]]-Table1[[#This Row],[unit_return]]</f>
        <v>4533.5081</v>
      </c>
      <c r="U2277">
        <f>Table1[[#This Row],[final_sold]]*Table1[[#This Row],[final_price]]</f>
        <v>65996001.631768659</v>
      </c>
      <c r="V2277">
        <v>4.22</v>
      </c>
      <c r="W2277">
        <v>12.1</v>
      </c>
    </row>
    <row r="2278" spans="1:23" x14ac:dyDescent="0.3">
      <c r="A2278">
        <v>2021</v>
      </c>
      <c r="B2278" t="s">
        <v>40</v>
      </c>
      <c r="C2278" t="s">
        <v>21</v>
      </c>
      <c r="D2278">
        <v>86222</v>
      </c>
      <c r="E2278">
        <v>2.89</v>
      </c>
      <c r="F2278" s="2">
        <f>Table1[[#This Row],[website_traffic]]*(Table1[[#This Row],[conversion_rate]]/100)</f>
        <v>2491.8158000000003</v>
      </c>
      <c r="G2278">
        <v>283008.09999999998</v>
      </c>
      <c r="H2278" s="2">
        <f>Table1[[#This Row],[marketing_spend]]/Table1[[#This Row],[customer buying]]</f>
        <v>113.57504836432932</v>
      </c>
      <c r="I2278">
        <v>13268.32</v>
      </c>
      <c r="J2278">
        <v>29.89</v>
      </c>
      <c r="K2278" s="1">
        <f t="shared" si="35"/>
        <v>9302.4191520000004</v>
      </c>
      <c r="L2278">
        <v>209.94</v>
      </c>
      <c r="M2278">
        <v>1.1000000000000001</v>
      </c>
      <c r="N2278" s="1">
        <f>Table1[[#This Row],[final_price]]*Table1[[#This Row],[competitor_price_index]]</f>
        <v>10232.661067200001</v>
      </c>
      <c r="O2278" t="s">
        <v>44</v>
      </c>
      <c r="P2278">
        <v>75</v>
      </c>
      <c r="Q2278">
        <v>1906</v>
      </c>
      <c r="R2278">
        <v>20.399999999999999</v>
      </c>
      <c r="S2278" s="2">
        <f>Table1[[#This Row],[units_sold]]*(Table1[[#This Row],[return_rate]]/100)</f>
        <v>388.82399999999996</v>
      </c>
      <c r="T2278" s="2">
        <f>Table1[[#This Row],[units_sold]]-Table1[[#This Row],[unit_return]]</f>
        <v>1517.1759999999999</v>
      </c>
      <c r="U2278">
        <f>Table1[[#This Row],[final_sold]]*Table1[[#This Row],[final_price]]</f>
        <v>14113407.079354752</v>
      </c>
      <c r="V2278">
        <v>3.06</v>
      </c>
      <c r="W2278">
        <v>13.97</v>
      </c>
    </row>
    <row r="2279" spans="1:23" x14ac:dyDescent="0.3">
      <c r="A2279">
        <v>2021</v>
      </c>
      <c r="B2279" t="s">
        <v>40</v>
      </c>
      <c r="C2279" t="s">
        <v>21</v>
      </c>
      <c r="D2279">
        <v>188956</v>
      </c>
      <c r="E2279">
        <v>1.94</v>
      </c>
      <c r="F2279" s="2">
        <f>Table1[[#This Row],[website_traffic]]*(Table1[[#This Row],[conversion_rate]]/100)</f>
        <v>3665.7464</v>
      </c>
      <c r="G2279">
        <v>364250.64</v>
      </c>
      <c r="H2279" s="2">
        <f>Table1[[#This Row],[marketing_spend]]/Table1[[#This Row],[customer buying]]</f>
        <v>99.366022701406735</v>
      </c>
      <c r="I2279">
        <v>14368.7</v>
      </c>
      <c r="J2279">
        <v>16</v>
      </c>
      <c r="K2279" s="1">
        <f t="shared" si="35"/>
        <v>12069.708000000001</v>
      </c>
      <c r="L2279">
        <v>49.43</v>
      </c>
      <c r="M2279">
        <v>0.88</v>
      </c>
      <c r="N2279" s="1">
        <f>Table1[[#This Row],[final_price]]*Table1[[#This Row],[competitor_price_index]]</f>
        <v>10621.34304</v>
      </c>
      <c r="O2279" t="s">
        <v>45</v>
      </c>
      <c r="P2279">
        <v>4415</v>
      </c>
      <c r="Q2279">
        <v>2632</v>
      </c>
      <c r="R2279">
        <v>18.3</v>
      </c>
      <c r="S2279" s="2">
        <f>Table1[[#This Row],[units_sold]]*(Table1[[#This Row],[return_rate]]/100)</f>
        <v>481.65600000000001</v>
      </c>
      <c r="T2279" s="2">
        <f>Table1[[#This Row],[units_sold]]-Table1[[#This Row],[unit_return]]</f>
        <v>2150.3440000000001</v>
      </c>
      <c r="U2279">
        <f>Table1[[#This Row],[final_sold]]*Table1[[#This Row],[final_price]]</f>
        <v>25954024.179552</v>
      </c>
      <c r="V2279">
        <v>3.59</v>
      </c>
      <c r="W2279">
        <v>9.82</v>
      </c>
    </row>
    <row r="2280" spans="1:23" x14ac:dyDescent="0.3">
      <c r="A2280">
        <v>2021</v>
      </c>
      <c r="B2280" t="s">
        <v>40</v>
      </c>
      <c r="C2280" t="s">
        <v>22</v>
      </c>
      <c r="D2280">
        <v>96830</v>
      </c>
      <c r="E2280">
        <v>6.26</v>
      </c>
      <c r="F2280" s="2">
        <f>Table1[[#This Row],[website_traffic]]*(Table1[[#This Row],[conversion_rate]]/100)</f>
        <v>6061.558</v>
      </c>
      <c r="G2280">
        <v>451088.62</v>
      </c>
      <c r="H2280" s="2">
        <f>Table1[[#This Row],[marketing_spend]]/Table1[[#This Row],[customer buying]]</f>
        <v>74.417933475189045</v>
      </c>
      <c r="I2280">
        <v>16600.2</v>
      </c>
      <c r="J2280">
        <v>34.700000000000003</v>
      </c>
      <c r="K2280" s="1">
        <f t="shared" si="35"/>
        <v>10839.930600000002</v>
      </c>
      <c r="L2280">
        <v>367.71</v>
      </c>
      <c r="M2280">
        <v>0.89</v>
      </c>
      <c r="N2280" s="1">
        <f>Table1[[#This Row],[final_price]]*Table1[[#This Row],[competitor_price_index]]</f>
        <v>9647.5382340000015</v>
      </c>
      <c r="O2280" t="s">
        <v>45</v>
      </c>
      <c r="P2280">
        <v>4466</v>
      </c>
      <c r="Q2280">
        <v>5115</v>
      </c>
      <c r="R2280">
        <v>2.91</v>
      </c>
      <c r="S2280" s="2">
        <f>Table1[[#This Row],[units_sold]]*(Table1[[#This Row],[return_rate]]/100)</f>
        <v>148.84649999999999</v>
      </c>
      <c r="T2280" s="2">
        <f>Table1[[#This Row],[units_sold]]-Table1[[#This Row],[unit_return]]</f>
        <v>4966.1535000000003</v>
      </c>
      <c r="U2280">
        <f>Table1[[#This Row],[final_sold]]*Table1[[#This Row],[final_price]]</f>
        <v>53832759.288947113</v>
      </c>
      <c r="V2280">
        <v>4.22</v>
      </c>
      <c r="W2280">
        <v>11.48</v>
      </c>
    </row>
    <row r="2281" spans="1:23" x14ac:dyDescent="0.3">
      <c r="A2281">
        <v>2021</v>
      </c>
      <c r="B2281" t="s">
        <v>40</v>
      </c>
      <c r="C2281" t="s">
        <v>21</v>
      </c>
      <c r="D2281">
        <v>114316</v>
      </c>
      <c r="E2281">
        <v>5.61</v>
      </c>
      <c r="F2281" s="2">
        <f>Table1[[#This Row],[website_traffic]]*(Table1[[#This Row],[conversion_rate]]/100)</f>
        <v>6413.1276000000007</v>
      </c>
      <c r="G2281">
        <v>27944.87</v>
      </c>
      <c r="H2281" s="2">
        <f>Table1[[#This Row],[marketing_spend]]/Table1[[#This Row],[customer buying]]</f>
        <v>4.3574479946414906</v>
      </c>
      <c r="I2281">
        <v>30551.49</v>
      </c>
      <c r="J2281">
        <v>38.82</v>
      </c>
      <c r="K2281" s="1">
        <f t="shared" si="35"/>
        <v>18691.401582000002</v>
      </c>
      <c r="L2281">
        <v>486.55</v>
      </c>
      <c r="M2281">
        <v>0.89</v>
      </c>
      <c r="N2281" s="1">
        <f>Table1[[#This Row],[final_price]]*Table1[[#This Row],[competitor_price_index]]</f>
        <v>16635.347407980003</v>
      </c>
      <c r="O2281" t="s">
        <v>44</v>
      </c>
      <c r="P2281">
        <v>3504</v>
      </c>
      <c r="Q2281">
        <v>5258</v>
      </c>
      <c r="R2281">
        <v>24.16</v>
      </c>
      <c r="S2281" s="2">
        <f>Table1[[#This Row],[units_sold]]*(Table1[[#This Row],[return_rate]]/100)</f>
        <v>1270.3328000000001</v>
      </c>
      <c r="T2281" s="2">
        <f>Table1[[#This Row],[units_sold]]-Table1[[#This Row],[unit_return]]</f>
        <v>3987.6671999999999</v>
      </c>
      <c r="U2281">
        <f>Table1[[#This Row],[final_sold]]*Table1[[#This Row],[final_price]]</f>
        <v>74535089.010569513</v>
      </c>
      <c r="V2281">
        <v>3.28</v>
      </c>
      <c r="W2281">
        <v>18.22</v>
      </c>
    </row>
    <row r="2282" spans="1:23" x14ac:dyDescent="0.3">
      <c r="A2282">
        <v>2021</v>
      </c>
      <c r="B2282" t="s">
        <v>40</v>
      </c>
      <c r="C2282" t="s">
        <v>19</v>
      </c>
      <c r="D2282">
        <v>163162</v>
      </c>
      <c r="E2282">
        <v>6.27</v>
      </c>
      <c r="F2282" s="2">
        <f>Table1[[#This Row],[website_traffic]]*(Table1[[#This Row],[conversion_rate]]/100)</f>
        <v>10230.257399999999</v>
      </c>
      <c r="G2282">
        <v>138567.56</v>
      </c>
      <c r="H2282" s="2">
        <f>Table1[[#This Row],[marketing_spend]]/Table1[[#This Row],[customer buying]]</f>
        <v>13.544875224742636</v>
      </c>
      <c r="I2282">
        <v>3007.82</v>
      </c>
      <c r="J2282">
        <v>42.36</v>
      </c>
      <c r="K2282" s="1">
        <f t="shared" si="35"/>
        <v>1733.7074480000001</v>
      </c>
      <c r="L2282">
        <v>207.82</v>
      </c>
      <c r="M2282">
        <v>0.85</v>
      </c>
      <c r="N2282" s="1">
        <f>Table1[[#This Row],[final_price]]*Table1[[#This Row],[competitor_price_index]]</f>
        <v>1473.6513308000001</v>
      </c>
      <c r="O2282" t="s">
        <v>45</v>
      </c>
      <c r="P2282">
        <v>2724</v>
      </c>
      <c r="Q2282">
        <v>6465</v>
      </c>
      <c r="R2282">
        <v>4.58</v>
      </c>
      <c r="S2282" s="2">
        <f>Table1[[#This Row],[units_sold]]*(Table1[[#This Row],[return_rate]]/100)</f>
        <v>296.09699999999998</v>
      </c>
      <c r="T2282" s="2">
        <f>Table1[[#This Row],[units_sold]]-Table1[[#This Row],[unit_return]]</f>
        <v>6168.9030000000002</v>
      </c>
      <c r="U2282">
        <f>Table1[[#This Row],[final_sold]]*Table1[[#This Row],[final_price]]</f>
        <v>10695073.077089544</v>
      </c>
      <c r="V2282">
        <v>3.16</v>
      </c>
      <c r="W2282">
        <v>8.81</v>
      </c>
    </row>
    <row r="2283" spans="1:23" x14ac:dyDescent="0.3">
      <c r="A2283">
        <v>2021</v>
      </c>
      <c r="B2283" t="s">
        <v>40</v>
      </c>
      <c r="C2283" t="s">
        <v>22</v>
      </c>
      <c r="D2283">
        <v>48136</v>
      </c>
      <c r="E2283">
        <v>5.98</v>
      </c>
      <c r="F2283" s="2">
        <f>Table1[[#This Row],[website_traffic]]*(Table1[[#This Row],[conversion_rate]]/100)</f>
        <v>2878.5328000000004</v>
      </c>
      <c r="G2283">
        <v>112139.33</v>
      </c>
      <c r="H2283" s="2">
        <f>Table1[[#This Row],[marketing_spend]]/Table1[[#This Row],[customer buying]]</f>
        <v>38.957113846331708</v>
      </c>
      <c r="I2283">
        <v>23349.77</v>
      </c>
      <c r="J2283">
        <v>35</v>
      </c>
      <c r="K2283" s="1">
        <f t="shared" si="35"/>
        <v>15177.3505</v>
      </c>
      <c r="L2283">
        <v>242.16</v>
      </c>
      <c r="M2283">
        <v>1.1100000000000001</v>
      </c>
      <c r="N2283" s="1">
        <f>Table1[[#This Row],[final_price]]*Table1[[#This Row],[competitor_price_index]]</f>
        <v>16846.859055000001</v>
      </c>
      <c r="O2283" t="s">
        <v>45</v>
      </c>
      <c r="P2283">
        <v>4974</v>
      </c>
      <c r="Q2283">
        <v>2613</v>
      </c>
      <c r="R2283">
        <v>6.09</v>
      </c>
      <c r="S2283" s="2">
        <f>Table1[[#This Row],[units_sold]]*(Table1[[#This Row],[return_rate]]/100)</f>
        <v>159.1317</v>
      </c>
      <c r="T2283" s="2">
        <f>Table1[[#This Row],[units_sold]]-Table1[[#This Row],[unit_return]]</f>
        <v>2453.8683000000001</v>
      </c>
      <c r="U2283">
        <f>Table1[[#This Row],[final_sold]]*Table1[[#This Row],[final_price]]</f>
        <v>37243219.269939154</v>
      </c>
      <c r="V2283">
        <v>4.54</v>
      </c>
      <c r="W2283">
        <v>11.04</v>
      </c>
    </row>
    <row r="2284" spans="1:23" x14ac:dyDescent="0.3">
      <c r="A2284">
        <v>2021</v>
      </c>
      <c r="B2284" t="s">
        <v>40</v>
      </c>
      <c r="C2284" t="s">
        <v>18</v>
      </c>
      <c r="D2284">
        <v>43485</v>
      </c>
      <c r="E2284">
        <v>6.89</v>
      </c>
      <c r="F2284" s="2">
        <f>Table1[[#This Row],[website_traffic]]*(Table1[[#This Row],[conversion_rate]]/100)</f>
        <v>2996.1165000000001</v>
      </c>
      <c r="G2284">
        <v>217378.76</v>
      </c>
      <c r="H2284" s="2">
        <f>Table1[[#This Row],[marketing_spend]]/Table1[[#This Row],[customer buying]]</f>
        <v>72.5535071817134</v>
      </c>
      <c r="I2284">
        <v>44726.16</v>
      </c>
      <c r="J2284">
        <v>42.31</v>
      </c>
      <c r="K2284" s="1">
        <f t="shared" si="35"/>
        <v>25802.521703999999</v>
      </c>
      <c r="L2284">
        <v>132.9</v>
      </c>
      <c r="M2284">
        <v>1.1100000000000001</v>
      </c>
      <c r="N2284" s="1">
        <f>Table1[[#This Row],[final_price]]*Table1[[#This Row],[competitor_price_index]]</f>
        <v>28640.79909144</v>
      </c>
      <c r="O2284" t="s">
        <v>45</v>
      </c>
      <c r="P2284">
        <v>3844</v>
      </c>
      <c r="Q2284">
        <v>2031</v>
      </c>
      <c r="R2284">
        <v>24.82</v>
      </c>
      <c r="S2284" s="2">
        <f>Table1[[#This Row],[units_sold]]*(Table1[[#This Row],[return_rate]]/100)</f>
        <v>504.0942</v>
      </c>
      <c r="T2284" s="2">
        <f>Table1[[#This Row],[units_sold]]-Table1[[#This Row],[unit_return]]</f>
        <v>1526.9058</v>
      </c>
      <c r="U2284">
        <f>Table1[[#This Row],[final_sold]]*Table1[[#This Row],[final_price]]</f>
        <v>39398020.044463478</v>
      </c>
      <c r="V2284">
        <v>3.39</v>
      </c>
      <c r="W2284">
        <v>8.6999999999999993</v>
      </c>
    </row>
    <row r="2285" spans="1:23" x14ac:dyDescent="0.3">
      <c r="A2285">
        <v>2021</v>
      </c>
      <c r="B2285" t="s">
        <v>40</v>
      </c>
      <c r="C2285" t="s">
        <v>19</v>
      </c>
      <c r="D2285">
        <v>91139</v>
      </c>
      <c r="E2285">
        <v>6.02</v>
      </c>
      <c r="F2285" s="2">
        <f>Table1[[#This Row],[website_traffic]]*(Table1[[#This Row],[conversion_rate]]/100)</f>
        <v>5486.5677999999998</v>
      </c>
      <c r="G2285">
        <v>200990.84</v>
      </c>
      <c r="H2285" s="2">
        <f>Table1[[#This Row],[marketing_spend]]/Table1[[#This Row],[customer buying]]</f>
        <v>36.633255493534591</v>
      </c>
      <c r="I2285">
        <v>36029.11</v>
      </c>
      <c r="J2285">
        <v>17.48</v>
      </c>
      <c r="K2285" s="1">
        <f t="shared" si="35"/>
        <v>29731.221571999999</v>
      </c>
      <c r="L2285">
        <v>115.09</v>
      </c>
      <c r="M2285">
        <v>1.0900000000000001</v>
      </c>
      <c r="N2285" s="1">
        <f>Table1[[#This Row],[final_price]]*Table1[[#This Row],[competitor_price_index]]</f>
        <v>32407.03151348</v>
      </c>
      <c r="O2285" t="s">
        <v>45</v>
      </c>
      <c r="P2285">
        <v>2398</v>
      </c>
      <c r="Q2285">
        <v>3467</v>
      </c>
      <c r="R2285">
        <v>13.05</v>
      </c>
      <c r="S2285" s="2">
        <f>Table1[[#This Row],[units_sold]]*(Table1[[#This Row],[return_rate]]/100)</f>
        <v>452.44350000000003</v>
      </c>
      <c r="T2285" s="2">
        <f>Table1[[#This Row],[units_sold]]-Table1[[#This Row],[unit_return]]</f>
        <v>3014.5565000000001</v>
      </c>
      <c r="U2285">
        <f>Table1[[#This Row],[final_sold]]*Table1[[#This Row],[final_price]]</f>
        <v>89626447.242812812</v>
      </c>
      <c r="V2285">
        <v>3.16</v>
      </c>
      <c r="W2285">
        <v>10.51</v>
      </c>
    </row>
    <row r="2286" spans="1:23" x14ac:dyDescent="0.3">
      <c r="A2286">
        <v>2021</v>
      </c>
      <c r="B2286" t="s">
        <v>40</v>
      </c>
      <c r="C2286" t="s">
        <v>21</v>
      </c>
      <c r="D2286">
        <v>195661</v>
      </c>
      <c r="E2286">
        <v>5.23</v>
      </c>
      <c r="F2286" s="2">
        <f>Table1[[#This Row],[website_traffic]]*(Table1[[#This Row],[conversion_rate]]/100)</f>
        <v>10233.070300000001</v>
      </c>
      <c r="G2286">
        <v>152072.99</v>
      </c>
      <c r="H2286" s="2">
        <f>Table1[[#This Row],[marketing_spend]]/Table1[[#This Row],[customer buying]]</f>
        <v>14.860934748000311</v>
      </c>
      <c r="I2286">
        <v>10066.91</v>
      </c>
      <c r="J2286">
        <v>20.37</v>
      </c>
      <c r="K2286" s="1">
        <f t="shared" si="35"/>
        <v>8016.2804329999999</v>
      </c>
      <c r="L2286">
        <v>92.37</v>
      </c>
      <c r="M2286">
        <v>0.81</v>
      </c>
      <c r="N2286" s="1">
        <f>Table1[[#This Row],[final_price]]*Table1[[#This Row],[competitor_price_index]]</f>
        <v>6493.1871507300002</v>
      </c>
      <c r="O2286" t="s">
        <v>45</v>
      </c>
      <c r="P2286">
        <v>950</v>
      </c>
      <c r="Q2286">
        <v>8534</v>
      </c>
      <c r="R2286">
        <v>3.81</v>
      </c>
      <c r="S2286" s="2">
        <f>Table1[[#This Row],[units_sold]]*(Table1[[#This Row],[return_rate]]/100)</f>
        <v>325.1454</v>
      </c>
      <c r="T2286" s="2">
        <f>Table1[[#This Row],[units_sold]]-Table1[[#This Row],[unit_return]]</f>
        <v>8208.8546000000006</v>
      </c>
      <c r="U2286">
        <f>Table1[[#This Row],[final_sold]]*Table1[[#This Row],[final_price]]</f>
        <v>65804480.507322043</v>
      </c>
      <c r="V2286">
        <v>4.17</v>
      </c>
      <c r="W2286">
        <v>7.14</v>
      </c>
    </row>
    <row r="2287" spans="1:23" x14ac:dyDescent="0.3">
      <c r="A2287">
        <v>2021</v>
      </c>
      <c r="B2287" t="s">
        <v>40</v>
      </c>
      <c r="C2287" t="s">
        <v>22</v>
      </c>
      <c r="D2287">
        <v>15601</v>
      </c>
      <c r="E2287">
        <v>4.18</v>
      </c>
      <c r="F2287" s="2">
        <f>Table1[[#This Row],[website_traffic]]*(Table1[[#This Row],[conversion_rate]]/100)</f>
        <v>652.12180000000001</v>
      </c>
      <c r="G2287">
        <v>374550.5</v>
      </c>
      <c r="H2287" s="2">
        <f>Table1[[#This Row],[marketing_spend]]/Table1[[#This Row],[customer buying]]</f>
        <v>574.35666159297239</v>
      </c>
      <c r="I2287">
        <v>12391.03</v>
      </c>
      <c r="J2287">
        <v>4.5999999999999996</v>
      </c>
      <c r="K2287" s="1">
        <f t="shared" si="35"/>
        <v>11821.04262</v>
      </c>
      <c r="L2287">
        <v>378.4</v>
      </c>
      <c r="M2287">
        <v>1.0900000000000001</v>
      </c>
      <c r="N2287" s="1">
        <f>Table1[[#This Row],[final_price]]*Table1[[#This Row],[competitor_price_index]]</f>
        <v>12884.936455800002</v>
      </c>
      <c r="O2287" t="s">
        <v>45</v>
      </c>
      <c r="P2287">
        <v>1785</v>
      </c>
      <c r="Q2287">
        <v>396</v>
      </c>
      <c r="R2287">
        <v>10.33</v>
      </c>
      <c r="S2287" s="2">
        <f>Table1[[#This Row],[units_sold]]*(Table1[[#This Row],[return_rate]]/100)</f>
        <v>40.906800000000004</v>
      </c>
      <c r="T2287" s="2">
        <f>Table1[[#This Row],[units_sold]]-Table1[[#This Row],[unit_return]]</f>
        <v>355.09320000000002</v>
      </c>
      <c r="U2287">
        <f>Table1[[#This Row],[final_sold]]*Table1[[#This Row],[final_price]]</f>
        <v>4197571.8512721844</v>
      </c>
      <c r="V2287">
        <v>3.04</v>
      </c>
      <c r="W2287">
        <v>6.05</v>
      </c>
    </row>
    <row r="2288" spans="1:23" x14ac:dyDescent="0.3">
      <c r="A2288">
        <v>2021</v>
      </c>
      <c r="B2288" t="s">
        <v>40</v>
      </c>
      <c r="C2288" t="s">
        <v>21</v>
      </c>
      <c r="D2288">
        <v>17915</v>
      </c>
      <c r="E2288">
        <v>7.96</v>
      </c>
      <c r="F2288" s="2">
        <f>Table1[[#This Row],[website_traffic]]*(Table1[[#This Row],[conversion_rate]]/100)</f>
        <v>1426.0340000000001</v>
      </c>
      <c r="G2288">
        <v>490259.43</v>
      </c>
      <c r="H2288" s="2">
        <f>Table1[[#This Row],[marketing_spend]]/Table1[[#This Row],[customer buying]]</f>
        <v>343.79224478518739</v>
      </c>
      <c r="I2288">
        <v>16992.66</v>
      </c>
      <c r="J2288">
        <v>46.51</v>
      </c>
      <c r="K2288" s="1">
        <f t="shared" si="35"/>
        <v>9089.373834</v>
      </c>
      <c r="L2288">
        <v>83.91</v>
      </c>
      <c r="M2288">
        <v>0.98</v>
      </c>
      <c r="N2288" s="1">
        <f>Table1[[#This Row],[final_price]]*Table1[[#This Row],[competitor_price_index]]</f>
        <v>8907.5863573200004</v>
      </c>
      <c r="O2288" t="s">
        <v>45</v>
      </c>
      <c r="P2288">
        <v>1532</v>
      </c>
      <c r="Q2288">
        <v>1026</v>
      </c>
      <c r="R2288">
        <v>24.8</v>
      </c>
      <c r="S2288" s="2">
        <f>Table1[[#This Row],[units_sold]]*(Table1[[#This Row],[return_rate]]/100)</f>
        <v>254.44800000000001</v>
      </c>
      <c r="T2288" s="2">
        <f>Table1[[#This Row],[units_sold]]-Table1[[#This Row],[unit_return]]</f>
        <v>771.55200000000002</v>
      </c>
      <c r="U2288">
        <f>Table1[[#This Row],[final_sold]]*Table1[[#This Row],[final_price]]</f>
        <v>7012924.560370368</v>
      </c>
      <c r="V2288">
        <v>3.6</v>
      </c>
      <c r="W2288">
        <v>13.25</v>
      </c>
    </row>
    <row r="2289" spans="1:23" x14ac:dyDescent="0.3">
      <c r="A2289">
        <v>2021</v>
      </c>
      <c r="B2289" t="s">
        <v>40</v>
      </c>
      <c r="C2289" t="s">
        <v>19</v>
      </c>
      <c r="D2289">
        <v>73417</v>
      </c>
      <c r="E2289">
        <v>3.59</v>
      </c>
      <c r="F2289" s="2">
        <f>Table1[[#This Row],[website_traffic]]*(Table1[[#This Row],[conversion_rate]]/100)</f>
        <v>2635.6703000000002</v>
      </c>
      <c r="G2289">
        <v>9556.81</v>
      </c>
      <c r="H2289" s="2">
        <f>Table1[[#This Row],[marketing_spend]]/Table1[[#This Row],[customer buying]]</f>
        <v>3.6259504840191883</v>
      </c>
      <c r="I2289">
        <v>36638.92</v>
      </c>
      <c r="J2289">
        <v>27.48</v>
      </c>
      <c r="K2289" s="1">
        <f t="shared" si="35"/>
        <v>26570.544784000002</v>
      </c>
      <c r="L2289">
        <v>246.14</v>
      </c>
      <c r="M2289">
        <v>0.96</v>
      </c>
      <c r="N2289" s="1">
        <f>Table1[[#This Row],[final_price]]*Table1[[#This Row],[competitor_price_index]]</f>
        <v>25507.72299264</v>
      </c>
      <c r="O2289" t="s">
        <v>44</v>
      </c>
      <c r="P2289">
        <v>737</v>
      </c>
      <c r="Q2289">
        <v>2978</v>
      </c>
      <c r="R2289">
        <v>3.63</v>
      </c>
      <c r="S2289" s="2">
        <f>Table1[[#This Row],[units_sold]]*(Table1[[#This Row],[return_rate]]/100)</f>
        <v>108.1014</v>
      </c>
      <c r="T2289" s="2">
        <f>Table1[[#This Row],[units_sold]]-Table1[[#This Row],[unit_return]]</f>
        <v>2869.8986</v>
      </c>
      <c r="U2289">
        <f>Table1[[#This Row],[final_sold]]*Table1[[#This Row],[final_price]]</f>
        <v>76254769.276838914</v>
      </c>
      <c r="V2289">
        <v>4.5199999999999996</v>
      </c>
      <c r="W2289">
        <v>11.71</v>
      </c>
    </row>
    <row r="2290" spans="1:23" x14ac:dyDescent="0.3">
      <c r="A2290">
        <v>2021</v>
      </c>
      <c r="B2290" t="s">
        <v>40</v>
      </c>
      <c r="C2290" t="s">
        <v>19</v>
      </c>
      <c r="D2290">
        <v>18916</v>
      </c>
      <c r="E2290">
        <v>3.4</v>
      </c>
      <c r="F2290" s="2">
        <f>Table1[[#This Row],[website_traffic]]*(Table1[[#This Row],[conversion_rate]]/100)</f>
        <v>643.14400000000001</v>
      </c>
      <c r="G2290">
        <v>130898.34</v>
      </c>
      <c r="H2290" s="2">
        <f>Table1[[#This Row],[marketing_spend]]/Table1[[#This Row],[customer buying]]</f>
        <v>203.52882091724402</v>
      </c>
      <c r="I2290">
        <v>31907.31</v>
      </c>
      <c r="J2290">
        <v>57.62</v>
      </c>
      <c r="K2290" s="1">
        <f t="shared" si="35"/>
        <v>13522.317978000003</v>
      </c>
      <c r="L2290">
        <v>36.56</v>
      </c>
      <c r="M2290">
        <v>1.05</v>
      </c>
      <c r="N2290" s="1">
        <f>Table1[[#This Row],[final_price]]*Table1[[#This Row],[competitor_price_index]]</f>
        <v>14198.433876900004</v>
      </c>
      <c r="O2290" t="s">
        <v>44</v>
      </c>
      <c r="P2290">
        <v>1299</v>
      </c>
      <c r="Q2290">
        <v>715</v>
      </c>
      <c r="R2290">
        <v>13.25</v>
      </c>
      <c r="S2290" s="2">
        <f>Table1[[#This Row],[units_sold]]*(Table1[[#This Row],[return_rate]]/100)</f>
        <v>94.737500000000011</v>
      </c>
      <c r="T2290" s="2">
        <f>Table1[[#This Row],[units_sold]]-Table1[[#This Row],[unit_return]]</f>
        <v>620.26250000000005</v>
      </c>
      <c r="U2290">
        <f>Table1[[#This Row],[final_sold]]*Table1[[#This Row],[final_price]]</f>
        <v>8387386.754829227</v>
      </c>
      <c r="V2290">
        <v>4.45</v>
      </c>
      <c r="W2290">
        <v>11.88</v>
      </c>
    </row>
    <row r="2291" spans="1:23" x14ac:dyDescent="0.3">
      <c r="A2291">
        <v>2021</v>
      </c>
      <c r="B2291" t="s">
        <v>40</v>
      </c>
      <c r="C2291" t="s">
        <v>22</v>
      </c>
      <c r="D2291">
        <v>168035</v>
      </c>
      <c r="E2291">
        <v>5.14</v>
      </c>
      <c r="F2291" s="2">
        <f>Table1[[#This Row],[website_traffic]]*(Table1[[#This Row],[conversion_rate]]/100)</f>
        <v>8636.9989999999998</v>
      </c>
      <c r="G2291">
        <v>80638.880000000005</v>
      </c>
      <c r="H2291" s="2">
        <f>Table1[[#This Row],[marketing_spend]]/Table1[[#This Row],[customer buying]]</f>
        <v>9.3364466060491615</v>
      </c>
      <c r="I2291">
        <v>13560.15</v>
      </c>
      <c r="J2291">
        <v>41.74</v>
      </c>
      <c r="K2291" s="1">
        <f t="shared" si="35"/>
        <v>7900.1433900000002</v>
      </c>
      <c r="L2291">
        <v>175.9</v>
      </c>
      <c r="M2291">
        <v>1.1599999999999999</v>
      </c>
      <c r="N2291" s="1">
        <f>Table1[[#This Row],[final_price]]*Table1[[#This Row],[competitor_price_index]]</f>
        <v>9164.1663324000001</v>
      </c>
      <c r="O2291" t="s">
        <v>44</v>
      </c>
      <c r="P2291">
        <v>4180</v>
      </c>
      <c r="Q2291">
        <v>8248</v>
      </c>
      <c r="R2291">
        <v>21.18</v>
      </c>
      <c r="S2291" s="2">
        <f>Table1[[#This Row],[units_sold]]*(Table1[[#This Row],[return_rate]]/100)</f>
        <v>1746.9263999999998</v>
      </c>
      <c r="T2291" s="2">
        <f>Table1[[#This Row],[units_sold]]-Table1[[#This Row],[unit_return]]</f>
        <v>6501.0735999999997</v>
      </c>
      <c r="U2291">
        <f>Table1[[#This Row],[final_sold]]*Table1[[#This Row],[final_price]]</f>
        <v>51359413.628943503</v>
      </c>
      <c r="V2291">
        <v>3.82</v>
      </c>
      <c r="W2291">
        <v>16.73</v>
      </c>
    </row>
    <row r="2292" spans="1:23" x14ac:dyDescent="0.3">
      <c r="A2292">
        <v>2021</v>
      </c>
      <c r="B2292" t="s">
        <v>40</v>
      </c>
      <c r="C2292" t="s">
        <v>18</v>
      </c>
      <c r="D2292">
        <v>145856</v>
      </c>
      <c r="E2292">
        <v>4.29</v>
      </c>
      <c r="F2292" s="2">
        <f>Table1[[#This Row],[website_traffic]]*(Table1[[#This Row],[conversion_rate]]/100)</f>
        <v>6257.2223999999997</v>
      </c>
      <c r="G2292">
        <v>205976.21</v>
      </c>
      <c r="H2292" s="2">
        <f>Table1[[#This Row],[marketing_spend]]/Table1[[#This Row],[customer buying]]</f>
        <v>32.918153908034341</v>
      </c>
      <c r="I2292">
        <v>24136.27</v>
      </c>
      <c r="J2292">
        <v>10.02</v>
      </c>
      <c r="K2292" s="1">
        <f t="shared" si="35"/>
        <v>21717.815746</v>
      </c>
      <c r="L2292">
        <v>344.11</v>
      </c>
      <c r="M2292">
        <v>0.83</v>
      </c>
      <c r="N2292" s="1">
        <f>Table1[[#This Row],[final_price]]*Table1[[#This Row],[competitor_price_index]]</f>
        <v>18025.787069179998</v>
      </c>
      <c r="O2292" t="s">
        <v>44</v>
      </c>
      <c r="P2292">
        <v>1442</v>
      </c>
      <c r="Q2292">
        <v>6757</v>
      </c>
      <c r="R2292">
        <v>5.73</v>
      </c>
      <c r="S2292" s="2">
        <f>Table1[[#This Row],[units_sold]]*(Table1[[#This Row],[return_rate]]/100)</f>
        <v>387.17610000000002</v>
      </c>
      <c r="T2292" s="2">
        <f>Table1[[#This Row],[units_sold]]-Table1[[#This Row],[unit_return]]</f>
        <v>6369.8239000000003</v>
      </c>
      <c r="U2292">
        <f>Table1[[#This Row],[final_sold]]*Table1[[#This Row],[final_price]]</f>
        <v>138338661.79466712</v>
      </c>
      <c r="V2292">
        <v>4.32</v>
      </c>
      <c r="W2292">
        <v>11.32</v>
      </c>
    </row>
    <row r="2293" spans="1:23" x14ac:dyDescent="0.3">
      <c r="A2293">
        <v>2021</v>
      </c>
      <c r="B2293" t="s">
        <v>40</v>
      </c>
      <c r="C2293" t="s">
        <v>20</v>
      </c>
      <c r="D2293">
        <v>62516</v>
      </c>
      <c r="E2293">
        <v>4.3</v>
      </c>
      <c r="F2293" s="2">
        <f>Table1[[#This Row],[website_traffic]]*(Table1[[#This Row],[conversion_rate]]/100)</f>
        <v>2688.1879999999996</v>
      </c>
      <c r="G2293">
        <v>348830.77</v>
      </c>
      <c r="H2293" s="2">
        <f>Table1[[#This Row],[marketing_spend]]/Table1[[#This Row],[customer buying]]</f>
        <v>129.76427615925675</v>
      </c>
      <c r="I2293">
        <v>26708.76</v>
      </c>
      <c r="J2293">
        <v>28.23</v>
      </c>
      <c r="K2293" s="1">
        <f t="shared" si="35"/>
        <v>19168.877052</v>
      </c>
      <c r="L2293">
        <v>129.93</v>
      </c>
      <c r="M2293">
        <v>1.18</v>
      </c>
      <c r="N2293" s="1">
        <f>Table1[[#This Row],[final_price]]*Table1[[#This Row],[competitor_price_index]]</f>
        <v>22619.27492136</v>
      </c>
      <c r="O2293" t="s">
        <v>44</v>
      </c>
      <c r="P2293">
        <v>4943</v>
      </c>
      <c r="Q2293">
        <v>3178</v>
      </c>
      <c r="R2293">
        <v>22.99</v>
      </c>
      <c r="S2293" s="2">
        <f>Table1[[#This Row],[units_sold]]*(Table1[[#This Row],[return_rate]]/100)</f>
        <v>730.62220000000002</v>
      </c>
      <c r="T2293" s="2">
        <f>Table1[[#This Row],[units_sold]]-Table1[[#This Row],[unit_return]]</f>
        <v>2447.3778000000002</v>
      </c>
      <c r="U2293">
        <f>Table1[[#This Row],[final_sold]]*Table1[[#This Row],[final_price]]</f>
        <v>46913484.14799425</v>
      </c>
      <c r="V2293">
        <v>4.7300000000000004</v>
      </c>
      <c r="W2293">
        <v>13.69</v>
      </c>
    </row>
    <row r="2294" spans="1:23" x14ac:dyDescent="0.3">
      <c r="A2294">
        <v>2021</v>
      </c>
      <c r="B2294" t="s">
        <v>40</v>
      </c>
      <c r="C2294" t="s">
        <v>18</v>
      </c>
      <c r="D2294">
        <v>160435</v>
      </c>
      <c r="E2294">
        <v>3.38</v>
      </c>
      <c r="F2294" s="2">
        <f>Table1[[#This Row],[website_traffic]]*(Table1[[#This Row],[conversion_rate]]/100)</f>
        <v>5422.7029999999995</v>
      </c>
      <c r="G2294">
        <v>365971.58</v>
      </c>
      <c r="H2294" s="2">
        <f>Table1[[#This Row],[marketing_spend]]/Table1[[#This Row],[customer buying]]</f>
        <v>67.488774509686408</v>
      </c>
      <c r="I2294">
        <v>212.1</v>
      </c>
      <c r="J2294">
        <v>43.35</v>
      </c>
      <c r="K2294" s="1">
        <f t="shared" si="35"/>
        <v>120.15465</v>
      </c>
      <c r="L2294">
        <v>176.68</v>
      </c>
      <c r="M2294">
        <v>0.99</v>
      </c>
      <c r="N2294" s="1">
        <f>Table1[[#This Row],[final_price]]*Table1[[#This Row],[competitor_price_index]]</f>
        <v>118.9531035</v>
      </c>
      <c r="O2294" t="s">
        <v>44</v>
      </c>
      <c r="P2294">
        <v>2276</v>
      </c>
      <c r="Q2294">
        <v>6547</v>
      </c>
      <c r="R2294">
        <v>21.68</v>
      </c>
      <c r="S2294" s="2">
        <f>Table1[[#This Row],[units_sold]]*(Table1[[#This Row],[return_rate]]/100)</f>
        <v>1419.3896</v>
      </c>
      <c r="T2294" s="2">
        <f>Table1[[#This Row],[units_sold]]-Table1[[#This Row],[unit_return]]</f>
        <v>5127.6103999999996</v>
      </c>
      <c r="U2294">
        <f>Table1[[#This Row],[final_sold]]*Table1[[#This Row],[final_price]]</f>
        <v>616106.23294835992</v>
      </c>
      <c r="V2294">
        <v>4.83</v>
      </c>
      <c r="W2294">
        <v>17.48</v>
      </c>
    </row>
    <row r="2295" spans="1:23" x14ac:dyDescent="0.3">
      <c r="A2295">
        <v>2021</v>
      </c>
      <c r="B2295" t="s">
        <v>40</v>
      </c>
      <c r="C2295" t="s">
        <v>19</v>
      </c>
      <c r="D2295">
        <v>116729</v>
      </c>
      <c r="E2295">
        <v>7.89</v>
      </c>
      <c r="F2295" s="2">
        <f>Table1[[#This Row],[website_traffic]]*(Table1[[#This Row],[conversion_rate]]/100)</f>
        <v>9209.918099999999</v>
      </c>
      <c r="G2295">
        <v>493267.3</v>
      </c>
      <c r="H2295" s="2">
        <f>Table1[[#This Row],[marketing_spend]]/Table1[[#This Row],[customer buying]]</f>
        <v>53.558272141421114</v>
      </c>
      <c r="I2295">
        <v>9790.57</v>
      </c>
      <c r="J2295">
        <v>24.09</v>
      </c>
      <c r="K2295" s="1">
        <f t="shared" si="35"/>
        <v>7432.0216869999995</v>
      </c>
      <c r="L2295">
        <v>25.18</v>
      </c>
      <c r="M2295">
        <v>0.93</v>
      </c>
      <c r="N2295" s="1">
        <f>Table1[[#This Row],[final_price]]*Table1[[#This Row],[competitor_price_index]]</f>
        <v>6911.7801689099997</v>
      </c>
      <c r="O2295" t="s">
        <v>44</v>
      </c>
      <c r="P2295">
        <v>3500</v>
      </c>
      <c r="Q2295">
        <v>7367</v>
      </c>
      <c r="R2295">
        <v>10.98</v>
      </c>
      <c r="S2295" s="2">
        <f>Table1[[#This Row],[units_sold]]*(Table1[[#This Row],[return_rate]]/100)</f>
        <v>808.89660000000003</v>
      </c>
      <c r="T2295" s="2">
        <f>Table1[[#This Row],[units_sold]]-Table1[[#This Row],[unit_return]]</f>
        <v>6558.1034</v>
      </c>
      <c r="U2295">
        <f>Table1[[#This Row],[final_sold]]*Table1[[#This Row],[final_price]]</f>
        <v>48739966.694388434</v>
      </c>
      <c r="V2295">
        <v>3.2</v>
      </c>
      <c r="W2295">
        <v>15.18</v>
      </c>
    </row>
    <row r="2296" spans="1:23" x14ac:dyDescent="0.3">
      <c r="A2296">
        <v>2021</v>
      </c>
      <c r="B2296" t="s">
        <v>40</v>
      </c>
      <c r="C2296" t="s">
        <v>18</v>
      </c>
      <c r="D2296">
        <v>53158</v>
      </c>
      <c r="E2296">
        <v>4.4400000000000004</v>
      </c>
      <c r="F2296" s="2">
        <f>Table1[[#This Row],[website_traffic]]*(Table1[[#This Row],[conversion_rate]]/100)</f>
        <v>2360.2152000000001</v>
      </c>
      <c r="G2296">
        <v>53140.84</v>
      </c>
      <c r="H2296" s="2">
        <f>Table1[[#This Row],[marketing_spend]]/Table1[[#This Row],[customer buying]]</f>
        <v>22.515251999055</v>
      </c>
      <c r="I2296">
        <v>46088.6</v>
      </c>
      <c r="J2296">
        <v>33.229999999999997</v>
      </c>
      <c r="K2296" s="1">
        <f t="shared" si="35"/>
        <v>30773.358219999998</v>
      </c>
      <c r="L2296">
        <v>487.95</v>
      </c>
      <c r="M2296">
        <v>1.05</v>
      </c>
      <c r="N2296" s="1">
        <f>Table1[[#This Row],[final_price]]*Table1[[#This Row],[competitor_price_index]]</f>
        <v>32312.026130999999</v>
      </c>
      <c r="O2296" t="s">
        <v>45</v>
      </c>
      <c r="P2296">
        <v>4156</v>
      </c>
      <c r="Q2296">
        <v>2232</v>
      </c>
      <c r="R2296">
        <v>8.2100000000000009</v>
      </c>
      <c r="S2296" s="2">
        <f>Table1[[#This Row],[units_sold]]*(Table1[[#This Row],[return_rate]]/100)</f>
        <v>183.24720000000002</v>
      </c>
      <c r="T2296" s="2">
        <f>Table1[[#This Row],[units_sold]]-Table1[[#This Row],[unit_return]]</f>
        <v>2048.7528000000002</v>
      </c>
      <c r="U2296">
        <f>Table1[[#This Row],[final_sold]]*Table1[[#This Row],[final_price]]</f>
        <v>63047003.818628021</v>
      </c>
      <c r="V2296">
        <v>4.7300000000000004</v>
      </c>
      <c r="W2296">
        <v>6.08</v>
      </c>
    </row>
    <row r="2297" spans="1:23" x14ac:dyDescent="0.3">
      <c r="A2297">
        <v>2021</v>
      </c>
      <c r="B2297" t="s">
        <v>40</v>
      </c>
      <c r="C2297" t="s">
        <v>20</v>
      </c>
      <c r="D2297">
        <v>144849</v>
      </c>
      <c r="E2297">
        <v>3.55</v>
      </c>
      <c r="F2297" s="2">
        <f>Table1[[#This Row],[website_traffic]]*(Table1[[#This Row],[conversion_rate]]/100)</f>
        <v>5142.1394999999993</v>
      </c>
      <c r="G2297">
        <v>108667.05</v>
      </c>
      <c r="H2297" s="2">
        <f>Table1[[#This Row],[marketing_spend]]/Table1[[#This Row],[customer buying]]</f>
        <v>21.132653052294675</v>
      </c>
      <c r="I2297">
        <v>894.66</v>
      </c>
      <c r="J2297">
        <v>53.69</v>
      </c>
      <c r="K2297" s="1">
        <f t="shared" si="35"/>
        <v>414.31704600000006</v>
      </c>
      <c r="L2297">
        <v>494.84</v>
      </c>
      <c r="M2297">
        <v>1.19</v>
      </c>
      <c r="N2297" s="1">
        <f>Table1[[#This Row],[final_price]]*Table1[[#This Row],[competitor_price_index]]</f>
        <v>493.03728474000008</v>
      </c>
      <c r="O2297" t="s">
        <v>44</v>
      </c>
      <c r="P2297">
        <v>510</v>
      </c>
      <c r="Q2297">
        <v>3355</v>
      </c>
      <c r="R2297">
        <v>5.04</v>
      </c>
      <c r="S2297" s="2">
        <f>Table1[[#This Row],[units_sold]]*(Table1[[#This Row],[return_rate]]/100)</f>
        <v>169.09200000000001</v>
      </c>
      <c r="T2297" s="2">
        <f>Table1[[#This Row],[units_sold]]-Table1[[#This Row],[unit_return]]</f>
        <v>3185.9079999999999</v>
      </c>
      <c r="U2297">
        <f>Table1[[#This Row],[final_sold]]*Table1[[#This Row],[final_price]]</f>
        <v>1319975.9913877682</v>
      </c>
      <c r="V2297">
        <v>2.61</v>
      </c>
      <c r="W2297">
        <v>12.76</v>
      </c>
    </row>
    <row r="2298" spans="1:23" x14ac:dyDescent="0.3">
      <c r="A2298">
        <v>2021</v>
      </c>
      <c r="B2298" t="s">
        <v>40</v>
      </c>
      <c r="C2298" t="s">
        <v>20</v>
      </c>
      <c r="D2298">
        <v>14882</v>
      </c>
      <c r="E2298">
        <v>6.93</v>
      </c>
      <c r="F2298" s="2">
        <f>Table1[[#This Row],[website_traffic]]*(Table1[[#This Row],[conversion_rate]]/100)</f>
        <v>1031.3226</v>
      </c>
      <c r="G2298">
        <v>252573.3</v>
      </c>
      <c r="H2298" s="2">
        <f>Table1[[#This Row],[marketing_spend]]/Table1[[#This Row],[customer buying]]</f>
        <v>244.90232251285872</v>
      </c>
      <c r="I2298">
        <v>17255.27</v>
      </c>
      <c r="J2298">
        <v>8.99</v>
      </c>
      <c r="K2298" s="1">
        <f t="shared" si="35"/>
        <v>15704.021227000001</v>
      </c>
      <c r="L2298">
        <v>265.24</v>
      </c>
      <c r="M2298">
        <v>1.07</v>
      </c>
      <c r="N2298" s="1">
        <f>Table1[[#This Row],[final_price]]*Table1[[#This Row],[competitor_price_index]]</f>
        <v>16803.302712890003</v>
      </c>
      <c r="O2298" t="s">
        <v>45</v>
      </c>
      <c r="P2298">
        <v>339</v>
      </c>
      <c r="Q2298">
        <v>919</v>
      </c>
      <c r="R2298">
        <v>21.67</v>
      </c>
      <c r="S2298" s="2">
        <f>Table1[[#This Row],[units_sold]]*(Table1[[#This Row],[return_rate]]/100)</f>
        <v>199.1473</v>
      </c>
      <c r="T2298" s="2">
        <f>Table1[[#This Row],[units_sold]]-Table1[[#This Row],[unit_return]]</f>
        <v>719.85270000000003</v>
      </c>
      <c r="U2298">
        <f>Table1[[#This Row],[final_sold]]*Table1[[#This Row],[final_price]]</f>
        <v>11304582.081113264</v>
      </c>
      <c r="V2298">
        <v>4.46</v>
      </c>
      <c r="W2298">
        <v>5.84</v>
      </c>
    </row>
    <row r="2299" spans="1:23" x14ac:dyDescent="0.3">
      <c r="A2299">
        <v>2021</v>
      </c>
      <c r="B2299" t="s">
        <v>40</v>
      </c>
      <c r="C2299" t="s">
        <v>22</v>
      </c>
      <c r="D2299">
        <v>122559</v>
      </c>
      <c r="E2299">
        <v>5.93</v>
      </c>
      <c r="F2299" s="2">
        <f>Table1[[#This Row],[website_traffic]]*(Table1[[#This Row],[conversion_rate]]/100)</f>
        <v>7267.7487000000001</v>
      </c>
      <c r="G2299">
        <v>308460.75</v>
      </c>
      <c r="H2299" s="2">
        <f>Table1[[#This Row],[marketing_spend]]/Table1[[#This Row],[customer buying]]</f>
        <v>42.44240723403108</v>
      </c>
      <c r="I2299">
        <v>6849.07</v>
      </c>
      <c r="J2299">
        <v>24.95</v>
      </c>
      <c r="K2299" s="1">
        <f t="shared" si="35"/>
        <v>5140.227034999999</v>
      </c>
      <c r="L2299">
        <v>230.39</v>
      </c>
      <c r="M2299">
        <v>1.01</v>
      </c>
      <c r="N2299" s="1">
        <f>Table1[[#This Row],[final_price]]*Table1[[#This Row],[competitor_price_index]]</f>
        <v>5191.6293053499994</v>
      </c>
      <c r="O2299" t="s">
        <v>45</v>
      </c>
      <c r="P2299">
        <v>4470</v>
      </c>
      <c r="Q2299">
        <v>4186</v>
      </c>
      <c r="R2299">
        <v>12.84</v>
      </c>
      <c r="S2299" s="2">
        <f>Table1[[#This Row],[units_sold]]*(Table1[[#This Row],[return_rate]]/100)</f>
        <v>537.48239999999998</v>
      </c>
      <c r="T2299" s="2">
        <f>Table1[[#This Row],[units_sold]]-Table1[[#This Row],[unit_return]]</f>
        <v>3648.5176000000001</v>
      </c>
      <c r="U2299">
        <f>Table1[[#This Row],[final_sold]]*Table1[[#This Row],[final_price]]</f>
        <v>18754208.805193312</v>
      </c>
      <c r="V2299">
        <v>2.88</v>
      </c>
      <c r="W2299">
        <v>8.61</v>
      </c>
    </row>
    <row r="2300" spans="1:23" x14ac:dyDescent="0.3">
      <c r="A2300">
        <v>2021</v>
      </c>
      <c r="B2300" t="s">
        <v>40</v>
      </c>
      <c r="C2300" t="s">
        <v>20</v>
      </c>
      <c r="D2300">
        <v>59810</v>
      </c>
      <c r="E2300">
        <v>2.69</v>
      </c>
      <c r="F2300" s="2">
        <f>Table1[[#This Row],[website_traffic]]*(Table1[[#This Row],[conversion_rate]]/100)</f>
        <v>1608.8890000000001</v>
      </c>
      <c r="G2300">
        <v>113423.99</v>
      </c>
      <c r="H2300" s="2">
        <f>Table1[[#This Row],[marketing_spend]]/Table1[[#This Row],[customer buying]]</f>
        <v>70.498331457297553</v>
      </c>
      <c r="I2300">
        <v>23538.85</v>
      </c>
      <c r="J2300">
        <v>24.94</v>
      </c>
      <c r="K2300" s="1">
        <f t="shared" si="35"/>
        <v>17668.260809999996</v>
      </c>
      <c r="L2300">
        <v>312.12</v>
      </c>
      <c r="M2300">
        <v>0.92</v>
      </c>
      <c r="N2300" s="1">
        <f>Table1[[#This Row],[final_price]]*Table1[[#This Row],[competitor_price_index]]</f>
        <v>16254.799945199997</v>
      </c>
      <c r="O2300" t="s">
        <v>45</v>
      </c>
      <c r="P2300">
        <v>2169</v>
      </c>
      <c r="Q2300">
        <v>1348</v>
      </c>
      <c r="R2300">
        <v>11.56</v>
      </c>
      <c r="S2300" s="2">
        <f>Table1[[#This Row],[units_sold]]*(Table1[[#This Row],[return_rate]]/100)</f>
        <v>155.8288</v>
      </c>
      <c r="T2300" s="2">
        <f>Table1[[#This Row],[units_sold]]-Table1[[#This Row],[unit_return]]</f>
        <v>1192.1712</v>
      </c>
      <c r="U2300">
        <f>Table1[[#This Row],[final_sold]]*Table1[[#This Row],[final_price]]</f>
        <v>21063591.691770669</v>
      </c>
      <c r="V2300">
        <v>4.1900000000000004</v>
      </c>
      <c r="W2300">
        <v>10.38</v>
      </c>
    </row>
    <row r="2301" spans="1:23" x14ac:dyDescent="0.3">
      <c r="A2301">
        <v>2021</v>
      </c>
      <c r="B2301" t="s">
        <v>40</v>
      </c>
      <c r="C2301" t="s">
        <v>18</v>
      </c>
      <c r="D2301">
        <v>14910</v>
      </c>
      <c r="E2301">
        <v>6.61</v>
      </c>
      <c r="F2301" s="2">
        <f>Table1[[#This Row],[website_traffic]]*(Table1[[#This Row],[conversion_rate]]/100)</f>
        <v>985.55100000000004</v>
      </c>
      <c r="G2301">
        <v>443215</v>
      </c>
      <c r="H2301" s="2">
        <f>Table1[[#This Row],[marketing_spend]]/Table1[[#This Row],[customer buying]]</f>
        <v>449.7129017169076</v>
      </c>
      <c r="I2301">
        <v>220.43</v>
      </c>
      <c r="J2301">
        <v>53</v>
      </c>
      <c r="K2301" s="1">
        <f t="shared" si="35"/>
        <v>103.60209999999999</v>
      </c>
      <c r="L2301">
        <v>337.44</v>
      </c>
      <c r="M2301">
        <v>1.1499999999999999</v>
      </c>
      <c r="N2301" s="1">
        <f>Table1[[#This Row],[final_price]]*Table1[[#This Row],[competitor_price_index]]</f>
        <v>119.14241499999999</v>
      </c>
      <c r="O2301" t="s">
        <v>45</v>
      </c>
      <c r="P2301">
        <v>2034</v>
      </c>
      <c r="Q2301">
        <v>920</v>
      </c>
      <c r="R2301">
        <v>13.26</v>
      </c>
      <c r="S2301" s="2">
        <f>Table1[[#This Row],[units_sold]]*(Table1[[#This Row],[return_rate]]/100)</f>
        <v>121.99199999999999</v>
      </c>
      <c r="T2301" s="2">
        <f>Table1[[#This Row],[units_sold]]-Table1[[#This Row],[unit_return]]</f>
        <v>798.00800000000004</v>
      </c>
      <c r="U2301">
        <f>Table1[[#This Row],[final_sold]]*Table1[[#This Row],[final_price]]</f>
        <v>82675.3046168</v>
      </c>
      <c r="V2301">
        <v>4.67</v>
      </c>
      <c r="W2301">
        <v>15.06</v>
      </c>
    </row>
    <row r="2302" spans="1:23" x14ac:dyDescent="0.3">
      <c r="A2302">
        <v>2021</v>
      </c>
      <c r="B2302" t="s">
        <v>40</v>
      </c>
      <c r="C2302" t="s">
        <v>18</v>
      </c>
      <c r="D2302">
        <v>119903</v>
      </c>
      <c r="E2302">
        <v>3.7</v>
      </c>
      <c r="F2302" s="2">
        <f>Table1[[#This Row],[website_traffic]]*(Table1[[#This Row],[conversion_rate]]/100)</f>
        <v>4436.411000000001</v>
      </c>
      <c r="G2302">
        <v>175004.92</v>
      </c>
      <c r="H2302" s="2">
        <f>Table1[[#This Row],[marketing_spend]]/Table1[[#This Row],[customer buying]]</f>
        <v>39.447409178274953</v>
      </c>
      <c r="I2302">
        <v>24886.71</v>
      </c>
      <c r="J2302">
        <v>18.68</v>
      </c>
      <c r="K2302" s="1">
        <f t="shared" si="35"/>
        <v>20237.872572</v>
      </c>
      <c r="L2302">
        <v>281.33999999999997</v>
      </c>
      <c r="M2302">
        <v>1.02</v>
      </c>
      <c r="N2302" s="1">
        <f>Table1[[#This Row],[final_price]]*Table1[[#This Row],[competitor_price_index]]</f>
        <v>20642.630023440001</v>
      </c>
      <c r="O2302" t="s">
        <v>45</v>
      </c>
      <c r="P2302">
        <v>2683</v>
      </c>
      <c r="Q2302">
        <v>3069</v>
      </c>
      <c r="R2302">
        <v>24.72</v>
      </c>
      <c r="S2302" s="2">
        <f>Table1[[#This Row],[units_sold]]*(Table1[[#This Row],[return_rate]]/100)</f>
        <v>758.65679999999998</v>
      </c>
      <c r="T2302" s="2">
        <f>Table1[[#This Row],[units_sold]]-Table1[[#This Row],[unit_return]]</f>
        <v>2310.3432000000003</v>
      </c>
      <c r="U2302">
        <f>Table1[[#This Row],[final_sold]]*Table1[[#This Row],[final_price]]</f>
        <v>46756431.279186718</v>
      </c>
      <c r="V2302">
        <v>3.46</v>
      </c>
      <c r="W2302">
        <v>7.42</v>
      </c>
    </row>
    <row r="2303" spans="1:23" x14ac:dyDescent="0.3">
      <c r="A2303">
        <v>2021</v>
      </c>
      <c r="B2303" t="s">
        <v>40</v>
      </c>
      <c r="C2303" t="s">
        <v>20</v>
      </c>
      <c r="D2303">
        <v>108848</v>
      </c>
      <c r="E2303">
        <v>2.86</v>
      </c>
      <c r="F2303" s="2">
        <f>Table1[[#This Row],[website_traffic]]*(Table1[[#This Row],[conversion_rate]]/100)</f>
        <v>3113.0527999999999</v>
      </c>
      <c r="G2303">
        <v>259532.55</v>
      </c>
      <c r="H2303" s="2">
        <f>Table1[[#This Row],[marketing_spend]]/Table1[[#This Row],[customer buying]]</f>
        <v>83.369144911387309</v>
      </c>
      <c r="I2303">
        <v>20688.259999999998</v>
      </c>
      <c r="J2303">
        <v>13.27</v>
      </c>
      <c r="K2303" s="1">
        <f t="shared" si="35"/>
        <v>17942.927897999998</v>
      </c>
      <c r="L2303">
        <v>237.71</v>
      </c>
      <c r="M2303">
        <v>0.88</v>
      </c>
      <c r="N2303" s="1">
        <f>Table1[[#This Row],[final_price]]*Table1[[#This Row],[competitor_price_index]]</f>
        <v>15789.776550239998</v>
      </c>
      <c r="O2303" t="s">
        <v>44</v>
      </c>
      <c r="P2303">
        <v>3956</v>
      </c>
      <c r="Q2303">
        <v>3183</v>
      </c>
      <c r="R2303">
        <v>21.93</v>
      </c>
      <c r="S2303" s="2">
        <f>Table1[[#This Row],[units_sold]]*(Table1[[#This Row],[return_rate]]/100)</f>
        <v>698.03189999999995</v>
      </c>
      <c r="T2303" s="2">
        <f>Table1[[#This Row],[units_sold]]-Table1[[#This Row],[unit_return]]</f>
        <v>2484.9681</v>
      </c>
      <c r="U2303">
        <f>Table1[[#This Row],[final_sold]]*Table1[[#This Row],[final_price]]</f>
        <v>44587603.447130047</v>
      </c>
      <c r="V2303">
        <v>4.09</v>
      </c>
      <c r="W2303">
        <v>16.149999999999999</v>
      </c>
    </row>
    <row r="2304" spans="1:23" x14ac:dyDescent="0.3">
      <c r="A2304">
        <v>2021</v>
      </c>
      <c r="B2304" t="s">
        <v>40</v>
      </c>
      <c r="C2304" t="s">
        <v>22</v>
      </c>
      <c r="D2304">
        <v>64699</v>
      </c>
      <c r="E2304">
        <v>3.42</v>
      </c>
      <c r="F2304" s="2">
        <f>Table1[[#This Row],[website_traffic]]*(Table1[[#This Row],[conversion_rate]]/100)</f>
        <v>2212.7058000000002</v>
      </c>
      <c r="G2304">
        <v>230523.26</v>
      </c>
      <c r="H2304" s="2">
        <f>Table1[[#This Row],[marketing_spend]]/Table1[[#This Row],[customer buying]]</f>
        <v>104.18161329897539</v>
      </c>
      <c r="I2304">
        <v>44811.44</v>
      </c>
      <c r="J2304">
        <v>49.09</v>
      </c>
      <c r="K2304" s="1">
        <f t="shared" si="35"/>
        <v>22813.504103999996</v>
      </c>
      <c r="L2304">
        <v>315.27999999999997</v>
      </c>
      <c r="M2304">
        <v>1.1299999999999999</v>
      </c>
      <c r="N2304" s="1">
        <f>Table1[[#This Row],[final_price]]*Table1[[#This Row],[competitor_price_index]]</f>
        <v>25779.259637519994</v>
      </c>
      <c r="O2304" t="s">
        <v>45</v>
      </c>
      <c r="P2304">
        <v>868</v>
      </c>
      <c r="Q2304">
        <v>1659</v>
      </c>
      <c r="R2304">
        <v>3.29</v>
      </c>
      <c r="S2304" s="2">
        <f>Table1[[#This Row],[units_sold]]*(Table1[[#This Row],[return_rate]]/100)</f>
        <v>54.581099999999999</v>
      </c>
      <c r="T2304" s="2">
        <f>Table1[[#This Row],[units_sold]]-Table1[[#This Row],[unit_return]]</f>
        <v>1604.4188999999999</v>
      </c>
      <c r="U2304">
        <f>Table1[[#This Row],[final_sold]]*Table1[[#This Row],[final_price]]</f>
        <v>36602417.159685157</v>
      </c>
      <c r="V2304">
        <v>3.75</v>
      </c>
      <c r="W2304">
        <v>10.72</v>
      </c>
    </row>
    <row r="2305" spans="1:23" x14ac:dyDescent="0.3">
      <c r="A2305">
        <v>2021</v>
      </c>
      <c r="B2305" t="s">
        <v>40</v>
      </c>
      <c r="C2305" t="s">
        <v>18</v>
      </c>
      <c r="D2305">
        <v>30350</v>
      </c>
      <c r="E2305">
        <v>0.83</v>
      </c>
      <c r="F2305" s="2">
        <f>Table1[[#This Row],[website_traffic]]*(Table1[[#This Row],[conversion_rate]]/100)</f>
        <v>251.905</v>
      </c>
      <c r="G2305">
        <v>421966.61</v>
      </c>
      <c r="H2305" s="2">
        <f>Table1[[#This Row],[marketing_spend]]/Table1[[#This Row],[customer buying]]</f>
        <v>1675.1021615291479</v>
      </c>
      <c r="I2305">
        <v>31177.07</v>
      </c>
      <c r="J2305">
        <v>45.49</v>
      </c>
      <c r="K2305" s="1">
        <f t="shared" si="35"/>
        <v>16994.620856999998</v>
      </c>
      <c r="L2305">
        <v>246.26</v>
      </c>
      <c r="M2305">
        <v>1.1100000000000001</v>
      </c>
      <c r="N2305" s="1">
        <f>Table1[[#This Row],[final_price]]*Table1[[#This Row],[competitor_price_index]]</f>
        <v>18864.029151269999</v>
      </c>
      <c r="O2305" t="s">
        <v>44</v>
      </c>
      <c r="P2305">
        <v>4119</v>
      </c>
      <c r="Q2305">
        <v>198</v>
      </c>
      <c r="R2305">
        <v>3.85</v>
      </c>
      <c r="S2305" s="2">
        <f>Table1[[#This Row],[units_sold]]*(Table1[[#This Row],[return_rate]]/100)</f>
        <v>7.6230000000000002</v>
      </c>
      <c r="T2305" s="2">
        <f>Table1[[#This Row],[units_sold]]-Table1[[#This Row],[unit_return]]</f>
        <v>190.37700000000001</v>
      </c>
      <c r="U2305">
        <f>Table1[[#This Row],[final_sold]]*Table1[[#This Row],[final_price]]</f>
        <v>3235384.9348930889</v>
      </c>
      <c r="V2305">
        <v>3.15</v>
      </c>
      <c r="W2305">
        <v>13.25</v>
      </c>
    </row>
    <row r="2306" spans="1:23" x14ac:dyDescent="0.3">
      <c r="A2306">
        <v>2021</v>
      </c>
      <c r="B2306" t="s">
        <v>40</v>
      </c>
      <c r="C2306" t="s">
        <v>19</v>
      </c>
      <c r="D2306">
        <v>131305</v>
      </c>
      <c r="E2306">
        <v>4.2</v>
      </c>
      <c r="F2306" s="2">
        <f>Table1[[#This Row],[website_traffic]]*(Table1[[#This Row],[conversion_rate]]/100)</f>
        <v>5514.81</v>
      </c>
      <c r="G2306">
        <v>50965.440000000002</v>
      </c>
      <c r="H2306" s="2">
        <f>Table1[[#This Row],[marketing_spend]]/Table1[[#This Row],[customer buying]]</f>
        <v>9.2415586393728884</v>
      </c>
      <c r="I2306">
        <v>49027.45</v>
      </c>
      <c r="J2306">
        <v>7.44</v>
      </c>
      <c r="K2306" s="1">
        <f t="shared" ref="K2306:K2369" si="36">I2306*(1-J2306/100)</f>
        <v>45379.807719999997</v>
      </c>
      <c r="L2306">
        <v>233.14</v>
      </c>
      <c r="M2306">
        <v>1.01</v>
      </c>
      <c r="N2306" s="1">
        <f>Table1[[#This Row],[final_price]]*Table1[[#This Row],[competitor_price_index]]</f>
        <v>45833.605797199998</v>
      </c>
      <c r="O2306" t="s">
        <v>45</v>
      </c>
      <c r="P2306">
        <v>1622</v>
      </c>
      <c r="Q2306">
        <v>4753</v>
      </c>
      <c r="R2306">
        <v>17.84</v>
      </c>
      <c r="S2306" s="2">
        <f>Table1[[#This Row],[units_sold]]*(Table1[[#This Row],[return_rate]]/100)</f>
        <v>847.93520000000001</v>
      </c>
      <c r="T2306" s="2">
        <f>Table1[[#This Row],[units_sold]]-Table1[[#This Row],[unit_return]]</f>
        <v>3905.0648000000001</v>
      </c>
      <c r="U2306">
        <f>Table1[[#This Row],[final_sold]]*Table1[[#This Row],[final_price]]</f>
        <v>177211089.75814024</v>
      </c>
      <c r="V2306">
        <v>4.3099999999999996</v>
      </c>
      <c r="W2306">
        <v>5.48</v>
      </c>
    </row>
    <row r="2307" spans="1:23" x14ac:dyDescent="0.3">
      <c r="A2307">
        <v>2021</v>
      </c>
      <c r="B2307" t="s">
        <v>40</v>
      </c>
      <c r="C2307" t="s">
        <v>19</v>
      </c>
      <c r="D2307">
        <v>135400</v>
      </c>
      <c r="E2307">
        <v>6.48</v>
      </c>
      <c r="F2307" s="2">
        <f>Table1[[#This Row],[website_traffic]]*(Table1[[#This Row],[conversion_rate]]/100)</f>
        <v>8773.9200000000019</v>
      </c>
      <c r="G2307">
        <v>228786.29</v>
      </c>
      <c r="H2307" s="2">
        <f>Table1[[#This Row],[marketing_spend]]/Table1[[#This Row],[customer buying]]</f>
        <v>26.075721000419421</v>
      </c>
      <c r="I2307">
        <v>12438.37</v>
      </c>
      <c r="J2307">
        <v>32.950000000000003</v>
      </c>
      <c r="K2307" s="1">
        <f t="shared" si="36"/>
        <v>8339.9270850000012</v>
      </c>
      <c r="L2307">
        <v>365.27</v>
      </c>
      <c r="M2307">
        <v>1.0900000000000001</v>
      </c>
      <c r="N2307" s="1">
        <f>Table1[[#This Row],[final_price]]*Table1[[#This Row],[competitor_price_index]]</f>
        <v>9090.520522650002</v>
      </c>
      <c r="O2307" t="s">
        <v>44</v>
      </c>
      <c r="P2307">
        <v>4571</v>
      </c>
      <c r="Q2307">
        <v>8861</v>
      </c>
      <c r="R2307">
        <v>24.44</v>
      </c>
      <c r="S2307" s="2">
        <f>Table1[[#This Row],[units_sold]]*(Table1[[#This Row],[return_rate]]/100)</f>
        <v>2165.6284000000001</v>
      </c>
      <c r="T2307" s="2">
        <f>Table1[[#This Row],[units_sold]]-Table1[[#This Row],[unit_return]]</f>
        <v>6695.3716000000004</v>
      </c>
      <c r="U2307">
        <f>Table1[[#This Row],[final_sold]]*Table1[[#This Row],[final_price]]</f>
        <v>55838910.950979799</v>
      </c>
      <c r="V2307">
        <v>4.04</v>
      </c>
      <c r="W2307">
        <v>21.26</v>
      </c>
    </row>
    <row r="2308" spans="1:23" x14ac:dyDescent="0.3">
      <c r="A2308">
        <v>2021</v>
      </c>
      <c r="B2308" t="s">
        <v>40</v>
      </c>
      <c r="C2308" t="s">
        <v>21</v>
      </c>
      <c r="D2308">
        <v>37294</v>
      </c>
      <c r="E2308">
        <v>4.01</v>
      </c>
      <c r="F2308" s="2">
        <f>Table1[[#This Row],[website_traffic]]*(Table1[[#This Row],[conversion_rate]]/100)</f>
        <v>1495.4893999999999</v>
      </c>
      <c r="G2308">
        <v>327187.33</v>
      </c>
      <c r="H2308" s="2">
        <f>Table1[[#This Row],[marketing_spend]]/Table1[[#This Row],[customer buying]]</f>
        <v>218.78278107487759</v>
      </c>
      <c r="I2308">
        <v>25843.49</v>
      </c>
      <c r="J2308">
        <v>0.28000000000000003</v>
      </c>
      <c r="K2308" s="1">
        <f t="shared" si="36"/>
        <v>25771.128228000001</v>
      </c>
      <c r="L2308">
        <v>52.66</v>
      </c>
      <c r="M2308">
        <v>0.95</v>
      </c>
      <c r="N2308" s="1">
        <f>Table1[[#This Row],[final_price]]*Table1[[#This Row],[competitor_price_index]]</f>
        <v>24482.571816600001</v>
      </c>
      <c r="O2308" t="s">
        <v>45</v>
      </c>
      <c r="P2308">
        <v>2669</v>
      </c>
      <c r="Q2308">
        <v>1360</v>
      </c>
      <c r="R2308">
        <v>10.08</v>
      </c>
      <c r="S2308" s="2">
        <f>Table1[[#This Row],[units_sold]]*(Table1[[#This Row],[return_rate]]/100)</f>
        <v>137.08799999999999</v>
      </c>
      <c r="T2308" s="2">
        <f>Table1[[#This Row],[units_sold]]-Table1[[#This Row],[unit_return]]</f>
        <v>1222.912</v>
      </c>
      <c r="U2308">
        <f>Table1[[#This Row],[final_sold]]*Table1[[#This Row],[final_price]]</f>
        <v>31515821.96355994</v>
      </c>
      <c r="V2308">
        <v>4.55</v>
      </c>
      <c r="W2308">
        <v>5.35</v>
      </c>
    </row>
    <row r="2309" spans="1:23" x14ac:dyDescent="0.3">
      <c r="A2309">
        <v>2021</v>
      </c>
      <c r="B2309" t="s">
        <v>40</v>
      </c>
      <c r="C2309" t="s">
        <v>20</v>
      </c>
      <c r="D2309">
        <v>59024</v>
      </c>
      <c r="E2309">
        <v>5.97</v>
      </c>
      <c r="F2309" s="2">
        <f>Table1[[#This Row],[website_traffic]]*(Table1[[#This Row],[conversion_rate]]/100)</f>
        <v>3523.7327999999998</v>
      </c>
      <c r="G2309">
        <v>434336.02</v>
      </c>
      <c r="H2309" s="2">
        <f>Table1[[#This Row],[marketing_spend]]/Table1[[#This Row],[customer buying]]</f>
        <v>123.26020293025624</v>
      </c>
      <c r="I2309">
        <v>12822.17</v>
      </c>
      <c r="J2309">
        <v>12.64</v>
      </c>
      <c r="K2309" s="1">
        <f t="shared" si="36"/>
        <v>11201.447711999999</v>
      </c>
      <c r="L2309">
        <v>116.5</v>
      </c>
      <c r="M2309">
        <v>0.82</v>
      </c>
      <c r="N2309" s="1">
        <f>Table1[[#This Row],[final_price]]*Table1[[#This Row],[competitor_price_index]]</f>
        <v>9185.1871238399981</v>
      </c>
      <c r="O2309" t="s">
        <v>45</v>
      </c>
      <c r="P2309">
        <v>2061</v>
      </c>
      <c r="Q2309">
        <v>2685</v>
      </c>
      <c r="R2309">
        <v>1.64</v>
      </c>
      <c r="S2309" s="2">
        <f>Table1[[#This Row],[units_sold]]*(Table1[[#This Row],[return_rate]]/100)</f>
        <v>44.033999999999992</v>
      </c>
      <c r="T2309" s="2">
        <f>Table1[[#This Row],[units_sold]]-Table1[[#This Row],[unit_return]]</f>
        <v>2640.9659999999999</v>
      </c>
      <c r="U2309">
        <f>Table1[[#This Row],[final_sold]]*Table1[[#This Row],[final_price]]</f>
        <v>29582642.55816979</v>
      </c>
      <c r="V2309">
        <v>3.81</v>
      </c>
      <c r="W2309">
        <v>8.3800000000000008</v>
      </c>
    </row>
    <row r="2310" spans="1:23" x14ac:dyDescent="0.3">
      <c r="A2310">
        <v>2021</v>
      </c>
      <c r="B2310" t="s">
        <v>40</v>
      </c>
      <c r="C2310" t="s">
        <v>19</v>
      </c>
      <c r="D2310">
        <v>102173</v>
      </c>
      <c r="E2310">
        <v>4.4400000000000004</v>
      </c>
      <c r="F2310" s="2">
        <f>Table1[[#This Row],[website_traffic]]*(Table1[[#This Row],[conversion_rate]]/100)</f>
        <v>4536.4812000000002</v>
      </c>
      <c r="G2310">
        <v>18213.11</v>
      </c>
      <c r="H2310" s="2">
        <f>Table1[[#This Row],[marketing_spend]]/Table1[[#This Row],[customer buying]]</f>
        <v>4.0148099809164863</v>
      </c>
      <c r="I2310">
        <v>19034.18</v>
      </c>
      <c r="J2310">
        <v>39.56</v>
      </c>
      <c r="K2310" s="1">
        <f t="shared" si="36"/>
        <v>11504.258392000002</v>
      </c>
      <c r="L2310">
        <v>155.30000000000001</v>
      </c>
      <c r="M2310">
        <v>0.84</v>
      </c>
      <c r="N2310" s="1">
        <f>Table1[[#This Row],[final_price]]*Table1[[#This Row],[competitor_price_index]]</f>
        <v>9663.5770492800002</v>
      </c>
      <c r="O2310" t="s">
        <v>45</v>
      </c>
      <c r="P2310">
        <v>3419</v>
      </c>
      <c r="Q2310">
        <v>2467</v>
      </c>
      <c r="R2310">
        <v>9.44</v>
      </c>
      <c r="S2310" s="2">
        <f>Table1[[#This Row],[units_sold]]*(Table1[[#This Row],[return_rate]]/100)</f>
        <v>232.88479999999998</v>
      </c>
      <c r="T2310" s="2">
        <f>Table1[[#This Row],[units_sold]]-Table1[[#This Row],[unit_return]]</f>
        <v>2234.1152000000002</v>
      </c>
      <c r="U2310">
        <f>Table1[[#This Row],[final_sold]]*Table1[[#This Row],[final_price]]</f>
        <v>25701838.538294762</v>
      </c>
      <c r="V2310">
        <v>2.72</v>
      </c>
      <c r="W2310">
        <v>9.8699999999999992</v>
      </c>
    </row>
    <row r="2311" spans="1:23" x14ac:dyDescent="0.3">
      <c r="A2311">
        <v>2021</v>
      </c>
      <c r="B2311" t="s">
        <v>40</v>
      </c>
      <c r="C2311" t="s">
        <v>22</v>
      </c>
      <c r="D2311">
        <v>153935</v>
      </c>
      <c r="E2311">
        <v>7.6</v>
      </c>
      <c r="F2311" s="2">
        <f>Table1[[#This Row],[website_traffic]]*(Table1[[#This Row],[conversion_rate]]/100)</f>
        <v>11699.06</v>
      </c>
      <c r="G2311">
        <v>452153.8</v>
      </c>
      <c r="H2311" s="2">
        <f>Table1[[#This Row],[marketing_spend]]/Table1[[#This Row],[customer buying]]</f>
        <v>38.648729043188084</v>
      </c>
      <c r="I2311">
        <v>27093.45</v>
      </c>
      <c r="J2311">
        <v>16.05</v>
      </c>
      <c r="K2311" s="1">
        <f t="shared" si="36"/>
        <v>22744.951274999999</v>
      </c>
      <c r="L2311">
        <v>109.24</v>
      </c>
      <c r="M2311">
        <v>0.96</v>
      </c>
      <c r="N2311" s="1">
        <f>Table1[[#This Row],[final_price]]*Table1[[#This Row],[competitor_price_index]]</f>
        <v>21835.153223999998</v>
      </c>
      <c r="O2311" t="s">
        <v>45</v>
      </c>
      <c r="P2311">
        <v>1177</v>
      </c>
      <c r="Q2311">
        <v>8516</v>
      </c>
      <c r="R2311">
        <v>12.66</v>
      </c>
      <c r="S2311" s="2">
        <f>Table1[[#This Row],[units_sold]]*(Table1[[#This Row],[return_rate]]/100)</f>
        <v>1078.1255999999998</v>
      </c>
      <c r="T2311" s="2">
        <f>Table1[[#This Row],[units_sold]]-Table1[[#This Row],[unit_return]]</f>
        <v>7437.8744000000006</v>
      </c>
      <c r="U2311">
        <f>Table1[[#This Row],[final_sold]]*Table1[[#This Row],[final_price]]</f>
        <v>169174090.81756988</v>
      </c>
      <c r="V2311">
        <v>3.64</v>
      </c>
      <c r="W2311">
        <v>16.91</v>
      </c>
    </row>
    <row r="2312" spans="1:23" x14ac:dyDescent="0.3">
      <c r="A2312">
        <v>2021</v>
      </c>
      <c r="B2312" t="s">
        <v>40</v>
      </c>
      <c r="C2312" t="s">
        <v>19</v>
      </c>
      <c r="D2312">
        <v>175053</v>
      </c>
      <c r="E2312">
        <v>5.39</v>
      </c>
      <c r="F2312" s="2">
        <f>Table1[[#This Row],[website_traffic]]*(Table1[[#This Row],[conversion_rate]]/100)</f>
        <v>9435.3567000000003</v>
      </c>
      <c r="G2312">
        <v>222136.05</v>
      </c>
      <c r="H2312" s="2">
        <f>Table1[[#This Row],[marketing_spend]]/Table1[[#This Row],[customer buying]]</f>
        <v>23.542941413121138</v>
      </c>
      <c r="I2312">
        <v>24911.73</v>
      </c>
      <c r="J2312">
        <v>20.02</v>
      </c>
      <c r="K2312" s="1">
        <f t="shared" si="36"/>
        <v>19924.401654000001</v>
      </c>
      <c r="L2312">
        <v>217.38</v>
      </c>
      <c r="M2312">
        <v>0.92</v>
      </c>
      <c r="N2312" s="1">
        <f>Table1[[#This Row],[final_price]]*Table1[[#This Row],[competitor_price_index]]</f>
        <v>18330.449521680002</v>
      </c>
      <c r="O2312" t="s">
        <v>45</v>
      </c>
      <c r="P2312">
        <v>4253</v>
      </c>
      <c r="Q2312">
        <v>5774</v>
      </c>
      <c r="R2312">
        <v>15.54</v>
      </c>
      <c r="S2312" s="2">
        <f>Table1[[#This Row],[units_sold]]*(Table1[[#This Row],[return_rate]]/100)</f>
        <v>897.27959999999985</v>
      </c>
      <c r="T2312" s="2">
        <f>Table1[[#This Row],[units_sold]]-Table1[[#This Row],[unit_return]]</f>
        <v>4876.7204000000002</v>
      </c>
      <c r="U2312">
        <f>Table1[[#This Row],[final_sold]]*Table1[[#This Row],[final_price]]</f>
        <v>97165736.003855556</v>
      </c>
      <c r="V2312">
        <v>3.06</v>
      </c>
      <c r="W2312">
        <v>7.13</v>
      </c>
    </row>
    <row r="2313" spans="1:23" x14ac:dyDescent="0.3">
      <c r="A2313">
        <v>2021</v>
      </c>
      <c r="B2313" t="s">
        <v>40</v>
      </c>
      <c r="C2313" t="s">
        <v>19</v>
      </c>
      <c r="D2313">
        <v>108942</v>
      </c>
      <c r="E2313">
        <v>7.98</v>
      </c>
      <c r="F2313" s="2">
        <f>Table1[[#This Row],[website_traffic]]*(Table1[[#This Row],[conversion_rate]]/100)</f>
        <v>8693.5716000000011</v>
      </c>
      <c r="G2313">
        <v>445885.9</v>
      </c>
      <c r="H2313" s="2">
        <f>Table1[[#This Row],[marketing_spend]]/Table1[[#This Row],[customer buying]]</f>
        <v>51.28915024982367</v>
      </c>
      <c r="I2313">
        <v>41050.589999999997</v>
      </c>
      <c r="J2313">
        <v>17.55</v>
      </c>
      <c r="K2313" s="1">
        <f t="shared" si="36"/>
        <v>33846.211454999997</v>
      </c>
      <c r="L2313">
        <v>292.66000000000003</v>
      </c>
      <c r="M2313">
        <v>0.85</v>
      </c>
      <c r="N2313" s="1">
        <f>Table1[[#This Row],[final_price]]*Table1[[#This Row],[competitor_price_index]]</f>
        <v>28769.279736749995</v>
      </c>
      <c r="O2313" t="s">
        <v>45</v>
      </c>
      <c r="P2313">
        <v>2189</v>
      </c>
      <c r="Q2313">
        <v>7806</v>
      </c>
      <c r="R2313">
        <v>6.35</v>
      </c>
      <c r="S2313" s="2">
        <f>Table1[[#This Row],[units_sold]]*(Table1[[#This Row],[return_rate]]/100)</f>
        <v>495.68099999999998</v>
      </c>
      <c r="T2313" s="2">
        <f>Table1[[#This Row],[units_sold]]-Table1[[#This Row],[unit_return]]</f>
        <v>7310.3190000000004</v>
      </c>
      <c r="U2313">
        <f>Table1[[#This Row],[final_sold]]*Table1[[#This Row],[final_price]]</f>
        <v>247426602.67750412</v>
      </c>
      <c r="V2313">
        <v>4.49</v>
      </c>
      <c r="W2313">
        <v>12.13</v>
      </c>
    </row>
    <row r="2314" spans="1:23" x14ac:dyDescent="0.3">
      <c r="A2314">
        <v>2021</v>
      </c>
      <c r="B2314" t="s">
        <v>40</v>
      </c>
      <c r="C2314" t="s">
        <v>18</v>
      </c>
      <c r="D2314">
        <v>177339</v>
      </c>
      <c r="E2314">
        <v>1.68</v>
      </c>
      <c r="F2314" s="2">
        <f>Table1[[#This Row],[website_traffic]]*(Table1[[#This Row],[conversion_rate]]/100)</f>
        <v>2979.2952</v>
      </c>
      <c r="G2314">
        <v>38498.400000000001</v>
      </c>
      <c r="H2314" s="2">
        <f>Table1[[#This Row],[marketing_spend]]/Table1[[#This Row],[customer buying]]</f>
        <v>12.921982353410296</v>
      </c>
      <c r="I2314">
        <v>17697.53</v>
      </c>
      <c r="J2314">
        <v>43.18</v>
      </c>
      <c r="K2314" s="1">
        <f t="shared" si="36"/>
        <v>10055.736546</v>
      </c>
      <c r="L2314">
        <v>336.83</v>
      </c>
      <c r="M2314">
        <v>1.04</v>
      </c>
      <c r="N2314" s="1">
        <f>Table1[[#This Row],[final_price]]*Table1[[#This Row],[competitor_price_index]]</f>
        <v>10457.966007840001</v>
      </c>
      <c r="O2314" t="s">
        <v>45</v>
      </c>
      <c r="P2314">
        <v>416</v>
      </c>
      <c r="Q2314">
        <v>2210</v>
      </c>
      <c r="R2314">
        <v>13.73</v>
      </c>
      <c r="S2314" s="2">
        <f>Table1[[#This Row],[units_sold]]*(Table1[[#This Row],[return_rate]]/100)</f>
        <v>303.43299999999999</v>
      </c>
      <c r="T2314" s="2">
        <f>Table1[[#This Row],[units_sold]]-Table1[[#This Row],[unit_return]]</f>
        <v>1906.567</v>
      </c>
      <c r="U2314">
        <f>Table1[[#This Row],[final_sold]]*Table1[[#This Row],[final_price]]</f>
        <v>19171935.459297583</v>
      </c>
      <c r="V2314">
        <v>3.71</v>
      </c>
      <c r="W2314">
        <v>9.41</v>
      </c>
    </row>
    <row r="2315" spans="1:23" x14ac:dyDescent="0.3">
      <c r="A2315">
        <v>2021</v>
      </c>
      <c r="B2315" t="s">
        <v>40</v>
      </c>
      <c r="C2315" t="s">
        <v>22</v>
      </c>
      <c r="D2315">
        <v>101770</v>
      </c>
      <c r="E2315">
        <v>2</v>
      </c>
      <c r="F2315" s="2">
        <f>Table1[[#This Row],[website_traffic]]*(Table1[[#This Row],[conversion_rate]]/100)</f>
        <v>2035.4</v>
      </c>
      <c r="G2315">
        <v>278591.24</v>
      </c>
      <c r="H2315" s="2">
        <f>Table1[[#This Row],[marketing_spend]]/Table1[[#This Row],[customer buying]]</f>
        <v>136.87296845828828</v>
      </c>
      <c r="I2315">
        <v>17554.2</v>
      </c>
      <c r="J2315">
        <v>20.149999999999999</v>
      </c>
      <c r="K2315" s="1">
        <f t="shared" si="36"/>
        <v>14017.028700000001</v>
      </c>
      <c r="L2315">
        <v>138.65</v>
      </c>
      <c r="M2315">
        <v>1</v>
      </c>
      <c r="N2315" s="1">
        <f>Table1[[#This Row],[final_price]]*Table1[[#This Row],[competitor_price_index]]</f>
        <v>14017.028700000001</v>
      </c>
      <c r="O2315" t="s">
        <v>45</v>
      </c>
      <c r="P2315">
        <v>226</v>
      </c>
      <c r="Q2315">
        <v>1469</v>
      </c>
      <c r="R2315">
        <v>18.03</v>
      </c>
      <c r="S2315" s="2">
        <f>Table1[[#This Row],[units_sold]]*(Table1[[#This Row],[return_rate]]/100)</f>
        <v>264.86070000000001</v>
      </c>
      <c r="T2315" s="2">
        <f>Table1[[#This Row],[units_sold]]-Table1[[#This Row],[unit_return]]</f>
        <v>1204.1393</v>
      </c>
      <c r="U2315">
        <f>Table1[[#This Row],[final_sold]]*Table1[[#This Row],[final_price]]</f>
        <v>16878455.126897912</v>
      </c>
      <c r="V2315">
        <v>3.61</v>
      </c>
      <c r="W2315">
        <v>6.15</v>
      </c>
    </row>
    <row r="2316" spans="1:23" x14ac:dyDescent="0.3">
      <c r="A2316">
        <v>2021</v>
      </c>
      <c r="B2316" t="s">
        <v>40</v>
      </c>
      <c r="C2316" t="s">
        <v>20</v>
      </c>
      <c r="D2316">
        <v>2363</v>
      </c>
      <c r="E2316">
        <v>1.39</v>
      </c>
      <c r="F2316" s="2">
        <f>Table1[[#This Row],[website_traffic]]*(Table1[[#This Row],[conversion_rate]]/100)</f>
        <v>32.845700000000001</v>
      </c>
      <c r="G2316">
        <v>491665.33</v>
      </c>
      <c r="H2316" s="2">
        <f>Table1[[#This Row],[marketing_spend]]/Table1[[#This Row],[customer buying]]</f>
        <v>14968.940531028415</v>
      </c>
      <c r="I2316">
        <v>9939.42</v>
      </c>
      <c r="J2316">
        <v>0.47</v>
      </c>
      <c r="K2316" s="1">
        <f t="shared" si="36"/>
        <v>9892.7047259999999</v>
      </c>
      <c r="L2316">
        <v>427.98</v>
      </c>
      <c r="M2316">
        <v>1.1499999999999999</v>
      </c>
      <c r="N2316" s="1">
        <f>Table1[[#This Row],[final_price]]*Table1[[#This Row],[competitor_price_index]]</f>
        <v>11376.6104349</v>
      </c>
      <c r="O2316" t="s">
        <v>45</v>
      </c>
      <c r="P2316">
        <v>4201</v>
      </c>
      <c r="Q2316">
        <v>23</v>
      </c>
      <c r="R2316">
        <v>17.2</v>
      </c>
      <c r="S2316" s="2">
        <f>Table1[[#This Row],[units_sold]]*(Table1[[#This Row],[return_rate]]/100)</f>
        <v>3.9559999999999995</v>
      </c>
      <c r="T2316" s="2">
        <f>Table1[[#This Row],[units_sold]]-Table1[[#This Row],[unit_return]]</f>
        <v>19.044</v>
      </c>
      <c r="U2316">
        <f>Table1[[#This Row],[final_sold]]*Table1[[#This Row],[final_price]]</f>
        <v>188396.668801944</v>
      </c>
      <c r="V2316">
        <v>3.61</v>
      </c>
      <c r="W2316">
        <v>11.33</v>
      </c>
    </row>
    <row r="2317" spans="1:23" x14ac:dyDescent="0.3">
      <c r="A2317">
        <v>2021</v>
      </c>
      <c r="B2317" t="s">
        <v>40</v>
      </c>
      <c r="C2317" t="s">
        <v>19</v>
      </c>
      <c r="D2317">
        <v>79747</v>
      </c>
      <c r="E2317">
        <v>4.2699999999999996</v>
      </c>
      <c r="F2317" s="2">
        <f>Table1[[#This Row],[website_traffic]]*(Table1[[#This Row],[conversion_rate]]/100)</f>
        <v>3405.1968999999995</v>
      </c>
      <c r="G2317">
        <v>335044.25</v>
      </c>
      <c r="H2317" s="2">
        <f>Table1[[#This Row],[marketing_spend]]/Table1[[#This Row],[customer buying]]</f>
        <v>98.392034246242872</v>
      </c>
      <c r="I2317">
        <v>34264.44</v>
      </c>
      <c r="J2317">
        <v>11.19</v>
      </c>
      <c r="K2317" s="1">
        <f t="shared" si="36"/>
        <v>30430.249164000001</v>
      </c>
      <c r="L2317">
        <v>283.92</v>
      </c>
      <c r="M2317">
        <v>1.19</v>
      </c>
      <c r="N2317" s="1">
        <f>Table1[[#This Row],[final_price]]*Table1[[#This Row],[competitor_price_index]]</f>
        <v>36211.996505160001</v>
      </c>
      <c r="O2317" t="s">
        <v>44</v>
      </c>
      <c r="P2317">
        <v>831</v>
      </c>
      <c r="Q2317">
        <v>2996</v>
      </c>
      <c r="R2317">
        <v>4.01</v>
      </c>
      <c r="S2317" s="2">
        <f>Table1[[#This Row],[units_sold]]*(Table1[[#This Row],[return_rate]]/100)</f>
        <v>120.13959999999999</v>
      </c>
      <c r="T2317" s="2">
        <f>Table1[[#This Row],[units_sold]]-Table1[[#This Row],[unit_return]]</f>
        <v>2875.8604</v>
      </c>
      <c r="U2317">
        <f>Table1[[#This Row],[final_sold]]*Table1[[#This Row],[final_price]]</f>
        <v>87513148.532880709</v>
      </c>
      <c r="V2317">
        <v>3.52</v>
      </c>
      <c r="W2317">
        <v>16.45</v>
      </c>
    </row>
    <row r="2318" spans="1:23" x14ac:dyDescent="0.3">
      <c r="A2318">
        <v>2021</v>
      </c>
      <c r="B2318" t="s">
        <v>40</v>
      </c>
      <c r="C2318" t="s">
        <v>18</v>
      </c>
      <c r="D2318">
        <v>56120</v>
      </c>
      <c r="E2318">
        <v>3.01</v>
      </c>
      <c r="F2318" s="2">
        <f>Table1[[#This Row],[website_traffic]]*(Table1[[#This Row],[conversion_rate]]/100)</f>
        <v>1689.212</v>
      </c>
      <c r="G2318">
        <v>52353.48</v>
      </c>
      <c r="H2318" s="2">
        <f>Table1[[#This Row],[marketing_spend]]/Table1[[#This Row],[customer buying]]</f>
        <v>30.992841632666593</v>
      </c>
      <c r="I2318">
        <v>1994.66</v>
      </c>
      <c r="J2318">
        <v>10.54</v>
      </c>
      <c r="K2318" s="1">
        <f t="shared" si="36"/>
        <v>1784.4228360000002</v>
      </c>
      <c r="L2318">
        <v>343.68</v>
      </c>
      <c r="M2318">
        <v>1.05</v>
      </c>
      <c r="N2318" s="1">
        <f>Table1[[#This Row],[final_price]]*Table1[[#This Row],[competitor_price_index]]</f>
        <v>1873.6439778000004</v>
      </c>
      <c r="O2318" t="s">
        <v>44</v>
      </c>
      <c r="P2318">
        <v>2269</v>
      </c>
      <c r="Q2318">
        <v>1858</v>
      </c>
      <c r="R2318">
        <v>18.77</v>
      </c>
      <c r="S2318" s="2">
        <f>Table1[[#This Row],[units_sold]]*(Table1[[#This Row],[return_rate]]/100)</f>
        <v>348.7466</v>
      </c>
      <c r="T2318" s="2">
        <f>Table1[[#This Row],[units_sold]]-Table1[[#This Row],[unit_return]]</f>
        <v>1509.2534000000001</v>
      </c>
      <c r="U2318">
        <f>Table1[[#This Row],[final_sold]]*Table1[[#This Row],[final_price]]</f>
        <v>2693146.2322706426</v>
      </c>
      <c r="V2318">
        <v>4.4000000000000004</v>
      </c>
      <c r="W2318">
        <v>11.11</v>
      </c>
    </row>
    <row r="2319" spans="1:23" x14ac:dyDescent="0.3">
      <c r="A2319">
        <v>2022</v>
      </c>
      <c r="B2319" t="s">
        <v>40</v>
      </c>
      <c r="C2319" t="s">
        <v>19</v>
      </c>
      <c r="D2319">
        <v>107745</v>
      </c>
      <c r="E2319">
        <v>5.99</v>
      </c>
      <c r="F2319" s="2">
        <f>Table1[[#This Row],[website_traffic]]*(Table1[[#This Row],[conversion_rate]]/100)</f>
        <v>6453.9255000000003</v>
      </c>
      <c r="G2319">
        <v>477059.94</v>
      </c>
      <c r="H2319" s="2">
        <f>Table1[[#This Row],[marketing_spend]]/Table1[[#This Row],[customer buying]]</f>
        <v>73.917794681701849</v>
      </c>
      <c r="I2319">
        <v>7640.09</v>
      </c>
      <c r="J2319">
        <v>11.04</v>
      </c>
      <c r="K2319" s="1">
        <f t="shared" si="36"/>
        <v>6796.6240639999996</v>
      </c>
      <c r="L2319">
        <v>43.46</v>
      </c>
      <c r="M2319">
        <v>1.0900000000000001</v>
      </c>
      <c r="N2319" s="1">
        <f>Table1[[#This Row],[final_price]]*Table1[[#This Row],[competitor_price_index]]</f>
        <v>7408.3202297600001</v>
      </c>
      <c r="O2319" t="s">
        <v>45</v>
      </c>
      <c r="P2319">
        <v>3410</v>
      </c>
      <c r="Q2319">
        <v>3265</v>
      </c>
      <c r="R2319">
        <v>14.31</v>
      </c>
      <c r="S2319" s="2">
        <f>Table1[[#This Row],[units_sold]]*(Table1[[#This Row],[return_rate]]/100)</f>
        <v>467.22149999999999</v>
      </c>
      <c r="T2319" s="2">
        <f>Table1[[#This Row],[units_sold]]-Table1[[#This Row],[unit_return]]</f>
        <v>2797.7784999999999</v>
      </c>
      <c r="U2319">
        <f>Table1[[#This Row],[final_sold]]*Table1[[#This Row],[final_price]]</f>
        <v>19015448.678841822</v>
      </c>
      <c r="V2319">
        <v>2.5299999999999998</v>
      </c>
      <c r="W2319">
        <v>9.85</v>
      </c>
    </row>
    <row r="2320" spans="1:23" x14ac:dyDescent="0.3">
      <c r="A2320">
        <v>2022</v>
      </c>
      <c r="B2320" t="s">
        <v>40</v>
      </c>
      <c r="C2320" t="s">
        <v>19</v>
      </c>
      <c r="D2320">
        <v>106737</v>
      </c>
      <c r="E2320">
        <v>6.89</v>
      </c>
      <c r="F2320" s="2">
        <f>Table1[[#This Row],[website_traffic]]*(Table1[[#This Row],[conversion_rate]]/100)</f>
        <v>7354.1793000000007</v>
      </c>
      <c r="G2320">
        <v>13500.63</v>
      </c>
      <c r="H2320" s="2">
        <f>Table1[[#This Row],[marketing_spend]]/Table1[[#This Row],[customer buying]]</f>
        <v>1.8357765631305722</v>
      </c>
      <c r="I2320">
        <v>9501.27</v>
      </c>
      <c r="J2320">
        <v>19.97</v>
      </c>
      <c r="K2320" s="1">
        <f t="shared" si="36"/>
        <v>7603.8663810000007</v>
      </c>
      <c r="L2320">
        <v>33.83</v>
      </c>
      <c r="M2320">
        <v>1.05</v>
      </c>
      <c r="N2320" s="1">
        <f>Table1[[#This Row],[final_price]]*Table1[[#This Row],[competitor_price_index]]</f>
        <v>7984.0597000500011</v>
      </c>
      <c r="O2320" t="s">
        <v>45</v>
      </c>
      <c r="P2320">
        <v>4917</v>
      </c>
      <c r="Q2320">
        <v>5692</v>
      </c>
      <c r="R2320">
        <v>3.17</v>
      </c>
      <c r="S2320" s="2">
        <f>Table1[[#This Row],[units_sold]]*(Table1[[#This Row],[return_rate]]/100)</f>
        <v>180.43639999999999</v>
      </c>
      <c r="T2320" s="2">
        <f>Table1[[#This Row],[units_sold]]-Table1[[#This Row],[unit_return]]</f>
        <v>5511.5636000000004</v>
      </c>
      <c r="U2320">
        <f>Table1[[#This Row],[final_sold]]*Table1[[#This Row],[final_price]]</f>
        <v>41909193.164783336</v>
      </c>
      <c r="V2320">
        <v>3.87</v>
      </c>
      <c r="W2320">
        <v>3.14</v>
      </c>
    </row>
    <row r="2321" spans="1:23" x14ac:dyDescent="0.3">
      <c r="A2321">
        <v>2022</v>
      </c>
      <c r="B2321" t="s">
        <v>40</v>
      </c>
      <c r="C2321" t="s">
        <v>18</v>
      </c>
      <c r="D2321">
        <v>165196</v>
      </c>
      <c r="E2321">
        <v>3.87</v>
      </c>
      <c r="F2321" s="2">
        <f>Table1[[#This Row],[website_traffic]]*(Table1[[#This Row],[conversion_rate]]/100)</f>
        <v>6393.0851999999995</v>
      </c>
      <c r="G2321">
        <v>140913.48000000001</v>
      </c>
      <c r="H2321" s="2">
        <f>Table1[[#This Row],[marketing_spend]]/Table1[[#This Row],[customer buying]]</f>
        <v>22.041545762599881</v>
      </c>
      <c r="I2321">
        <v>40172.28</v>
      </c>
      <c r="J2321">
        <v>26.86</v>
      </c>
      <c r="K2321" s="1">
        <f t="shared" si="36"/>
        <v>29382.005592000001</v>
      </c>
      <c r="L2321">
        <v>277.38</v>
      </c>
      <c r="M2321">
        <v>1.2</v>
      </c>
      <c r="N2321" s="1">
        <f>Table1[[#This Row],[final_price]]*Table1[[#This Row],[competitor_price_index]]</f>
        <v>35258.406710399999</v>
      </c>
      <c r="O2321" t="s">
        <v>45</v>
      </c>
      <c r="P2321">
        <v>2839</v>
      </c>
      <c r="Q2321">
        <v>6354</v>
      </c>
      <c r="R2321">
        <v>13.29</v>
      </c>
      <c r="S2321" s="2">
        <f>Table1[[#This Row],[units_sold]]*(Table1[[#This Row],[return_rate]]/100)</f>
        <v>844.44659999999999</v>
      </c>
      <c r="T2321" s="2">
        <f>Table1[[#This Row],[units_sold]]-Table1[[#This Row],[unit_return]]</f>
        <v>5509.5533999999998</v>
      </c>
      <c r="U2321">
        <f>Table1[[#This Row],[final_sold]]*Table1[[#This Row],[final_price]]</f>
        <v>161881728.80822262</v>
      </c>
      <c r="V2321">
        <v>4.97</v>
      </c>
      <c r="W2321">
        <v>6.61</v>
      </c>
    </row>
    <row r="2322" spans="1:23" x14ac:dyDescent="0.3">
      <c r="A2322">
        <v>2022</v>
      </c>
      <c r="B2322" t="s">
        <v>40</v>
      </c>
      <c r="C2322" t="s">
        <v>20</v>
      </c>
      <c r="D2322">
        <v>122232</v>
      </c>
      <c r="E2322">
        <v>6.47</v>
      </c>
      <c r="F2322" s="2">
        <f>Table1[[#This Row],[website_traffic]]*(Table1[[#This Row],[conversion_rate]]/100)</f>
        <v>7908.4103999999988</v>
      </c>
      <c r="G2322">
        <v>480654.13</v>
      </c>
      <c r="H2322" s="2">
        <f>Table1[[#This Row],[marketing_spend]]/Table1[[#This Row],[customer buying]]</f>
        <v>60.777590652098695</v>
      </c>
      <c r="I2322">
        <v>28759.89</v>
      </c>
      <c r="J2322">
        <v>52.35</v>
      </c>
      <c r="K2322" s="1">
        <f t="shared" si="36"/>
        <v>13704.087585000001</v>
      </c>
      <c r="L2322">
        <v>76.02</v>
      </c>
      <c r="M2322">
        <v>0.94</v>
      </c>
      <c r="N2322" s="1">
        <f>Table1[[#This Row],[final_price]]*Table1[[#This Row],[competitor_price_index]]</f>
        <v>12881.842329900001</v>
      </c>
      <c r="O2322" t="s">
        <v>45</v>
      </c>
      <c r="P2322">
        <v>3802</v>
      </c>
      <c r="Q2322">
        <v>6943</v>
      </c>
      <c r="R2322">
        <v>13.63</v>
      </c>
      <c r="S2322" s="2">
        <f>Table1[[#This Row],[units_sold]]*(Table1[[#This Row],[return_rate]]/100)</f>
        <v>946.33090000000004</v>
      </c>
      <c r="T2322" s="2">
        <f>Table1[[#This Row],[units_sold]]-Table1[[#This Row],[unit_return]]</f>
        <v>5996.6691000000001</v>
      </c>
      <c r="U2322">
        <f>Table1[[#This Row],[final_sold]]*Table1[[#This Row],[final_price]]</f>
        <v>82178878.564663127</v>
      </c>
      <c r="V2322">
        <v>4.3899999999999997</v>
      </c>
      <c r="W2322">
        <v>11.83</v>
      </c>
    </row>
    <row r="2323" spans="1:23" x14ac:dyDescent="0.3">
      <c r="A2323">
        <v>2022</v>
      </c>
      <c r="B2323" t="s">
        <v>40</v>
      </c>
      <c r="C2323" t="s">
        <v>21</v>
      </c>
      <c r="D2323">
        <v>27154</v>
      </c>
      <c r="E2323">
        <v>3.41</v>
      </c>
      <c r="F2323" s="2">
        <f>Table1[[#This Row],[website_traffic]]*(Table1[[#This Row],[conversion_rate]]/100)</f>
        <v>925.95139999999992</v>
      </c>
      <c r="G2323">
        <v>218204.73</v>
      </c>
      <c r="H2323" s="2">
        <f>Table1[[#This Row],[marketing_spend]]/Table1[[#This Row],[customer buying]]</f>
        <v>235.6546250699551</v>
      </c>
      <c r="I2323">
        <v>35390.800000000003</v>
      </c>
      <c r="J2323">
        <v>31.26</v>
      </c>
      <c r="K2323" s="1">
        <f t="shared" si="36"/>
        <v>24327.635920000001</v>
      </c>
      <c r="L2323">
        <v>131.41</v>
      </c>
      <c r="M2323">
        <v>1.04</v>
      </c>
      <c r="N2323" s="1">
        <f>Table1[[#This Row],[final_price]]*Table1[[#This Row],[competitor_price_index]]</f>
        <v>25300.741356800001</v>
      </c>
      <c r="O2323" t="s">
        <v>44</v>
      </c>
      <c r="P2323">
        <v>2846</v>
      </c>
      <c r="Q2323">
        <v>868</v>
      </c>
      <c r="R2323">
        <v>16.420000000000002</v>
      </c>
      <c r="S2323" s="2">
        <f>Table1[[#This Row],[units_sold]]*(Table1[[#This Row],[return_rate]]/100)</f>
        <v>142.5256</v>
      </c>
      <c r="T2323" s="2">
        <f>Table1[[#This Row],[units_sold]]-Table1[[#This Row],[unit_return]]</f>
        <v>725.47440000000006</v>
      </c>
      <c r="U2323">
        <f>Table1[[#This Row],[final_sold]]*Table1[[#This Row],[final_price]]</f>
        <v>17649077.072480451</v>
      </c>
      <c r="V2323">
        <v>3.75</v>
      </c>
      <c r="W2323">
        <v>16.170000000000002</v>
      </c>
    </row>
    <row r="2324" spans="1:23" x14ac:dyDescent="0.3">
      <c r="A2324">
        <v>2022</v>
      </c>
      <c r="B2324" t="s">
        <v>40</v>
      </c>
      <c r="C2324" t="s">
        <v>18</v>
      </c>
      <c r="D2324">
        <v>108127</v>
      </c>
      <c r="E2324">
        <v>3.31</v>
      </c>
      <c r="F2324" s="2">
        <f>Table1[[#This Row],[website_traffic]]*(Table1[[#This Row],[conversion_rate]]/100)</f>
        <v>3579.0036999999998</v>
      </c>
      <c r="G2324">
        <v>456883.51</v>
      </c>
      <c r="H2324" s="2">
        <f>Table1[[#This Row],[marketing_spend]]/Table1[[#This Row],[customer buying]]</f>
        <v>127.65661851648828</v>
      </c>
      <c r="I2324">
        <v>6883.28</v>
      </c>
      <c r="J2324">
        <v>51.18</v>
      </c>
      <c r="K2324" s="1">
        <f t="shared" si="36"/>
        <v>3360.4172959999996</v>
      </c>
      <c r="L2324">
        <v>389.34</v>
      </c>
      <c r="M2324">
        <v>1.0900000000000001</v>
      </c>
      <c r="N2324" s="1">
        <f>Table1[[#This Row],[final_price]]*Table1[[#This Row],[competitor_price_index]]</f>
        <v>3662.85485264</v>
      </c>
      <c r="O2324" t="s">
        <v>45</v>
      </c>
      <c r="P2324">
        <v>4798</v>
      </c>
      <c r="Q2324">
        <v>2791</v>
      </c>
      <c r="R2324">
        <v>17.82</v>
      </c>
      <c r="S2324" s="2">
        <f>Table1[[#This Row],[units_sold]]*(Table1[[#This Row],[return_rate]]/100)</f>
        <v>497.3562</v>
      </c>
      <c r="T2324" s="2">
        <f>Table1[[#This Row],[units_sold]]-Table1[[#This Row],[unit_return]]</f>
        <v>2293.6437999999998</v>
      </c>
      <c r="U2324">
        <f>Table1[[#This Row],[final_sold]]*Table1[[#This Row],[final_price]]</f>
        <v>7707600.296383163</v>
      </c>
      <c r="V2324">
        <v>3.9</v>
      </c>
      <c r="W2324">
        <v>13.49</v>
      </c>
    </row>
    <row r="2325" spans="1:23" x14ac:dyDescent="0.3">
      <c r="A2325">
        <v>2022</v>
      </c>
      <c r="B2325" t="s">
        <v>40</v>
      </c>
      <c r="C2325" t="s">
        <v>20</v>
      </c>
      <c r="D2325">
        <v>184582</v>
      </c>
      <c r="E2325">
        <v>3.87</v>
      </c>
      <c r="F2325" s="2">
        <f>Table1[[#This Row],[website_traffic]]*(Table1[[#This Row],[conversion_rate]]/100)</f>
        <v>7143.3233999999993</v>
      </c>
      <c r="G2325">
        <v>377670.38</v>
      </c>
      <c r="H2325" s="2">
        <f>Table1[[#This Row],[marketing_spend]]/Table1[[#This Row],[customer buying]]</f>
        <v>52.870402031636992</v>
      </c>
      <c r="I2325">
        <v>18541.11</v>
      </c>
      <c r="J2325">
        <v>54.69</v>
      </c>
      <c r="K2325" s="1">
        <f t="shared" si="36"/>
        <v>8400.9769410000008</v>
      </c>
      <c r="L2325">
        <v>114.44</v>
      </c>
      <c r="M2325">
        <v>0.92</v>
      </c>
      <c r="N2325" s="1">
        <f>Table1[[#This Row],[final_price]]*Table1[[#This Row],[competitor_price_index]]</f>
        <v>7728.8987857200009</v>
      </c>
      <c r="O2325" t="s">
        <v>44</v>
      </c>
      <c r="P2325">
        <v>229</v>
      </c>
      <c r="Q2325">
        <v>6143</v>
      </c>
      <c r="R2325">
        <v>15.37</v>
      </c>
      <c r="S2325" s="2">
        <f>Table1[[#This Row],[units_sold]]*(Table1[[#This Row],[return_rate]]/100)</f>
        <v>944.17910000000006</v>
      </c>
      <c r="T2325" s="2">
        <f>Table1[[#This Row],[units_sold]]-Table1[[#This Row],[unit_return]]</f>
        <v>5198.8208999999997</v>
      </c>
      <c r="U2325">
        <f>Table1[[#This Row],[final_sold]]*Table1[[#This Row],[final_price]]</f>
        <v>43675174.501288868</v>
      </c>
      <c r="V2325">
        <v>3.44</v>
      </c>
      <c r="W2325">
        <v>19.260000000000002</v>
      </c>
    </row>
    <row r="2326" spans="1:23" x14ac:dyDescent="0.3">
      <c r="A2326">
        <v>2022</v>
      </c>
      <c r="B2326" t="s">
        <v>40</v>
      </c>
      <c r="C2326" t="s">
        <v>19</v>
      </c>
      <c r="D2326">
        <v>162203</v>
      </c>
      <c r="E2326">
        <v>4.76</v>
      </c>
      <c r="F2326" s="2">
        <f>Table1[[#This Row],[website_traffic]]*(Table1[[#This Row],[conversion_rate]]/100)</f>
        <v>7720.8627999999999</v>
      </c>
      <c r="G2326">
        <v>348862.64</v>
      </c>
      <c r="H2326" s="2">
        <f>Table1[[#This Row],[marketing_spend]]/Table1[[#This Row],[customer buying]]</f>
        <v>45.184411255177338</v>
      </c>
      <c r="I2326">
        <v>17279.73</v>
      </c>
      <c r="J2326">
        <v>15.09</v>
      </c>
      <c r="K2326" s="1">
        <f t="shared" si="36"/>
        <v>14672.218742999999</v>
      </c>
      <c r="L2326">
        <v>73.66</v>
      </c>
      <c r="M2326">
        <v>1.03</v>
      </c>
      <c r="N2326" s="1">
        <f>Table1[[#This Row],[final_price]]*Table1[[#This Row],[competitor_price_index]]</f>
        <v>15112.385305289999</v>
      </c>
      <c r="O2326" t="s">
        <v>45</v>
      </c>
      <c r="P2326">
        <v>3773</v>
      </c>
      <c r="Q2326">
        <v>3937</v>
      </c>
      <c r="R2326">
        <v>6.42</v>
      </c>
      <c r="S2326" s="2">
        <f>Table1[[#This Row],[units_sold]]*(Table1[[#This Row],[return_rate]]/100)</f>
        <v>252.75539999999998</v>
      </c>
      <c r="T2326" s="2">
        <f>Table1[[#This Row],[units_sold]]-Table1[[#This Row],[unit_return]]</f>
        <v>3684.2446</v>
      </c>
      <c r="U2326">
        <f>Table1[[#This Row],[final_sold]]*Table1[[#This Row],[final_price]]</f>
        <v>54056042.673916534</v>
      </c>
      <c r="V2326">
        <v>2.5499999999999998</v>
      </c>
      <c r="W2326">
        <v>12.07</v>
      </c>
    </row>
    <row r="2327" spans="1:23" x14ac:dyDescent="0.3">
      <c r="A2327">
        <v>2022</v>
      </c>
      <c r="B2327" t="s">
        <v>40</v>
      </c>
      <c r="C2327" t="s">
        <v>22</v>
      </c>
      <c r="D2327">
        <v>194399</v>
      </c>
      <c r="E2327">
        <v>3.96</v>
      </c>
      <c r="F2327" s="2">
        <f>Table1[[#This Row],[website_traffic]]*(Table1[[#This Row],[conversion_rate]]/100)</f>
        <v>7698.2003999999997</v>
      </c>
      <c r="G2327">
        <v>431374.55</v>
      </c>
      <c r="H2327" s="2">
        <f>Table1[[#This Row],[marketing_spend]]/Table1[[#This Row],[customer buying]]</f>
        <v>56.035765190004668</v>
      </c>
      <c r="I2327">
        <v>30711.68</v>
      </c>
      <c r="J2327">
        <v>45.85</v>
      </c>
      <c r="K2327" s="1">
        <f t="shared" si="36"/>
        <v>16630.37472</v>
      </c>
      <c r="L2327">
        <v>189.27</v>
      </c>
      <c r="M2327">
        <v>1.06</v>
      </c>
      <c r="N2327" s="1">
        <f>Table1[[#This Row],[final_price]]*Table1[[#This Row],[competitor_price_index]]</f>
        <v>17628.197203200001</v>
      </c>
      <c r="O2327" t="s">
        <v>45</v>
      </c>
      <c r="P2327">
        <v>4752</v>
      </c>
      <c r="Q2327">
        <v>7051</v>
      </c>
      <c r="R2327">
        <v>11.7</v>
      </c>
      <c r="S2327" s="2">
        <f>Table1[[#This Row],[units_sold]]*(Table1[[#This Row],[return_rate]]/100)</f>
        <v>824.96699999999998</v>
      </c>
      <c r="T2327" s="2">
        <f>Table1[[#This Row],[units_sold]]-Table1[[#This Row],[unit_return]]</f>
        <v>6226.0330000000004</v>
      </c>
      <c r="U2327">
        <f>Table1[[#This Row],[final_sold]]*Table1[[#This Row],[final_price]]</f>
        <v>103541261.80908577</v>
      </c>
      <c r="V2327">
        <v>4.58</v>
      </c>
      <c r="W2327">
        <v>15.1</v>
      </c>
    </row>
    <row r="2328" spans="1:23" x14ac:dyDescent="0.3">
      <c r="A2328">
        <v>2022</v>
      </c>
      <c r="B2328" t="s">
        <v>40</v>
      </c>
      <c r="C2328" t="s">
        <v>19</v>
      </c>
      <c r="D2328">
        <v>35723</v>
      </c>
      <c r="E2328">
        <v>2.2200000000000002</v>
      </c>
      <c r="F2328" s="2">
        <f>Table1[[#This Row],[website_traffic]]*(Table1[[#This Row],[conversion_rate]]/100)</f>
        <v>793.05060000000003</v>
      </c>
      <c r="G2328">
        <v>237162.14</v>
      </c>
      <c r="H2328" s="2">
        <f>Table1[[#This Row],[marketing_spend]]/Table1[[#This Row],[customer buying]]</f>
        <v>299.05045150965145</v>
      </c>
      <c r="I2328">
        <v>9755.2800000000007</v>
      </c>
      <c r="J2328">
        <v>6.27</v>
      </c>
      <c r="K2328" s="1">
        <f t="shared" si="36"/>
        <v>9143.6239440000008</v>
      </c>
      <c r="L2328">
        <v>304.64999999999998</v>
      </c>
      <c r="M2328">
        <v>0.88</v>
      </c>
      <c r="N2328" s="1">
        <f>Table1[[#This Row],[final_price]]*Table1[[#This Row],[competitor_price_index]]</f>
        <v>8046.3890707200007</v>
      </c>
      <c r="O2328" t="s">
        <v>45</v>
      </c>
      <c r="P2328">
        <v>4624</v>
      </c>
      <c r="Q2328">
        <v>636</v>
      </c>
      <c r="R2328">
        <v>8.44</v>
      </c>
      <c r="S2328" s="2">
        <f>Table1[[#This Row],[units_sold]]*(Table1[[#This Row],[return_rate]]/100)</f>
        <v>53.678399999999996</v>
      </c>
      <c r="T2328" s="2">
        <f>Table1[[#This Row],[units_sold]]-Table1[[#This Row],[unit_return]]</f>
        <v>582.32159999999999</v>
      </c>
      <c r="U2328">
        <f>Table1[[#This Row],[final_sold]]*Table1[[#This Row],[final_price]]</f>
        <v>5324529.7248683907</v>
      </c>
      <c r="V2328">
        <v>4.01</v>
      </c>
      <c r="W2328">
        <v>12.74</v>
      </c>
    </row>
    <row r="2329" spans="1:23" x14ac:dyDescent="0.3">
      <c r="A2329">
        <v>2022</v>
      </c>
      <c r="B2329" t="s">
        <v>40</v>
      </c>
      <c r="C2329" t="s">
        <v>22</v>
      </c>
      <c r="D2329">
        <v>58172</v>
      </c>
      <c r="E2329">
        <v>3.3</v>
      </c>
      <c r="F2329" s="2">
        <f>Table1[[#This Row],[website_traffic]]*(Table1[[#This Row],[conversion_rate]]/100)</f>
        <v>1919.6760000000002</v>
      </c>
      <c r="G2329">
        <v>243544.25</v>
      </c>
      <c r="H2329" s="2">
        <f>Table1[[#This Row],[marketing_spend]]/Table1[[#This Row],[customer buying]]</f>
        <v>126.86737241076098</v>
      </c>
      <c r="I2329">
        <v>35776.5</v>
      </c>
      <c r="J2329">
        <v>54.11</v>
      </c>
      <c r="K2329" s="1">
        <f t="shared" si="36"/>
        <v>16417.835849999999</v>
      </c>
      <c r="L2329">
        <v>426.66</v>
      </c>
      <c r="M2329">
        <v>1.08</v>
      </c>
      <c r="N2329" s="1">
        <f>Table1[[#This Row],[final_price]]*Table1[[#This Row],[competitor_price_index]]</f>
        <v>17731.262718000002</v>
      </c>
      <c r="O2329" t="s">
        <v>45</v>
      </c>
      <c r="P2329">
        <v>4341</v>
      </c>
      <c r="Q2329">
        <v>1071</v>
      </c>
      <c r="R2329">
        <v>20.37</v>
      </c>
      <c r="S2329" s="2">
        <f>Table1[[#This Row],[units_sold]]*(Table1[[#This Row],[return_rate]]/100)</f>
        <v>218.16270000000003</v>
      </c>
      <c r="T2329" s="2">
        <f>Table1[[#This Row],[units_sold]]-Table1[[#This Row],[unit_return]]</f>
        <v>852.83729999999991</v>
      </c>
      <c r="U2329">
        <f>Table1[[#This Row],[final_sold]]*Table1[[#This Row],[final_price]]</f>
        <v>14001742.798157204</v>
      </c>
      <c r="V2329">
        <v>2.79</v>
      </c>
      <c r="W2329">
        <v>8.89</v>
      </c>
    </row>
    <row r="2330" spans="1:23" x14ac:dyDescent="0.3">
      <c r="A2330">
        <v>2022</v>
      </c>
      <c r="B2330" t="s">
        <v>40</v>
      </c>
      <c r="C2330" t="s">
        <v>18</v>
      </c>
      <c r="D2330">
        <v>95165</v>
      </c>
      <c r="E2330">
        <v>5.32</v>
      </c>
      <c r="F2330" s="2">
        <f>Table1[[#This Row],[website_traffic]]*(Table1[[#This Row],[conversion_rate]]/100)</f>
        <v>5062.7780000000002</v>
      </c>
      <c r="G2330">
        <v>215218.33</v>
      </c>
      <c r="H2330" s="2">
        <f>Table1[[#This Row],[marketing_spend]]/Table1[[#This Row],[customer buying]]</f>
        <v>42.509928343687989</v>
      </c>
      <c r="I2330">
        <v>37272.080000000002</v>
      </c>
      <c r="J2330">
        <v>52.46</v>
      </c>
      <c r="K2330" s="1">
        <f t="shared" si="36"/>
        <v>17719.146832000002</v>
      </c>
      <c r="L2330">
        <v>355.96</v>
      </c>
      <c r="M2330">
        <v>1.1499999999999999</v>
      </c>
      <c r="N2330" s="1">
        <f>Table1[[#This Row],[final_price]]*Table1[[#This Row],[competitor_price_index]]</f>
        <v>20377.018856800001</v>
      </c>
      <c r="O2330" t="s">
        <v>45</v>
      </c>
      <c r="P2330">
        <v>992</v>
      </c>
      <c r="Q2330">
        <v>2723</v>
      </c>
      <c r="R2330">
        <v>9.8000000000000007</v>
      </c>
      <c r="S2330" s="2">
        <f>Table1[[#This Row],[units_sold]]*(Table1[[#This Row],[return_rate]]/100)</f>
        <v>266.85399999999998</v>
      </c>
      <c r="T2330" s="2">
        <f>Table1[[#This Row],[units_sold]]-Table1[[#This Row],[unit_return]]</f>
        <v>2456.1460000000002</v>
      </c>
      <c r="U2330">
        <f>Table1[[#This Row],[final_sold]]*Table1[[#This Row],[final_price]]</f>
        <v>43520811.614829481</v>
      </c>
      <c r="V2330">
        <v>2.69</v>
      </c>
      <c r="W2330">
        <v>8.8699999999999992</v>
      </c>
    </row>
    <row r="2331" spans="1:23" x14ac:dyDescent="0.3">
      <c r="A2331">
        <v>2022</v>
      </c>
      <c r="B2331" t="s">
        <v>40</v>
      </c>
      <c r="C2331" t="s">
        <v>21</v>
      </c>
      <c r="D2331">
        <v>105610</v>
      </c>
      <c r="E2331">
        <v>7.7</v>
      </c>
      <c r="F2331" s="2">
        <f>Table1[[#This Row],[website_traffic]]*(Table1[[#This Row],[conversion_rate]]/100)</f>
        <v>8131.97</v>
      </c>
      <c r="G2331">
        <v>308363.40000000002</v>
      </c>
      <c r="H2331" s="2">
        <f>Table1[[#This Row],[marketing_spend]]/Table1[[#This Row],[customer buying]]</f>
        <v>37.919889030579306</v>
      </c>
      <c r="I2331">
        <v>3005.4</v>
      </c>
      <c r="J2331">
        <v>45.05</v>
      </c>
      <c r="K2331" s="1">
        <f t="shared" si="36"/>
        <v>1651.4673000000003</v>
      </c>
      <c r="L2331">
        <v>293.39</v>
      </c>
      <c r="M2331">
        <v>0.86</v>
      </c>
      <c r="N2331" s="1">
        <f>Table1[[#This Row],[final_price]]*Table1[[#This Row],[competitor_price_index]]</f>
        <v>1420.2618780000003</v>
      </c>
      <c r="O2331" t="s">
        <v>45</v>
      </c>
      <c r="P2331">
        <v>3996</v>
      </c>
      <c r="Q2331">
        <v>6635</v>
      </c>
      <c r="R2331">
        <v>13.53</v>
      </c>
      <c r="S2331" s="2">
        <f>Table1[[#This Row],[units_sold]]*(Table1[[#This Row],[return_rate]]/100)</f>
        <v>897.71550000000002</v>
      </c>
      <c r="T2331" s="2">
        <f>Table1[[#This Row],[units_sold]]-Table1[[#This Row],[unit_return]]</f>
        <v>5737.2844999999998</v>
      </c>
      <c r="U2331">
        <f>Table1[[#This Row],[final_sold]]*Table1[[#This Row],[final_price]]</f>
        <v>9474937.7425468508</v>
      </c>
      <c r="V2331">
        <v>4.08</v>
      </c>
      <c r="W2331">
        <v>10.15</v>
      </c>
    </row>
    <row r="2332" spans="1:23" x14ac:dyDescent="0.3">
      <c r="A2332">
        <v>2022</v>
      </c>
      <c r="B2332" t="s">
        <v>40</v>
      </c>
      <c r="C2332" t="s">
        <v>22</v>
      </c>
      <c r="D2332">
        <v>178610</v>
      </c>
      <c r="E2332">
        <v>7.6</v>
      </c>
      <c r="F2332" s="2">
        <f>Table1[[#This Row],[website_traffic]]*(Table1[[#This Row],[conversion_rate]]/100)</f>
        <v>13574.359999999999</v>
      </c>
      <c r="G2332">
        <v>24703.81</v>
      </c>
      <c r="H2332" s="2">
        <f>Table1[[#This Row],[marketing_spend]]/Table1[[#This Row],[customer buying]]</f>
        <v>1.8198876411116254</v>
      </c>
      <c r="I2332">
        <v>44079.040000000001</v>
      </c>
      <c r="J2332">
        <v>4.0999999999999996</v>
      </c>
      <c r="K2332" s="1">
        <f t="shared" si="36"/>
        <v>42271.799359999997</v>
      </c>
      <c r="L2332">
        <v>218.92</v>
      </c>
      <c r="M2332">
        <v>1.07</v>
      </c>
      <c r="N2332" s="1">
        <f>Table1[[#This Row],[final_price]]*Table1[[#This Row],[competitor_price_index]]</f>
        <v>45230.825315199996</v>
      </c>
      <c r="O2332" t="s">
        <v>45</v>
      </c>
      <c r="P2332">
        <v>774</v>
      </c>
      <c r="Q2332">
        <v>9963</v>
      </c>
      <c r="R2332">
        <v>13.42</v>
      </c>
      <c r="S2332" s="2">
        <f>Table1[[#This Row],[units_sold]]*(Table1[[#This Row],[return_rate]]/100)</f>
        <v>1337.0346</v>
      </c>
      <c r="T2332" s="2">
        <f>Table1[[#This Row],[units_sold]]-Table1[[#This Row],[unit_return]]</f>
        <v>8625.965400000001</v>
      </c>
      <c r="U2332">
        <f>Table1[[#This Row],[final_sold]]*Table1[[#This Row],[final_price]]</f>
        <v>364635078.67510217</v>
      </c>
      <c r="V2332">
        <v>3.67</v>
      </c>
      <c r="W2332">
        <v>5.0199999999999996</v>
      </c>
    </row>
    <row r="2333" spans="1:23" x14ac:dyDescent="0.3">
      <c r="A2333">
        <v>2022</v>
      </c>
      <c r="B2333" t="s">
        <v>40</v>
      </c>
      <c r="C2333" t="s">
        <v>21</v>
      </c>
      <c r="D2333">
        <v>180503</v>
      </c>
      <c r="E2333">
        <v>3.7</v>
      </c>
      <c r="F2333" s="2">
        <f>Table1[[#This Row],[website_traffic]]*(Table1[[#This Row],[conversion_rate]]/100)</f>
        <v>6678.6110000000008</v>
      </c>
      <c r="G2333">
        <v>133204.23000000001</v>
      </c>
      <c r="H2333" s="2">
        <f>Table1[[#This Row],[marketing_spend]]/Table1[[#This Row],[customer buying]]</f>
        <v>19.944900219521692</v>
      </c>
      <c r="I2333">
        <v>12823.99</v>
      </c>
      <c r="J2333">
        <v>53.38</v>
      </c>
      <c r="K2333" s="1">
        <f t="shared" si="36"/>
        <v>5978.5441379999993</v>
      </c>
      <c r="L2333">
        <v>106.09</v>
      </c>
      <c r="M2333">
        <v>1.1299999999999999</v>
      </c>
      <c r="N2333" s="1">
        <f>Table1[[#This Row],[final_price]]*Table1[[#This Row],[competitor_price_index]]</f>
        <v>6755.7548759399988</v>
      </c>
      <c r="O2333" t="s">
        <v>45</v>
      </c>
      <c r="P2333">
        <v>1840</v>
      </c>
      <c r="Q2333">
        <v>4888</v>
      </c>
      <c r="R2333">
        <v>5.29</v>
      </c>
      <c r="S2333" s="2">
        <f>Table1[[#This Row],[units_sold]]*(Table1[[#This Row],[return_rate]]/100)</f>
        <v>258.5752</v>
      </c>
      <c r="T2333" s="2">
        <f>Table1[[#This Row],[units_sold]]-Table1[[#This Row],[unit_return]]</f>
        <v>4629.4247999999998</v>
      </c>
      <c r="U2333">
        <f>Table1[[#This Row],[final_sold]]*Table1[[#This Row],[final_price]]</f>
        <v>27677220.500351816</v>
      </c>
      <c r="V2333">
        <v>3.66</v>
      </c>
      <c r="W2333">
        <v>6.96</v>
      </c>
    </row>
    <row r="2334" spans="1:23" x14ac:dyDescent="0.3">
      <c r="A2334">
        <v>2022</v>
      </c>
      <c r="B2334" t="s">
        <v>40</v>
      </c>
      <c r="C2334" t="s">
        <v>18</v>
      </c>
      <c r="D2334">
        <v>84698</v>
      </c>
      <c r="E2334">
        <v>6.62</v>
      </c>
      <c r="F2334" s="2">
        <f>Table1[[#This Row],[website_traffic]]*(Table1[[#This Row],[conversion_rate]]/100)</f>
        <v>5607.0075999999999</v>
      </c>
      <c r="G2334">
        <v>201590.49</v>
      </c>
      <c r="H2334" s="2">
        <f>Table1[[#This Row],[marketing_spend]]/Table1[[#This Row],[customer buying]]</f>
        <v>35.953311352743661</v>
      </c>
      <c r="I2334">
        <v>36433.449999999997</v>
      </c>
      <c r="J2334">
        <v>7.71</v>
      </c>
      <c r="K2334" s="1">
        <f t="shared" si="36"/>
        <v>33624.431004999999</v>
      </c>
      <c r="L2334">
        <v>29.44</v>
      </c>
      <c r="M2334">
        <v>1.1599999999999999</v>
      </c>
      <c r="N2334" s="1">
        <f>Table1[[#This Row],[final_price]]*Table1[[#This Row],[competitor_price_index]]</f>
        <v>39004.339965799998</v>
      </c>
      <c r="O2334" t="s">
        <v>45</v>
      </c>
      <c r="P2334">
        <v>1383</v>
      </c>
      <c r="Q2334">
        <v>3420</v>
      </c>
      <c r="R2334">
        <v>15.47</v>
      </c>
      <c r="S2334" s="2">
        <f>Table1[[#This Row],[units_sold]]*(Table1[[#This Row],[return_rate]]/100)</f>
        <v>529.07400000000007</v>
      </c>
      <c r="T2334" s="2">
        <f>Table1[[#This Row],[units_sold]]-Table1[[#This Row],[unit_return]]</f>
        <v>2890.9259999999999</v>
      </c>
      <c r="U2334">
        <f>Table1[[#This Row],[final_sold]]*Table1[[#This Row],[final_price]]</f>
        <v>97205741.827560619</v>
      </c>
      <c r="V2334">
        <v>3.05</v>
      </c>
      <c r="W2334">
        <v>3.72</v>
      </c>
    </row>
    <row r="2335" spans="1:23" x14ac:dyDescent="0.3">
      <c r="A2335">
        <v>2022</v>
      </c>
      <c r="B2335" t="s">
        <v>40</v>
      </c>
      <c r="C2335" t="s">
        <v>22</v>
      </c>
      <c r="D2335">
        <v>30104</v>
      </c>
      <c r="E2335">
        <v>2.39</v>
      </c>
      <c r="F2335" s="2">
        <f>Table1[[#This Row],[website_traffic]]*(Table1[[#This Row],[conversion_rate]]/100)</f>
        <v>719.48559999999998</v>
      </c>
      <c r="G2335">
        <v>247777.46</v>
      </c>
      <c r="H2335" s="2">
        <f>Table1[[#This Row],[marketing_spend]]/Table1[[#This Row],[customer buying]]</f>
        <v>344.38140249089071</v>
      </c>
      <c r="I2335">
        <v>47215.92</v>
      </c>
      <c r="J2335">
        <v>1.54</v>
      </c>
      <c r="K2335" s="1">
        <f t="shared" si="36"/>
        <v>46488.794832</v>
      </c>
      <c r="L2335">
        <v>433.88</v>
      </c>
      <c r="M2335">
        <v>0.95</v>
      </c>
      <c r="N2335" s="1">
        <f>Table1[[#This Row],[final_price]]*Table1[[#This Row],[competitor_price_index]]</f>
        <v>44164.3550904</v>
      </c>
      <c r="O2335" t="s">
        <v>45</v>
      </c>
      <c r="P2335">
        <v>1501</v>
      </c>
      <c r="Q2335">
        <v>479</v>
      </c>
      <c r="R2335">
        <v>4.5199999999999996</v>
      </c>
      <c r="S2335" s="2">
        <f>Table1[[#This Row],[units_sold]]*(Table1[[#This Row],[return_rate]]/100)</f>
        <v>21.6508</v>
      </c>
      <c r="T2335" s="2">
        <f>Table1[[#This Row],[units_sold]]-Table1[[#This Row],[unit_return]]</f>
        <v>457.3492</v>
      </c>
      <c r="U2335">
        <f>Table1[[#This Row],[final_sold]]*Table1[[#This Row],[final_price]]</f>
        <v>21261613.125379335</v>
      </c>
      <c r="V2335">
        <v>3.33</v>
      </c>
      <c r="W2335">
        <v>10.29</v>
      </c>
    </row>
    <row r="2336" spans="1:23" x14ac:dyDescent="0.3">
      <c r="A2336">
        <v>2022</v>
      </c>
      <c r="B2336" t="s">
        <v>40</v>
      </c>
      <c r="C2336" t="s">
        <v>21</v>
      </c>
      <c r="D2336">
        <v>108532</v>
      </c>
      <c r="E2336">
        <v>7.16</v>
      </c>
      <c r="F2336" s="2">
        <f>Table1[[#This Row],[website_traffic]]*(Table1[[#This Row],[conversion_rate]]/100)</f>
        <v>7770.8912</v>
      </c>
      <c r="G2336">
        <v>106289.61</v>
      </c>
      <c r="H2336" s="2">
        <f>Table1[[#This Row],[marketing_spend]]/Table1[[#This Row],[customer buying]]</f>
        <v>13.677917662777212</v>
      </c>
      <c r="I2336">
        <v>15966.8</v>
      </c>
      <c r="J2336">
        <v>49.15</v>
      </c>
      <c r="K2336" s="1">
        <f t="shared" si="36"/>
        <v>8119.1177999999991</v>
      </c>
      <c r="L2336">
        <v>433.69</v>
      </c>
      <c r="M2336">
        <v>0.82</v>
      </c>
      <c r="N2336" s="1">
        <f>Table1[[#This Row],[final_price]]*Table1[[#This Row],[competitor_price_index]]</f>
        <v>6657.6765959999984</v>
      </c>
      <c r="O2336" t="s">
        <v>45</v>
      </c>
      <c r="P2336">
        <v>4015</v>
      </c>
      <c r="Q2336">
        <v>5703</v>
      </c>
      <c r="R2336">
        <v>15.03</v>
      </c>
      <c r="S2336" s="2">
        <f>Table1[[#This Row],[units_sold]]*(Table1[[#This Row],[return_rate]]/100)</f>
        <v>857.16089999999997</v>
      </c>
      <c r="T2336" s="2">
        <f>Table1[[#This Row],[units_sold]]-Table1[[#This Row],[unit_return]]</f>
        <v>4845.8391000000001</v>
      </c>
      <c r="U2336">
        <f>Table1[[#This Row],[final_sold]]*Table1[[#This Row],[final_price]]</f>
        <v>39343938.492745973</v>
      </c>
      <c r="V2336">
        <v>3.67</v>
      </c>
      <c r="W2336">
        <v>6.3</v>
      </c>
    </row>
    <row r="2337" spans="1:23" x14ac:dyDescent="0.3">
      <c r="A2337">
        <v>2022</v>
      </c>
      <c r="B2337" t="s">
        <v>40</v>
      </c>
      <c r="C2337" t="s">
        <v>22</v>
      </c>
      <c r="D2337">
        <v>132692</v>
      </c>
      <c r="E2337">
        <v>2.73</v>
      </c>
      <c r="F2337" s="2">
        <f>Table1[[#This Row],[website_traffic]]*(Table1[[#This Row],[conversion_rate]]/100)</f>
        <v>3622.4916000000003</v>
      </c>
      <c r="G2337">
        <v>149627.51999999999</v>
      </c>
      <c r="H2337" s="2">
        <f>Table1[[#This Row],[marketing_spend]]/Table1[[#This Row],[customer buying]]</f>
        <v>41.305139258293927</v>
      </c>
      <c r="I2337">
        <v>40121.800000000003</v>
      </c>
      <c r="J2337">
        <v>50.07</v>
      </c>
      <c r="K2337" s="1">
        <f t="shared" si="36"/>
        <v>20032.814740000002</v>
      </c>
      <c r="L2337">
        <v>100.22</v>
      </c>
      <c r="M2337">
        <v>1.02</v>
      </c>
      <c r="N2337" s="1">
        <f>Table1[[#This Row],[final_price]]*Table1[[#This Row],[competitor_price_index]]</f>
        <v>20433.471034800001</v>
      </c>
      <c r="O2337" t="s">
        <v>45</v>
      </c>
      <c r="P2337">
        <v>513</v>
      </c>
      <c r="Q2337">
        <v>3557</v>
      </c>
      <c r="R2337">
        <v>22.67</v>
      </c>
      <c r="S2337" s="2">
        <f>Table1[[#This Row],[units_sold]]*(Table1[[#This Row],[return_rate]]/100)</f>
        <v>806.3719000000001</v>
      </c>
      <c r="T2337" s="2">
        <f>Table1[[#This Row],[units_sold]]-Table1[[#This Row],[unit_return]]</f>
        <v>2750.6280999999999</v>
      </c>
      <c r="U2337">
        <f>Table1[[#This Row],[final_sold]]*Table1[[#This Row],[final_price]]</f>
        <v>55102823.145938195</v>
      </c>
      <c r="V2337">
        <v>4.91</v>
      </c>
      <c r="W2337">
        <v>12.83</v>
      </c>
    </row>
    <row r="2338" spans="1:23" x14ac:dyDescent="0.3">
      <c r="A2338">
        <v>2022</v>
      </c>
      <c r="B2338" t="s">
        <v>40</v>
      </c>
      <c r="C2338" t="s">
        <v>20</v>
      </c>
      <c r="D2338">
        <v>136124</v>
      </c>
      <c r="E2338">
        <v>5.33</v>
      </c>
      <c r="F2338" s="2">
        <f>Table1[[#This Row],[website_traffic]]*(Table1[[#This Row],[conversion_rate]]/100)</f>
        <v>7255.4092000000001</v>
      </c>
      <c r="G2338">
        <v>43356.21</v>
      </c>
      <c r="H2338" s="2">
        <f>Table1[[#This Row],[marketing_spend]]/Table1[[#This Row],[customer buying]]</f>
        <v>5.9757084410897185</v>
      </c>
      <c r="I2338">
        <v>32807.83</v>
      </c>
      <c r="J2338">
        <v>39.630000000000003</v>
      </c>
      <c r="K2338" s="1">
        <f t="shared" si="36"/>
        <v>19806.086970999997</v>
      </c>
      <c r="L2338">
        <v>454.65</v>
      </c>
      <c r="M2338">
        <v>0.83</v>
      </c>
      <c r="N2338" s="1">
        <f>Table1[[#This Row],[final_price]]*Table1[[#This Row],[competitor_price_index]]</f>
        <v>16439.052185929995</v>
      </c>
      <c r="O2338" t="s">
        <v>45</v>
      </c>
      <c r="P2338">
        <v>3621</v>
      </c>
      <c r="Q2338">
        <v>4353</v>
      </c>
      <c r="R2338">
        <v>9.68</v>
      </c>
      <c r="S2338" s="2">
        <f>Table1[[#This Row],[units_sold]]*(Table1[[#This Row],[return_rate]]/100)</f>
        <v>421.37039999999996</v>
      </c>
      <c r="T2338" s="2">
        <f>Table1[[#This Row],[units_sold]]-Table1[[#This Row],[unit_return]]</f>
        <v>3931.6296000000002</v>
      </c>
      <c r="U2338">
        <f>Table1[[#This Row],[final_sold]]*Table1[[#This Row],[final_price]]</f>
        <v>77870197.795357928</v>
      </c>
      <c r="V2338">
        <v>3</v>
      </c>
      <c r="W2338">
        <v>12.52</v>
      </c>
    </row>
    <row r="2339" spans="1:23" x14ac:dyDescent="0.3">
      <c r="A2339">
        <v>2022</v>
      </c>
      <c r="B2339" t="s">
        <v>40</v>
      </c>
      <c r="C2339" t="s">
        <v>21</v>
      </c>
      <c r="D2339">
        <v>188991</v>
      </c>
      <c r="E2339">
        <v>1.41</v>
      </c>
      <c r="F2339" s="2">
        <f>Table1[[#This Row],[website_traffic]]*(Table1[[#This Row],[conversion_rate]]/100)</f>
        <v>2664.7730999999999</v>
      </c>
      <c r="G2339">
        <v>126181.32</v>
      </c>
      <c r="H2339" s="2">
        <f>Table1[[#This Row],[marketing_spend]]/Table1[[#This Row],[customer buying]]</f>
        <v>47.351618792609401</v>
      </c>
      <c r="I2339">
        <v>5642.12</v>
      </c>
      <c r="J2339">
        <v>43.7</v>
      </c>
      <c r="K2339" s="1">
        <f t="shared" si="36"/>
        <v>3176.5135599999994</v>
      </c>
      <c r="L2339">
        <v>181.84</v>
      </c>
      <c r="M2339">
        <v>1.1200000000000001</v>
      </c>
      <c r="N2339" s="1">
        <f>Table1[[#This Row],[final_price]]*Table1[[#This Row],[competitor_price_index]]</f>
        <v>3557.6951871999995</v>
      </c>
      <c r="O2339" t="s">
        <v>44</v>
      </c>
      <c r="P2339">
        <v>4509</v>
      </c>
      <c r="Q2339">
        <v>2118</v>
      </c>
      <c r="R2339">
        <v>21.53</v>
      </c>
      <c r="S2339" s="2">
        <f>Table1[[#This Row],[units_sold]]*(Table1[[#This Row],[return_rate]]/100)</f>
        <v>456.00540000000007</v>
      </c>
      <c r="T2339" s="2">
        <f>Table1[[#This Row],[units_sold]]-Table1[[#This Row],[unit_return]]</f>
        <v>1661.9946</v>
      </c>
      <c r="U2339">
        <f>Table1[[#This Row],[final_sold]]*Table1[[#This Row],[final_price]]</f>
        <v>5279348.3835467752</v>
      </c>
      <c r="V2339">
        <v>3.18</v>
      </c>
      <c r="W2339">
        <v>13.49</v>
      </c>
    </row>
    <row r="2340" spans="1:23" x14ac:dyDescent="0.3">
      <c r="A2340">
        <v>2022</v>
      </c>
      <c r="B2340" t="s">
        <v>40</v>
      </c>
      <c r="C2340" t="s">
        <v>20</v>
      </c>
      <c r="D2340">
        <v>191030</v>
      </c>
      <c r="E2340">
        <v>7.65</v>
      </c>
      <c r="F2340" s="2">
        <f>Table1[[#This Row],[website_traffic]]*(Table1[[#This Row],[conversion_rate]]/100)</f>
        <v>14613.795</v>
      </c>
      <c r="G2340">
        <v>352241.46</v>
      </c>
      <c r="H2340" s="2">
        <f>Table1[[#This Row],[marketing_spend]]/Table1[[#This Row],[customer buying]]</f>
        <v>24.10335303047566</v>
      </c>
      <c r="I2340">
        <v>43589.59</v>
      </c>
      <c r="J2340">
        <v>3.94</v>
      </c>
      <c r="K2340" s="1">
        <f t="shared" si="36"/>
        <v>41872.160153999997</v>
      </c>
      <c r="L2340">
        <v>147.51</v>
      </c>
      <c r="M2340">
        <v>0.99</v>
      </c>
      <c r="N2340" s="1">
        <f>Table1[[#This Row],[final_price]]*Table1[[#This Row],[competitor_price_index]]</f>
        <v>41453.43855246</v>
      </c>
      <c r="O2340" t="s">
        <v>45</v>
      </c>
      <c r="P2340">
        <v>2429</v>
      </c>
      <c r="Q2340">
        <v>10171</v>
      </c>
      <c r="R2340">
        <v>7.28</v>
      </c>
      <c r="S2340" s="2">
        <f>Table1[[#This Row],[units_sold]]*(Table1[[#This Row],[return_rate]]/100)</f>
        <v>740.44880000000001</v>
      </c>
      <c r="T2340" s="2">
        <f>Table1[[#This Row],[units_sold]]-Table1[[#This Row],[unit_return]]</f>
        <v>9430.5511999999999</v>
      </c>
      <c r="U2340">
        <f>Table1[[#This Row],[final_sold]]*Table1[[#This Row],[final_price]]</f>
        <v>394877550.18689686</v>
      </c>
      <c r="V2340">
        <v>3.48</v>
      </c>
      <c r="W2340">
        <v>5.68</v>
      </c>
    </row>
    <row r="2341" spans="1:23" x14ac:dyDescent="0.3">
      <c r="A2341">
        <v>2022</v>
      </c>
      <c r="B2341" t="s">
        <v>40</v>
      </c>
      <c r="C2341" t="s">
        <v>19</v>
      </c>
      <c r="D2341">
        <v>64372</v>
      </c>
      <c r="E2341">
        <v>0.77</v>
      </c>
      <c r="F2341" s="2">
        <f>Table1[[#This Row],[website_traffic]]*(Table1[[#This Row],[conversion_rate]]/100)</f>
        <v>495.6644</v>
      </c>
      <c r="G2341">
        <v>263298.77</v>
      </c>
      <c r="H2341" s="2">
        <f>Table1[[#This Row],[marketing_spend]]/Table1[[#This Row],[customer buying]]</f>
        <v>531.20371364173025</v>
      </c>
      <c r="I2341">
        <v>17624.79</v>
      </c>
      <c r="J2341">
        <v>24.81</v>
      </c>
      <c r="K2341" s="1">
        <f t="shared" si="36"/>
        <v>13252.079601000001</v>
      </c>
      <c r="L2341">
        <v>173.5</v>
      </c>
      <c r="M2341">
        <v>0.95</v>
      </c>
      <c r="N2341" s="1">
        <f>Table1[[#This Row],[final_price]]*Table1[[#This Row],[competitor_price_index]]</f>
        <v>12589.475620950001</v>
      </c>
      <c r="O2341" t="s">
        <v>45</v>
      </c>
      <c r="P2341">
        <v>2758</v>
      </c>
      <c r="Q2341">
        <v>366</v>
      </c>
      <c r="R2341">
        <v>12.9</v>
      </c>
      <c r="S2341" s="2">
        <f>Table1[[#This Row],[units_sold]]*(Table1[[#This Row],[return_rate]]/100)</f>
        <v>47.213999999999999</v>
      </c>
      <c r="T2341" s="2">
        <f>Table1[[#This Row],[units_sold]]-Table1[[#This Row],[unit_return]]</f>
        <v>318.786</v>
      </c>
      <c r="U2341">
        <f>Table1[[#This Row],[final_sold]]*Table1[[#This Row],[final_price]]</f>
        <v>4224577.4476843867</v>
      </c>
      <c r="V2341">
        <v>3.7</v>
      </c>
      <c r="W2341">
        <v>11.39</v>
      </c>
    </row>
    <row r="2342" spans="1:23" x14ac:dyDescent="0.3">
      <c r="A2342">
        <v>2022</v>
      </c>
      <c r="B2342" t="s">
        <v>40</v>
      </c>
      <c r="C2342" t="s">
        <v>20</v>
      </c>
      <c r="D2342">
        <v>88630</v>
      </c>
      <c r="E2342">
        <v>3.21</v>
      </c>
      <c r="F2342" s="2">
        <f>Table1[[#This Row],[website_traffic]]*(Table1[[#This Row],[conversion_rate]]/100)</f>
        <v>2845.0229999999997</v>
      </c>
      <c r="G2342">
        <v>380543.57</v>
      </c>
      <c r="H2342" s="2">
        <f>Table1[[#This Row],[marketing_spend]]/Table1[[#This Row],[customer buying]]</f>
        <v>133.75764273258952</v>
      </c>
      <c r="I2342">
        <v>16780.919999999998</v>
      </c>
      <c r="J2342">
        <v>11.23</v>
      </c>
      <c r="K2342" s="1">
        <f t="shared" si="36"/>
        <v>14896.422683999997</v>
      </c>
      <c r="L2342">
        <v>120.65</v>
      </c>
      <c r="M2342">
        <v>1.1200000000000001</v>
      </c>
      <c r="N2342" s="1">
        <f>Table1[[#This Row],[final_price]]*Table1[[#This Row],[competitor_price_index]]</f>
        <v>16683.993406079997</v>
      </c>
      <c r="O2342" t="s">
        <v>44</v>
      </c>
      <c r="P2342">
        <v>1010</v>
      </c>
      <c r="Q2342">
        <v>2517</v>
      </c>
      <c r="R2342">
        <v>17.57</v>
      </c>
      <c r="S2342" s="2">
        <f>Table1[[#This Row],[units_sold]]*(Table1[[#This Row],[return_rate]]/100)</f>
        <v>442.23689999999999</v>
      </c>
      <c r="T2342" s="2">
        <f>Table1[[#This Row],[units_sold]]-Table1[[#This Row],[unit_return]]</f>
        <v>2074.7631000000001</v>
      </c>
      <c r="U2342">
        <f>Table1[[#This Row],[final_sold]]*Table1[[#This Row],[final_price]]</f>
        <v>30906548.106766157</v>
      </c>
      <c r="V2342">
        <v>3.54</v>
      </c>
      <c r="W2342">
        <v>14.58</v>
      </c>
    </row>
    <row r="2343" spans="1:23" x14ac:dyDescent="0.3">
      <c r="A2343">
        <v>2022</v>
      </c>
      <c r="B2343" t="s">
        <v>40</v>
      </c>
      <c r="C2343" t="s">
        <v>22</v>
      </c>
      <c r="D2343">
        <v>5708</v>
      </c>
      <c r="E2343">
        <v>5.95</v>
      </c>
      <c r="F2343" s="2">
        <f>Table1[[#This Row],[website_traffic]]*(Table1[[#This Row],[conversion_rate]]/100)</f>
        <v>339.62600000000003</v>
      </c>
      <c r="G2343">
        <v>215550.86</v>
      </c>
      <c r="H2343" s="2">
        <f>Table1[[#This Row],[marketing_spend]]/Table1[[#This Row],[customer buying]]</f>
        <v>634.67125602869032</v>
      </c>
      <c r="I2343">
        <v>45677.66</v>
      </c>
      <c r="J2343">
        <v>21.67</v>
      </c>
      <c r="K2343" s="1">
        <f t="shared" si="36"/>
        <v>35779.311078000006</v>
      </c>
      <c r="L2343">
        <v>397.29</v>
      </c>
      <c r="M2343">
        <v>1.18</v>
      </c>
      <c r="N2343" s="1">
        <f>Table1[[#This Row],[final_price]]*Table1[[#This Row],[competitor_price_index]]</f>
        <v>42219.587072040005</v>
      </c>
      <c r="O2343" t="s">
        <v>45</v>
      </c>
      <c r="P2343">
        <v>92</v>
      </c>
      <c r="Q2343">
        <v>194</v>
      </c>
      <c r="R2343">
        <v>9.3000000000000007</v>
      </c>
      <c r="S2343" s="2">
        <f>Table1[[#This Row],[units_sold]]*(Table1[[#This Row],[return_rate]]/100)</f>
        <v>18.042000000000002</v>
      </c>
      <c r="T2343" s="2">
        <f>Table1[[#This Row],[units_sold]]-Table1[[#This Row],[unit_return]]</f>
        <v>175.958</v>
      </c>
      <c r="U2343">
        <f>Table1[[#This Row],[final_sold]]*Table1[[#This Row],[final_price]]</f>
        <v>6295656.0186627246</v>
      </c>
      <c r="V2343">
        <v>2.87</v>
      </c>
      <c r="W2343">
        <v>11.58</v>
      </c>
    </row>
    <row r="2344" spans="1:23" x14ac:dyDescent="0.3">
      <c r="A2344">
        <v>2022</v>
      </c>
      <c r="B2344" t="s">
        <v>40</v>
      </c>
      <c r="C2344" t="s">
        <v>20</v>
      </c>
      <c r="D2344">
        <v>111632</v>
      </c>
      <c r="E2344">
        <v>0.98</v>
      </c>
      <c r="F2344" s="2">
        <f>Table1[[#This Row],[website_traffic]]*(Table1[[#This Row],[conversion_rate]]/100)</f>
        <v>1093.9936</v>
      </c>
      <c r="G2344">
        <v>415019.87</v>
      </c>
      <c r="H2344" s="2">
        <f>Table1[[#This Row],[marketing_spend]]/Table1[[#This Row],[customer buying]]</f>
        <v>379.36224672612343</v>
      </c>
      <c r="I2344">
        <v>9336.2000000000007</v>
      </c>
      <c r="J2344">
        <v>18.16</v>
      </c>
      <c r="K2344" s="1">
        <f t="shared" si="36"/>
        <v>7640.7460800000008</v>
      </c>
      <c r="L2344">
        <v>322.37</v>
      </c>
      <c r="M2344">
        <v>1.02</v>
      </c>
      <c r="N2344" s="1">
        <f>Table1[[#This Row],[final_price]]*Table1[[#This Row],[competitor_price_index]]</f>
        <v>7793.561001600001</v>
      </c>
      <c r="O2344" t="s">
        <v>45</v>
      </c>
      <c r="P2344">
        <v>4996</v>
      </c>
      <c r="Q2344">
        <v>995</v>
      </c>
      <c r="R2344">
        <v>5.12</v>
      </c>
      <c r="S2344" s="2">
        <f>Table1[[#This Row],[units_sold]]*(Table1[[#This Row],[return_rate]]/100)</f>
        <v>50.944000000000003</v>
      </c>
      <c r="T2344" s="2">
        <f>Table1[[#This Row],[units_sold]]-Table1[[#This Row],[unit_return]]</f>
        <v>944.05600000000004</v>
      </c>
      <c r="U2344">
        <f>Table1[[#This Row],[final_sold]]*Table1[[#This Row],[final_price]]</f>
        <v>7213292.1813004809</v>
      </c>
      <c r="V2344">
        <v>4.55</v>
      </c>
      <c r="W2344">
        <v>14.07</v>
      </c>
    </row>
    <row r="2345" spans="1:23" x14ac:dyDescent="0.3">
      <c r="A2345">
        <v>2022</v>
      </c>
      <c r="B2345" t="s">
        <v>40</v>
      </c>
      <c r="C2345" t="s">
        <v>20</v>
      </c>
      <c r="D2345">
        <v>140906</v>
      </c>
      <c r="E2345">
        <v>5.42</v>
      </c>
      <c r="F2345" s="2">
        <f>Table1[[#This Row],[website_traffic]]*(Table1[[#This Row],[conversion_rate]]/100)</f>
        <v>7637.1052</v>
      </c>
      <c r="G2345">
        <v>346223.35999999999</v>
      </c>
      <c r="H2345" s="2">
        <f>Table1[[#This Row],[marketing_spend]]/Table1[[#This Row],[customer buying]]</f>
        <v>45.334370934159708</v>
      </c>
      <c r="I2345">
        <v>43703.07</v>
      </c>
      <c r="J2345">
        <v>57.95</v>
      </c>
      <c r="K2345" s="1">
        <f t="shared" si="36"/>
        <v>18377.140934999999</v>
      </c>
      <c r="L2345">
        <v>354.29</v>
      </c>
      <c r="M2345">
        <v>0.86</v>
      </c>
      <c r="N2345" s="1">
        <f>Table1[[#This Row],[final_price]]*Table1[[#This Row],[competitor_price_index]]</f>
        <v>15804.341204099999</v>
      </c>
      <c r="O2345" t="s">
        <v>44</v>
      </c>
      <c r="P2345">
        <v>4108</v>
      </c>
      <c r="Q2345">
        <v>6854</v>
      </c>
      <c r="R2345">
        <v>6.94</v>
      </c>
      <c r="S2345" s="2">
        <f>Table1[[#This Row],[units_sold]]*(Table1[[#This Row],[return_rate]]/100)</f>
        <v>475.66760000000005</v>
      </c>
      <c r="T2345" s="2">
        <f>Table1[[#This Row],[units_sold]]-Table1[[#This Row],[unit_return]]</f>
        <v>6378.3324000000002</v>
      </c>
      <c r="U2345">
        <f>Table1[[#This Row],[final_sold]]*Table1[[#This Row],[final_price]]</f>
        <v>117215513.44507679</v>
      </c>
      <c r="V2345">
        <v>3.59</v>
      </c>
      <c r="W2345">
        <v>19.64</v>
      </c>
    </row>
    <row r="2346" spans="1:23" x14ac:dyDescent="0.3">
      <c r="A2346">
        <v>2022</v>
      </c>
      <c r="B2346" t="s">
        <v>40</v>
      </c>
      <c r="C2346" t="s">
        <v>19</v>
      </c>
      <c r="D2346">
        <v>115491</v>
      </c>
      <c r="E2346">
        <v>4.99</v>
      </c>
      <c r="F2346" s="2">
        <f>Table1[[#This Row],[website_traffic]]*(Table1[[#This Row],[conversion_rate]]/100)</f>
        <v>5763.0009</v>
      </c>
      <c r="G2346">
        <v>407749.83</v>
      </c>
      <c r="H2346" s="2">
        <f>Table1[[#This Row],[marketing_spend]]/Table1[[#This Row],[customer buying]]</f>
        <v>70.753039445126589</v>
      </c>
      <c r="I2346">
        <v>30961.19</v>
      </c>
      <c r="J2346">
        <v>27.48</v>
      </c>
      <c r="K2346" s="1">
        <f t="shared" si="36"/>
        <v>22453.054988</v>
      </c>
      <c r="L2346">
        <v>189.62</v>
      </c>
      <c r="M2346">
        <v>0.99</v>
      </c>
      <c r="N2346" s="1">
        <f>Table1[[#This Row],[final_price]]*Table1[[#This Row],[competitor_price_index]]</f>
        <v>22228.524438119999</v>
      </c>
      <c r="O2346" t="s">
        <v>44</v>
      </c>
      <c r="P2346">
        <v>1475</v>
      </c>
      <c r="Q2346">
        <v>6800</v>
      </c>
      <c r="R2346">
        <v>6.49</v>
      </c>
      <c r="S2346" s="2">
        <f>Table1[[#This Row],[units_sold]]*(Table1[[#This Row],[return_rate]]/100)</f>
        <v>441.32</v>
      </c>
      <c r="T2346" s="2">
        <f>Table1[[#This Row],[units_sold]]-Table1[[#This Row],[unit_return]]</f>
        <v>6358.68</v>
      </c>
      <c r="U2346">
        <f>Table1[[#This Row],[final_sold]]*Table1[[#This Row],[final_price]]</f>
        <v>142771791.69109586</v>
      </c>
      <c r="V2346">
        <v>4.72</v>
      </c>
      <c r="W2346">
        <v>16.48</v>
      </c>
    </row>
    <row r="2347" spans="1:23" x14ac:dyDescent="0.3">
      <c r="A2347">
        <v>2022</v>
      </c>
      <c r="B2347" t="s">
        <v>40</v>
      </c>
      <c r="C2347" t="s">
        <v>20</v>
      </c>
      <c r="D2347">
        <v>54821</v>
      </c>
      <c r="E2347">
        <v>7.98</v>
      </c>
      <c r="F2347" s="2">
        <f>Table1[[#This Row],[website_traffic]]*(Table1[[#This Row],[conversion_rate]]/100)</f>
        <v>4374.7158000000009</v>
      </c>
      <c r="G2347">
        <v>429009.3</v>
      </c>
      <c r="H2347" s="2">
        <f>Table1[[#This Row],[marketing_spend]]/Table1[[#This Row],[customer buying]]</f>
        <v>98.065638915332485</v>
      </c>
      <c r="I2347">
        <v>22777.86</v>
      </c>
      <c r="J2347">
        <v>22.31</v>
      </c>
      <c r="K2347" s="1">
        <f t="shared" si="36"/>
        <v>17696.119434</v>
      </c>
      <c r="L2347">
        <v>176.92</v>
      </c>
      <c r="M2347">
        <v>0.92</v>
      </c>
      <c r="N2347" s="1">
        <f>Table1[[#This Row],[final_price]]*Table1[[#This Row],[competitor_price_index]]</f>
        <v>16280.42987928</v>
      </c>
      <c r="O2347" t="s">
        <v>45</v>
      </c>
      <c r="P2347">
        <v>659</v>
      </c>
      <c r="Q2347">
        <v>3858</v>
      </c>
      <c r="R2347">
        <v>18.670000000000002</v>
      </c>
      <c r="S2347" s="2">
        <f>Table1[[#This Row],[units_sold]]*(Table1[[#This Row],[return_rate]]/100)</f>
        <v>720.28859999999997</v>
      </c>
      <c r="T2347" s="2">
        <f>Table1[[#This Row],[units_sold]]-Table1[[#This Row],[unit_return]]</f>
        <v>3137.7114000000001</v>
      </c>
      <c r="U2347">
        <f>Table1[[#This Row],[final_sold]]*Table1[[#This Row],[final_price]]</f>
        <v>55525315.683823347</v>
      </c>
      <c r="V2347">
        <v>4.41</v>
      </c>
      <c r="W2347">
        <v>16.170000000000002</v>
      </c>
    </row>
    <row r="2348" spans="1:23" x14ac:dyDescent="0.3">
      <c r="A2348">
        <v>2022</v>
      </c>
      <c r="B2348" t="s">
        <v>40</v>
      </c>
      <c r="C2348" t="s">
        <v>22</v>
      </c>
      <c r="D2348">
        <v>146271</v>
      </c>
      <c r="E2348">
        <v>7.64</v>
      </c>
      <c r="F2348" s="2">
        <f>Table1[[#This Row],[website_traffic]]*(Table1[[#This Row],[conversion_rate]]/100)</f>
        <v>11175.1044</v>
      </c>
      <c r="G2348">
        <v>492203.63</v>
      </c>
      <c r="H2348" s="2">
        <f>Table1[[#This Row],[marketing_spend]]/Table1[[#This Row],[customer buying]]</f>
        <v>44.044656083928842</v>
      </c>
      <c r="I2348">
        <v>44045.01</v>
      </c>
      <c r="J2348">
        <v>17.93</v>
      </c>
      <c r="K2348" s="1">
        <f t="shared" si="36"/>
        <v>36147.739707000001</v>
      </c>
      <c r="L2348">
        <v>225.18</v>
      </c>
      <c r="M2348">
        <v>1.1599999999999999</v>
      </c>
      <c r="N2348" s="1">
        <f>Table1[[#This Row],[final_price]]*Table1[[#This Row],[competitor_price_index]]</f>
        <v>41931.378060119998</v>
      </c>
      <c r="O2348" t="s">
        <v>45</v>
      </c>
      <c r="P2348">
        <v>4100</v>
      </c>
      <c r="Q2348">
        <v>5699</v>
      </c>
      <c r="R2348">
        <v>5.66</v>
      </c>
      <c r="S2348" s="2">
        <f>Table1[[#This Row],[units_sold]]*(Table1[[#This Row],[return_rate]]/100)</f>
        <v>322.5634</v>
      </c>
      <c r="T2348" s="2">
        <f>Table1[[#This Row],[units_sold]]-Table1[[#This Row],[unit_return]]</f>
        <v>5376.4366</v>
      </c>
      <c r="U2348">
        <f>Table1[[#This Row],[final_sold]]*Table1[[#This Row],[final_price]]</f>
        <v>194346030.76798809</v>
      </c>
      <c r="V2348">
        <v>2.5499999999999998</v>
      </c>
      <c r="W2348">
        <v>14.43</v>
      </c>
    </row>
    <row r="2349" spans="1:23" x14ac:dyDescent="0.3">
      <c r="A2349">
        <v>2022</v>
      </c>
      <c r="B2349" t="s">
        <v>40</v>
      </c>
      <c r="C2349" t="s">
        <v>22</v>
      </c>
      <c r="D2349">
        <v>161476</v>
      </c>
      <c r="E2349">
        <v>0.64</v>
      </c>
      <c r="F2349" s="2">
        <f>Table1[[#This Row],[website_traffic]]*(Table1[[#This Row],[conversion_rate]]/100)</f>
        <v>1033.4464</v>
      </c>
      <c r="G2349">
        <v>404553.99</v>
      </c>
      <c r="H2349" s="2">
        <f>Table1[[#This Row],[marketing_spend]]/Table1[[#This Row],[customer buying]]</f>
        <v>391.46102787720775</v>
      </c>
      <c r="I2349">
        <v>13337.54</v>
      </c>
      <c r="J2349">
        <v>46.33</v>
      </c>
      <c r="K2349" s="1">
        <f t="shared" si="36"/>
        <v>7158.2577179999998</v>
      </c>
      <c r="L2349">
        <v>479.13</v>
      </c>
      <c r="M2349">
        <v>1.08</v>
      </c>
      <c r="N2349" s="1">
        <f>Table1[[#This Row],[final_price]]*Table1[[#This Row],[competitor_price_index]]</f>
        <v>7730.9183354400002</v>
      </c>
      <c r="O2349" t="s">
        <v>45</v>
      </c>
      <c r="P2349">
        <v>2677</v>
      </c>
      <c r="Q2349">
        <v>866</v>
      </c>
      <c r="R2349">
        <v>4.38</v>
      </c>
      <c r="S2349" s="2">
        <f>Table1[[#This Row],[units_sold]]*(Table1[[#This Row],[return_rate]]/100)</f>
        <v>37.930799999999998</v>
      </c>
      <c r="T2349" s="2">
        <f>Table1[[#This Row],[units_sold]]-Table1[[#This Row],[unit_return]]</f>
        <v>828.06920000000002</v>
      </c>
      <c r="U2349">
        <f>Table1[[#This Row],[final_sold]]*Table1[[#This Row],[final_price]]</f>
        <v>5927532.7419380853</v>
      </c>
      <c r="V2349">
        <v>4.1900000000000004</v>
      </c>
      <c r="W2349">
        <v>10.84</v>
      </c>
    </row>
    <row r="2350" spans="1:23" x14ac:dyDescent="0.3">
      <c r="A2350">
        <v>2022</v>
      </c>
      <c r="B2350" t="s">
        <v>40</v>
      </c>
      <c r="C2350" t="s">
        <v>21</v>
      </c>
      <c r="D2350">
        <v>77610</v>
      </c>
      <c r="E2350">
        <v>6.12</v>
      </c>
      <c r="F2350" s="2">
        <f>Table1[[#This Row],[website_traffic]]*(Table1[[#This Row],[conversion_rate]]/100)</f>
        <v>4749.732</v>
      </c>
      <c r="G2350">
        <v>131122.22</v>
      </c>
      <c r="H2350" s="2">
        <f>Table1[[#This Row],[marketing_spend]]/Table1[[#This Row],[customer buying]]</f>
        <v>27.60623546760112</v>
      </c>
      <c r="I2350">
        <v>10312.92</v>
      </c>
      <c r="J2350">
        <v>57.93</v>
      </c>
      <c r="K2350" s="1">
        <f t="shared" si="36"/>
        <v>4338.6454439999998</v>
      </c>
      <c r="L2350">
        <v>88.92</v>
      </c>
      <c r="M2350">
        <v>1.0900000000000001</v>
      </c>
      <c r="N2350" s="1">
        <f>Table1[[#This Row],[final_price]]*Table1[[#This Row],[competitor_price_index]]</f>
        <v>4729.1235339599998</v>
      </c>
      <c r="O2350" t="s">
        <v>45</v>
      </c>
      <c r="P2350">
        <v>517</v>
      </c>
      <c r="Q2350">
        <v>3448</v>
      </c>
      <c r="R2350">
        <v>21.95</v>
      </c>
      <c r="S2350" s="2">
        <f>Table1[[#This Row],[units_sold]]*(Table1[[#This Row],[return_rate]]/100)</f>
        <v>756.83600000000001</v>
      </c>
      <c r="T2350" s="2">
        <f>Table1[[#This Row],[units_sold]]-Table1[[#This Row],[unit_return]]</f>
        <v>2691.1639999999998</v>
      </c>
      <c r="U2350">
        <f>Table1[[#This Row],[final_sold]]*Table1[[#This Row],[final_price]]</f>
        <v>11676006.427656814</v>
      </c>
      <c r="V2350">
        <v>3.63</v>
      </c>
      <c r="W2350">
        <v>14.6</v>
      </c>
    </row>
    <row r="2351" spans="1:23" x14ac:dyDescent="0.3">
      <c r="A2351">
        <v>2022</v>
      </c>
      <c r="B2351" t="s">
        <v>40</v>
      </c>
      <c r="C2351" t="s">
        <v>22</v>
      </c>
      <c r="D2351">
        <v>157640</v>
      </c>
      <c r="E2351">
        <v>3.19</v>
      </c>
      <c r="F2351" s="2">
        <f>Table1[[#This Row],[website_traffic]]*(Table1[[#This Row],[conversion_rate]]/100)</f>
        <v>5028.7159999999994</v>
      </c>
      <c r="G2351">
        <v>406148.96</v>
      </c>
      <c r="H2351" s="2">
        <f>Table1[[#This Row],[marketing_spend]]/Table1[[#This Row],[customer buying]]</f>
        <v>80.765937070218342</v>
      </c>
      <c r="I2351">
        <v>36076.720000000001</v>
      </c>
      <c r="J2351">
        <v>46.3</v>
      </c>
      <c r="K2351" s="1">
        <f t="shared" si="36"/>
        <v>19373.198640000002</v>
      </c>
      <c r="L2351">
        <v>171.8</v>
      </c>
      <c r="M2351">
        <v>1.1000000000000001</v>
      </c>
      <c r="N2351" s="1">
        <f>Table1[[#This Row],[final_price]]*Table1[[#This Row],[competitor_price_index]]</f>
        <v>21310.518504000003</v>
      </c>
      <c r="O2351" t="s">
        <v>44</v>
      </c>
      <c r="P2351">
        <v>304</v>
      </c>
      <c r="Q2351">
        <v>4739</v>
      </c>
      <c r="R2351">
        <v>13.55</v>
      </c>
      <c r="S2351" s="2">
        <f>Table1[[#This Row],[units_sold]]*(Table1[[#This Row],[return_rate]]/100)</f>
        <v>642.1345</v>
      </c>
      <c r="T2351" s="2">
        <f>Table1[[#This Row],[units_sold]]-Table1[[#This Row],[unit_return]]</f>
        <v>4096.8654999999999</v>
      </c>
      <c r="U2351">
        <f>Table1[[#This Row],[final_sold]]*Table1[[#This Row],[final_price]]</f>
        <v>79369389.132862926</v>
      </c>
      <c r="V2351">
        <v>3.77</v>
      </c>
      <c r="W2351">
        <v>17.27</v>
      </c>
    </row>
    <row r="2352" spans="1:23" x14ac:dyDescent="0.3">
      <c r="A2352">
        <v>2022</v>
      </c>
      <c r="B2352" t="s">
        <v>40</v>
      </c>
      <c r="C2352" t="s">
        <v>22</v>
      </c>
      <c r="D2352">
        <v>130350</v>
      </c>
      <c r="E2352">
        <v>5.79</v>
      </c>
      <c r="F2352" s="2">
        <f>Table1[[#This Row],[website_traffic]]*(Table1[[#This Row],[conversion_rate]]/100)</f>
        <v>7547.2650000000003</v>
      </c>
      <c r="G2352">
        <v>212820.2</v>
      </c>
      <c r="H2352" s="2">
        <f>Table1[[#This Row],[marketing_spend]]/Table1[[#This Row],[customer buying]]</f>
        <v>28.198320848678296</v>
      </c>
      <c r="I2352">
        <v>40559.56</v>
      </c>
      <c r="J2352">
        <v>43.09</v>
      </c>
      <c r="K2352" s="1">
        <f t="shared" si="36"/>
        <v>23082.445595999998</v>
      </c>
      <c r="L2352">
        <v>440.58</v>
      </c>
      <c r="M2352">
        <v>0.89</v>
      </c>
      <c r="N2352" s="1">
        <f>Table1[[#This Row],[final_price]]*Table1[[#This Row],[competitor_price_index]]</f>
        <v>20543.376580439999</v>
      </c>
      <c r="O2352" t="s">
        <v>45</v>
      </c>
      <c r="P2352">
        <v>932</v>
      </c>
      <c r="Q2352">
        <v>5418</v>
      </c>
      <c r="R2352">
        <v>12.55</v>
      </c>
      <c r="S2352" s="2">
        <f>Table1[[#This Row],[units_sold]]*(Table1[[#This Row],[return_rate]]/100)</f>
        <v>679.95899999999995</v>
      </c>
      <c r="T2352" s="2">
        <f>Table1[[#This Row],[units_sold]]-Table1[[#This Row],[unit_return]]</f>
        <v>4738.0410000000002</v>
      </c>
      <c r="U2352">
        <f>Table1[[#This Row],[final_sold]]*Table1[[#This Row],[final_price]]</f>
        <v>109365573.61411743</v>
      </c>
      <c r="V2352">
        <v>3.59</v>
      </c>
      <c r="W2352">
        <v>12.62</v>
      </c>
    </row>
    <row r="2353" spans="1:23" x14ac:dyDescent="0.3">
      <c r="A2353">
        <v>2022</v>
      </c>
      <c r="B2353" t="s">
        <v>40</v>
      </c>
      <c r="C2353" t="s">
        <v>18</v>
      </c>
      <c r="D2353">
        <v>29794</v>
      </c>
      <c r="E2353">
        <v>2.91</v>
      </c>
      <c r="F2353" s="2">
        <f>Table1[[#This Row],[website_traffic]]*(Table1[[#This Row],[conversion_rate]]/100)</f>
        <v>867.00540000000001</v>
      </c>
      <c r="G2353">
        <v>370637.72</v>
      </c>
      <c r="H2353" s="2">
        <f>Table1[[#This Row],[marketing_spend]]/Table1[[#This Row],[customer buying]]</f>
        <v>427.49182415703518</v>
      </c>
      <c r="I2353">
        <v>26448.13</v>
      </c>
      <c r="J2353">
        <v>49.38</v>
      </c>
      <c r="K2353" s="1">
        <f t="shared" si="36"/>
        <v>13388.043406000001</v>
      </c>
      <c r="L2353">
        <v>483.35</v>
      </c>
      <c r="M2353">
        <v>1.1299999999999999</v>
      </c>
      <c r="N2353" s="1">
        <f>Table1[[#This Row],[final_price]]*Table1[[#This Row],[competitor_price_index]]</f>
        <v>15128.489048779998</v>
      </c>
      <c r="O2353" t="s">
        <v>44</v>
      </c>
      <c r="P2353">
        <v>3684</v>
      </c>
      <c r="Q2353">
        <v>732</v>
      </c>
      <c r="R2353">
        <v>23.61</v>
      </c>
      <c r="S2353" s="2">
        <f>Table1[[#This Row],[units_sold]]*(Table1[[#This Row],[return_rate]]/100)</f>
        <v>172.8252</v>
      </c>
      <c r="T2353" s="2">
        <f>Table1[[#This Row],[units_sold]]-Table1[[#This Row],[unit_return]]</f>
        <v>559.1748</v>
      </c>
      <c r="U2353">
        <f>Table1[[#This Row],[final_sold]]*Table1[[#This Row],[final_price]]</f>
        <v>7486256.4939413695</v>
      </c>
      <c r="V2353">
        <v>3.38</v>
      </c>
      <c r="W2353">
        <v>15.34</v>
      </c>
    </row>
    <row r="2354" spans="1:23" x14ac:dyDescent="0.3">
      <c r="A2354">
        <v>2022</v>
      </c>
      <c r="B2354" t="s">
        <v>40</v>
      </c>
      <c r="C2354" t="s">
        <v>21</v>
      </c>
      <c r="D2354">
        <v>189471</v>
      </c>
      <c r="E2354">
        <v>3.66</v>
      </c>
      <c r="F2354" s="2">
        <f>Table1[[#This Row],[website_traffic]]*(Table1[[#This Row],[conversion_rate]]/100)</f>
        <v>6934.6386000000002</v>
      </c>
      <c r="G2354">
        <v>383888.95</v>
      </c>
      <c r="H2354" s="2">
        <f>Table1[[#This Row],[marketing_spend]]/Table1[[#This Row],[customer buying]]</f>
        <v>55.358176848610391</v>
      </c>
      <c r="I2354">
        <v>47176.26</v>
      </c>
      <c r="J2354">
        <v>6.66</v>
      </c>
      <c r="K2354" s="1">
        <f t="shared" si="36"/>
        <v>44034.321084000003</v>
      </c>
      <c r="L2354">
        <v>475.64</v>
      </c>
      <c r="M2354">
        <v>1</v>
      </c>
      <c r="N2354" s="1">
        <f>Table1[[#This Row],[final_price]]*Table1[[#This Row],[competitor_price_index]]</f>
        <v>44034.321084000003</v>
      </c>
      <c r="O2354" t="s">
        <v>45</v>
      </c>
      <c r="P2354">
        <v>4741</v>
      </c>
      <c r="Q2354">
        <v>4965</v>
      </c>
      <c r="R2354">
        <v>5.4</v>
      </c>
      <c r="S2354" s="2">
        <f>Table1[[#This Row],[units_sold]]*(Table1[[#This Row],[return_rate]]/100)</f>
        <v>268.11</v>
      </c>
      <c r="T2354" s="2">
        <f>Table1[[#This Row],[units_sold]]-Table1[[#This Row],[unit_return]]</f>
        <v>4696.8900000000003</v>
      </c>
      <c r="U2354">
        <f>Table1[[#This Row],[final_sold]]*Table1[[#This Row],[final_price]]</f>
        <v>206824362.3562288</v>
      </c>
      <c r="V2354">
        <v>3.58</v>
      </c>
      <c r="W2354">
        <v>13.04</v>
      </c>
    </row>
    <row r="2355" spans="1:23" x14ac:dyDescent="0.3">
      <c r="A2355">
        <v>2022</v>
      </c>
      <c r="B2355" t="s">
        <v>40</v>
      </c>
      <c r="C2355" t="s">
        <v>21</v>
      </c>
      <c r="D2355">
        <v>151372</v>
      </c>
      <c r="E2355">
        <v>1.48</v>
      </c>
      <c r="F2355" s="2">
        <f>Table1[[#This Row],[website_traffic]]*(Table1[[#This Row],[conversion_rate]]/100)</f>
        <v>2240.3056000000001</v>
      </c>
      <c r="G2355">
        <v>300497.15999999997</v>
      </c>
      <c r="H2355" s="2">
        <f>Table1[[#This Row],[marketing_spend]]/Table1[[#This Row],[customer buying]]</f>
        <v>134.13221839020531</v>
      </c>
      <c r="I2355">
        <v>43135.22</v>
      </c>
      <c r="J2355">
        <v>45.6</v>
      </c>
      <c r="K2355" s="1">
        <f t="shared" si="36"/>
        <v>23465.559680000002</v>
      </c>
      <c r="L2355">
        <v>264.81</v>
      </c>
      <c r="M2355">
        <v>0.85</v>
      </c>
      <c r="N2355" s="1">
        <f>Table1[[#This Row],[final_price]]*Table1[[#This Row],[competitor_price_index]]</f>
        <v>19945.725728000001</v>
      </c>
      <c r="O2355" t="s">
        <v>45</v>
      </c>
      <c r="P2355">
        <v>4280</v>
      </c>
      <c r="Q2355">
        <v>1854</v>
      </c>
      <c r="R2355">
        <v>3.72</v>
      </c>
      <c r="S2355" s="2">
        <f>Table1[[#This Row],[units_sold]]*(Table1[[#This Row],[return_rate]]/100)</f>
        <v>68.968800000000002</v>
      </c>
      <c r="T2355" s="2">
        <f>Table1[[#This Row],[units_sold]]-Table1[[#This Row],[unit_return]]</f>
        <v>1785.0311999999999</v>
      </c>
      <c r="U2355">
        <f>Table1[[#This Row],[final_sold]]*Table1[[#This Row],[final_price]]</f>
        <v>41886756.154262014</v>
      </c>
      <c r="V2355">
        <v>4.1399999999999997</v>
      </c>
      <c r="W2355">
        <v>10.33</v>
      </c>
    </row>
    <row r="2356" spans="1:23" x14ac:dyDescent="0.3">
      <c r="A2356">
        <v>2022</v>
      </c>
      <c r="B2356" t="s">
        <v>40</v>
      </c>
      <c r="C2356" t="s">
        <v>22</v>
      </c>
      <c r="D2356">
        <v>192892</v>
      </c>
      <c r="E2356">
        <v>1.0900000000000001</v>
      </c>
      <c r="F2356" s="2">
        <f>Table1[[#This Row],[website_traffic]]*(Table1[[#This Row],[conversion_rate]]/100)</f>
        <v>2102.5228000000002</v>
      </c>
      <c r="G2356">
        <v>456012.21</v>
      </c>
      <c r="H2356" s="2">
        <f>Table1[[#This Row],[marketing_spend]]/Table1[[#This Row],[customer buying]]</f>
        <v>216.88811650461054</v>
      </c>
      <c r="I2356">
        <v>26136.62</v>
      </c>
      <c r="J2356">
        <v>16.45</v>
      </c>
      <c r="K2356" s="1">
        <f t="shared" si="36"/>
        <v>21837.14601</v>
      </c>
      <c r="L2356">
        <v>79.63</v>
      </c>
      <c r="M2356">
        <v>0.88</v>
      </c>
      <c r="N2356" s="1">
        <f>Table1[[#This Row],[final_price]]*Table1[[#This Row],[competitor_price_index]]</f>
        <v>19216.688488800002</v>
      </c>
      <c r="O2356" t="s">
        <v>45</v>
      </c>
      <c r="P2356">
        <v>4806</v>
      </c>
      <c r="Q2356">
        <v>1799</v>
      </c>
      <c r="R2356">
        <v>12</v>
      </c>
      <c r="S2356" s="2">
        <f>Table1[[#This Row],[units_sold]]*(Table1[[#This Row],[return_rate]]/100)</f>
        <v>215.88</v>
      </c>
      <c r="T2356" s="2">
        <f>Table1[[#This Row],[units_sold]]-Table1[[#This Row],[unit_return]]</f>
        <v>1583.12</v>
      </c>
      <c r="U2356">
        <f>Table1[[#This Row],[final_sold]]*Table1[[#This Row],[final_price]]</f>
        <v>34570822.591351196</v>
      </c>
      <c r="V2356">
        <v>4.28</v>
      </c>
      <c r="W2356">
        <v>9.06</v>
      </c>
    </row>
    <row r="2357" spans="1:23" x14ac:dyDescent="0.3">
      <c r="A2357">
        <v>2022</v>
      </c>
      <c r="B2357" t="s">
        <v>40</v>
      </c>
      <c r="C2357" t="s">
        <v>22</v>
      </c>
      <c r="D2357">
        <v>187377</v>
      </c>
      <c r="E2357">
        <v>5.51</v>
      </c>
      <c r="F2357" s="2">
        <f>Table1[[#This Row],[website_traffic]]*(Table1[[#This Row],[conversion_rate]]/100)</f>
        <v>10324.472699999998</v>
      </c>
      <c r="G2357">
        <v>212036.5</v>
      </c>
      <c r="H2357" s="2">
        <f>Table1[[#This Row],[marketing_spend]]/Table1[[#This Row],[customer buying]]</f>
        <v>20.53727160322677</v>
      </c>
      <c r="I2357">
        <v>25671.08</v>
      </c>
      <c r="J2357">
        <v>10.51</v>
      </c>
      <c r="K2357" s="1">
        <f t="shared" si="36"/>
        <v>22973.049492000002</v>
      </c>
      <c r="L2357">
        <v>60.91</v>
      </c>
      <c r="M2357">
        <v>1.1200000000000001</v>
      </c>
      <c r="N2357" s="1">
        <f>Table1[[#This Row],[final_price]]*Table1[[#This Row],[competitor_price_index]]</f>
        <v>25729.815431040006</v>
      </c>
      <c r="O2357" t="s">
        <v>45</v>
      </c>
      <c r="P2357">
        <v>2893</v>
      </c>
      <c r="Q2357">
        <v>9787</v>
      </c>
      <c r="R2357">
        <v>5.17</v>
      </c>
      <c r="S2357" s="2">
        <f>Table1[[#This Row],[units_sold]]*(Table1[[#This Row],[return_rate]]/100)</f>
        <v>505.98789999999997</v>
      </c>
      <c r="T2357" s="2">
        <f>Table1[[#This Row],[units_sold]]-Table1[[#This Row],[unit_return]]</f>
        <v>9281.0120999999999</v>
      </c>
      <c r="U2357">
        <f>Table1[[#This Row],[final_sold]]*Table1[[#This Row],[final_price]]</f>
        <v>213213150.30915087</v>
      </c>
      <c r="V2357">
        <v>4.74</v>
      </c>
      <c r="W2357">
        <v>10.36</v>
      </c>
    </row>
    <row r="2358" spans="1:23" x14ac:dyDescent="0.3">
      <c r="A2358">
        <v>2022</v>
      </c>
      <c r="B2358" t="s">
        <v>40</v>
      </c>
      <c r="C2358" t="s">
        <v>21</v>
      </c>
      <c r="D2358">
        <v>100379</v>
      </c>
      <c r="E2358">
        <v>0.97</v>
      </c>
      <c r="F2358" s="2">
        <f>Table1[[#This Row],[website_traffic]]*(Table1[[#This Row],[conversion_rate]]/100)</f>
        <v>973.67630000000008</v>
      </c>
      <c r="G2358">
        <v>469490.68</v>
      </c>
      <c r="H2358" s="2">
        <f>Table1[[#This Row],[marketing_spend]]/Table1[[#This Row],[customer buying]]</f>
        <v>482.18353471271712</v>
      </c>
      <c r="I2358">
        <v>20577.990000000002</v>
      </c>
      <c r="J2358">
        <v>7.76</v>
      </c>
      <c r="K2358" s="1">
        <f t="shared" si="36"/>
        <v>18981.137976000002</v>
      </c>
      <c r="L2358">
        <v>426.51</v>
      </c>
      <c r="M2358">
        <v>0.85</v>
      </c>
      <c r="N2358" s="1">
        <f>Table1[[#This Row],[final_price]]*Table1[[#This Row],[competitor_price_index]]</f>
        <v>16133.967279600001</v>
      </c>
      <c r="O2358" t="s">
        <v>45</v>
      </c>
      <c r="P2358">
        <v>2147</v>
      </c>
      <c r="Q2358">
        <v>960</v>
      </c>
      <c r="R2358">
        <v>7.23</v>
      </c>
      <c r="S2358" s="2">
        <f>Table1[[#This Row],[units_sold]]*(Table1[[#This Row],[return_rate]]/100)</f>
        <v>69.408000000000001</v>
      </c>
      <c r="T2358" s="2">
        <f>Table1[[#This Row],[units_sold]]-Table1[[#This Row],[unit_return]]</f>
        <v>890.59199999999998</v>
      </c>
      <c r="U2358">
        <f>Table1[[#This Row],[final_sold]]*Table1[[#This Row],[final_price]]</f>
        <v>16904449.632321794</v>
      </c>
      <c r="V2358">
        <v>4.93</v>
      </c>
      <c r="W2358">
        <v>7.03</v>
      </c>
    </row>
    <row r="2359" spans="1:23" x14ac:dyDescent="0.3">
      <c r="A2359">
        <v>2022</v>
      </c>
      <c r="B2359" t="s">
        <v>40</v>
      </c>
      <c r="C2359" t="s">
        <v>22</v>
      </c>
      <c r="D2359">
        <v>144747</v>
      </c>
      <c r="E2359">
        <v>2.76</v>
      </c>
      <c r="F2359" s="2">
        <f>Table1[[#This Row],[website_traffic]]*(Table1[[#This Row],[conversion_rate]]/100)</f>
        <v>3995.0171999999998</v>
      </c>
      <c r="G2359">
        <v>156053.37</v>
      </c>
      <c r="H2359" s="2">
        <f>Table1[[#This Row],[marketing_spend]]/Table1[[#This Row],[customer buying]]</f>
        <v>39.062002035936167</v>
      </c>
      <c r="I2359">
        <v>3989.78</v>
      </c>
      <c r="J2359">
        <v>59.28</v>
      </c>
      <c r="K2359" s="1">
        <f t="shared" si="36"/>
        <v>1624.638416</v>
      </c>
      <c r="L2359">
        <v>240.47</v>
      </c>
      <c r="M2359">
        <v>1.01</v>
      </c>
      <c r="N2359" s="1">
        <f>Table1[[#This Row],[final_price]]*Table1[[#This Row],[competitor_price_index]]</f>
        <v>1640.8848001599999</v>
      </c>
      <c r="O2359" t="s">
        <v>45</v>
      </c>
      <c r="P2359">
        <v>1613</v>
      </c>
      <c r="Q2359">
        <v>2349</v>
      </c>
      <c r="R2359">
        <v>16.600000000000001</v>
      </c>
      <c r="S2359" s="2">
        <f>Table1[[#This Row],[units_sold]]*(Table1[[#This Row],[return_rate]]/100)</f>
        <v>389.93400000000003</v>
      </c>
      <c r="T2359" s="2">
        <f>Table1[[#This Row],[units_sold]]-Table1[[#This Row],[unit_return]]</f>
        <v>1959.066</v>
      </c>
      <c r="U2359">
        <f>Table1[[#This Row],[final_sold]]*Table1[[#This Row],[final_price]]</f>
        <v>3182773.8830794562</v>
      </c>
      <c r="V2359">
        <v>2.94</v>
      </c>
      <c r="W2359">
        <v>14.39</v>
      </c>
    </row>
    <row r="2360" spans="1:23" x14ac:dyDescent="0.3">
      <c r="A2360">
        <v>2022</v>
      </c>
      <c r="B2360" t="s">
        <v>40</v>
      </c>
      <c r="C2360" t="s">
        <v>20</v>
      </c>
      <c r="D2360">
        <v>17291</v>
      </c>
      <c r="E2360">
        <v>6.04</v>
      </c>
      <c r="F2360" s="2">
        <f>Table1[[#This Row],[website_traffic]]*(Table1[[#This Row],[conversion_rate]]/100)</f>
        <v>1044.3764000000001</v>
      </c>
      <c r="G2360">
        <v>82150.880000000005</v>
      </c>
      <c r="H2360" s="2">
        <f>Table1[[#This Row],[marketing_spend]]/Table1[[#This Row],[customer buying]]</f>
        <v>78.660222502155349</v>
      </c>
      <c r="I2360">
        <v>24727.59</v>
      </c>
      <c r="J2360">
        <v>5.44</v>
      </c>
      <c r="K2360" s="1">
        <f t="shared" si="36"/>
        <v>23382.409103999998</v>
      </c>
      <c r="L2360">
        <v>32.619999999999997</v>
      </c>
      <c r="M2360">
        <v>1.1299999999999999</v>
      </c>
      <c r="N2360" s="1">
        <f>Table1[[#This Row],[final_price]]*Table1[[#This Row],[competitor_price_index]]</f>
        <v>26422.122287519996</v>
      </c>
      <c r="O2360" t="s">
        <v>45</v>
      </c>
      <c r="P2360">
        <v>3291</v>
      </c>
      <c r="Q2360">
        <v>829</v>
      </c>
      <c r="R2360">
        <v>10.35</v>
      </c>
      <c r="S2360" s="2">
        <f>Table1[[#This Row],[units_sold]]*(Table1[[#This Row],[return_rate]]/100)</f>
        <v>85.80149999999999</v>
      </c>
      <c r="T2360" s="2">
        <f>Table1[[#This Row],[units_sold]]-Table1[[#This Row],[unit_return]]</f>
        <v>743.19849999999997</v>
      </c>
      <c r="U2360">
        <f>Table1[[#This Row],[final_sold]]*Table1[[#This Row],[final_price]]</f>
        <v>17377771.372479141</v>
      </c>
      <c r="V2360">
        <v>3.97</v>
      </c>
      <c r="W2360">
        <v>9.5</v>
      </c>
    </row>
    <row r="2361" spans="1:23" x14ac:dyDescent="0.3">
      <c r="A2361">
        <v>2022</v>
      </c>
      <c r="B2361" t="s">
        <v>40</v>
      </c>
      <c r="C2361" t="s">
        <v>18</v>
      </c>
      <c r="D2361">
        <v>191047</v>
      </c>
      <c r="E2361">
        <v>5.12</v>
      </c>
      <c r="F2361" s="2">
        <f>Table1[[#This Row],[website_traffic]]*(Table1[[#This Row],[conversion_rate]]/100)</f>
        <v>9781.6064000000006</v>
      </c>
      <c r="G2361">
        <v>44557.98</v>
      </c>
      <c r="H2361" s="2">
        <f>Table1[[#This Row],[marketing_spend]]/Table1[[#This Row],[customer buying]]</f>
        <v>4.555282453401519</v>
      </c>
      <c r="I2361">
        <v>14601.08</v>
      </c>
      <c r="J2361">
        <v>7.16</v>
      </c>
      <c r="K2361" s="1">
        <f t="shared" si="36"/>
        <v>13555.642672</v>
      </c>
      <c r="L2361">
        <v>483.14</v>
      </c>
      <c r="M2361">
        <v>0.94</v>
      </c>
      <c r="N2361" s="1">
        <f>Table1[[#This Row],[final_price]]*Table1[[#This Row],[competitor_price_index]]</f>
        <v>12742.30411168</v>
      </c>
      <c r="O2361" t="s">
        <v>45</v>
      </c>
      <c r="P2361">
        <v>2888</v>
      </c>
      <c r="Q2361">
        <v>9194</v>
      </c>
      <c r="R2361">
        <v>20.63</v>
      </c>
      <c r="S2361" s="2">
        <f>Table1[[#This Row],[units_sold]]*(Table1[[#This Row],[return_rate]]/100)</f>
        <v>1896.7221999999999</v>
      </c>
      <c r="T2361" s="2">
        <f>Table1[[#This Row],[units_sold]]-Table1[[#This Row],[unit_return]]</f>
        <v>7297.2777999999998</v>
      </c>
      <c r="U2361">
        <f>Table1[[#This Row],[final_sold]]*Table1[[#This Row],[final_price]]</f>
        <v>98919290.335118279</v>
      </c>
      <c r="V2361">
        <v>4.7</v>
      </c>
      <c r="W2361">
        <v>4.0999999999999996</v>
      </c>
    </row>
    <row r="2362" spans="1:23" x14ac:dyDescent="0.3">
      <c r="A2362">
        <v>2022</v>
      </c>
      <c r="B2362" t="s">
        <v>40</v>
      </c>
      <c r="C2362" t="s">
        <v>19</v>
      </c>
      <c r="D2362">
        <v>6834</v>
      </c>
      <c r="E2362">
        <v>3.19</v>
      </c>
      <c r="F2362" s="2">
        <f>Table1[[#This Row],[website_traffic]]*(Table1[[#This Row],[conversion_rate]]/100)</f>
        <v>218.00459999999998</v>
      </c>
      <c r="G2362">
        <v>488234.47</v>
      </c>
      <c r="H2362" s="2">
        <f>Table1[[#This Row],[marketing_spend]]/Table1[[#This Row],[customer buying]]</f>
        <v>2239.5604037712965</v>
      </c>
      <c r="I2362">
        <v>17018</v>
      </c>
      <c r="J2362">
        <v>54.72</v>
      </c>
      <c r="K2362" s="1">
        <f t="shared" si="36"/>
        <v>7705.7503999999999</v>
      </c>
      <c r="L2362">
        <v>328.26</v>
      </c>
      <c r="M2362">
        <v>1.1399999999999999</v>
      </c>
      <c r="N2362" s="1">
        <f>Table1[[#This Row],[final_price]]*Table1[[#This Row],[competitor_price_index]]</f>
        <v>8784.5554559999982</v>
      </c>
      <c r="O2362" t="s">
        <v>44</v>
      </c>
      <c r="P2362">
        <v>2089</v>
      </c>
      <c r="Q2362">
        <v>158</v>
      </c>
      <c r="R2362">
        <v>1.1299999999999999</v>
      </c>
      <c r="S2362" s="2">
        <f>Table1[[#This Row],[units_sold]]*(Table1[[#This Row],[return_rate]]/100)</f>
        <v>1.7853999999999999</v>
      </c>
      <c r="T2362" s="2">
        <f>Table1[[#This Row],[units_sold]]-Table1[[#This Row],[unit_return]]</f>
        <v>156.21459999999999</v>
      </c>
      <c r="U2362">
        <f>Table1[[#This Row],[final_sold]]*Table1[[#This Row],[final_price]]</f>
        <v>1203750.7164358399</v>
      </c>
      <c r="V2362">
        <v>2.9</v>
      </c>
      <c r="W2362">
        <v>19.71</v>
      </c>
    </row>
    <row r="2363" spans="1:23" x14ac:dyDescent="0.3">
      <c r="A2363">
        <v>2022</v>
      </c>
      <c r="B2363" t="s">
        <v>40</v>
      </c>
      <c r="C2363" t="s">
        <v>20</v>
      </c>
      <c r="D2363">
        <v>25529</v>
      </c>
      <c r="E2363">
        <v>1.01</v>
      </c>
      <c r="F2363" s="2">
        <f>Table1[[#This Row],[website_traffic]]*(Table1[[#This Row],[conversion_rate]]/100)</f>
        <v>257.84289999999999</v>
      </c>
      <c r="G2363">
        <v>384096.89</v>
      </c>
      <c r="H2363" s="2">
        <f>Table1[[#This Row],[marketing_spend]]/Table1[[#This Row],[customer buying]]</f>
        <v>1489.6547083514808</v>
      </c>
      <c r="I2363">
        <v>4608.41</v>
      </c>
      <c r="J2363">
        <v>39.92</v>
      </c>
      <c r="K2363" s="1">
        <f t="shared" si="36"/>
        <v>2768.732728</v>
      </c>
      <c r="L2363">
        <v>298.20999999999998</v>
      </c>
      <c r="M2363">
        <v>0.83</v>
      </c>
      <c r="N2363" s="1">
        <f>Table1[[#This Row],[final_price]]*Table1[[#This Row],[competitor_price_index]]</f>
        <v>2298.04816424</v>
      </c>
      <c r="O2363" t="s">
        <v>45</v>
      </c>
      <c r="P2363">
        <v>1500</v>
      </c>
      <c r="Q2363">
        <v>248</v>
      </c>
      <c r="R2363">
        <v>13.7</v>
      </c>
      <c r="S2363" s="2">
        <f>Table1[[#This Row],[units_sold]]*(Table1[[#This Row],[return_rate]]/100)</f>
        <v>33.975999999999999</v>
      </c>
      <c r="T2363" s="2">
        <f>Table1[[#This Row],[units_sold]]-Table1[[#This Row],[unit_return]]</f>
        <v>214.024</v>
      </c>
      <c r="U2363">
        <f>Table1[[#This Row],[final_sold]]*Table1[[#This Row],[final_price]]</f>
        <v>592575.25337747193</v>
      </c>
      <c r="V2363">
        <v>4.8099999999999996</v>
      </c>
      <c r="W2363">
        <v>11.9</v>
      </c>
    </row>
    <row r="2364" spans="1:23" x14ac:dyDescent="0.3">
      <c r="A2364">
        <v>2022</v>
      </c>
      <c r="B2364" t="s">
        <v>40</v>
      </c>
      <c r="C2364" t="s">
        <v>21</v>
      </c>
      <c r="D2364">
        <v>84940</v>
      </c>
      <c r="E2364">
        <v>4.2300000000000004</v>
      </c>
      <c r="F2364" s="2">
        <f>Table1[[#This Row],[website_traffic]]*(Table1[[#This Row],[conversion_rate]]/100)</f>
        <v>3592.9620000000004</v>
      </c>
      <c r="G2364">
        <v>51156.24</v>
      </c>
      <c r="H2364" s="2">
        <f>Table1[[#This Row],[marketing_spend]]/Table1[[#This Row],[customer buying]]</f>
        <v>14.23790176461649</v>
      </c>
      <c r="I2364">
        <v>42266.52</v>
      </c>
      <c r="J2364">
        <v>18.8</v>
      </c>
      <c r="K2364" s="1">
        <f t="shared" si="36"/>
        <v>34320.414239999998</v>
      </c>
      <c r="L2364">
        <v>306.48</v>
      </c>
      <c r="M2364">
        <v>0.91</v>
      </c>
      <c r="N2364" s="1">
        <f>Table1[[#This Row],[final_price]]*Table1[[#This Row],[competitor_price_index]]</f>
        <v>31231.576958400001</v>
      </c>
      <c r="O2364" t="s">
        <v>44</v>
      </c>
      <c r="P2364">
        <v>1802</v>
      </c>
      <c r="Q2364">
        <v>4266</v>
      </c>
      <c r="R2364">
        <v>11.05</v>
      </c>
      <c r="S2364" s="2">
        <f>Table1[[#This Row],[units_sold]]*(Table1[[#This Row],[return_rate]]/100)</f>
        <v>471.39300000000003</v>
      </c>
      <c r="T2364" s="2">
        <f>Table1[[#This Row],[units_sold]]-Table1[[#This Row],[unit_return]]</f>
        <v>3794.607</v>
      </c>
      <c r="U2364">
        <f>Table1[[#This Row],[final_sold]]*Table1[[#This Row],[final_price]]</f>
        <v>130232484.11800367</v>
      </c>
      <c r="V2364">
        <v>4.75</v>
      </c>
      <c r="W2364">
        <v>16.48</v>
      </c>
    </row>
    <row r="2365" spans="1:23" x14ac:dyDescent="0.3">
      <c r="A2365">
        <v>2022</v>
      </c>
      <c r="B2365" t="s">
        <v>40</v>
      </c>
      <c r="C2365" t="s">
        <v>18</v>
      </c>
      <c r="D2365">
        <v>164548</v>
      </c>
      <c r="E2365">
        <v>4.71</v>
      </c>
      <c r="F2365" s="2">
        <f>Table1[[#This Row],[website_traffic]]*(Table1[[#This Row],[conversion_rate]]/100)</f>
        <v>7750.2108000000007</v>
      </c>
      <c r="G2365">
        <v>137267.6</v>
      </c>
      <c r="H2365" s="2">
        <f>Table1[[#This Row],[marketing_spend]]/Table1[[#This Row],[customer buying]]</f>
        <v>17.711466635204296</v>
      </c>
      <c r="I2365">
        <v>19082.21</v>
      </c>
      <c r="J2365">
        <v>23.14</v>
      </c>
      <c r="K2365" s="1">
        <f t="shared" si="36"/>
        <v>14666.586605999999</v>
      </c>
      <c r="L2365">
        <v>128.28</v>
      </c>
      <c r="M2365">
        <v>1.1200000000000001</v>
      </c>
      <c r="N2365" s="1">
        <f>Table1[[#This Row],[final_price]]*Table1[[#This Row],[competitor_price_index]]</f>
        <v>16426.57699872</v>
      </c>
      <c r="O2365" t="s">
        <v>45</v>
      </c>
      <c r="P2365">
        <v>643</v>
      </c>
      <c r="Q2365">
        <v>7161</v>
      </c>
      <c r="R2365">
        <v>5.53</v>
      </c>
      <c r="S2365" s="2">
        <f>Table1[[#This Row],[units_sold]]*(Table1[[#This Row],[return_rate]]/100)</f>
        <v>396.00330000000002</v>
      </c>
      <c r="T2365" s="2">
        <f>Table1[[#This Row],[units_sold]]-Table1[[#This Row],[unit_return]]</f>
        <v>6764.9966999999997</v>
      </c>
      <c r="U2365">
        <f>Table1[[#This Row],[final_sold]]*Table1[[#This Row],[final_price]]</f>
        <v>99219409.989854187</v>
      </c>
      <c r="V2365">
        <v>4.62</v>
      </c>
      <c r="W2365">
        <v>11.38</v>
      </c>
    </row>
    <row r="2366" spans="1:23" x14ac:dyDescent="0.3">
      <c r="A2366">
        <v>2022</v>
      </c>
      <c r="B2366" t="s">
        <v>40</v>
      </c>
      <c r="C2366" t="s">
        <v>22</v>
      </c>
      <c r="D2366">
        <v>134823</v>
      </c>
      <c r="E2366">
        <v>6.78</v>
      </c>
      <c r="F2366" s="2">
        <f>Table1[[#This Row],[website_traffic]]*(Table1[[#This Row],[conversion_rate]]/100)</f>
        <v>9140.9994000000006</v>
      </c>
      <c r="G2366">
        <v>191303.46</v>
      </c>
      <c r="H2366" s="2">
        <f>Table1[[#This Row],[marketing_spend]]/Table1[[#This Row],[customer buying]]</f>
        <v>20.928068324782952</v>
      </c>
      <c r="I2366">
        <v>40899.51</v>
      </c>
      <c r="J2366">
        <v>47.63</v>
      </c>
      <c r="K2366" s="1">
        <f t="shared" si="36"/>
        <v>21419.073387000004</v>
      </c>
      <c r="L2366">
        <v>170.32</v>
      </c>
      <c r="M2366">
        <v>0.91</v>
      </c>
      <c r="N2366" s="1">
        <f>Table1[[#This Row],[final_price]]*Table1[[#This Row],[competitor_price_index]]</f>
        <v>19491.356782170005</v>
      </c>
      <c r="O2366" t="s">
        <v>45</v>
      </c>
      <c r="P2366">
        <v>3591</v>
      </c>
      <c r="Q2366">
        <v>7641</v>
      </c>
      <c r="R2366">
        <v>17.54</v>
      </c>
      <c r="S2366" s="2">
        <f>Table1[[#This Row],[units_sold]]*(Table1[[#This Row],[return_rate]]/100)</f>
        <v>1340.2313999999999</v>
      </c>
      <c r="T2366" s="2">
        <f>Table1[[#This Row],[units_sold]]-Table1[[#This Row],[unit_return]]</f>
        <v>6300.7686000000003</v>
      </c>
      <c r="U2366">
        <f>Table1[[#This Row],[final_sold]]*Table1[[#This Row],[final_price]]</f>
        <v>134956625.03790528</v>
      </c>
      <c r="V2366">
        <v>4.18</v>
      </c>
      <c r="W2366">
        <v>8.82</v>
      </c>
    </row>
    <row r="2367" spans="1:23" x14ac:dyDescent="0.3">
      <c r="A2367">
        <v>2022</v>
      </c>
      <c r="B2367" t="s">
        <v>40</v>
      </c>
      <c r="C2367" t="s">
        <v>19</v>
      </c>
      <c r="D2367">
        <v>4877</v>
      </c>
      <c r="E2367">
        <v>6.18</v>
      </c>
      <c r="F2367" s="2">
        <f>Table1[[#This Row],[website_traffic]]*(Table1[[#This Row],[conversion_rate]]/100)</f>
        <v>301.39859999999999</v>
      </c>
      <c r="G2367">
        <v>184036.95</v>
      </c>
      <c r="H2367" s="2">
        <f>Table1[[#This Row],[marketing_spend]]/Table1[[#This Row],[customer buying]]</f>
        <v>610.60983694018489</v>
      </c>
      <c r="I2367">
        <v>8651.32</v>
      </c>
      <c r="J2367">
        <v>42.71</v>
      </c>
      <c r="K2367" s="1">
        <f t="shared" si="36"/>
        <v>4956.3412279999993</v>
      </c>
      <c r="L2367">
        <v>251.51</v>
      </c>
      <c r="M2367">
        <v>0.81</v>
      </c>
      <c r="N2367" s="1">
        <f>Table1[[#This Row],[final_price]]*Table1[[#This Row],[competitor_price_index]]</f>
        <v>4014.6363946799997</v>
      </c>
      <c r="O2367" t="s">
        <v>45</v>
      </c>
      <c r="P2367">
        <v>1904</v>
      </c>
      <c r="Q2367">
        <v>290</v>
      </c>
      <c r="R2367">
        <v>4.62</v>
      </c>
      <c r="S2367" s="2">
        <f>Table1[[#This Row],[units_sold]]*(Table1[[#This Row],[return_rate]]/100)</f>
        <v>13.398</v>
      </c>
      <c r="T2367" s="2">
        <f>Table1[[#This Row],[units_sold]]-Table1[[#This Row],[unit_return]]</f>
        <v>276.60199999999998</v>
      </c>
      <c r="U2367">
        <f>Table1[[#This Row],[final_sold]]*Table1[[#This Row],[final_price]]</f>
        <v>1370933.8963472557</v>
      </c>
      <c r="V2367">
        <v>4.82</v>
      </c>
      <c r="W2367">
        <v>17.04</v>
      </c>
    </row>
    <row r="2368" spans="1:23" x14ac:dyDescent="0.3">
      <c r="A2368">
        <v>2022</v>
      </c>
      <c r="B2368" t="s">
        <v>40</v>
      </c>
      <c r="C2368" t="s">
        <v>21</v>
      </c>
      <c r="D2368">
        <v>183307</v>
      </c>
      <c r="E2368">
        <v>2.0699999999999998</v>
      </c>
      <c r="F2368" s="2">
        <f>Table1[[#This Row],[website_traffic]]*(Table1[[#This Row],[conversion_rate]]/100)</f>
        <v>3794.4548999999997</v>
      </c>
      <c r="G2368">
        <v>376761.32</v>
      </c>
      <c r="H2368" s="2">
        <f>Table1[[#This Row],[marketing_spend]]/Table1[[#This Row],[customer buying]]</f>
        <v>99.292607220077912</v>
      </c>
      <c r="I2368">
        <v>1114.1199999999999</v>
      </c>
      <c r="J2368">
        <v>35.32</v>
      </c>
      <c r="K2368" s="1">
        <f t="shared" si="36"/>
        <v>720.61281599999995</v>
      </c>
      <c r="L2368">
        <v>43.48</v>
      </c>
      <c r="M2368">
        <v>0.9</v>
      </c>
      <c r="N2368" s="1">
        <f>Table1[[#This Row],[final_price]]*Table1[[#This Row],[competitor_price_index]]</f>
        <v>648.55153439999992</v>
      </c>
      <c r="O2368" t="s">
        <v>45</v>
      </c>
      <c r="P2368">
        <v>1019</v>
      </c>
      <c r="Q2368">
        <v>3581</v>
      </c>
      <c r="R2368">
        <v>16.34</v>
      </c>
      <c r="S2368" s="2">
        <f>Table1[[#This Row],[units_sold]]*(Table1[[#This Row],[return_rate]]/100)</f>
        <v>585.1354</v>
      </c>
      <c r="T2368" s="2">
        <f>Table1[[#This Row],[units_sold]]-Table1[[#This Row],[unit_return]]</f>
        <v>2995.8645999999999</v>
      </c>
      <c r="U2368">
        <f>Table1[[#This Row],[final_sold]]*Table1[[#This Row],[final_price]]</f>
        <v>2158858.4257607134</v>
      </c>
      <c r="V2368">
        <v>4.72</v>
      </c>
      <c r="W2368">
        <v>9.1199999999999992</v>
      </c>
    </row>
    <row r="2369" spans="1:23" x14ac:dyDescent="0.3">
      <c r="A2369">
        <v>2022</v>
      </c>
      <c r="B2369" t="s">
        <v>40</v>
      </c>
      <c r="C2369" t="s">
        <v>19</v>
      </c>
      <c r="D2369">
        <v>96659</v>
      </c>
      <c r="E2369">
        <v>7.87</v>
      </c>
      <c r="F2369" s="2">
        <f>Table1[[#This Row],[website_traffic]]*(Table1[[#This Row],[conversion_rate]]/100)</f>
        <v>7607.0633000000007</v>
      </c>
      <c r="G2369">
        <v>12949.12</v>
      </c>
      <c r="H2369" s="2">
        <f>Table1[[#This Row],[marketing_spend]]/Table1[[#This Row],[customer buying]]</f>
        <v>1.7022495395825088</v>
      </c>
      <c r="I2369">
        <v>28860.91</v>
      </c>
      <c r="J2369">
        <v>19.52</v>
      </c>
      <c r="K2369" s="1">
        <f t="shared" si="36"/>
        <v>23227.260367999999</v>
      </c>
      <c r="L2369">
        <v>452.28</v>
      </c>
      <c r="M2369">
        <v>1.1100000000000001</v>
      </c>
      <c r="N2369" s="1">
        <f>Table1[[#This Row],[final_price]]*Table1[[#This Row],[competitor_price_index]]</f>
        <v>25782.259008480003</v>
      </c>
      <c r="O2369" t="s">
        <v>44</v>
      </c>
      <c r="P2369">
        <v>340</v>
      </c>
      <c r="Q2369">
        <v>5629</v>
      </c>
      <c r="R2369">
        <v>17.61</v>
      </c>
      <c r="S2369" s="2">
        <f>Table1[[#This Row],[units_sold]]*(Table1[[#This Row],[return_rate]]/100)</f>
        <v>991.26690000000008</v>
      </c>
      <c r="T2369" s="2">
        <f>Table1[[#This Row],[units_sold]]-Table1[[#This Row],[unit_return]]</f>
        <v>4637.7330999999995</v>
      </c>
      <c r="U2369">
        <f>Table1[[#This Row],[final_sold]]*Table1[[#This Row],[final_price]]</f>
        <v>107721834.23099177</v>
      </c>
      <c r="V2369">
        <v>2.96</v>
      </c>
      <c r="W2369">
        <v>8.0299999999999994</v>
      </c>
    </row>
    <row r="2370" spans="1:23" x14ac:dyDescent="0.3">
      <c r="A2370">
        <v>2023</v>
      </c>
      <c r="B2370" t="s">
        <v>40</v>
      </c>
      <c r="C2370" t="s">
        <v>20</v>
      </c>
      <c r="D2370">
        <v>181903</v>
      </c>
      <c r="E2370">
        <v>3.06</v>
      </c>
      <c r="F2370" s="2">
        <f>Table1[[#This Row],[website_traffic]]*(Table1[[#This Row],[conversion_rate]]/100)</f>
        <v>5566.2318000000005</v>
      </c>
      <c r="G2370">
        <v>314136.42</v>
      </c>
      <c r="H2370" s="2">
        <f>Table1[[#This Row],[marketing_spend]]/Table1[[#This Row],[customer buying]]</f>
        <v>56.436100990260584</v>
      </c>
      <c r="I2370">
        <v>13904.47</v>
      </c>
      <c r="J2370">
        <v>33.630000000000003</v>
      </c>
      <c r="K2370" s="1">
        <f t="shared" ref="K2370:K2433" si="37">I2370*(1-J2370/100)</f>
        <v>9228.3967389999998</v>
      </c>
      <c r="L2370">
        <v>41.12</v>
      </c>
      <c r="M2370">
        <v>1.1299999999999999</v>
      </c>
      <c r="N2370" s="1">
        <f>Table1[[#This Row],[final_price]]*Table1[[#This Row],[competitor_price_index]]</f>
        <v>10428.088315069999</v>
      </c>
      <c r="O2370" t="s">
        <v>45</v>
      </c>
      <c r="P2370">
        <v>586</v>
      </c>
      <c r="Q2370">
        <v>5555</v>
      </c>
      <c r="R2370">
        <v>7.41</v>
      </c>
      <c r="S2370" s="2">
        <f>Table1[[#This Row],[units_sold]]*(Table1[[#This Row],[return_rate]]/100)</f>
        <v>411.62549999999999</v>
      </c>
      <c r="T2370" s="2">
        <f>Table1[[#This Row],[units_sold]]-Table1[[#This Row],[unit_return]]</f>
        <v>5143.3744999999999</v>
      </c>
      <c r="U2370">
        <f>Table1[[#This Row],[final_sold]]*Table1[[#This Row],[final_price]]</f>
        <v>47465100.463255756</v>
      </c>
      <c r="V2370">
        <v>4.99</v>
      </c>
      <c r="W2370">
        <v>10.81</v>
      </c>
    </row>
    <row r="2371" spans="1:23" x14ac:dyDescent="0.3">
      <c r="A2371">
        <v>2023</v>
      </c>
      <c r="B2371" t="s">
        <v>40</v>
      </c>
      <c r="C2371" t="s">
        <v>21</v>
      </c>
      <c r="D2371">
        <v>101539</v>
      </c>
      <c r="E2371">
        <v>7.09</v>
      </c>
      <c r="F2371" s="2">
        <f>Table1[[#This Row],[website_traffic]]*(Table1[[#This Row],[conversion_rate]]/100)</f>
        <v>7199.1151000000009</v>
      </c>
      <c r="G2371">
        <v>149703.10999999999</v>
      </c>
      <c r="H2371" s="2">
        <f>Table1[[#This Row],[marketing_spend]]/Table1[[#This Row],[customer buying]]</f>
        <v>20.794654331891426</v>
      </c>
      <c r="I2371">
        <v>553.41</v>
      </c>
      <c r="J2371">
        <v>15.08</v>
      </c>
      <c r="K2371" s="1">
        <f t="shared" si="37"/>
        <v>469.95577199999997</v>
      </c>
      <c r="L2371">
        <v>432.71</v>
      </c>
      <c r="M2371">
        <v>0.91</v>
      </c>
      <c r="N2371" s="1">
        <f>Table1[[#This Row],[final_price]]*Table1[[#This Row],[competitor_price_index]]</f>
        <v>427.65975251999998</v>
      </c>
      <c r="O2371" t="s">
        <v>45</v>
      </c>
      <c r="P2371">
        <v>3374</v>
      </c>
      <c r="Q2371">
        <v>5903</v>
      </c>
      <c r="R2371">
        <v>10.58</v>
      </c>
      <c r="S2371" s="2">
        <f>Table1[[#This Row],[units_sold]]*(Table1[[#This Row],[return_rate]]/100)</f>
        <v>624.53740000000005</v>
      </c>
      <c r="T2371" s="2">
        <f>Table1[[#This Row],[units_sold]]-Table1[[#This Row],[unit_return]]</f>
        <v>5278.4625999999998</v>
      </c>
      <c r="U2371">
        <f>Table1[[#This Row],[final_sold]]*Table1[[#This Row],[final_price]]</f>
        <v>2480643.9661561269</v>
      </c>
      <c r="V2371">
        <v>4.0999999999999996</v>
      </c>
      <c r="W2371">
        <v>7.07</v>
      </c>
    </row>
    <row r="2372" spans="1:23" x14ac:dyDescent="0.3">
      <c r="A2372">
        <v>2023</v>
      </c>
      <c r="B2372" t="s">
        <v>40</v>
      </c>
      <c r="C2372" t="s">
        <v>22</v>
      </c>
      <c r="D2372">
        <v>179742</v>
      </c>
      <c r="E2372">
        <v>5.81</v>
      </c>
      <c r="F2372" s="2">
        <f>Table1[[#This Row],[website_traffic]]*(Table1[[#This Row],[conversion_rate]]/100)</f>
        <v>10443.010200000001</v>
      </c>
      <c r="G2372">
        <v>474087.57</v>
      </c>
      <c r="H2372" s="2">
        <f>Table1[[#This Row],[marketing_spend]]/Table1[[#This Row],[customer buying]]</f>
        <v>45.397597141100178</v>
      </c>
      <c r="I2372">
        <v>41596.04</v>
      </c>
      <c r="J2372">
        <v>10.57</v>
      </c>
      <c r="K2372" s="1">
        <f t="shared" si="37"/>
        <v>37199.338572000001</v>
      </c>
      <c r="L2372">
        <v>363.09</v>
      </c>
      <c r="M2372">
        <v>0.94</v>
      </c>
      <c r="N2372" s="1">
        <f>Table1[[#This Row],[final_price]]*Table1[[#This Row],[competitor_price_index]]</f>
        <v>34967.37825768</v>
      </c>
      <c r="O2372" t="s">
        <v>45</v>
      </c>
      <c r="P2372">
        <v>3539</v>
      </c>
      <c r="Q2372">
        <v>8709</v>
      </c>
      <c r="R2372">
        <v>12.18</v>
      </c>
      <c r="S2372" s="2">
        <f>Table1[[#This Row],[units_sold]]*(Table1[[#This Row],[return_rate]]/100)</f>
        <v>1060.7562</v>
      </c>
      <c r="T2372" s="2">
        <f>Table1[[#This Row],[units_sold]]-Table1[[#This Row],[unit_return]]</f>
        <v>7648.2438000000002</v>
      </c>
      <c r="U2372">
        <f>Table1[[#This Row],[final_sold]]*Table1[[#This Row],[final_price]]</f>
        <v>284509610.59739989</v>
      </c>
      <c r="V2372">
        <v>4.17</v>
      </c>
      <c r="W2372">
        <v>7.05</v>
      </c>
    </row>
    <row r="2373" spans="1:23" x14ac:dyDescent="0.3">
      <c r="A2373">
        <v>2023</v>
      </c>
      <c r="B2373" t="s">
        <v>40</v>
      </c>
      <c r="C2373" t="s">
        <v>21</v>
      </c>
      <c r="D2373">
        <v>45890</v>
      </c>
      <c r="E2373">
        <v>0.73</v>
      </c>
      <c r="F2373" s="2">
        <f>Table1[[#This Row],[website_traffic]]*(Table1[[#This Row],[conversion_rate]]/100)</f>
        <v>334.99700000000001</v>
      </c>
      <c r="G2373">
        <v>101191.55</v>
      </c>
      <c r="H2373" s="2">
        <f>Table1[[#This Row],[marketing_spend]]/Table1[[#This Row],[customer buying]]</f>
        <v>302.06703343612031</v>
      </c>
      <c r="I2373">
        <v>33919.269999999997</v>
      </c>
      <c r="J2373">
        <v>34.99</v>
      </c>
      <c r="K2373" s="1">
        <f t="shared" si="37"/>
        <v>22050.917426999993</v>
      </c>
      <c r="L2373">
        <v>391.5</v>
      </c>
      <c r="M2373">
        <v>0.98</v>
      </c>
      <c r="N2373" s="1">
        <f>Table1[[#This Row],[final_price]]*Table1[[#This Row],[competitor_price_index]]</f>
        <v>21609.899078459992</v>
      </c>
      <c r="O2373" t="s">
        <v>44</v>
      </c>
      <c r="P2373">
        <v>539</v>
      </c>
      <c r="Q2373">
        <v>409</v>
      </c>
      <c r="R2373">
        <v>14.97</v>
      </c>
      <c r="S2373" s="2">
        <f>Table1[[#This Row],[units_sold]]*(Table1[[#This Row],[return_rate]]/100)</f>
        <v>61.2273</v>
      </c>
      <c r="T2373" s="2">
        <f>Table1[[#This Row],[units_sold]]-Table1[[#This Row],[unit_return]]</f>
        <v>347.77269999999999</v>
      </c>
      <c r="U2373">
        <f>Table1[[#This Row],[final_sold]]*Table1[[#This Row],[final_price]]</f>
        <v>7668707.0910648406</v>
      </c>
      <c r="V2373">
        <v>4.8899999999999997</v>
      </c>
      <c r="W2373">
        <v>16.82</v>
      </c>
    </row>
    <row r="2374" spans="1:23" x14ac:dyDescent="0.3">
      <c r="A2374">
        <v>2023</v>
      </c>
      <c r="B2374" t="s">
        <v>40</v>
      </c>
      <c r="C2374" t="s">
        <v>19</v>
      </c>
      <c r="D2374">
        <v>64253</v>
      </c>
      <c r="E2374">
        <v>3.63</v>
      </c>
      <c r="F2374" s="2">
        <f>Table1[[#This Row],[website_traffic]]*(Table1[[#This Row],[conversion_rate]]/100)</f>
        <v>2332.3838999999998</v>
      </c>
      <c r="G2374">
        <v>37876.120000000003</v>
      </c>
      <c r="H2374" s="2">
        <f>Table1[[#This Row],[marketing_spend]]/Table1[[#This Row],[customer buying]]</f>
        <v>16.239230600074031</v>
      </c>
      <c r="I2374">
        <v>26795</v>
      </c>
      <c r="J2374">
        <v>53.44</v>
      </c>
      <c r="K2374" s="1">
        <f t="shared" si="37"/>
        <v>12475.752</v>
      </c>
      <c r="L2374">
        <v>382.34</v>
      </c>
      <c r="M2374">
        <v>0.8</v>
      </c>
      <c r="N2374" s="1">
        <f>Table1[[#This Row],[final_price]]*Table1[[#This Row],[competitor_price_index]]</f>
        <v>9980.6016000000018</v>
      </c>
      <c r="O2374" t="s">
        <v>45</v>
      </c>
      <c r="P2374">
        <v>2677</v>
      </c>
      <c r="Q2374">
        <v>1352</v>
      </c>
      <c r="R2374">
        <v>12.58</v>
      </c>
      <c r="S2374" s="2">
        <f>Table1[[#This Row],[units_sold]]*(Table1[[#This Row],[return_rate]]/100)</f>
        <v>170.08159999999998</v>
      </c>
      <c r="T2374" s="2">
        <f>Table1[[#This Row],[units_sold]]-Table1[[#This Row],[unit_return]]</f>
        <v>1181.9184</v>
      </c>
      <c r="U2374">
        <f>Table1[[#This Row],[final_sold]]*Table1[[#This Row],[final_price]]</f>
        <v>14745320.842636801</v>
      </c>
      <c r="V2374">
        <v>2.9</v>
      </c>
      <c r="W2374">
        <v>12.81</v>
      </c>
    </row>
    <row r="2375" spans="1:23" x14ac:dyDescent="0.3">
      <c r="A2375">
        <v>2023</v>
      </c>
      <c r="B2375" t="s">
        <v>40</v>
      </c>
      <c r="C2375" t="s">
        <v>21</v>
      </c>
      <c r="D2375">
        <v>192695</v>
      </c>
      <c r="E2375">
        <v>7.11</v>
      </c>
      <c r="F2375" s="2">
        <f>Table1[[#This Row],[website_traffic]]*(Table1[[#This Row],[conversion_rate]]/100)</f>
        <v>13700.6145</v>
      </c>
      <c r="G2375">
        <v>477679.41</v>
      </c>
      <c r="H2375" s="2">
        <f>Table1[[#This Row],[marketing_spend]]/Table1[[#This Row],[customer buying]]</f>
        <v>34.865546359252718</v>
      </c>
      <c r="I2375">
        <v>25196.39</v>
      </c>
      <c r="J2375">
        <v>10.23</v>
      </c>
      <c r="K2375" s="1">
        <f t="shared" si="37"/>
        <v>22618.799303</v>
      </c>
      <c r="L2375">
        <v>382.18</v>
      </c>
      <c r="M2375">
        <v>1.05</v>
      </c>
      <c r="N2375" s="1">
        <f>Table1[[#This Row],[final_price]]*Table1[[#This Row],[competitor_price_index]]</f>
        <v>23749.739268150002</v>
      </c>
      <c r="O2375" t="s">
        <v>44</v>
      </c>
      <c r="P2375">
        <v>2922</v>
      </c>
      <c r="Q2375">
        <v>17023</v>
      </c>
      <c r="R2375">
        <v>10.94</v>
      </c>
      <c r="S2375" s="2">
        <f>Table1[[#This Row],[units_sold]]*(Table1[[#This Row],[return_rate]]/100)</f>
        <v>1862.3162</v>
      </c>
      <c r="T2375" s="2">
        <f>Table1[[#This Row],[units_sold]]-Table1[[#This Row],[unit_return]]</f>
        <v>15160.683800000001</v>
      </c>
      <c r="U2375">
        <f>Table1[[#This Row],[final_sold]]*Table1[[#This Row],[final_price]]</f>
        <v>342916464.16844338</v>
      </c>
      <c r="V2375">
        <v>4.97</v>
      </c>
      <c r="W2375">
        <v>12.38</v>
      </c>
    </row>
    <row r="2376" spans="1:23" x14ac:dyDescent="0.3">
      <c r="A2376">
        <v>2023</v>
      </c>
      <c r="B2376" t="s">
        <v>40</v>
      </c>
      <c r="C2376" t="s">
        <v>22</v>
      </c>
      <c r="D2376">
        <v>124950</v>
      </c>
      <c r="E2376">
        <v>1.29</v>
      </c>
      <c r="F2376" s="2">
        <f>Table1[[#This Row],[website_traffic]]*(Table1[[#This Row],[conversion_rate]]/100)</f>
        <v>1611.855</v>
      </c>
      <c r="G2376">
        <v>292476.74</v>
      </c>
      <c r="H2376" s="2">
        <f>Table1[[#This Row],[marketing_spend]]/Table1[[#This Row],[customer buying]]</f>
        <v>181.45350543318102</v>
      </c>
      <c r="I2376">
        <v>8312.5499999999993</v>
      </c>
      <c r="J2376">
        <v>59.05</v>
      </c>
      <c r="K2376" s="1">
        <f t="shared" si="37"/>
        <v>3403.9892249999994</v>
      </c>
      <c r="L2376">
        <v>175</v>
      </c>
      <c r="M2376">
        <v>0.96</v>
      </c>
      <c r="N2376" s="1">
        <f>Table1[[#This Row],[final_price]]*Table1[[#This Row],[competitor_price_index]]</f>
        <v>3267.8296559999994</v>
      </c>
      <c r="O2376" t="s">
        <v>45</v>
      </c>
      <c r="P2376">
        <v>2371</v>
      </c>
      <c r="Q2376">
        <v>1389</v>
      </c>
      <c r="R2376">
        <v>13.97</v>
      </c>
      <c r="S2376" s="2">
        <f>Table1[[#This Row],[units_sold]]*(Table1[[#This Row],[return_rate]]/100)</f>
        <v>194.04330000000002</v>
      </c>
      <c r="T2376" s="2">
        <f>Table1[[#This Row],[units_sold]]-Table1[[#This Row],[unit_return]]</f>
        <v>1194.9567</v>
      </c>
      <c r="U2376">
        <f>Table1[[#This Row],[final_sold]]*Table1[[#This Row],[final_price]]</f>
        <v>4067619.7311415565</v>
      </c>
      <c r="V2376">
        <v>4.3099999999999996</v>
      </c>
      <c r="W2376">
        <v>11.56</v>
      </c>
    </row>
    <row r="2377" spans="1:23" x14ac:dyDescent="0.3">
      <c r="A2377">
        <v>2023</v>
      </c>
      <c r="B2377" t="s">
        <v>40</v>
      </c>
      <c r="C2377" t="s">
        <v>18</v>
      </c>
      <c r="D2377">
        <v>77788</v>
      </c>
      <c r="E2377">
        <v>2.8</v>
      </c>
      <c r="F2377" s="2">
        <f>Table1[[#This Row],[website_traffic]]*(Table1[[#This Row],[conversion_rate]]/100)</f>
        <v>2178.0639999999999</v>
      </c>
      <c r="G2377">
        <v>166776.04999999999</v>
      </c>
      <c r="H2377" s="2">
        <f>Table1[[#This Row],[marketing_spend]]/Table1[[#This Row],[customer buying]]</f>
        <v>76.570775698051108</v>
      </c>
      <c r="I2377">
        <v>48203.02</v>
      </c>
      <c r="J2377">
        <v>25.94</v>
      </c>
      <c r="K2377" s="1">
        <f t="shared" si="37"/>
        <v>35699.156611999992</v>
      </c>
      <c r="L2377">
        <v>39.409999999999997</v>
      </c>
      <c r="M2377">
        <v>0.83</v>
      </c>
      <c r="N2377" s="1">
        <f>Table1[[#This Row],[final_price]]*Table1[[#This Row],[competitor_price_index]]</f>
        <v>29630.299987959992</v>
      </c>
      <c r="O2377" t="s">
        <v>45</v>
      </c>
      <c r="P2377">
        <v>2813</v>
      </c>
      <c r="Q2377">
        <v>1389</v>
      </c>
      <c r="R2377">
        <v>11.58</v>
      </c>
      <c r="S2377" s="2">
        <f>Table1[[#This Row],[units_sold]]*(Table1[[#This Row],[return_rate]]/100)</f>
        <v>160.84620000000001</v>
      </c>
      <c r="T2377" s="2">
        <f>Table1[[#This Row],[units_sold]]-Table1[[#This Row],[unit_return]]</f>
        <v>1228.1538</v>
      </c>
      <c r="U2377">
        <f>Table1[[#This Row],[final_sold]]*Table1[[#This Row],[final_price]]</f>
        <v>43844054.849822916</v>
      </c>
      <c r="V2377">
        <v>3.19</v>
      </c>
      <c r="W2377">
        <v>8.43</v>
      </c>
    </row>
    <row r="2378" spans="1:23" x14ac:dyDescent="0.3">
      <c r="A2378">
        <v>2023</v>
      </c>
      <c r="B2378" t="s">
        <v>40</v>
      </c>
      <c r="C2378" t="s">
        <v>22</v>
      </c>
      <c r="D2378">
        <v>47371</v>
      </c>
      <c r="E2378">
        <v>3.61</v>
      </c>
      <c r="F2378" s="2">
        <f>Table1[[#This Row],[website_traffic]]*(Table1[[#This Row],[conversion_rate]]/100)</f>
        <v>1710.0931</v>
      </c>
      <c r="G2378">
        <v>478659.78</v>
      </c>
      <c r="H2378" s="2">
        <f>Table1[[#This Row],[marketing_spend]]/Table1[[#This Row],[customer buying]]</f>
        <v>279.90276084968707</v>
      </c>
      <c r="I2378">
        <v>25302.69</v>
      </c>
      <c r="J2378">
        <v>6.49</v>
      </c>
      <c r="K2378" s="1">
        <f t="shared" si="37"/>
        <v>23660.545418999998</v>
      </c>
      <c r="L2378">
        <v>347.55</v>
      </c>
      <c r="M2378">
        <v>0.82</v>
      </c>
      <c r="N2378" s="1">
        <f>Table1[[#This Row],[final_price]]*Table1[[#This Row],[competitor_price_index]]</f>
        <v>19401.647243579999</v>
      </c>
      <c r="O2378" t="s">
        <v>45</v>
      </c>
      <c r="P2378">
        <v>2659</v>
      </c>
      <c r="Q2378">
        <v>1015</v>
      </c>
      <c r="R2378">
        <v>10.23</v>
      </c>
      <c r="S2378" s="2">
        <f>Table1[[#This Row],[units_sold]]*(Table1[[#This Row],[return_rate]]/100)</f>
        <v>103.83450000000001</v>
      </c>
      <c r="T2378" s="2">
        <f>Table1[[#This Row],[units_sold]]-Table1[[#This Row],[unit_return]]</f>
        <v>911.16549999999995</v>
      </c>
      <c r="U2378">
        <f>Table1[[#This Row],[final_sold]]*Table1[[#This Row],[final_price]]</f>
        <v>21558672.696975842</v>
      </c>
      <c r="V2378">
        <v>2.97</v>
      </c>
      <c r="W2378">
        <v>8.41</v>
      </c>
    </row>
    <row r="2379" spans="1:23" x14ac:dyDescent="0.3">
      <c r="A2379">
        <v>2023</v>
      </c>
      <c r="B2379" t="s">
        <v>40</v>
      </c>
      <c r="C2379" t="s">
        <v>21</v>
      </c>
      <c r="D2379">
        <v>8784</v>
      </c>
      <c r="E2379">
        <v>5.59</v>
      </c>
      <c r="F2379" s="2">
        <f>Table1[[#This Row],[website_traffic]]*(Table1[[#This Row],[conversion_rate]]/100)</f>
        <v>491.0256</v>
      </c>
      <c r="G2379">
        <v>341307.24</v>
      </c>
      <c r="H2379" s="2">
        <f>Table1[[#This Row],[marketing_spend]]/Table1[[#This Row],[customer buying]]</f>
        <v>695.09052073863359</v>
      </c>
      <c r="I2379">
        <v>24568.27</v>
      </c>
      <c r="J2379">
        <v>42.29</v>
      </c>
      <c r="K2379" s="1">
        <f t="shared" si="37"/>
        <v>14178.348617</v>
      </c>
      <c r="L2379">
        <v>489.08</v>
      </c>
      <c r="M2379">
        <v>0.9</v>
      </c>
      <c r="N2379" s="1">
        <f>Table1[[#This Row],[final_price]]*Table1[[#This Row],[competitor_price_index]]</f>
        <v>12760.5137553</v>
      </c>
      <c r="O2379" t="s">
        <v>45</v>
      </c>
      <c r="P2379">
        <v>3318</v>
      </c>
      <c r="Q2379">
        <v>467</v>
      </c>
      <c r="R2379">
        <v>8.1199999999999992</v>
      </c>
      <c r="S2379" s="2">
        <f>Table1[[#This Row],[units_sold]]*(Table1[[#This Row],[return_rate]]/100)</f>
        <v>37.920400000000001</v>
      </c>
      <c r="T2379" s="2">
        <f>Table1[[#This Row],[units_sold]]-Table1[[#This Row],[unit_return]]</f>
        <v>429.07960000000003</v>
      </c>
      <c r="U2379">
        <f>Table1[[#This Row],[final_sold]]*Table1[[#This Row],[final_price]]</f>
        <v>6083640.1532429131</v>
      </c>
      <c r="V2379">
        <v>4.76</v>
      </c>
      <c r="W2379">
        <v>14.86</v>
      </c>
    </row>
    <row r="2380" spans="1:23" x14ac:dyDescent="0.3">
      <c r="A2380">
        <v>2023</v>
      </c>
      <c r="B2380" t="s">
        <v>40</v>
      </c>
      <c r="C2380" t="s">
        <v>21</v>
      </c>
      <c r="D2380">
        <v>114174</v>
      </c>
      <c r="E2380">
        <v>6.3</v>
      </c>
      <c r="F2380" s="2">
        <f>Table1[[#This Row],[website_traffic]]*(Table1[[#This Row],[conversion_rate]]/100)</f>
        <v>7192.9620000000004</v>
      </c>
      <c r="G2380">
        <v>86287.39</v>
      </c>
      <c r="H2380" s="2">
        <f>Table1[[#This Row],[marketing_spend]]/Table1[[#This Row],[customer buying]]</f>
        <v>11.996085896185743</v>
      </c>
      <c r="I2380">
        <v>6429.43</v>
      </c>
      <c r="J2380">
        <v>44.35</v>
      </c>
      <c r="K2380" s="1">
        <f t="shared" si="37"/>
        <v>3577.9777950000002</v>
      </c>
      <c r="L2380">
        <v>273.83999999999997</v>
      </c>
      <c r="M2380">
        <v>0.9</v>
      </c>
      <c r="N2380" s="1">
        <f>Table1[[#This Row],[final_price]]*Table1[[#This Row],[competitor_price_index]]</f>
        <v>3220.1800155000001</v>
      </c>
      <c r="O2380" t="s">
        <v>45</v>
      </c>
      <c r="P2380">
        <v>831</v>
      </c>
      <c r="Q2380">
        <v>6257</v>
      </c>
      <c r="R2380">
        <v>1.4</v>
      </c>
      <c r="S2380" s="2">
        <f>Table1[[#This Row],[units_sold]]*(Table1[[#This Row],[return_rate]]/100)</f>
        <v>87.597999999999985</v>
      </c>
      <c r="T2380" s="2">
        <f>Table1[[#This Row],[units_sold]]-Table1[[#This Row],[unit_return]]</f>
        <v>6169.402</v>
      </c>
      <c r="U2380">
        <f>Table1[[#This Row],[final_sold]]*Table1[[#This Row],[final_price]]</f>
        <v>22073983.364428591</v>
      </c>
      <c r="V2380">
        <v>4.3499999999999996</v>
      </c>
      <c r="W2380">
        <v>13.96</v>
      </c>
    </row>
    <row r="2381" spans="1:23" x14ac:dyDescent="0.3">
      <c r="A2381">
        <v>2023</v>
      </c>
      <c r="B2381" t="s">
        <v>40</v>
      </c>
      <c r="C2381" t="s">
        <v>20</v>
      </c>
      <c r="D2381">
        <v>122237</v>
      </c>
      <c r="E2381">
        <v>6.21</v>
      </c>
      <c r="F2381" s="2">
        <f>Table1[[#This Row],[website_traffic]]*(Table1[[#This Row],[conversion_rate]]/100)</f>
        <v>7590.9177</v>
      </c>
      <c r="G2381">
        <v>30831.57</v>
      </c>
      <c r="H2381" s="2">
        <f>Table1[[#This Row],[marketing_spend]]/Table1[[#This Row],[customer buying]]</f>
        <v>4.0616393456617237</v>
      </c>
      <c r="I2381">
        <v>49871.66</v>
      </c>
      <c r="J2381">
        <v>5.46</v>
      </c>
      <c r="K2381" s="1">
        <f t="shared" si="37"/>
        <v>47148.667364000001</v>
      </c>
      <c r="L2381">
        <v>171.6</v>
      </c>
      <c r="M2381">
        <v>0.9</v>
      </c>
      <c r="N2381" s="1">
        <f>Table1[[#This Row],[final_price]]*Table1[[#This Row],[competitor_price_index]]</f>
        <v>42433.800627600001</v>
      </c>
      <c r="O2381" t="s">
        <v>45</v>
      </c>
      <c r="P2381">
        <v>2730</v>
      </c>
      <c r="Q2381">
        <v>4296</v>
      </c>
      <c r="R2381">
        <v>23.3</v>
      </c>
      <c r="S2381" s="2">
        <f>Table1[[#This Row],[units_sold]]*(Table1[[#This Row],[return_rate]]/100)</f>
        <v>1000.9680000000001</v>
      </c>
      <c r="T2381" s="2">
        <f>Table1[[#This Row],[units_sold]]-Table1[[#This Row],[unit_return]]</f>
        <v>3295.0320000000002</v>
      </c>
      <c r="U2381">
        <f>Table1[[#This Row],[final_sold]]*Table1[[#This Row],[final_price]]</f>
        <v>155356367.72173566</v>
      </c>
      <c r="V2381">
        <v>2.83</v>
      </c>
      <c r="W2381">
        <v>0.66</v>
      </c>
    </row>
    <row r="2382" spans="1:23" x14ac:dyDescent="0.3">
      <c r="A2382">
        <v>2023</v>
      </c>
      <c r="B2382" t="s">
        <v>40</v>
      </c>
      <c r="C2382" t="s">
        <v>22</v>
      </c>
      <c r="D2382">
        <v>117245</v>
      </c>
      <c r="E2382">
        <v>7.76</v>
      </c>
      <c r="F2382" s="2">
        <f>Table1[[#This Row],[website_traffic]]*(Table1[[#This Row],[conversion_rate]]/100)</f>
        <v>9098.2119999999995</v>
      </c>
      <c r="G2382">
        <v>495280.54</v>
      </c>
      <c r="H2382" s="2">
        <f>Table1[[#This Row],[marketing_spend]]/Table1[[#This Row],[customer buying]]</f>
        <v>54.437128965559388</v>
      </c>
      <c r="I2382">
        <v>4987.07</v>
      </c>
      <c r="J2382">
        <v>22.35</v>
      </c>
      <c r="K2382" s="1">
        <f t="shared" si="37"/>
        <v>3872.4598549999996</v>
      </c>
      <c r="L2382">
        <v>89.16</v>
      </c>
      <c r="M2382">
        <v>1.02</v>
      </c>
      <c r="N2382" s="1">
        <f>Table1[[#This Row],[final_price]]*Table1[[#This Row],[competitor_price_index]]</f>
        <v>3949.9090520999998</v>
      </c>
      <c r="O2382" t="s">
        <v>45</v>
      </c>
      <c r="P2382">
        <v>4524</v>
      </c>
      <c r="Q2382">
        <v>8388</v>
      </c>
      <c r="R2382">
        <v>16.05</v>
      </c>
      <c r="S2382" s="2">
        <f>Table1[[#This Row],[units_sold]]*(Table1[[#This Row],[return_rate]]/100)</f>
        <v>1346.2740000000001</v>
      </c>
      <c r="T2382" s="2">
        <f>Table1[[#This Row],[units_sold]]-Table1[[#This Row],[unit_return]]</f>
        <v>7041.7259999999997</v>
      </c>
      <c r="U2382">
        <f>Table1[[#This Row],[final_sold]]*Table1[[#This Row],[final_price]]</f>
        <v>27268801.244909726</v>
      </c>
      <c r="V2382">
        <v>4.6100000000000003</v>
      </c>
      <c r="W2382">
        <v>7.52</v>
      </c>
    </row>
    <row r="2383" spans="1:23" x14ac:dyDescent="0.3">
      <c r="A2383">
        <v>2023</v>
      </c>
      <c r="B2383" t="s">
        <v>40</v>
      </c>
      <c r="C2383" t="s">
        <v>19</v>
      </c>
      <c r="D2383">
        <v>196444</v>
      </c>
      <c r="E2383">
        <v>5.64</v>
      </c>
      <c r="F2383" s="2">
        <f>Table1[[#This Row],[website_traffic]]*(Table1[[#This Row],[conversion_rate]]/100)</f>
        <v>11079.4416</v>
      </c>
      <c r="G2383">
        <v>442977.53</v>
      </c>
      <c r="H2383" s="2">
        <f>Table1[[#This Row],[marketing_spend]]/Table1[[#This Row],[customer buying]]</f>
        <v>39.981936454270404</v>
      </c>
      <c r="I2383">
        <v>31437.47</v>
      </c>
      <c r="J2383">
        <v>30.39</v>
      </c>
      <c r="K2383" s="1">
        <f t="shared" si="37"/>
        <v>21883.622866999998</v>
      </c>
      <c r="L2383">
        <v>361.69</v>
      </c>
      <c r="M2383">
        <v>0.91</v>
      </c>
      <c r="N2383" s="1">
        <f>Table1[[#This Row],[final_price]]*Table1[[#This Row],[competitor_price_index]]</f>
        <v>19914.09680897</v>
      </c>
      <c r="O2383" t="s">
        <v>44</v>
      </c>
      <c r="P2383">
        <v>150</v>
      </c>
      <c r="Q2383">
        <v>10580</v>
      </c>
      <c r="R2383">
        <v>10.69</v>
      </c>
      <c r="S2383" s="2">
        <f>Table1[[#This Row],[units_sold]]*(Table1[[#This Row],[return_rate]]/100)</f>
        <v>1131.002</v>
      </c>
      <c r="T2383" s="2">
        <f>Table1[[#This Row],[units_sold]]-Table1[[#This Row],[unit_return]]</f>
        <v>9448.9979999999996</v>
      </c>
      <c r="U2383">
        <f>Table1[[#This Row],[final_sold]]*Table1[[#This Row],[final_price]]</f>
        <v>206778308.70303723</v>
      </c>
      <c r="V2383">
        <v>3.82</v>
      </c>
      <c r="W2383">
        <v>19.350000000000001</v>
      </c>
    </row>
    <row r="2384" spans="1:23" x14ac:dyDescent="0.3">
      <c r="A2384">
        <v>2023</v>
      </c>
      <c r="B2384" t="s">
        <v>40</v>
      </c>
      <c r="C2384" t="s">
        <v>22</v>
      </c>
      <c r="D2384">
        <v>158050</v>
      </c>
      <c r="E2384">
        <v>4.57</v>
      </c>
      <c r="F2384" s="2">
        <f>Table1[[#This Row],[website_traffic]]*(Table1[[#This Row],[conversion_rate]]/100)</f>
        <v>7222.8850000000011</v>
      </c>
      <c r="G2384">
        <v>22944.9</v>
      </c>
      <c r="H2384" s="2">
        <f>Table1[[#This Row],[marketing_spend]]/Table1[[#This Row],[customer buying]]</f>
        <v>3.1766946310234756</v>
      </c>
      <c r="I2384">
        <v>39844.21</v>
      </c>
      <c r="J2384">
        <v>24.87</v>
      </c>
      <c r="K2384" s="1">
        <f t="shared" si="37"/>
        <v>29934.954973</v>
      </c>
      <c r="L2384">
        <v>183.18</v>
      </c>
      <c r="M2384">
        <v>1.04</v>
      </c>
      <c r="N2384" s="1">
        <f>Table1[[#This Row],[final_price]]*Table1[[#This Row],[competitor_price_index]]</f>
        <v>31132.35317192</v>
      </c>
      <c r="O2384" t="s">
        <v>44</v>
      </c>
      <c r="P2384">
        <v>655</v>
      </c>
      <c r="Q2384">
        <v>8378</v>
      </c>
      <c r="R2384">
        <v>12.43</v>
      </c>
      <c r="S2384" s="2">
        <f>Table1[[#This Row],[units_sold]]*(Table1[[#This Row],[return_rate]]/100)</f>
        <v>1041.3853999999999</v>
      </c>
      <c r="T2384" s="2">
        <f>Table1[[#This Row],[units_sold]]-Table1[[#This Row],[unit_return]]</f>
        <v>7336.6145999999999</v>
      </c>
      <c r="U2384">
        <f>Table1[[#This Row],[final_sold]]*Table1[[#This Row],[final_price]]</f>
        <v>219621227.70525441</v>
      </c>
      <c r="V2384">
        <v>4.6399999999999997</v>
      </c>
      <c r="W2384">
        <v>10.46</v>
      </c>
    </row>
    <row r="2385" spans="1:23" x14ac:dyDescent="0.3">
      <c r="A2385">
        <v>2023</v>
      </c>
      <c r="B2385" t="s">
        <v>40</v>
      </c>
      <c r="C2385" t="s">
        <v>18</v>
      </c>
      <c r="D2385">
        <v>45379</v>
      </c>
      <c r="E2385">
        <v>2.66</v>
      </c>
      <c r="F2385" s="2">
        <f>Table1[[#This Row],[website_traffic]]*(Table1[[#This Row],[conversion_rate]]/100)</f>
        <v>1207.0814</v>
      </c>
      <c r="G2385">
        <v>54332.27</v>
      </c>
      <c r="H2385" s="2">
        <f>Table1[[#This Row],[marketing_spend]]/Table1[[#This Row],[customer buying]]</f>
        <v>45.011272644910271</v>
      </c>
      <c r="I2385">
        <v>40343.620000000003</v>
      </c>
      <c r="J2385">
        <v>0.93</v>
      </c>
      <c r="K2385" s="1">
        <f t="shared" si="37"/>
        <v>39968.424334000003</v>
      </c>
      <c r="L2385">
        <v>158.38999999999999</v>
      </c>
      <c r="M2385">
        <v>1.03</v>
      </c>
      <c r="N2385" s="1">
        <f>Table1[[#This Row],[final_price]]*Table1[[#This Row],[competitor_price_index]]</f>
        <v>41167.477064020008</v>
      </c>
      <c r="O2385" t="s">
        <v>45</v>
      </c>
      <c r="P2385">
        <v>989</v>
      </c>
      <c r="Q2385">
        <v>943</v>
      </c>
      <c r="R2385">
        <v>16.04</v>
      </c>
      <c r="S2385" s="2">
        <f>Table1[[#This Row],[units_sold]]*(Table1[[#This Row],[return_rate]]/100)</f>
        <v>151.25719999999998</v>
      </c>
      <c r="T2385" s="2">
        <f>Table1[[#This Row],[units_sold]]-Table1[[#This Row],[unit_return]]</f>
        <v>791.74279999999999</v>
      </c>
      <c r="U2385">
        <f>Table1[[#This Row],[final_sold]]*Table1[[#This Row],[final_price]]</f>
        <v>31644712.193789296</v>
      </c>
      <c r="V2385">
        <v>3.91</v>
      </c>
      <c r="W2385">
        <v>4.75</v>
      </c>
    </row>
    <row r="2386" spans="1:23" x14ac:dyDescent="0.3">
      <c r="A2386">
        <v>2023</v>
      </c>
      <c r="B2386" t="s">
        <v>40</v>
      </c>
      <c r="C2386" t="s">
        <v>19</v>
      </c>
      <c r="D2386">
        <v>95440</v>
      </c>
      <c r="E2386">
        <v>7.49</v>
      </c>
      <c r="F2386" s="2">
        <f>Table1[[#This Row],[website_traffic]]*(Table1[[#This Row],[conversion_rate]]/100)</f>
        <v>7148.456000000001</v>
      </c>
      <c r="G2386">
        <v>98899.7</v>
      </c>
      <c r="H2386" s="2">
        <f>Table1[[#This Row],[marketing_spend]]/Table1[[#This Row],[customer buying]]</f>
        <v>13.835113484646193</v>
      </c>
      <c r="I2386">
        <v>22659.13</v>
      </c>
      <c r="J2386">
        <v>22.1</v>
      </c>
      <c r="K2386" s="1">
        <f t="shared" si="37"/>
        <v>17651.46227</v>
      </c>
      <c r="L2386">
        <v>499.49</v>
      </c>
      <c r="M2386">
        <v>1.02</v>
      </c>
      <c r="N2386" s="1">
        <f>Table1[[#This Row],[final_price]]*Table1[[#This Row],[competitor_price_index]]</f>
        <v>18004.491515400001</v>
      </c>
      <c r="O2386" t="s">
        <v>45</v>
      </c>
      <c r="P2386">
        <v>4403</v>
      </c>
      <c r="Q2386">
        <v>3774</v>
      </c>
      <c r="R2386">
        <v>8.48</v>
      </c>
      <c r="S2386" s="2">
        <f>Table1[[#This Row],[units_sold]]*(Table1[[#This Row],[return_rate]]/100)</f>
        <v>320.03519999999997</v>
      </c>
      <c r="T2386" s="2">
        <f>Table1[[#This Row],[units_sold]]-Table1[[#This Row],[unit_return]]</f>
        <v>3453.9648000000002</v>
      </c>
      <c r="U2386">
        <f>Table1[[#This Row],[final_sold]]*Table1[[#This Row],[final_price]]</f>
        <v>60967529.3491081</v>
      </c>
      <c r="V2386">
        <v>2.64</v>
      </c>
      <c r="W2386">
        <v>8.74</v>
      </c>
    </row>
    <row r="2387" spans="1:23" x14ac:dyDescent="0.3">
      <c r="A2387">
        <v>2023</v>
      </c>
      <c r="B2387" t="s">
        <v>40</v>
      </c>
      <c r="C2387" t="s">
        <v>21</v>
      </c>
      <c r="D2387">
        <v>146963</v>
      </c>
      <c r="E2387">
        <v>3.84</v>
      </c>
      <c r="F2387" s="2">
        <f>Table1[[#This Row],[website_traffic]]*(Table1[[#This Row],[conversion_rate]]/100)</f>
        <v>5643.3791999999994</v>
      </c>
      <c r="G2387">
        <v>230192.86</v>
      </c>
      <c r="H2387" s="2">
        <f>Table1[[#This Row],[marketing_spend]]/Table1[[#This Row],[customer buying]]</f>
        <v>40.789897655645753</v>
      </c>
      <c r="I2387">
        <v>33104.22</v>
      </c>
      <c r="J2387">
        <v>23.52</v>
      </c>
      <c r="K2387" s="1">
        <f t="shared" si="37"/>
        <v>25318.107456000002</v>
      </c>
      <c r="L2387">
        <v>424.04</v>
      </c>
      <c r="M2387">
        <v>0.88</v>
      </c>
      <c r="N2387" s="1">
        <f>Table1[[#This Row],[final_price]]*Table1[[#This Row],[competitor_price_index]]</f>
        <v>22279.934561280003</v>
      </c>
      <c r="O2387" t="s">
        <v>45</v>
      </c>
      <c r="P2387">
        <v>1336</v>
      </c>
      <c r="Q2387">
        <v>5248</v>
      </c>
      <c r="R2387">
        <v>10.63</v>
      </c>
      <c r="S2387" s="2">
        <f>Table1[[#This Row],[units_sold]]*(Table1[[#This Row],[return_rate]]/100)</f>
        <v>557.86239999999998</v>
      </c>
      <c r="T2387" s="2">
        <f>Table1[[#This Row],[units_sold]]-Table1[[#This Row],[unit_return]]</f>
        <v>4690.1376</v>
      </c>
      <c r="U2387">
        <f>Table1[[#This Row],[final_sold]]*Table1[[#This Row],[final_price]]</f>
        <v>118745407.74022596</v>
      </c>
      <c r="V2387">
        <v>4.6500000000000004</v>
      </c>
      <c r="W2387">
        <v>7.61</v>
      </c>
    </row>
    <row r="2388" spans="1:23" x14ac:dyDescent="0.3">
      <c r="A2388">
        <v>2023</v>
      </c>
      <c r="B2388" t="s">
        <v>40</v>
      </c>
      <c r="C2388" t="s">
        <v>21</v>
      </c>
      <c r="D2388">
        <v>197239</v>
      </c>
      <c r="E2388">
        <v>4.01</v>
      </c>
      <c r="F2388" s="2">
        <f>Table1[[#This Row],[website_traffic]]*(Table1[[#This Row],[conversion_rate]]/100)</f>
        <v>7909.2838999999994</v>
      </c>
      <c r="G2388">
        <v>144392.29999999999</v>
      </c>
      <c r="H2388" s="2">
        <f>Table1[[#This Row],[marketing_spend]]/Table1[[#This Row],[customer buying]]</f>
        <v>18.256052232490983</v>
      </c>
      <c r="I2388">
        <v>36537.980000000003</v>
      </c>
      <c r="J2388">
        <v>33.6</v>
      </c>
      <c r="K2388" s="1">
        <f t="shared" si="37"/>
        <v>24261.218720000001</v>
      </c>
      <c r="L2388">
        <v>259.54000000000002</v>
      </c>
      <c r="M2388">
        <v>0.88</v>
      </c>
      <c r="N2388" s="1">
        <f>Table1[[#This Row],[final_price]]*Table1[[#This Row],[competitor_price_index]]</f>
        <v>21349.8724736</v>
      </c>
      <c r="O2388" t="s">
        <v>45</v>
      </c>
      <c r="P2388">
        <v>278</v>
      </c>
      <c r="Q2388">
        <v>3970</v>
      </c>
      <c r="R2388">
        <v>14.75</v>
      </c>
      <c r="S2388" s="2">
        <f>Table1[[#This Row],[units_sold]]*(Table1[[#This Row],[return_rate]]/100)</f>
        <v>585.57499999999993</v>
      </c>
      <c r="T2388" s="2">
        <f>Table1[[#This Row],[units_sold]]-Table1[[#This Row],[unit_return]]</f>
        <v>3384.4250000000002</v>
      </c>
      <c r="U2388">
        <f>Table1[[#This Row],[final_sold]]*Table1[[#This Row],[final_price]]</f>
        <v>82110275.166436002</v>
      </c>
      <c r="V2388">
        <v>2.5099999999999998</v>
      </c>
      <c r="W2388">
        <v>14.93</v>
      </c>
    </row>
    <row r="2389" spans="1:23" x14ac:dyDescent="0.3">
      <c r="A2389">
        <v>2023</v>
      </c>
      <c r="B2389" t="s">
        <v>40</v>
      </c>
      <c r="C2389" t="s">
        <v>20</v>
      </c>
      <c r="D2389">
        <v>123617</v>
      </c>
      <c r="E2389">
        <v>5.0599999999999996</v>
      </c>
      <c r="F2389" s="2">
        <f>Table1[[#This Row],[website_traffic]]*(Table1[[#This Row],[conversion_rate]]/100)</f>
        <v>6255.0201999999999</v>
      </c>
      <c r="G2389">
        <v>303351.25</v>
      </c>
      <c r="H2389" s="2">
        <f>Table1[[#This Row],[marketing_spend]]/Table1[[#This Row],[customer buying]]</f>
        <v>48.497245460534245</v>
      </c>
      <c r="I2389">
        <v>15399.68</v>
      </c>
      <c r="J2389">
        <v>12.57</v>
      </c>
      <c r="K2389" s="1">
        <f t="shared" si="37"/>
        <v>13463.940224</v>
      </c>
      <c r="L2389">
        <v>126.6</v>
      </c>
      <c r="M2389">
        <v>1.1599999999999999</v>
      </c>
      <c r="N2389" s="1">
        <f>Table1[[#This Row],[final_price]]*Table1[[#This Row],[competitor_price_index]]</f>
        <v>15618.17065984</v>
      </c>
      <c r="O2389" t="s">
        <v>44</v>
      </c>
      <c r="P2389">
        <v>142</v>
      </c>
      <c r="Q2389">
        <v>6301</v>
      </c>
      <c r="R2389">
        <v>10.039999999999999</v>
      </c>
      <c r="S2389" s="2">
        <f>Table1[[#This Row],[units_sold]]*(Table1[[#This Row],[return_rate]]/100)</f>
        <v>632.6203999999999</v>
      </c>
      <c r="T2389" s="2">
        <f>Table1[[#This Row],[units_sold]]-Table1[[#This Row],[unit_return]]</f>
        <v>5668.3796000000002</v>
      </c>
      <c r="U2389">
        <f>Table1[[#This Row],[final_sold]]*Table1[[#This Row],[final_price]]</f>
        <v>76318724.101341039</v>
      </c>
      <c r="V2389">
        <v>4.03</v>
      </c>
      <c r="W2389">
        <v>13.65</v>
      </c>
    </row>
    <row r="2390" spans="1:23" x14ac:dyDescent="0.3">
      <c r="A2390">
        <v>2023</v>
      </c>
      <c r="B2390" t="s">
        <v>40</v>
      </c>
      <c r="C2390" t="s">
        <v>22</v>
      </c>
      <c r="D2390">
        <v>60117</v>
      </c>
      <c r="E2390">
        <v>5.42</v>
      </c>
      <c r="F2390" s="2">
        <f>Table1[[#This Row],[website_traffic]]*(Table1[[#This Row],[conversion_rate]]/100)</f>
        <v>3258.3413999999998</v>
      </c>
      <c r="G2390">
        <v>273307.52000000002</v>
      </c>
      <c r="H2390" s="2">
        <f>Table1[[#This Row],[marketing_spend]]/Table1[[#This Row],[customer buying]]</f>
        <v>83.879338119694893</v>
      </c>
      <c r="I2390">
        <v>33235.46</v>
      </c>
      <c r="J2390">
        <v>26.02</v>
      </c>
      <c r="K2390" s="1">
        <f t="shared" si="37"/>
        <v>24587.593308</v>
      </c>
      <c r="L2390">
        <v>198.84</v>
      </c>
      <c r="M2390">
        <v>1.1399999999999999</v>
      </c>
      <c r="N2390" s="1">
        <f>Table1[[#This Row],[final_price]]*Table1[[#This Row],[competitor_price_index]]</f>
        <v>28029.856371119997</v>
      </c>
      <c r="O2390" t="s">
        <v>45</v>
      </c>
      <c r="P2390">
        <v>3771</v>
      </c>
      <c r="Q2390">
        <v>2137</v>
      </c>
      <c r="R2390">
        <v>2.87</v>
      </c>
      <c r="S2390" s="2">
        <f>Table1[[#This Row],[units_sold]]*(Table1[[#This Row],[return_rate]]/100)</f>
        <v>61.331899999999997</v>
      </c>
      <c r="T2390" s="2">
        <f>Table1[[#This Row],[units_sold]]-Table1[[#This Row],[unit_return]]</f>
        <v>2075.6680999999999</v>
      </c>
      <c r="U2390">
        <f>Table1[[#This Row],[final_sold]]*Table1[[#This Row],[final_price]]</f>
        <v>51035683.085189074</v>
      </c>
      <c r="V2390">
        <v>3.28</v>
      </c>
      <c r="W2390">
        <v>10.98</v>
      </c>
    </row>
    <row r="2391" spans="1:23" x14ac:dyDescent="0.3">
      <c r="A2391">
        <v>2023</v>
      </c>
      <c r="B2391" t="s">
        <v>40</v>
      </c>
      <c r="C2391" t="s">
        <v>19</v>
      </c>
      <c r="D2391">
        <v>72439</v>
      </c>
      <c r="E2391">
        <v>6.82</v>
      </c>
      <c r="F2391" s="2">
        <f>Table1[[#This Row],[website_traffic]]*(Table1[[#This Row],[conversion_rate]]/100)</f>
        <v>4940.3397999999997</v>
      </c>
      <c r="G2391">
        <v>236251.2</v>
      </c>
      <c r="H2391" s="2">
        <f>Table1[[#This Row],[marketing_spend]]/Table1[[#This Row],[customer buying]]</f>
        <v>47.820840177835542</v>
      </c>
      <c r="I2391">
        <v>18805.560000000001</v>
      </c>
      <c r="J2391">
        <v>40.729999999999997</v>
      </c>
      <c r="K2391" s="1">
        <f t="shared" si="37"/>
        <v>11146.055412000002</v>
      </c>
      <c r="L2391">
        <v>339.34</v>
      </c>
      <c r="M2391">
        <v>0.95</v>
      </c>
      <c r="N2391" s="1">
        <f>Table1[[#This Row],[final_price]]*Table1[[#This Row],[competitor_price_index]]</f>
        <v>10588.7526414</v>
      </c>
      <c r="O2391" t="s">
        <v>44</v>
      </c>
      <c r="P2391">
        <v>665</v>
      </c>
      <c r="Q2391">
        <v>5594</v>
      </c>
      <c r="R2391">
        <v>7.59</v>
      </c>
      <c r="S2391" s="2">
        <f>Table1[[#This Row],[units_sold]]*(Table1[[#This Row],[return_rate]]/100)</f>
        <v>424.58459999999997</v>
      </c>
      <c r="T2391" s="2">
        <f>Table1[[#This Row],[units_sold]]-Table1[[#This Row],[unit_return]]</f>
        <v>5169.4153999999999</v>
      </c>
      <c r="U2391">
        <f>Table1[[#This Row],[final_sold]]*Table1[[#This Row],[final_price]]</f>
        <v>57618590.496046148</v>
      </c>
      <c r="V2391">
        <v>4.53</v>
      </c>
      <c r="W2391">
        <v>16.78</v>
      </c>
    </row>
    <row r="2392" spans="1:23" x14ac:dyDescent="0.3">
      <c r="A2392">
        <v>2023</v>
      </c>
      <c r="B2392" t="s">
        <v>40</v>
      </c>
      <c r="C2392" t="s">
        <v>20</v>
      </c>
      <c r="D2392">
        <v>65368</v>
      </c>
      <c r="E2392">
        <v>3.34</v>
      </c>
      <c r="F2392" s="2">
        <f>Table1[[#This Row],[website_traffic]]*(Table1[[#This Row],[conversion_rate]]/100)</f>
        <v>2183.2912000000001</v>
      </c>
      <c r="G2392">
        <v>331701.28999999998</v>
      </c>
      <c r="H2392" s="2">
        <f>Table1[[#This Row],[marketing_spend]]/Table1[[#This Row],[customer buying]]</f>
        <v>151.92718680861259</v>
      </c>
      <c r="I2392">
        <v>15325.45</v>
      </c>
      <c r="J2392">
        <v>28.16</v>
      </c>
      <c r="K2392" s="1">
        <f t="shared" si="37"/>
        <v>11009.80328</v>
      </c>
      <c r="L2392">
        <v>249.14</v>
      </c>
      <c r="M2392">
        <v>1.02</v>
      </c>
      <c r="N2392" s="1">
        <f>Table1[[#This Row],[final_price]]*Table1[[#This Row],[competitor_price_index]]</f>
        <v>11229.999345600001</v>
      </c>
      <c r="O2392" t="s">
        <v>45</v>
      </c>
      <c r="P2392">
        <v>3436</v>
      </c>
      <c r="Q2392">
        <v>1545</v>
      </c>
      <c r="R2392">
        <v>6.12</v>
      </c>
      <c r="S2392" s="2">
        <f>Table1[[#This Row],[units_sold]]*(Table1[[#This Row],[return_rate]]/100)</f>
        <v>94.554000000000002</v>
      </c>
      <c r="T2392" s="2">
        <f>Table1[[#This Row],[units_sold]]-Table1[[#This Row],[unit_return]]</f>
        <v>1450.4459999999999</v>
      </c>
      <c r="U2392">
        <f>Table1[[#This Row],[final_sold]]*Table1[[#This Row],[final_price]]</f>
        <v>15969125.128262879</v>
      </c>
      <c r="V2392">
        <v>3.54</v>
      </c>
      <c r="W2392">
        <v>14.5</v>
      </c>
    </row>
    <row r="2393" spans="1:23" x14ac:dyDescent="0.3">
      <c r="A2393">
        <v>2023</v>
      </c>
      <c r="B2393" t="s">
        <v>40</v>
      </c>
      <c r="C2393" t="s">
        <v>22</v>
      </c>
      <c r="D2393">
        <v>82061</v>
      </c>
      <c r="E2393">
        <v>7.89</v>
      </c>
      <c r="F2393" s="2">
        <f>Table1[[#This Row],[website_traffic]]*(Table1[[#This Row],[conversion_rate]]/100)</f>
        <v>6474.6129000000001</v>
      </c>
      <c r="G2393">
        <v>323144.99</v>
      </c>
      <c r="H2393" s="2">
        <f>Table1[[#This Row],[marketing_spend]]/Table1[[#This Row],[customer buying]]</f>
        <v>49.909545943665606</v>
      </c>
      <c r="I2393">
        <v>12903.34</v>
      </c>
      <c r="J2393">
        <v>54.93</v>
      </c>
      <c r="K2393" s="1">
        <f t="shared" si="37"/>
        <v>5815.5353379999997</v>
      </c>
      <c r="L2393">
        <v>249.28</v>
      </c>
      <c r="M2393">
        <v>1.19</v>
      </c>
      <c r="N2393" s="1">
        <f>Table1[[#This Row],[final_price]]*Table1[[#This Row],[competitor_price_index]]</f>
        <v>6920.487052219999</v>
      </c>
      <c r="O2393" t="s">
        <v>44</v>
      </c>
      <c r="P2393">
        <v>1078</v>
      </c>
      <c r="Q2393">
        <v>4791</v>
      </c>
      <c r="R2393">
        <v>1.23</v>
      </c>
      <c r="S2393" s="2">
        <f>Table1[[#This Row],[units_sold]]*(Table1[[#This Row],[return_rate]]/100)</f>
        <v>58.929299999999998</v>
      </c>
      <c r="T2393" s="2">
        <f>Table1[[#This Row],[units_sold]]-Table1[[#This Row],[unit_return]]</f>
        <v>4732.0707000000002</v>
      </c>
      <c r="U2393">
        <f>Table1[[#This Row],[final_sold]]*Table1[[#This Row],[final_price]]</f>
        <v>27519524.377764396</v>
      </c>
      <c r="V2393">
        <v>2.96</v>
      </c>
      <c r="W2393">
        <v>20.21</v>
      </c>
    </row>
    <row r="2394" spans="1:23" x14ac:dyDescent="0.3">
      <c r="A2394">
        <v>2023</v>
      </c>
      <c r="B2394" t="s">
        <v>40</v>
      </c>
      <c r="C2394" t="s">
        <v>22</v>
      </c>
      <c r="D2394">
        <v>114993</v>
      </c>
      <c r="E2394">
        <v>1.81</v>
      </c>
      <c r="F2394" s="2">
        <f>Table1[[#This Row],[website_traffic]]*(Table1[[#This Row],[conversion_rate]]/100)</f>
        <v>2081.3733000000002</v>
      </c>
      <c r="G2394">
        <v>426387.98</v>
      </c>
      <c r="H2394" s="2">
        <f>Table1[[#This Row],[marketing_spend]]/Table1[[#This Row],[customer buying]]</f>
        <v>204.85896499200788</v>
      </c>
      <c r="I2394">
        <v>1416.46</v>
      </c>
      <c r="J2394">
        <v>10.26</v>
      </c>
      <c r="K2394" s="1">
        <f t="shared" si="37"/>
        <v>1271.131204</v>
      </c>
      <c r="L2394">
        <v>96.26</v>
      </c>
      <c r="M2394">
        <v>1.1100000000000001</v>
      </c>
      <c r="N2394" s="1">
        <f>Table1[[#This Row],[final_price]]*Table1[[#This Row],[competitor_price_index]]</f>
        <v>1410.9556364400003</v>
      </c>
      <c r="O2394" t="s">
        <v>45</v>
      </c>
      <c r="P2394">
        <v>1374</v>
      </c>
      <c r="Q2394">
        <v>1586</v>
      </c>
      <c r="R2394">
        <v>23.49</v>
      </c>
      <c r="S2394" s="2">
        <f>Table1[[#This Row],[units_sold]]*(Table1[[#This Row],[return_rate]]/100)</f>
        <v>372.5514</v>
      </c>
      <c r="T2394" s="2">
        <f>Table1[[#This Row],[units_sold]]-Table1[[#This Row],[unit_return]]</f>
        <v>1213.4485999999999</v>
      </c>
      <c r="U2394">
        <f>Table1[[#This Row],[final_sold]]*Table1[[#This Row],[final_price]]</f>
        <v>1542452.3799101145</v>
      </c>
      <c r="V2394">
        <v>3.81</v>
      </c>
      <c r="W2394">
        <v>4.43</v>
      </c>
    </row>
    <row r="2395" spans="1:23" x14ac:dyDescent="0.3">
      <c r="A2395">
        <v>2023</v>
      </c>
      <c r="B2395" t="s">
        <v>40</v>
      </c>
      <c r="C2395" t="s">
        <v>21</v>
      </c>
      <c r="D2395">
        <v>25715</v>
      </c>
      <c r="E2395">
        <v>3.27</v>
      </c>
      <c r="F2395" s="2">
        <f>Table1[[#This Row],[website_traffic]]*(Table1[[#This Row],[conversion_rate]]/100)</f>
        <v>840.88049999999998</v>
      </c>
      <c r="G2395">
        <v>77056.039999999994</v>
      </c>
      <c r="H2395" s="2">
        <f>Table1[[#This Row],[marketing_spend]]/Table1[[#This Row],[customer buying]]</f>
        <v>91.63732539879328</v>
      </c>
      <c r="I2395">
        <v>32770.35</v>
      </c>
      <c r="J2395">
        <v>13.43</v>
      </c>
      <c r="K2395" s="1">
        <f t="shared" si="37"/>
        <v>28369.291995</v>
      </c>
      <c r="L2395">
        <v>206.89</v>
      </c>
      <c r="M2395">
        <v>0.94</v>
      </c>
      <c r="N2395" s="1">
        <f>Table1[[#This Row],[final_price]]*Table1[[#This Row],[competitor_price_index]]</f>
        <v>26667.134475299998</v>
      </c>
      <c r="O2395" t="s">
        <v>44</v>
      </c>
      <c r="P2395">
        <v>2694</v>
      </c>
      <c r="Q2395">
        <v>788</v>
      </c>
      <c r="R2395">
        <v>23.46</v>
      </c>
      <c r="S2395" s="2">
        <f>Table1[[#This Row],[units_sold]]*(Table1[[#This Row],[return_rate]]/100)</f>
        <v>184.8648</v>
      </c>
      <c r="T2395" s="2">
        <f>Table1[[#This Row],[units_sold]]-Table1[[#This Row],[unit_return]]</f>
        <v>603.13519999999994</v>
      </c>
      <c r="U2395">
        <f>Table1[[#This Row],[final_sold]]*Table1[[#This Row],[final_price]]</f>
        <v>17110518.601262722</v>
      </c>
      <c r="V2395">
        <v>3.75</v>
      </c>
      <c r="W2395">
        <v>15.77</v>
      </c>
    </row>
    <row r="2396" spans="1:23" x14ac:dyDescent="0.3">
      <c r="A2396">
        <v>2023</v>
      </c>
      <c r="B2396" t="s">
        <v>40</v>
      </c>
      <c r="C2396" t="s">
        <v>19</v>
      </c>
      <c r="D2396">
        <v>145699</v>
      </c>
      <c r="E2396">
        <v>3.83</v>
      </c>
      <c r="F2396" s="2">
        <f>Table1[[#This Row],[website_traffic]]*(Table1[[#This Row],[conversion_rate]]/100)</f>
        <v>5580.2717000000002</v>
      </c>
      <c r="G2396">
        <v>443929.56</v>
      </c>
      <c r="H2396" s="2">
        <f>Table1[[#This Row],[marketing_spend]]/Table1[[#This Row],[customer buying]]</f>
        <v>79.553395222673473</v>
      </c>
      <c r="I2396">
        <v>33741.14</v>
      </c>
      <c r="J2396">
        <v>10.46</v>
      </c>
      <c r="K2396" s="1">
        <f t="shared" si="37"/>
        <v>30211.816756</v>
      </c>
      <c r="L2396">
        <v>69.569999999999993</v>
      </c>
      <c r="M2396">
        <v>0.89</v>
      </c>
      <c r="N2396" s="1">
        <f>Table1[[#This Row],[final_price]]*Table1[[#This Row],[competitor_price_index]]</f>
        <v>26888.516912840001</v>
      </c>
      <c r="O2396" t="s">
        <v>45</v>
      </c>
      <c r="P2396">
        <v>4077</v>
      </c>
      <c r="Q2396">
        <v>4810</v>
      </c>
      <c r="R2396">
        <v>1.22</v>
      </c>
      <c r="S2396" s="2">
        <f>Table1[[#This Row],[units_sold]]*(Table1[[#This Row],[return_rate]]/100)</f>
        <v>58.681999999999995</v>
      </c>
      <c r="T2396" s="2">
        <f>Table1[[#This Row],[units_sold]]-Table1[[#This Row],[unit_return]]</f>
        <v>4751.3180000000002</v>
      </c>
      <c r="U2396">
        <f>Table1[[#This Row],[final_sold]]*Table1[[#This Row],[final_price]]</f>
        <v>143545948.76548442</v>
      </c>
      <c r="V2396">
        <v>4.3099999999999996</v>
      </c>
      <c r="W2396">
        <v>18.36</v>
      </c>
    </row>
    <row r="2397" spans="1:23" x14ac:dyDescent="0.3">
      <c r="A2397">
        <v>2023</v>
      </c>
      <c r="B2397" t="s">
        <v>40</v>
      </c>
      <c r="C2397" t="s">
        <v>18</v>
      </c>
      <c r="D2397">
        <v>18813</v>
      </c>
      <c r="E2397">
        <v>6.89</v>
      </c>
      <c r="F2397" s="2">
        <f>Table1[[#This Row],[website_traffic]]*(Table1[[#This Row],[conversion_rate]]/100)</f>
        <v>1296.2157</v>
      </c>
      <c r="G2397">
        <v>134771.14000000001</v>
      </c>
      <c r="H2397" s="2">
        <f>Table1[[#This Row],[marketing_spend]]/Table1[[#This Row],[customer buying]]</f>
        <v>103.97277243285976</v>
      </c>
      <c r="I2397">
        <v>32752.09</v>
      </c>
      <c r="J2397">
        <v>18.87</v>
      </c>
      <c r="K2397" s="1">
        <f t="shared" si="37"/>
        <v>26571.770617000002</v>
      </c>
      <c r="L2397">
        <v>451.24</v>
      </c>
      <c r="M2397">
        <v>1.1000000000000001</v>
      </c>
      <c r="N2397" s="1">
        <f>Table1[[#This Row],[final_price]]*Table1[[#This Row],[competitor_price_index]]</f>
        <v>29228.947678700006</v>
      </c>
      <c r="O2397" t="s">
        <v>44</v>
      </c>
      <c r="P2397">
        <v>341</v>
      </c>
      <c r="Q2397">
        <v>1591</v>
      </c>
      <c r="R2397">
        <v>20.57</v>
      </c>
      <c r="S2397" s="2">
        <f>Table1[[#This Row],[units_sold]]*(Table1[[#This Row],[return_rate]]/100)</f>
        <v>327.26869999999997</v>
      </c>
      <c r="T2397" s="2">
        <f>Table1[[#This Row],[units_sold]]-Table1[[#This Row],[unit_return]]</f>
        <v>1263.7312999999999</v>
      </c>
      <c r="U2397">
        <f>Table1[[#This Row],[final_sold]]*Table1[[#This Row],[final_price]]</f>
        <v>33579578.225123212</v>
      </c>
      <c r="V2397">
        <v>4.91</v>
      </c>
      <c r="W2397">
        <v>11.45</v>
      </c>
    </row>
    <row r="2398" spans="1:23" x14ac:dyDescent="0.3">
      <c r="A2398">
        <v>2023</v>
      </c>
      <c r="B2398" t="s">
        <v>40</v>
      </c>
      <c r="C2398" t="s">
        <v>21</v>
      </c>
      <c r="D2398">
        <v>64887</v>
      </c>
      <c r="E2398">
        <v>2.6</v>
      </c>
      <c r="F2398" s="2">
        <f>Table1[[#This Row],[website_traffic]]*(Table1[[#This Row],[conversion_rate]]/100)</f>
        <v>1687.0620000000001</v>
      </c>
      <c r="G2398">
        <v>228346.68</v>
      </c>
      <c r="H2398" s="2">
        <f>Table1[[#This Row],[marketing_spend]]/Table1[[#This Row],[customer buying]]</f>
        <v>135.3516823922298</v>
      </c>
      <c r="I2398">
        <v>15942.02</v>
      </c>
      <c r="J2398">
        <v>59.96</v>
      </c>
      <c r="K2398" s="1">
        <f t="shared" si="37"/>
        <v>6383.184808</v>
      </c>
      <c r="L2398">
        <v>216.64</v>
      </c>
      <c r="M2398">
        <v>1.17</v>
      </c>
      <c r="N2398" s="1">
        <f>Table1[[#This Row],[final_price]]*Table1[[#This Row],[competitor_price_index]]</f>
        <v>7468.3262253599996</v>
      </c>
      <c r="O2398" t="s">
        <v>45</v>
      </c>
      <c r="P2398">
        <v>4560</v>
      </c>
      <c r="Q2398">
        <v>1390</v>
      </c>
      <c r="R2398">
        <v>4.41</v>
      </c>
      <c r="S2398" s="2">
        <f>Table1[[#This Row],[units_sold]]*(Table1[[#This Row],[return_rate]]/100)</f>
        <v>61.298999999999999</v>
      </c>
      <c r="T2398" s="2">
        <f>Table1[[#This Row],[units_sold]]-Table1[[#This Row],[unit_return]]</f>
        <v>1328.701</v>
      </c>
      <c r="U2398">
        <f>Table1[[#This Row],[final_sold]]*Table1[[#This Row],[final_price]]</f>
        <v>8481344.0375744086</v>
      </c>
      <c r="V2398">
        <v>4.12</v>
      </c>
      <c r="W2398">
        <v>13.32</v>
      </c>
    </row>
    <row r="2399" spans="1:23" x14ac:dyDescent="0.3">
      <c r="A2399">
        <v>2023</v>
      </c>
      <c r="B2399" t="s">
        <v>40</v>
      </c>
      <c r="C2399" t="s">
        <v>18</v>
      </c>
      <c r="D2399">
        <v>162403</v>
      </c>
      <c r="E2399">
        <v>4.62</v>
      </c>
      <c r="F2399" s="2">
        <f>Table1[[#This Row],[website_traffic]]*(Table1[[#This Row],[conversion_rate]]/100)</f>
        <v>7503.0185999999994</v>
      </c>
      <c r="G2399">
        <v>250534.8</v>
      </c>
      <c r="H2399" s="2">
        <f>Table1[[#This Row],[marketing_spend]]/Table1[[#This Row],[customer buying]]</f>
        <v>33.391200709538424</v>
      </c>
      <c r="I2399">
        <v>26963.360000000001</v>
      </c>
      <c r="J2399">
        <v>34.22</v>
      </c>
      <c r="K2399" s="1">
        <f t="shared" si="37"/>
        <v>17736.498207999997</v>
      </c>
      <c r="L2399">
        <v>257.86</v>
      </c>
      <c r="M2399">
        <v>0.97</v>
      </c>
      <c r="N2399" s="1">
        <f>Table1[[#This Row],[final_price]]*Table1[[#This Row],[competitor_price_index]]</f>
        <v>17204.403261759995</v>
      </c>
      <c r="O2399" t="s">
        <v>45</v>
      </c>
      <c r="P2399">
        <v>2063</v>
      </c>
      <c r="Q2399">
        <v>5432</v>
      </c>
      <c r="R2399">
        <v>14.62</v>
      </c>
      <c r="S2399" s="2">
        <f>Table1[[#This Row],[units_sold]]*(Table1[[#This Row],[return_rate]]/100)</f>
        <v>794.15840000000003</v>
      </c>
      <c r="T2399" s="2">
        <f>Table1[[#This Row],[units_sold]]-Table1[[#This Row],[unit_return]]</f>
        <v>4637.8415999999997</v>
      </c>
      <c r="U2399">
        <f>Table1[[#This Row],[final_sold]]*Table1[[#This Row],[final_price]]</f>
        <v>82259069.227387831</v>
      </c>
      <c r="V2399">
        <v>3.62</v>
      </c>
      <c r="W2399">
        <v>13.18</v>
      </c>
    </row>
    <row r="2400" spans="1:23" x14ac:dyDescent="0.3">
      <c r="A2400">
        <v>2023</v>
      </c>
      <c r="B2400" t="s">
        <v>40</v>
      </c>
      <c r="C2400" t="s">
        <v>21</v>
      </c>
      <c r="D2400">
        <v>8585</v>
      </c>
      <c r="E2400">
        <v>0.56999999999999995</v>
      </c>
      <c r="F2400" s="2">
        <f>Table1[[#This Row],[website_traffic]]*(Table1[[#This Row],[conversion_rate]]/100)</f>
        <v>48.934499999999993</v>
      </c>
      <c r="G2400">
        <v>491311.44</v>
      </c>
      <c r="H2400" s="2">
        <f>Table1[[#This Row],[marketing_spend]]/Table1[[#This Row],[customer buying]]</f>
        <v>10040.185145449532</v>
      </c>
      <c r="I2400">
        <v>1097.99</v>
      </c>
      <c r="J2400">
        <v>5.0199999999999996</v>
      </c>
      <c r="K2400" s="1">
        <f t="shared" si="37"/>
        <v>1042.8709019999999</v>
      </c>
      <c r="L2400">
        <v>259.39999999999998</v>
      </c>
      <c r="M2400">
        <v>1.04</v>
      </c>
      <c r="N2400" s="1">
        <f>Table1[[#This Row],[final_price]]*Table1[[#This Row],[competitor_price_index]]</f>
        <v>1084.5857380799998</v>
      </c>
      <c r="O2400" t="s">
        <v>45</v>
      </c>
      <c r="P2400">
        <v>1761</v>
      </c>
      <c r="Q2400">
        <v>43</v>
      </c>
      <c r="R2400">
        <v>3.72</v>
      </c>
      <c r="S2400" s="2">
        <f>Table1[[#This Row],[units_sold]]*(Table1[[#This Row],[return_rate]]/100)</f>
        <v>1.5996000000000001</v>
      </c>
      <c r="T2400" s="2">
        <f>Table1[[#This Row],[units_sold]]-Table1[[#This Row],[unit_return]]</f>
        <v>41.400399999999998</v>
      </c>
      <c r="U2400">
        <f>Table1[[#This Row],[final_sold]]*Table1[[#This Row],[final_price]]</f>
        <v>43175.272491160795</v>
      </c>
      <c r="V2400">
        <v>4.46</v>
      </c>
      <c r="W2400">
        <v>6.63</v>
      </c>
    </row>
    <row r="2401" spans="1:23" x14ac:dyDescent="0.3">
      <c r="A2401">
        <v>2023</v>
      </c>
      <c r="B2401" t="s">
        <v>40</v>
      </c>
      <c r="C2401" t="s">
        <v>22</v>
      </c>
      <c r="D2401">
        <v>2825</v>
      </c>
      <c r="E2401">
        <v>1.97</v>
      </c>
      <c r="F2401" s="2">
        <f>Table1[[#This Row],[website_traffic]]*(Table1[[#This Row],[conversion_rate]]/100)</f>
        <v>55.652499999999996</v>
      </c>
      <c r="G2401">
        <v>25593.599999999999</v>
      </c>
      <c r="H2401" s="2">
        <f>Table1[[#This Row],[marketing_spend]]/Table1[[#This Row],[customer buying]]</f>
        <v>459.88230537711695</v>
      </c>
      <c r="I2401">
        <v>41445</v>
      </c>
      <c r="J2401">
        <v>50.92</v>
      </c>
      <c r="K2401" s="1">
        <f t="shared" si="37"/>
        <v>20341.206000000002</v>
      </c>
      <c r="L2401">
        <v>100.3</v>
      </c>
      <c r="M2401">
        <v>0.88</v>
      </c>
      <c r="N2401" s="1">
        <f>Table1[[#This Row],[final_price]]*Table1[[#This Row],[competitor_price_index]]</f>
        <v>17900.261280000002</v>
      </c>
      <c r="O2401" t="s">
        <v>44</v>
      </c>
      <c r="P2401">
        <v>181</v>
      </c>
      <c r="Q2401">
        <v>65</v>
      </c>
      <c r="R2401">
        <v>14.26</v>
      </c>
      <c r="S2401" s="2">
        <f>Table1[[#This Row],[units_sold]]*(Table1[[#This Row],[return_rate]]/100)</f>
        <v>9.2690000000000001</v>
      </c>
      <c r="T2401" s="2">
        <f>Table1[[#This Row],[units_sold]]-Table1[[#This Row],[unit_return]]</f>
        <v>55.731000000000002</v>
      </c>
      <c r="U2401">
        <f>Table1[[#This Row],[final_sold]]*Table1[[#This Row],[final_price]]</f>
        <v>1133635.7515860002</v>
      </c>
      <c r="V2401">
        <v>4.7300000000000004</v>
      </c>
      <c r="W2401">
        <v>12.91</v>
      </c>
    </row>
    <row r="2402" spans="1:23" x14ac:dyDescent="0.3">
      <c r="A2402">
        <v>2023</v>
      </c>
      <c r="B2402" t="s">
        <v>40</v>
      </c>
      <c r="C2402" t="s">
        <v>18</v>
      </c>
      <c r="D2402">
        <v>67629</v>
      </c>
      <c r="E2402">
        <v>2.3199999999999998</v>
      </c>
      <c r="F2402" s="2">
        <f>Table1[[#This Row],[website_traffic]]*(Table1[[#This Row],[conversion_rate]]/100)</f>
        <v>1568.9928</v>
      </c>
      <c r="G2402">
        <v>278753.73</v>
      </c>
      <c r="H2402" s="2">
        <f>Table1[[#This Row],[marketing_spend]]/Table1[[#This Row],[customer buying]]</f>
        <v>177.66412312408315</v>
      </c>
      <c r="I2402">
        <v>9038.6</v>
      </c>
      <c r="J2402">
        <v>49.98</v>
      </c>
      <c r="K2402" s="1">
        <f t="shared" si="37"/>
        <v>4521.10772</v>
      </c>
      <c r="L2402">
        <v>353.91</v>
      </c>
      <c r="M2402">
        <v>1.1499999999999999</v>
      </c>
      <c r="N2402" s="1">
        <f>Table1[[#This Row],[final_price]]*Table1[[#This Row],[competitor_price_index]]</f>
        <v>5199.273878</v>
      </c>
      <c r="O2402" t="s">
        <v>45</v>
      </c>
      <c r="P2402">
        <v>3842</v>
      </c>
      <c r="Q2402">
        <v>1456</v>
      </c>
      <c r="R2402">
        <v>18.41</v>
      </c>
      <c r="S2402" s="2">
        <f>Table1[[#This Row],[units_sold]]*(Table1[[#This Row],[return_rate]]/100)</f>
        <v>268.0496</v>
      </c>
      <c r="T2402" s="2">
        <f>Table1[[#This Row],[units_sold]]-Table1[[#This Row],[unit_return]]</f>
        <v>1187.9503999999999</v>
      </c>
      <c r="U2402">
        <f>Table1[[#This Row],[final_sold]]*Table1[[#This Row],[final_price]]</f>
        <v>5370851.7244170876</v>
      </c>
      <c r="V2402">
        <v>4.6399999999999997</v>
      </c>
      <c r="W2402">
        <v>10.57</v>
      </c>
    </row>
    <row r="2403" spans="1:23" x14ac:dyDescent="0.3">
      <c r="A2403">
        <v>2023</v>
      </c>
      <c r="B2403" t="s">
        <v>40</v>
      </c>
      <c r="C2403" t="s">
        <v>18</v>
      </c>
      <c r="D2403">
        <v>199878</v>
      </c>
      <c r="E2403">
        <v>4</v>
      </c>
      <c r="F2403" s="2">
        <f>Table1[[#This Row],[website_traffic]]*(Table1[[#This Row],[conversion_rate]]/100)</f>
        <v>7995.12</v>
      </c>
      <c r="G2403">
        <v>292017.21000000002</v>
      </c>
      <c r="H2403" s="2">
        <f>Table1[[#This Row],[marketing_spend]]/Table1[[#This Row],[customer buying]]</f>
        <v>36.524431153003334</v>
      </c>
      <c r="I2403">
        <v>20309.79</v>
      </c>
      <c r="J2403">
        <v>11.55</v>
      </c>
      <c r="K2403" s="1">
        <f t="shared" si="37"/>
        <v>17964.009255000001</v>
      </c>
      <c r="L2403">
        <v>369.87</v>
      </c>
      <c r="M2403">
        <v>0.86</v>
      </c>
      <c r="N2403" s="1">
        <f>Table1[[#This Row],[final_price]]*Table1[[#This Row],[competitor_price_index]]</f>
        <v>15449.0479593</v>
      </c>
      <c r="O2403" t="s">
        <v>44</v>
      </c>
      <c r="P2403">
        <v>4037</v>
      </c>
      <c r="Q2403">
        <v>9534</v>
      </c>
      <c r="R2403">
        <v>1.46</v>
      </c>
      <c r="S2403" s="2">
        <f>Table1[[#This Row],[units_sold]]*(Table1[[#This Row],[return_rate]]/100)</f>
        <v>139.19640000000001</v>
      </c>
      <c r="T2403" s="2">
        <f>Table1[[#This Row],[units_sold]]-Table1[[#This Row],[unit_return]]</f>
        <v>9394.8035999999993</v>
      </c>
      <c r="U2403">
        <f>Table1[[#This Row],[final_sold]]*Table1[[#This Row],[final_price]]</f>
        <v>168768338.81930733</v>
      </c>
      <c r="V2403">
        <v>4.7699999999999996</v>
      </c>
      <c r="W2403">
        <v>18.100000000000001</v>
      </c>
    </row>
    <row r="2404" spans="1:23" x14ac:dyDescent="0.3">
      <c r="A2404">
        <v>2023</v>
      </c>
      <c r="B2404" t="s">
        <v>40</v>
      </c>
      <c r="C2404" t="s">
        <v>22</v>
      </c>
      <c r="D2404">
        <v>159643</v>
      </c>
      <c r="E2404">
        <v>1.04</v>
      </c>
      <c r="F2404" s="2">
        <f>Table1[[#This Row],[website_traffic]]*(Table1[[#This Row],[conversion_rate]]/100)</f>
        <v>1660.2872</v>
      </c>
      <c r="G2404">
        <v>224426.56</v>
      </c>
      <c r="H2404" s="2">
        <f>Table1[[#This Row],[marketing_spend]]/Table1[[#This Row],[customer buying]]</f>
        <v>135.17333627579615</v>
      </c>
      <c r="I2404">
        <v>35523.85</v>
      </c>
      <c r="J2404">
        <v>30.93</v>
      </c>
      <c r="K2404" s="1">
        <f t="shared" si="37"/>
        <v>24536.323194999997</v>
      </c>
      <c r="L2404">
        <v>192.81</v>
      </c>
      <c r="M2404">
        <v>1</v>
      </c>
      <c r="N2404" s="1">
        <f>Table1[[#This Row],[final_price]]*Table1[[#This Row],[competitor_price_index]]</f>
        <v>24536.323194999997</v>
      </c>
      <c r="O2404" t="s">
        <v>45</v>
      </c>
      <c r="P2404">
        <v>1295</v>
      </c>
      <c r="Q2404">
        <v>1497</v>
      </c>
      <c r="R2404">
        <v>11.53</v>
      </c>
      <c r="S2404" s="2">
        <f>Table1[[#This Row],[units_sold]]*(Table1[[#This Row],[return_rate]]/100)</f>
        <v>172.60409999999999</v>
      </c>
      <c r="T2404" s="2">
        <f>Table1[[#This Row],[units_sold]]-Table1[[#This Row],[unit_return]]</f>
        <v>1324.3959</v>
      </c>
      <c r="U2404">
        <f>Table1[[#This Row],[final_sold]]*Table1[[#This Row],[final_price]]</f>
        <v>32495805.840532895</v>
      </c>
      <c r="V2404">
        <v>4.51</v>
      </c>
      <c r="W2404">
        <v>13.59</v>
      </c>
    </row>
    <row r="2405" spans="1:23" x14ac:dyDescent="0.3">
      <c r="A2405">
        <v>2023</v>
      </c>
      <c r="B2405" t="s">
        <v>40</v>
      </c>
      <c r="C2405" t="s">
        <v>18</v>
      </c>
      <c r="D2405">
        <v>77990</v>
      </c>
      <c r="E2405">
        <v>1.97</v>
      </c>
      <c r="F2405" s="2">
        <f>Table1[[#This Row],[website_traffic]]*(Table1[[#This Row],[conversion_rate]]/100)</f>
        <v>1536.4029999999998</v>
      </c>
      <c r="G2405">
        <v>199756.84</v>
      </c>
      <c r="H2405" s="2">
        <f>Table1[[#This Row],[marketing_spend]]/Table1[[#This Row],[customer buying]]</f>
        <v>130.01591379345135</v>
      </c>
      <c r="I2405">
        <v>43950.83</v>
      </c>
      <c r="J2405">
        <v>49.07</v>
      </c>
      <c r="K2405" s="1">
        <f t="shared" si="37"/>
        <v>22384.157718999999</v>
      </c>
      <c r="L2405">
        <v>364.57</v>
      </c>
      <c r="M2405">
        <v>1.07</v>
      </c>
      <c r="N2405" s="1">
        <f>Table1[[#This Row],[final_price]]*Table1[[#This Row],[competitor_price_index]]</f>
        <v>23951.048759329999</v>
      </c>
      <c r="O2405" t="s">
        <v>45</v>
      </c>
      <c r="P2405">
        <v>3157</v>
      </c>
      <c r="Q2405">
        <v>1112</v>
      </c>
      <c r="R2405">
        <v>8.1999999999999993</v>
      </c>
      <c r="S2405" s="2">
        <f>Table1[[#This Row],[units_sold]]*(Table1[[#This Row],[return_rate]]/100)</f>
        <v>91.183999999999983</v>
      </c>
      <c r="T2405" s="2">
        <f>Table1[[#This Row],[units_sold]]-Table1[[#This Row],[unit_return]]</f>
        <v>1020.816</v>
      </c>
      <c r="U2405">
        <f>Table1[[#This Row],[final_sold]]*Table1[[#This Row],[final_price]]</f>
        <v>22850106.346078705</v>
      </c>
      <c r="V2405">
        <v>3.62</v>
      </c>
      <c r="W2405">
        <v>13.08</v>
      </c>
    </row>
    <row r="2406" spans="1:23" x14ac:dyDescent="0.3">
      <c r="A2406">
        <v>2023</v>
      </c>
      <c r="B2406" t="s">
        <v>40</v>
      </c>
      <c r="C2406" t="s">
        <v>18</v>
      </c>
      <c r="D2406">
        <v>62826</v>
      </c>
      <c r="E2406">
        <v>7.79</v>
      </c>
      <c r="F2406" s="2">
        <f>Table1[[#This Row],[website_traffic]]*(Table1[[#This Row],[conversion_rate]]/100)</f>
        <v>4894.1453999999994</v>
      </c>
      <c r="G2406">
        <v>494436.4</v>
      </c>
      <c r="H2406" s="2">
        <f>Table1[[#This Row],[marketing_spend]]/Table1[[#This Row],[customer buying]]</f>
        <v>101.02609538327162</v>
      </c>
      <c r="I2406">
        <v>32928.44</v>
      </c>
      <c r="J2406">
        <v>48.84</v>
      </c>
      <c r="K2406" s="1">
        <f t="shared" si="37"/>
        <v>16846.189903999999</v>
      </c>
      <c r="L2406">
        <v>261.58999999999997</v>
      </c>
      <c r="M2406">
        <v>0.86</v>
      </c>
      <c r="N2406" s="1">
        <f>Table1[[#This Row],[final_price]]*Table1[[#This Row],[competitor_price_index]]</f>
        <v>14487.723317439999</v>
      </c>
      <c r="O2406" t="s">
        <v>45</v>
      </c>
      <c r="P2406">
        <v>3834</v>
      </c>
      <c r="Q2406">
        <v>4052</v>
      </c>
      <c r="R2406">
        <v>16.73</v>
      </c>
      <c r="S2406" s="2">
        <f>Table1[[#This Row],[units_sold]]*(Table1[[#This Row],[return_rate]]/100)</f>
        <v>677.89959999999996</v>
      </c>
      <c r="T2406" s="2">
        <f>Table1[[#This Row],[units_sold]]-Table1[[#This Row],[unit_return]]</f>
        <v>3374.1004000000003</v>
      </c>
      <c r="U2406">
        <f>Table1[[#This Row],[final_sold]]*Table1[[#This Row],[final_price]]</f>
        <v>56840736.093562365</v>
      </c>
      <c r="V2406">
        <v>4.1399999999999997</v>
      </c>
      <c r="W2406">
        <v>16.829999999999998</v>
      </c>
    </row>
    <row r="2407" spans="1:23" x14ac:dyDescent="0.3">
      <c r="A2407">
        <v>2023</v>
      </c>
      <c r="B2407" t="s">
        <v>40</v>
      </c>
      <c r="C2407" t="s">
        <v>19</v>
      </c>
      <c r="D2407">
        <v>12137</v>
      </c>
      <c r="E2407">
        <v>5.76</v>
      </c>
      <c r="F2407" s="2">
        <f>Table1[[#This Row],[website_traffic]]*(Table1[[#This Row],[conversion_rate]]/100)</f>
        <v>699.09119999999996</v>
      </c>
      <c r="G2407">
        <v>296027.2</v>
      </c>
      <c r="H2407" s="2">
        <f>Table1[[#This Row],[marketing_spend]]/Table1[[#This Row],[customer buying]]</f>
        <v>423.44575357263835</v>
      </c>
      <c r="I2407">
        <v>28799.82</v>
      </c>
      <c r="J2407">
        <v>47.53</v>
      </c>
      <c r="K2407" s="1">
        <f t="shared" si="37"/>
        <v>15111.265553999998</v>
      </c>
      <c r="L2407">
        <v>344.76</v>
      </c>
      <c r="M2407">
        <v>1.01</v>
      </c>
      <c r="N2407" s="1">
        <f>Table1[[#This Row],[final_price]]*Table1[[#This Row],[competitor_price_index]]</f>
        <v>15262.378209539998</v>
      </c>
      <c r="O2407" t="s">
        <v>45</v>
      </c>
      <c r="P2407">
        <v>2779</v>
      </c>
      <c r="Q2407">
        <v>659</v>
      </c>
      <c r="R2407">
        <v>13.35</v>
      </c>
      <c r="S2407" s="2">
        <f>Table1[[#This Row],[units_sold]]*(Table1[[#This Row],[return_rate]]/100)</f>
        <v>87.976500000000001</v>
      </c>
      <c r="T2407" s="2">
        <f>Table1[[#This Row],[units_sold]]-Table1[[#This Row],[unit_return]]</f>
        <v>571.02350000000001</v>
      </c>
      <c r="U2407">
        <f>Table1[[#This Row],[final_sold]]*Table1[[#This Row],[final_price]]</f>
        <v>8628887.7460745182</v>
      </c>
      <c r="V2407">
        <v>4.72</v>
      </c>
      <c r="W2407">
        <v>9.11</v>
      </c>
    </row>
    <row r="2408" spans="1:23" x14ac:dyDescent="0.3">
      <c r="A2408">
        <v>2023</v>
      </c>
      <c r="B2408" t="s">
        <v>40</v>
      </c>
      <c r="C2408" t="s">
        <v>21</v>
      </c>
      <c r="D2408">
        <v>93635</v>
      </c>
      <c r="E2408">
        <v>4.8499999999999996</v>
      </c>
      <c r="F2408" s="2">
        <f>Table1[[#This Row],[website_traffic]]*(Table1[[#This Row],[conversion_rate]]/100)</f>
        <v>4541.2974999999997</v>
      </c>
      <c r="G2408">
        <v>387809.79</v>
      </c>
      <c r="H2408" s="2">
        <f>Table1[[#This Row],[marketing_spend]]/Table1[[#This Row],[customer buying]]</f>
        <v>85.396252943129141</v>
      </c>
      <c r="I2408">
        <v>4582.7</v>
      </c>
      <c r="J2408">
        <v>47.53</v>
      </c>
      <c r="K2408" s="1">
        <f t="shared" si="37"/>
        <v>2404.5426899999998</v>
      </c>
      <c r="L2408">
        <v>282.51</v>
      </c>
      <c r="M2408">
        <v>0.89</v>
      </c>
      <c r="N2408" s="1">
        <f>Table1[[#This Row],[final_price]]*Table1[[#This Row],[competitor_price_index]]</f>
        <v>2140.0429940999998</v>
      </c>
      <c r="O2408" t="s">
        <v>45</v>
      </c>
      <c r="P2408">
        <v>1749</v>
      </c>
      <c r="Q2408">
        <v>2425</v>
      </c>
      <c r="R2408">
        <v>4.9000000000000004</v>
      </c>
      <c r="S2408" s="2">
        <f>Table1[[#This Row],[units_sold]]*(Table1[[#This Row],[return_rate]]/100)</f>
        <v>118.825</v>
      </c>
      <c r="T2408" s="2">
        <f>Table1[[#This Row],[units_sold]]-Table1[[#This Row],[unit_return]]</f>
        <v>2306.1750000000002</v>
      </c>
      <c r="U2408">
        <f>Table1[[#This Row],[final_sold]]*Table1[[#This Row],[final_price]]</f>
        <v>5545296.23811075</v>
      </c>
      <c r="V2408">
        <v>2.67</v>
      </c>
      <c r="W2408">
        <v>11.69</v>
      </c>
    </row>
    <row r="2409" spans="1:23" x14ac:dyDescent="0.3">
      <c r="A2409">
        <v>2023</v>
      </c>
      <c r="B2409" t="s">
        <v>40</v>
      </c>
      <c r="C2409" t="s">
        <v>22</v>
      </c>
      <c r="D2409">
        <v>171525</v>
      </c>
      <c r="E2409">
        <v>7.65</v>
      </c>
      <c r="F2409" s="2">
        <f>Table1[[#This Row],[website_traffic]]*(Table1[[#This Row],[conversion_rate]]/100)</f>
        <v>13121.6625</v>
      </c>
      <c r="G2409">
        <v>389177.72</v>
      </c>
      <c r="H2409" s="2">
        <f>Table1[[#This Row],[marketing_spend]]/Table1[[#This Row],[customer buying]]</f>
        <v>29.659177714714119</v>
      </c>
      <c r="I2409">
        <v>33143.910000000003</v>
      </c>
      <c r="J2409">
        <v>27.18</v>
      </c>
      <c r="K2409" s="1">
        <f t="shared" si="37"/>
        <v>24135.395262000002</v>
      </c>
      <c r="L2409">
        <v>354.92</v>
      </c>
      <c r="M2409">
        <v>1.03</v>
      </c>
      <c r="N2409" s="1">
        <f>Table1[[#This Row],[final_price]]*Table1[[#This Row],[competitor_price_index]]</f>
        <v>24859.457119860002</v>
      </c>
      <c r="O2409" t="s">
        <v>45</v>
      </c>
      <c r="P2409">
        <v>3023</v>
      </c>
      <c r="Q2409">
        <v>10077</v>
      </c>
      <c r="R2409">
        <v>3.96</v>
      </c>
      <c r="S2409" s="2">
        <f>Table1[[#This Row],[units_sold]]*(Table1[[#This Row],[return_rate]]/100)</f>
        <v>399.04919999999998</v>
      </c>
      <c r="T2409" s="2">
        <f>Table1[[#This Row],[units_sold]]-Table1[[#This Row],[unit_return]]</f>
        <v>9677.9508000000005</v>
      </c>
      <c r="U2409">
        <f>Table1[[#This Row],[final_sold]]*Table1[[#This Row],[final_price]]</f>
        <v>233581167.88418913</v>
      </c>
      <c r="V2409">
        <v>3.84</v>
      </c>
      <c r="W2409">
        <v>8.67</v>
      </c>
    </row>
    <row r="2410" spans="1:23" x14ac:dyDescent="0.3">
      <c r="A2410">
        <v>2023</v>
      </c>
      <c r="B2410" t="s">
        <v>40</v>
      </c>
      <c r="C2410" t="s">
        <v>22</v>
      </c>
      <c r="D2410">
        <v>162250</v>
      </c>
      <c r="E2410">
        <v>6.3</v>
      </c>
      <c r="F2410" s="2">
        <f>Table1[[#This Row],[website_traffic]]*(Table1[[#This Row],[conversion_rate]]/100)</f>
        <v>10221.75</v>
      </c>
      <c r="G2410">
        <v>499903.55</v>
      </c>
      <c r="H2410" s="2">
        <f>Table1[[#This Row],[marketing_spend]]/Table1[[#This Row],[customer buying]]</f>
        <v>48.905867390613153</v>
      </c>
      <c r="I2410">
        <v>5998.99</v>
      </c>
      <c r="J2410">
        <v>5.7</v>
      </c>
      <c r="K2410" s="1">
        <f t="shared" si="37"/>
        <v>5657.0475699999997</v>
      </c>
      <c r="L2410">
        <v>447.25</v>
      </c>
      <c r="M2410">
        <v>0.94</v>
      </c>
      <c r="N2410" s="1">
        <f>Table1[[#This Row],[final_price]]*Table1[[#This Row],[competitor_price_index]]</f>
        <v>5317.6247157999996</v>
      </c>
      <c r="O2410" t="s">
        <v>45</v>
      </c>
      <c r="P2410">
        <v>4765</v>
      </c>
      <c r="Q2410">
        <v>6214</v>
      </c>
      <c r="R2410">
        <v>12.85</v>
      </c>
      <c r="S2410" s="2">
        <f>Table1[[#This Row],[units_sold]]*(Table1[[#This Row],[return_rate]]/100)</f>
        <v>798.49900000000002</v>
      </c>
      <c r="T2410" s="2">
        <f>Table1[[#This Row],[units_sold]]-Table1[[#This Row],[unit_return]]</f>
        <v>5415.5010000000002</v>
      </c>
      <c r="U2410">
        <f>Table1[[#This Row],[final_sold]]*Table1[[#This Row],[final_price]]</f>
        <v>30635746.772382569</v>
      </c>
      <c r="V2410">
        <v>3.04</v>
      </c>
      <c r="W2410">
        <v>7.16</v>
      </c>
    </row>
    <row r="2411" spans="1:23" x14ac:dyDescent="0.3">
      <c r="A2411">
        <v>2023</v>
      </c>
      <c r="B2411" t="s">
        <v>40</v>
      </c>
      <c r="C2411" t="s">
        <v>22</v>
      </c>
      <c r="D2411">
        <v>127026</v>
      </c>
      <c r="E2411">
        <v>3.61</v>
      </c>
      <c r="F2411" s="2">
        <f>Table1[[#This Row],[website_traffic]]*(Table1[[#This Row],[conversion_rate]]/100)</f>
        <v>4585.6386000000002</v>
      </c>
      <c r="G2411">
        <v>108204.77</v>
      </c>
      <c r="H2411" s="2">
        <f>Table1[[#This Row],[marketing_spend]]/Table1[[#This Row],[customer buying]]</f>
        <v>23.596445214849684</v>
      </c>
      <c r="I2411">
        <v>13893.96</v>
      </c>
      <c r="J2411">
        <v>23.23</v>
      </c>
      <c r="K2411" s="1">
        <f t="shared" si="37"/>
        <v>10666.393092</v>
      </c>
      <c r="L2411">
        <v>86.19</v>
      </c>
      <c r="M2411">
        <v>1.1399999999999999</v>
      </c>
      <c r="N2411" s="1">
        <f>Table1[[#This Row],[final_price]]*Table1[[#This Row],[competitor_price_index]]</f>
        <v>12159.68812488</v>
      </c>
      <c r="O2411" t="s">
        <v>45</v>
      </c>
      <c r="P2411">
        <v>4417</v>
      </c>
      <c r="Q2411">
        <v>2439</v>
      </c>
      <c r="R2411">
        <v>16.73</v>
      </c>
      <c r="S2411" s="2">
        <f>Table1[[#This Row],[units_sold]]*(Table1[[#This Row],[return_rate]]/100)</f>
        <v>408.04470000000003</v>
      </c>
      <c r="T2411" s="2">
        <f>Table1[[#This Row],[units_sold]]-Table1[[#This Row],[unit_return]]</f>
        <v>2030.9553000000001</v>
      </c>
      <c r="U2411">
        <f>Table1[[#This Row],[final_sold]]*Table1[[#This Row],[final_price]]</f>
        <v>21662967.582080789</v>
      </c>
      <c r="V2411">
        <v>2.66</v>
      </c>
      <c r="W2411">
        <v>9.25</v>
      </c>
    </row>
    <row r="2412" spans="1:23" x14ac:dyDescent="0.3">
      <c r="A2412">
        <v>2023</v>
      </c>
      <c r="B2412" t="s">
        <v>40</v>
      </c>
      <c r="C2412" t="s">
        <v>22</v>
      </c>
      <c r="D2412">
        <v>40103</v>
      </c>
      <c r="E2412">
        <v>4.1900000000000004</v>
      </c>
      <c r="F2412" s="2">
        <f>Table1[[#This Row],[website_traffic]]*(Table1[[#This Row],[conversion_rate]]/100)</f>
        <v>1680.3157000000003</v>
      </c>
      <c r="G2412">
        <v>284874.68</v>
      </c>
      <c r="H2412" s="2">
        <f>Table1[[#This Row],[marketing_spend]]/Table1[[#This Row],[customer buying]]</f>
        <v>169.53640318899593</v>
      </c>
      <c r="I2412">
        <v>28995.84</v>
      </c>
      <c r="J2412">
        <v>52.19</v>
      </c>
      <c r="K2412" s="1">
        <f t="shared" si="37"/>
        <v>13862.911103999999</v>
      </c>
      <c r="L2412">
        <v>78.36</v>
      </c>
      <c r="M2412">
        <v>1.1299999999999999</v>
      </c>
      <c r="N2412" s="1">
        <f>Table1[[#This Row],[final_price]]*Table1[[#This Row],[competitor_price_index]]</f>
        <v>15665.089547519998</v>
      </c>
      <c r="O2412" t="s">
        <v>45</v>
      </c>
      <c r="P2412">
        <v>2923</v>
      </c>
      <c r="Q2412">
        <v>930</v>
      </c>
      <c r="R2412">
        <v>9.23</v>
      </c>
      <c r="S2412" s="2">
        <f>Table1[[#This Row],[units_sold]]*(Table1[[#This Row],[return_rate]]/100)</f>
        <v>85.839000000000013</v>
      </c>
      <c r="T2412" s="2">
        <f>Table1[[#This Row],[units_sold]]-Table1[[#This Row],[unit_return]]</f>
        <v>844.16099999999994</v>
      </c>
      <c r="U2412">
        <f>Table1[[#This Row],[final_sold]]*Table1[[#This Row],[final_price]]</f>
        <v>11702528.900463743</v>
      </c>
      <c r="V2412">
        <v>2.77</v>
      </c>
      <c r="W2412">
        <v>12.6</v>
      </c>
    </row>
    <row r="2413" spans="1:23" x14ac:dyDescent="0.3">
      <c r="A2413">
        <v>2023</v>
      </c>
      <c r="B2413" t="s">
        <v>40</v>
      </c>
      <c r="C2413" t="s">
        <v>22</v>
      </c>
      <c r="D2413">
        <v>194843</v>
      </c>
      <c r="E2413">
        <v>2.96</v>
      </c>
      <c r="F2413" s="2">
        <f>Table1[[#This Row],[website_traffic]]*(Table1[[#This Row],[conversion_rate]]/100)</f>
        <v>5767.3528000000006</v>
      </c>
      <c r="G2413">
        <v>306495.42</v>
      </c>
      <c r="H2413" s="2">
        <f>Table1[[#This Row],[marketing_spend]]/Table1[[#This Row],[customer buying]]</f>
        <v>53.143171681815609</v>
      </c>
      <c r="I2413">
        <v>22822.68</v>
      </c>
      <c r="J2413">
        <v>52.61</v>
      </c>
      <c r="K2413" s="1">
        <f t="shared" si="37"/>
        <v>10815.668051999999</v>
      </c>
      <c r="L2413">
        <v>384.3</v>
      </c>
      <c r="M2413">
        <v>1.05</v>
      </c>
      <c r="N2413" s="1">
        <f>Table1[[#This Row],[final_price]]*Table1[[#This Row],[competitor_price_index]]</f>
        <v>11356.451454599999</v>
      </c>
      <c r="O2413" t="s">
        <v>45</v>
      </c>
      <c r="P2413">
        <v>3994</v>
      </c>
      <c r="Q2413">
        <v>4994</v>
      </c>
      <c r="R2413">
        <v>3.63</v>
      </c>
      <c r="S2413" s="2">
        <f>Table1[[#This Row],[units_sold]]*(Table1[[#This Row],[return_rate]]/100)</f>
        <v>181.28219999999999</v>
      </c>
      <c r="T2413" s="2">
        <f>Table1[[#This Row],[units_sold]]-Table1[[#This Row],[unit_return]]</f>
        <v>4812.7178000000004</v>
      </c>
      <c r="U2413">
        <f>Table1[[#This Row],[final_sold]]*Table1[[#This Row],[final_price]]</f>
        <v>52052758.152751721</v>
      </c>
      <c r="V2413">
        <v>4.33</v>
      </c>
      <c r="W2413">
        <v>18.95</v>
      </c>
    </row>
    <row r="2414" spans="1:23" x14ac:dyDescent="0.3">
      <c r="A2414">
        <v>2023</v>
      </c>
      <c r="B2414" t="s">
        <v>40</v>
      </c>
      <c r="C2414" t="s">
        <v>22</v>
      </c>
      <c r="D2414">
        <v>28987</v>
      </c>
      <c r="E2414">
        <v>1.05</v>
      </c>
      <c r="F2414" s="2">
        <f>Table1[[#This Row],[website_traffic]]*(Table1[[#This Row],[conversion_rate]]/100)</f>
        <v>304.36350000000004</v>
      </c>
      <c r="G2414">
        <v>180771.91</v>
      </c>
      <c r="H2414" s="2">
        <f>Table1[[#This Row],[marketing_spend]]/Table1[[#This Row],[customer buying]]</f>
        <v>593.93425952849134</v>
      </c>
      <c r="I2414">
        <v>47665.61</v>
      </c>
      <c r="J2414">
        <v>48.51</v>
      </c>
      <c r="K2414" s="1">
        <f t="shared" si="37"/>
        <v>24543.022589</v>
      </c>
      <c r="L2414">
        <v>278.95999999999998</v>
      </c>
      <c r="M2414">
        <v>0.99</v>
      </c>
      <c r="N2414" s="1">
        <f>Table1[[#This Row],[final_price]]*Table1[[#This Row],[competitor_price_index]]</f>
        <v>24297.592363110001</v>
      </c>
      <c r="O2414" t="s">
        <v>44</v>
      </c>
      <c r="P2414">
        <v>2722</v>
      </c>
      <c r="Q2414">
        <v>204</v>
      </c>
      <c r="R2414">
        <v>20.27</v>
      </c>
      <c r="S2414" s="2">
        <f>Table1[[#This Row],[units_sold]]*(Table1[[#This Row],[return_rate]]/100)</f>
        <v>41.3508</v>
      </c>
      <c r="T2414" s="2">
        <f>Table1[[#This Row],[units_sold]]-Table1[[#This Row],[unit_return]]</f>
        <v>162.64920000000001</v>
      </c>
      <c r="U2414">
        <f>Table1[[#This Row],[final_sold]]*Table1[[#This Row],[final_price]]</f>
        <v>3991902.9896827792</v>
      </c>
      <c r="V2414">
        <v>2.69</v>
      </c>
      <c r="W2414">
        <v>15.6</v>
      </c>
    </row>
    <row r="2415" spans="1:23" x14ac:dyDescent="0.3">
      <c r="A2415">
        <v>2023</v>
      </c>
      <c r="B2415" t="s">
        <v>40</v>
      </c>
      <c r="C2415" t="s">
        <v>20</v>
      </c>
      <c r="D2415">
        <v>117351</v>
      </c>
      <c r="E2415">
        <v>1.8</v>
      </c>
      <c r="F2415" s="2">
        <f>Table1[[#This Row],[website_traffic]]*(Table1[[#This Row],[conversion_rate]]/100)</f>
        <v>2112.3180000000002</v>
      </c>
      <c r="G2415">
        <v>341874.65</v>
      </c>
      <c r="H2415" s="2">
        <f>Table1[[#This Row],[marketing_spend]]/Table1[[#This Row],[customer buying]]</f>
        <v>161.84809768226185</v>
      </c>
      <c r="I2415">
        <v>6481.56</v>
      </c>
      <c r="J2415">
        <v>17.670000000000002</v>
      </c>
      <c r="K2415" s="1">
        <f t="shared" si="37"/>
        <v>5336.2683479999996</v>
      </c>
      <c r="L2415">
        <v>337.03</v>
      </c>
      <c r="M2415">
        <v>0.9</v>
      </c>
      <c r="N2415" s="1">
        <f>Table1[[#This Row],[final_price]]*Table1[[#This Row],[competitor_price_index]]</f>
        <v>4802.6415132000002</v>
      </c>
      <c r="O2415" t="s">
        <v>44</v>
      </c>
      <c r="P2415">
        <v>819</v>
      </c>
      <c r="Q2415">
        <v>1837</v>
      </c>
      <c r="R2415">
        <v>20.45</v>
      </c>
      <c r="S2415" s="2">
        <f>Table1[[#This Row],[units_sold]]*(Table1[[#This Row],[return_rate]]/100)</f>
        <v>375.66649999999998</v>
      </c>
      <c r="T2415" s="2">
        <f>Table1[[#This Row],[units_sold]]-Table1[[#This Row],[unit_return]]</f>
        <v>1461.3335</v>
      </c>
      <c r="U2415">
        <f>Table1[[#This Row],[final_sold]]*Table1[[#This Row],[final_price]]</f>
        <v>7798067.7019220572</v>
      </c>
      <c r="V2415">
        <v>3.48</v>
      </c>
      <c r="W2415">
        <v>18.05</v>
      </c>
    </row>
    <row r="2416" spans="1:23" x14ac:dyDescent="0.3">
      <c r="A2416">
        <v>2023</v>
      </c>
      <c r="B2416" t="s">
        <v>40</v>
      </c>
      <c r="C2416" t="s">
        <v>20</v>
      </c>
      <c r="D2416">
        <v>18585</v>
      </c>
      <c r="E2416">
        <v>3.91</v>
      </c>
      <c r="F2416" s="2">
        <f>Table1[[#This Row],[website_traffic]]*(Table1[[#This Row],[conversion_rate]]/100)</f>
        <v>726.6735000000001</v>
      </c>
      <c r="G2416">
        <v>63249.87</v>
      </c>
      <c r="H2416" s="2">
        <f>Table1[[#This Row],[marketing_spend]]/Table1[[#This Row],[customer buying]]</f>
        <v>87.040287006475396</v>
      </c>
      <c r="I2416">
        <v>21580.27</v>
      </c>
      <c r="J2416">
        <v>16.68</v>
      </c>
      <c r="K2416" s="1">
        <f t="shared" si="37"/>
        <v>17980.680963999999</v>
      </c>
      <c r="L2416">
        <v>63.26</v>
      </c>
      <c r="M2416">
        <v>1.17</v>
      </c>
      <c r="N2416" s="1">
        <f>Table1[[#This Row],[final_price]]*Table1[[#This Row],[competitor_price_index]]</f>
        <v>21037.396727879997</v>
      </c>
      <c r="O2416" t="s">
        <v>45</v>
      </c>
      <c r="P2416">
        <v>569</v>
      </c>
      <c r="Q2416">
        <v>590</v>
      </c>
      <c r="R2416">
        <v>7.08</v>
      </c>
      <c r="S2416" s="2">
        <f>Table1[[#This Row],[units_sold]]*(Table1[[#This Row],[return_rate]]/100)</f>
        <v>41.771999999999998</v>
      </c>
      <c r="T2416" s="2">
        <f>Table1[[#This Row],[units_sold]]-Table1[[#This Row],[unit_return]]</f>
        <v>548.22799999999995</v>
      </c>
      <c r="U2416">
        <f>Table1[[#This Row],[final_sold]]*Table1[[#This Row],[final_price]]</f>
        <v>9857512.763531791</v>
      </c>
      <c r="V2416">
        <v>4.0599999999999996</v>
      </c>
      <c r="W2416">
        <v>8.33</v>
      </c>
    </row>
    <row r="2417" spans="1:23" x14ac:dyDescent="0.3">
      <c r="A2417">
        <v>2023</v>
      </c>
      <c r="B2417" t="s">
        <v>40</v>
      </c>
      <c r="C2417" t="s">
        <v>20</v>
      </c>
      <c r="D2417">
        <v>2573</v>
      </c>
      <c r="E2417">
        <v>2.71</v>
      </c>
      <c r="F2417" s="2">
        <f>Table1[[#This Row],[website_traffic]]*(Table1[[#This Row],[conversion_rate]]/100)</f>
        <v>69.728300000000004</v>
      </c>
      <c r="G2417">
        <v>380133.92</v>
      </c>
      <c r="H2417" s="2">
        <f>Table1[[#This Row],[marketing_spend]]/Table1[[#This Row],[customer buying]]</f>
        <v>5451.6447410879082</v>
      </c>
      <c r="I2417">
        <v>15346.93</v>
      </c>
      <c r="J2417">
        <v>32.1</v>
      </c>
      <c r="K2417" s="1">
        <f t="shared" si="37"/>
        <v>10420.565470000001</v>
      </c>
      <c r="L2417">
        <v>114.61</v>
      </c>
      <c r="M2417">
        <v>1.1399999999999999</v>
      </c>
      <c r="N2417" s="1">
        <f>Table1[[#This Row],[final_price]]*Table1[[#This Row],[competitor_price_index]]</f>
        <v>11879.4446358</v>
      </c>
      <c r="O2417" t="s">
        <v>44</v>
      </c>
      <c r="P2417">
        <v>4378</v>
      </c>
      <c r="Q2417">
        <v>78</v>
      </c>
      <c r="R2417">
        <v>18.57</v>
      </c>
      <c r="S2417" s="2">
        <f>Table1[[#This Row],[units_sold]]*(Table1[[#This Row],[return_rate]]/100)</f>
        <v>14.4846</v>
      </c>
      <c r="T2417" s="2">
        <f>Table1[[#This Row],[units_sold]]-Table1[[#This Row],[unit_return]]</f>
        <v>63.5154</v>
      </c>
      <c r="U2417">
        <f>Table1[[#This Row],[final_sold]]*Table1[[#This Row],[final_price]]</f>
        <v>661866.38405323809</v>
      </c>
      <c r="V2417">
        <v>4.4800000000000004</v>
      </c>
      <c r="W2417">
        <v>13.46</v>
      </c>
    </row>
    <row r="2418" spans="1:23" x14ac:dyDescent="0.3">
      <c r="A2418">
        <v>2023</v>
      </c>
      <c r="B2418" t="s">
        <v>40</v>
      </c>
      <c r="C2418" t="s">
        <v>22</v>
      </c>
      <c r="D2418">
        <v>70817</v>
      </c>
      <c r="E2418">
        <v>5.3</v>
      </c>
      <c r="F2418" s="2">
        <f>Table1[[#This Row],[website_traffic]]*(Table1[[#This Row],[conversion_rate]]/100)</f>
        <v>3753.3009999999999</v>
      </c>
      <c r="G2418">
        <v>450686.13</v>
      </c>
      <c r="H2418" s="2">
        <f>Table1[[#This Row],[marketing_spend]]/Table1[[#This Row],[customer buying]]</f>
        <v>120.07726798356967</v>
      </c>
      <c r="I2418">
        <v>43810.71</v>
      </c>
      <c r="J2418">
        <v>29.46</v>
      </c>
      <c r="K2418" s="1">
        <f t="shared" si="37"/>
        <v>30904.074833999999</v>
      </c>
      <c r="L2418">
        <v>434.26</v>
      </c>
      <c r="M2418">
        <v>0.99</v>
      </c>
      <c r="N2418" s="1">
        <f>Table1[[#This Row],[final_price]]*Table1[[#This Row],[competitor_price_index]]</f>
        <v>30595.034085659998</v>
      </c>
      <c r="O2418" t="s">
        <v>44</v>
      </c>
      <c r="P2418">
        <v>800</v>
      </c>
      <c r="Q2418">
        <v>4607</v>
      </c>
      <c r="R2418">
        <v>23.83</v>
      </c>
      <c r="S2418" s="2">
        <f>Table1[[#This Row],[units_sold]]*(Table1[[#This Row],[return_rate]]/100)</f>
        <v>1097.8480999999999</v>
      </c>
      <c r="T2418" s="2">
        <f>Table1[[#This Row],[units_sold]]-Table1[[#This Row],[unit_return]]</f>
        <v>3509.1518999999998</v>
      </c>
      <c r="U2418">
        <f>Table1[[#This Row],[final_sold]]*Table1[[#This Row],[final_price]]</f>
        <v>108447092.92147328</v>
      </c>
      <c r="V2418">
        <v>4.91</v>
      </c>
      <c r="W2418">
        <v>21.5</v>
      </c>
    </row>
    <row r="2419" spans="1:23" x14ac:dyDescent="0.3">
      <c r="A2419">
        <v>2023</v>
      </c>
      <c r="B2419" t="s">
        <v>40</v>
      </c>
      <c r="C2419" t="s">
        <v>21</v>
      </c>
      <c r="D2419">
        <v>112342</v>
      </c>
      <c r="E2419">
        <v>0.8</v>
      </c>
      <c r="F2419" s="2">
        <f>Table1[[#This Row],[website_traffic]]*(Table1[[#This Row],[conversion_rate]]/100)</f>
        <v>898.73599999999999</v>
      </c>
      <c r="G2419">
        <v>120407.92</v>
      </c>
      <c r="H2419" s="2">
        <f>Table1[[#This Row],[marketing_spend]]/Table1[[#This Row],[customer buying]]</f>
        <v>133.97473785405279</v>
      </c>
      <c r="I2419">
        <v>18620.45</v>
      </c>
      <c r="J2419">
        <v>11.29</v>
      </c>
      <c r="K2419" s="1">
        <f t="shared" si="37"/>
        <v>16518.201195000001</v>
      </c>
      <c r="L2419">
        <v>256.49</v>
      </c>
      <c r="M2419">
        <v>0.9</v>
      </c>
      <c r="N2419" s="1">
        <f>Table1[[#This Row],[final_price]]*Table1[[#This Row],[competitor_price_index]]</f>
        <v>14866.381075500001</v>
      </c>
      <c r="O2419" t="s">
        <v>44</v>
      </c>
      <c r="P2419">
        <v>1403</v>
      </c>
      <c r="Q2419">
        <v>1105</v>
      </c>
      <c r="R2419">
        <v>17.47</v>
      </c>
      <c r="S2419" s="2">
        <f>Table1[[#This Row],[units_sold]]*(Table1[[#This Row],[return_rate]]/100)</f>
        <v>193.04349999999999</v>
      </c>
      <c r="T2419" s="2">
        <f>Table1[[#This Row],[units_sold]]-Table1[[#This Row],[unit_return]]</f>
        <v>911.95650000000001</v>
      </c>
      <c r="U2419">
        <f>Table1[[#This Row],[final_sold]]*Table1[[#This Row],[final_price]]</f>
        <v>15063880.948088018</v>
      </c>
      <c r="V2419">
        <v>4.92</v>
      </c>
      <c r="W2419">
        <v>9.9499999999999993</v>
      </c>
    </row>
    <row r="2420" spans="1:23" x14ac:dyDescent="0.3">
      <c r="A2420">
        <v>2023</v>
      </c>
      <c r="B2420" t="s">
        <v>40</v>
      </c>
      <c r="C2420" t="s">
        <v>20</v>
      </c>
      <c r="D2420">
        <v>178284</v>
      </c>
      <c r="E2420">
        <v>5.07</v>
      </c>
      <c r="F2420" s="2">
        <f>Table1[[#This Row],[website_traffic]]*(Table1[[#This Row],[conversion_rate]]/100)</f>
        <v>9038.9988000000012</v>
      </c>
      <c r="G2420">
        <v>182661.93</v>
      </c>
      <c r="H2420" s="2">
        <f>Table1[[#This Row],[marketing_spend]]/Table1[[#This Row],[customer buying]]</f>
        <v>20.208203811245109</v>
      </c>
      <c r="I2420">
        <v>16071.12</v>
      </c>
      <c r="J2420">
        <v>18.5</v>
      </c>
      <c r="K2420" s="1">
        <f t="shared" si="37"/>
        <v>13097.962799999999</v>
      </c>
      <c r="L2420">
        <v>467.02</v>
      </c>
      <c r="M2420">
        <v>1.04</v>
      </c>
      <c r="N2420" s="1">
        <f>Table1[[#This Row],[final_price]]*Table1[[#This Row],[competitor_price_index]]</f>
        <v>13621.881312</v>
      </c>
      <c r="O2420" t="s">
        <v>44</v>
      </c>
      <c r="P2420">
        <v>246</v>
      </c>
      <c r="Q2420">
        <v>9468</v>
      </c>
      <c r="R2420">
        <v>7.88</v>
      </c>
      <c r="S2420" s="2">
        <f>Table1[[#This Row],[units_sold]]*(Table1[[#This Row],[return_rate]]/100)</f>
        <v>746.07839999999999</v>
      </c>
      <c r="T2420" s="2">
        <f>Table1[[#This Row],[units_sold]]-Table1[[#This Row],[unit_return]]</f>
        <v>8721.9215999999997</v>
      </c>
      <c r="U2420">
        <f>Table1[[#This Row],[final_sold]]*Table1[[#This Row],[final_price]]</f>
        <v>114239404.66131647</v>
      </c>
      <c r="V2420">
        <v>4.1900000000000004</v>
      </c>
      <c r="W2420">
        <v>11.29</v>
      </c>
    </row>
    <row r="2421" spans="1:23" x14ac:dyDescent="0.3">
      <c r="A2421">
        <v>2023</v>
      </c>
      <c r="B2421" t="s">
        <v>40</v>
      </c>
      <c r="C2421" t="s">
        <v>22</v>
      </c>
      <c r="D2421">
        <v>193992</v>
      </c>
      <c r="E2421">
        <v>6.55</v>
      </c>
      <c r="F2421" s="2">
        <f>Table1[[#This Row],[website_traffic]]*(Table1[[#This Row],[conversion_rate]]/100)</f>
        <v>12706.476000000001</v>
      </c>
      <c r="G2421">
        <v>345125.65</v>
      </c>
      <c r="H2421" s="2">
        <f>Table1[[#This Row],[marketing_spend]]/Table1[[#This Row],[customer buying]]</f>
        <v>27.161397857281596</v>
      </c>
      <c r="I2421">
        <v>18293.560000000001</v>
      </c>
      <c r="J2421">
        <v>47.57</v>
      </c>
      <c r="K2421" s="1">
        <f t="shared" si="37"/>
        <v>9591.3135080000011</v>
      </c>
      <c r="L2421">
        <v>412.95</v>
      </c>
      <c r="M2421">
        <v>0.89</v>
      </c>
      <c r="N2421" s="1">
        <f>Table1[[#This Row],[final_price]]*Table1[[#This Row],[competitor_price_index]]</f>
        <v>8536.269022120001</v>
      </c>
      <c r="O2421" t="s">
        <v>45</v>
      </c>
      <c r="P2421">
        <v>3083</v>
      </c>
      <c r="Q2421">
        <v>11867</v>
      </c>
      <c r="R2421">
        <v>12.27</v>
      </c>
      <c r="S2421" s="2">
        <f>Table1[[#This Row],[units_sold]]*(Table1[[#This Row],[return_rate]]/100)</f>
        <v>1456.0808999999999</v>
      </c>
      <c r="T2421" s="2">
        <f>Table1[[#This Row],[units_sold]]-Table1[[#This Row],[unit_return]]</f>
        <v>10410.919099999999</v>
      </c>
      <c r="U2421">
        <f>Table1[[#This Row],[final_sold]]*Table1[[#This Row],[final_price]]</f>
        <v>99854388.994525209</v>
      </c>
      <c r="V2421">
        <v>4.67</v>
      </c>
      <c r="W2421">
        <v>14.51</v>
      </c>
    </row>
    <row r="2422" spans="1:23" x14ac:dyDescent="0.3">
      <c r="A2422">
        <v>2023</v>
      </c>
      <c r="B2422" t="s">
        <v>40</v>
      </c>
      <c r="C2422" t="s">
        <v>18</v>
      </c>
      <c r="D2422">
        <v>1969</v>
      </c>
      <c r="E2422">
        <v>6.12</v>
      </c>
      <c r="F2422" s="2">
        <f>Table1[[#This Row],[website_traffic]]*(Table1[[#This Row],[conversion_rate]]/100)</f>
        <v>120.50280000000001</v>
      </c>
      <c r="G2422">
        <v>36047.19</v>
      </c>
      <c r="H2422" s="2">
        <f>Table1[[#This Row],[marketing_spend]]/Table1[[#This Row],[customer buying]]</f>
        <v>299.139854011691</v>
      </c>
      <c r="I2422">
        <v>31947.439999999999</v>
      </c>
      <c r="J2422">
        <v>39.75</v>
      </c>
      <c r="K2422" s="1">
        <f t="shared" si="37"/>
        <v>19248.332600000002</v>
      </c>
      <c r="L2422">
        <v>257.38</v>
      </c>
      <c r="M2422">
        <v>0.93</v>
      </c>
      <c r="N2422" s="1">
        <f>Table1[[#This Row],[final_price]]*Table1[[#This Row],[competitor_price_index]]</f>
        <v>17900.949318000003</v>
      </c>
      <c r="O2422" t="s">
        <v>45</v>
      </c>
      <c r="P2422">
        <v>4636</v>
      </c>
      <c r="Q2422">
        <v>98</v>
      </c>
      <c r="R2422">
        <v>23.28</v>
      </c>
      <c r="S2422" s="2">
        <f>Table1[[#This Row],[units_sold]]*(Table1[[#This Row],[return_rate]]/100)</f>
        <v>22.814399999999999</v>
      </c>
      <c r="T2422" s="2">
        <f>Table1[[#This Row],[units_sold]]-Table1[[#This Row],[unit_return]]</f>
        <v>75.185599999999994</v>
      </c>
      <c r="U2422">
        <f>Table1[[#This Row],[final_sold]]*Table1[[#This Row],[final_price]]</f>
        <v>1447197.4355305601</v>
      </c>
      <c r="V2422">
        <v>4.0999999999999996</v>
      </c>
      <c r="W2422">
        <v>12.14</v>
      </c>
    </row>
    <row r="2423" spans="1:23" x14ac:dyDescent="0.3">
      <c r="A2423">
        <v>2023</v>
      </c>
      <c r="B2423" t="s">
        <v>40</v>
      </c>
      <c r="C2423" t="s">
        <v>19</v>
      </c>
      <c r="D2423">
        <v>29460</v>
      </c>
      <c r="E2423">
        <v>2.19</v>
      </c>
      <c r="F2423" s="2">
        <f>Table1[[#This Row],[website_traffic]]*(Table1[[#This Row],[conversion_rate]]/100)</f>
        <v>645.17399999999998</v>
      </c>
      <c r="G2423">
        <v>149084.04999999999</v>
      </c>
      <c r="H2423" s="2">
        <f>Table1[[#This Row],[marketing_spend]]/Table1[[#This Row],[customer buying]]</f>
        <v>231.07572530821142</v>
      </c>
      <c r="I2423">
        <v>18899.830000000002</v>
      </c>
      <c r="J2423">
        <v>1.89</v>
      </c>
      <c r="K2423" s="1">
        <f t="shared" si="37"/>
        <v>18542.623213000003</v>
      </c>
      <c r="L2423">
        <v>205.95</v>
      </c>
      <c r="M2423">
        <v>0.86</v>
      </c>
      <c r="N2423" s="1">
        <f>Table1[[#This Row],[final_price]]*Table1[[#This Row],[competitor_price_index]]</f>
        <v>15946.655963180003</v>
      </c>
      <c r="O2423" t="s">
        <v>45</v>
      </c>
      <c r="P2423">
        <v>1362</v>
      </c>
      <c r="Q2423">
        <v>642</v>
      </c>
      <c r="R2423">
        <v>10.06</v>
      </c>
      <c r="S2423" s="2">
        <f>Table1[[#This Row],[units_sold]]*(Table1[[#This Row],[return_rate]]/100)</f>
        <v>64.5852</v>
      </c>
      <c r="T2423" s="2">
        <f>Table1[[#This Row],[units_sold]]-Table1[[#This Row],[unit_return]]</f>
        <v>577.41480000000001</v>
      </c>
      <c r="U2423">
        <f>Table1[[#This Row],[final_sold]]*Table1[[#This Row],[final_price]]</f>
        <v>10706785.074009754</v>
      </c>
      <c r="V2423">
        <v>4.9800000000000004</v>
      </c>
      <c r="W2423">
        <v>10.82</v>
      </c>
    </row>
    <row r="2424" spans="1:23" x14ac:dyDescent="0.3">
      <c r="A2424">
        <v>2023</v>
      </c>
      <c r="B2424" t="s">
        <v>40</v>
      </c>
      <c r="C2424" t="s">
        <v>18</v>
      </c>
      <c r="D2424">
        <v>49500</v>
      </c>
      <c r="E2424">
        <v>3.02</v>
      </c>
      <c r="F2424" s="2">
        <f>Table1[[#This Row],[website_traffic]]*(Table1[[#This Row],[conversion_rate]]/100)</f>
        <v>1494.9</v>
      </c>
      <c r="G2424">
        <v>69115.67</v>
      </c>
      <c r="H2424" s="2">
        <f>Table1[[#This Row],[marketing_spend]]/Table1[[#This Row],[customer buying]]</f>
        <v>46.234309987290118</v>
      </c>
      <c r="I2424">
        <v>24988.28</v>
      </c>
      <c r="J2424">
        <v>41.73</v>
      </c>
      <c r="K2424" s="1">
        <f t="shared" si="37"/>
        <v>14560.670756</v>
      </c>
      <c r="L2424">
        <v>305.06</v>
      </c>
      <c r="M2424">
        <v>0.91</v>
      </c>
      <c r="N2424" s="1">
        <f>Table1[[#This Row],[final_price]]*Table1[[#This Row],[competitor_price_index]]</f>
        <v>13250.21038796</v>
      </c>
      <c r="O2424" t="s">
        <v>45</v>
      </c>
      <c r="P2424">
        <v>1354</v>
      </c>
      <c r="Q2424">
        <v>1309</v>
      </c>
      <c r="R2424">
        <v>4.8499999999999996</v>
      </c>
      <c r="S2424" s="2">
        <f>Table1[[#This Row],[units_sold]]*(Table1[[#This Row],[return_rate]]/100)</f>
        <v>63.486499999999992</v>
      </c>
      <c r="T2424" s="2">
        <f>Table1[[#This Row],[units_sold]]-Table1[[#This Row],[unit_return]]</f>
        <v>1245.5135</v>
      </c>
      <c r="U2424">
        <f>Table1[[#This Row],[final_sold]]*Table1[[#This Row],[final_price]]</f>
        <v>18135511.995653205</v>
      </c>
      <c r="V2424">
        <v>4.38</v>
      </c>
      <c r="W2424">
        <v>15.44</v>
      </c>
    </row>
    <row r="2425" spans="1:23" x14ac:dyDescent="0.3">
      <c r="A2425">
        <v>2023</v>
      </c>
      <c r="B2425" t="s">
        <v>40</v>
      </c>
      <c r="C2425" t="s">
        <v>20</v>
      </c>
      <c r="D2425">
        <v>85463</v>
      </c>
      <c r="E2425">
        <v>7.62</v>
      </c>
      <c r="F2425" s="2">
        <f>Table1[[#This Row],[website_traffic]]*(Table1[[#This Row],[conversion_rate]]/100)</f>
        <v>6512.2806</v>
      </c>
      <c r="G2425">
        <v>217459.34</v>
      </c>
      <c r="H2425" s="2">
        <f>Table1[[#This Row],[marketing_spend]]/Table1[[#This Row],[customer buying]]</f>
        <v>33.392194433390969</v>
      </c>
      <c r="I2425">
        <v>25152.16</v>
      </c>
      <c r="J2425">
        <v>40.700000000000003</v>
      </c>
      <c r="K2425" s="1">
        <f t="shared" si="37"/>
        <v>14915.230879999999</v>
      </c>
      <c r="L2425">
        <v>404.06</v>
      </c>
      <c r="M2425">
        <v>1.08</v>
      </c>
      <c r="N2425" s="1">
        <f>Table1[[#This Row],[final_price]]*Table1[[#This Row],[competitor_price_index]]</f>
        <v>16108.4493504</v>
      </c>
      <c r="O2425" t="s">
        <v>45</v>
      </c>
      <c r="P2425">
        <v>3749</v>
      </c>
      <c r="Q2425">
        <v>6395</v>
      </c>
      <c r="R2425">
        <v>5.07</v>
      </c>
      <c r="S2425" s="2">
        <f>Table1[[#This Row],[units_sold]]*(Table1[[#This Row],[return_rate]]/100)</f>
        <v>324.22649999999999</v>
      </c>
      <c r="T2425" s="2">
        <f>Table1[[#This Row],[units_sold]]-Table1[[#This Row],[unit_return]]</f>
        <v>6070.7735000000002</v>
      </c>
      <c r="U2425">
        <f>Table1[[#This Row],[final_sold]]*Table1[[#This Row],[final_price]]</f>
        <v>90546988.372685686</v>
      </c>
      <c r="V2425">
        <v>4.91</v>
      </c>
      <c r="W2425">
        <v>8.9</v>
      </c>
    </row>
    <row r="2426" spans="1:23" x14ac:dyDescent="0.3">
      <c r="A2426">
        <v>2023</v>
      </c>
      <c r="B2426" t="s">
        <v>40</v>
      </c>
      <c r="C2426" t="s">
        <v>21</v>
      </c>
      <c r="D2426">
        <v>58198</v>
      </c>
      <c r="E2426">
        <v>0.89</v>
      </c>
      <c r="F2426" s="2">
        <f>Table1[[#This Row],[website_traffic]]*(Table1[[#This Row],[conversion_rate]]/100)</f>
        <v>517.96219999999994</v>
      </c>
      <c r="G2426">
        <v>200669.79</v>
      </c>
      <c r="H2426" s="2">
        <f>Table1[[#This Row],[marketing_spend]]/Table1[[#This Row],[customer buying]]</f>
        <v>387.42168830080658</v>
      </c>
      <c r="I2426">
        <v>47258.38</v>
      </c>
      <c r="J2426">
        <v>44.16</v>
      </c>
      <c r="K2426" s="1">
        <f t="shared" si="37"/>
        <v>26389.079392</v>
      </c>
      <c r="L2426">
        <v>217.29</v>
      </c>
      <c r="M2426">
        <v>1.18</v>
      </c>
      <c r="N2426" s="1">
        <f>Table1[[#This Row],[final_price]]*Table1[[#This Row],[competitor_price_index]]</f>
        <v>31139.113682559997</v>
      </c>
      <c r="O2426" t="s">
        <v>45</v>
      </c>
      <c r="P2426">
        <v>3268</v>
      </c>
      <c r="Q2426">
        <v>264</v>
      </c>
      <c r="R2426">
        <v>16.14</v>
      </c>
      <c r="S2426" s="2">
        <f>Table1[[#This Row],[units_sold]]*(Table1[[#This Row],[return_rate]]/100)</f>
        <v>42.609600000000007</v>
      </c>
      <c r="T2426" s="2">
        <f>Table1[[#This Row],[units_sold]]-Table1[[#This Row],[unit_return]]</f>
        <v>221.3904</v>
      </c>
      <c r="U2426">
        <f>Table1[[#This Row],[final_sold]]*Table1[[#This Row],[final_price]]</f>
        <v>5842288.8422266366</v>
      </c>
      <c r="V2426">
        <v>2.5499999999999998</v>
      </c>
      <c r="W2426">
        <v>9.9700000000000006</v>
      </c>
    </row>
    <row r="2427" spans="1:23" x14ac:dyDescent="0.3">
      <c r="A2427">
        <v>2023</v>
      </c>
      <c r="B2427" t="s">
        <v>40</v>
      </c>
      <c r="C2427" t="s">
        <v>18</v>
      </c>
      <c r="D2427">
        <v>82863</v>
      </c>
      <c r="E2427">
        <v>7.61</v>
      </c>
      <c r="F2427" s="2">
        <f>Table1[[#This Row],[website_traffic]]*(Table1[[#This Row],[conversion_rate]]/100)</f>
        <v>6305.8743000000004</v>
      </c>
      <c r="G2427">
        <v>219079.27</v>
      </c>
      <c r="H2427" s="2">
        <f>Table1[[#This Row],[marketing_spend]]/Table1[[#This Row],[customer buying]]</f>
        <v>34.74209278164647</v>
      </c>
      <c r="I2427">
        <v>8795.93</v>
      </c>
      <c r="J2427">
        <v>52.62</v>
      </c>
      <c r="K2427" s="1">
        <f t="shared" si="37"/>
        <v>4167.5116340000004</v>
      </c>
      <c r="L2427">
        <v>328.46</v>
      </c>
      <c r="M2427">
        <v>0.81</v>
      </c>
      <c r="N2427" s="1">
        <f>Table1[[#This Row],[final_price]]*Table1[[#This Row],[competitor_price_index]]</f>
        <v>3375.6844235400004</v>
      </c>
      <c r="O2427" t="s">
        <v>45</v>
      </c>
      <c r="P2427">
        <v>1981</v>
      </c>
      <c r="Q2427">
        <v>3783</v>
      </c>
      <c r="R2427">
        <v>23.22</v>
      </c>
      <c r="S2427" s="2">
        <f>Table1[[#This Row],[units_sold]]*(Table1[[#This Row],[return_rate]]/100)</f>
        <v>878.4126</v>
      </c>
      <c r="T2427" s="2">
        <f>Table1[[#This Row],[units_sold]]-Table1[[#This Row],[unit_return]]</f>
        <v>2904.5873999999999</v>
      </c>
      <c r="U2427">
        <f>Table1[[#This Row],[final_sold]]*Table1[[#This Row],[final_price]]</f>
        <v>12104901.781469813</v>
      </c>
      <c r="V2427">
        <v>3</v>
      </c>
      <c r="W2427">
        <v>13.51</v>
      </c>
    </row>
    <row r="2428" spans="1:23" x14ac:dyDescent="0.3">
      <c r="A2428">
        <v>2023</v>
      </c>
      <c r="B2428" t="s">
        <v>40</v>
      </c>
      <c r="C2428" t="s">
        <v>22</v>
      </c>
      <c r="D2428">
        <v>61539</v>
      </c>
      <c r="E2428">
        <v>6.53</v>
      </c>
      <c r="F2428" s="2">
        <f>Table1[[#This Row],[website_traffic]]*(Table1[[#This Row],[conversion_rate]]/100)</f>
        <v>4018.4966999999997</v>
      </c>
      <c r="G2428">
        <v>461734.02</v>
      </c>
      <c r="H2428" s="2">
        <f>Table1[[#This Row],[marketing_spend]]/Table1[[#This Row],[customer buying]]</f>
        <v>114.9021772246323</v>
      </c>
      <c r="I2428">
        <v>23588.78</v>
      </c>
      <c r="J2428">
        <v>37.71</v>
      </c>
      <c r="K2428" s="1">
        <f t="shared" si="37"/>
        <v>14693.451062</v>
      </c>
      <c r="L2428">
        <v>308.56</v>
      </c>
      <c r="M2428">
        <v>0.97</v>
      </c>
      <c r="N2428" s="1">
        <f>Table1[[#This Row],[final_price]]*Table1[[#This Row],[competitor_price_index]]</f>
        <v>14252.647530140001</v>
      </c>
      <c r="O2428" t="s">
        <v>44</v>
      </c>
      <c r="P2428">
        <v>3683</v>
      </c>
      <c r="Q2428">
        <v>3275</v>
      </c>
      <c r="R2428">
        <v>3.38</v>
      </c>
      <c r="S2428" s="2">
        <f>Table1[[#This Row],[units_sold]]*(Table1[[#This Row],[return_rate]]/100)</f>
        <v>110.69499999999999</v>
      </c>
      <c r="T2428" s="2">
        <f>Table1[[#This Row],[units_sold]]-Table1[[#This Row],[unit_return]]</f>
        <v>3164.3049999999998</v>
      </c>
      <c r="U2428">
        <f>Table1[[#This Row],[final_sold]]*Table1[[#This Row],[final_price]]</f>
        <v>46494560.662741907</v>
      </c>
      <c r="V2428">
        <v>3.26</v>
      </c>
      <c r="W2428">
        <v>16.8</v>
      </c>
    </row>
    <row r="2429" spans="1:23" x14ac:dyDescent="0.3">
      <c r="A2429">
        <v>2024</v>
      </c>
      <c r="B2429" t="s">
        <v>40</v>
      </c>
      <c r="C2429" t="s">
        <v>22</v>
      </c>
      <c r="D2429">
        <v>50409</v>
      </c>
      <c r="E2429">
        <v>3.72</v>
      </c>
      <c r="F2429" s="2">
        <f>Table1[[#This Row],[website_traffic]]*(Table1[[#This Row],[conversion_rate]]/100)</f>
        <v>1875.2148000000002</v>
      </c>
      <c r="G2429">
        <v>412779.82</v>
      </c>
      <c r="H2429" s="2">
        <f>Table1[[#This Row],[marketing_spend]]/Table1[[#This Row],[customer buying]]</f>
        <v>220.12401992561064</v>
      </c>
      <c r="I2429">
        <v>48088.25</v>
      </c>
      <c r="J2429">
        <v>55.55</v>
      </c>
      <c r="K2429" s="1">
        <f t="shared" si="37"/>
        <v>21375.227125000001</v>
      </c>
      <c r="L2429">
        <v>365.13</v>
      </c>
      <c r="M2429">
        <v>1.1299999999999999</v>
      </c>
      <c r="N2429" s="1">
        <f>Table1[[#This Row],[final_price]]*Table1[[#This Row],[competitor_price_index]]</f>
        <v>24154.006651249998</v>
      </c>
      <c r="O2429" t="s">
        <v>45</v>
      </c>
      <c r="P2429">
        <v>1305</v>
      </c>
      <c r="Q2429">
        <v>1095</v>
      </c>
      <c r="R2429">
        <v>3.98</v>
      </c>
      <c r="S2429" s="2">
        <f>Table1[[#This Row],[units_sold]]*(Table1[[#This Row],[return_rate]]/100)</f>
        <v>43.581000000000003</v>
      </c>
      <c r="T2429" s="2">
        <f>Table1[[#This Row],[units_sold]]-Table1[[#This Row],[unit_return]]</f>
        <v>1051.4190000000001</v>
      </c>
      <c r="U2429">
        <f>Table1[[#This Row],[final_sold]]*Table1[[#This Row],[final_price]]</f>
        <v>22474319.928540379</v>
      </c>
      <c r="V2429">
        <v>2.92</v>
      </c>
      <c r="W2429">
        <v>18.12</v>
      </c>
    </row>
    <row r="2430" spans="1:23" x14ac:dyDescent="0.3">
      <c r="A2430">
        <v>2024</v>
      </c>
      <c r="B2430" t="s">
        <v>40</v>
      </c>
      <c r="C2430" t="s">
        <v>20</v>
      </c>
      <c r="D2430">
        <v>131275</v>
      </c>
      <c r="E2430">
        <v>3.72</v>
      </c>
      <c r="F2430" s="2">
        <f>Table1[[#This Row],[website_traffic]]*(Table1[[#This Row],[conversion_rate]]/100)</f>
        <v>4883.43</v>
      </c>
      <c r="G2430">
        <v>208334.66</v>
      </c>
      <c r="H2430" s="2">
        <f>Table1[[#This Row],[marketing_spend]]/Table1[[#This Row],[customer buying]]</f>
        <v>42.661543218598403</v>
      </c>
      <c r="I2430">
        <v>46588.22</v>
      </c>
      <c r="J2430">
        <v>58.37</v>
      </c>
      <c r="K2430" s="1">
        <f t="shared" si="37"/>
        <v>19394.675986000002</v>
      </c>
      <c r="L2430">
        <v>228.21</v>
      </c>
      <c r="M2430">
        <v>1.07</v>
      </c>
      <c r="N2430" s="1">
        <f>Table1[[#This Row],[final_price]]*Table1[[#This Row],[competitor_price_index]]</f>
        <v>20752.303305020003</v>
      </c>
      <c r="O2430" t="s">
        <v>44</v>
      </c>
      <c r="P2430">
        <v>3804</v>
      </c>
      <c r="Q2430">
        <v>4102</v>
      </c>
      <c r="R2430">
        <v>8.26</v>
      </c>
      <c r="S2430" s="2">
        <f>Table1[[#This Row],[units_sold]]*(Table1[[#This Row],[return_rate]]/100)</f>
        <v>338.8252</v>
      </c>
      <c r="T2430" s="2">
        <f>Table1[[#This Row],[units_sold]]-Table1[[#This Row],[unit_return]]</f>
        <v>3763.1747999999998</v>
      </c>
      <c r="U2430">
        <f>Table1[[#This Row],[final_sold]]*Table1[[#This Row],[final_price]]</f>
        <v>72985555.924680352</v>
      </c>
      <c r="V2430">
        <v>3.36</v>
      </c>
      <c r="W2430">
        <v>18.86</v>
      </c>
    </row>
    <row r="2431" spans="1:23" x14ac:dyDescent="0.3">
      <c r="A2431">
        <v>2024</v>
      </c>
      <c r="B2431" t="s">
        <v>40</v>
      </c>
      <c r="C2431" t="s">
        <v>18</v>
      </c>
      <c r="D2431">
        <v>127530</v>
      </c>
      <c r="E2431">
        <v>2.39</v>
      </c>
      <c r="F2431" s="2">
        <f>Table1[[#This Row],[website_traffic]]*(Table1[[#This Row],[conversion_rate]]/100)</f>
        <v>3047.9670000000001</v>
      </c>
      <c r="G2431">
        <v>112654.76</v>
      </c>
      <c r="H2431" s="2">
        <f>Table1[[#This Row],[marketing_spend]]/Table1[[#This Row],[customer buying]]</f>
        <v>36.960623261341084</v>
      </c>
      <c r="I2431">
        <v>31767.7</v>
      </c>
      <c r="J2431">
        <v>9.3000000000000007</v>
      </c>
      <c r="K2431" s="1">
        <f t="shared" si="37"/>
        <v>28813.303900000003</v>
      </c>
      <c r="L2431">
        <v>42.28</v>
      </c>
      <c r="M2431">
        <v>0.92</v>
      </c>
      <c r="N2431" s="1">
        <f>Table1[[#This Row],[final_price]]*Table1[[#This Row],[competitor_price_index]]</f>
        <v>26508.239588000004</v>
      </c>
      <c r="O2431" t="s">
        <v>45</v>
      </c>
      <c r="P2431">
        <v>1716</v>
      </c>
      <c r="Q2431">
        <v>2956</v>
      </c>
      <c r="R2431">
        <v>8.94</v>
      </c>
      <c r="S2431" s="2">
        <f>Table1[[#This Row],[units_sold]]*(Table1[[#This Row],[return_rate]]/100)</f>
        <v>264.26639999999998</v>
      </c>
      <c r="T2431" s="2">
        <f>Table1[[#This Row],[units_sold]]-Table1[[#This Row],[unit_return]]</f>
        <v>2691.7336</v>
      </c>
      <c r="U2431">
        <f>Table1[[#This Row],[final_sold]]*Table1[[#This Row],[final_price]]</f>
        <v>77557738.234641045</v>
      </c>
      <c r="V2431">
        <v>4.8499999999999996</v>
      </c>
      <c r="W2431">
        <v>9.4499999999999993</v>
      </c>
    </row>
    <row r="2432" spans="1:23" x14ac:dyDescent="0.3">
      <c r="A2432">
        <v>2024</v>
      </c>
      <c r="B2432" t="s">
        <v>40</v>
      </c>
      <c r="C2432" t="s">
        <v>21</v>
      </c>
      <c r="D2432">
        <v>152770</v>
      </c>
      <c r="E2432">
        <v>3.15</v>
      </c>
      <c r="F2432" s="2">
        <f>Table1[[#This Row],[website_traffic]]*(Table1[[#This Row],[conversion_rate]]/100)</f>
        <v>4812.2550000000001</v>
      </c>
      <c r="G2432">
        <v>480122.5</v>
      </c>
      <c r="H2432" s="2">
        <f>Table1[[#This Row],[marketing_spend]]/Table1[[#This Row],[customer buying]]</f>
        <v>99.770793526111973</v>
      </c>
      <c r="I2432">
        <v>45468.480000000003</v>
      </c>
      <c r="J2432">
        <v>31.3</v>
      </c>
      <c r="K2432" s="1">
        <f t="shared" si="37"/>
        <v>31236.845760000004</v>
      </c>
      <c r="L2432">
        <v>454.6</v>
      </c>
      <c r="M2432">
        <v>1.1200000000000001</v>
      </c>
      <c r="N2432" s="1">
        <f>Table1[[#This Row],[final_price]]*Table1[[#This Row],[competitor_price_index]]</f>
        <v>34985.267251200006</v>
      </c>
      <c r="O2432" t="s">
        <v>44</v>
      </c>
      <c r="P2432">
        <v>368</v>
      </c>
      <c r="Q2432">
        <v>3669</v>
      </c>
      <c r="R2432">
        <v>2.38</v>
      </c>
      <c r="S2432" s="2">
        <f>Table1[[#This Row],[units_sold]]*(Table1[[#This Row],[return_rate]]/100)</f>
        <v>87.322199999999995</v>
      </c>
      <c r="T2432" s="2">
        <f>Table1[[#This Row],[units_sold]]-Table1[[#This Row],[unit_return]]</f>
        <v>3581.6777999999999</v>
      </c>
      <c r="U2432">
        <f>Table1[[#This Row],[final_sold]]*Table1[[#This Row],[final_price]]</f>
        <v>111880317.00061613</v>
      </c>
      <c r="V2432">
        <v>3.05</v>
      </c>
      <c r="W2432">
        <v>17.399999999999999</v>
      </c>
    </row>
    <row r="2433" spans="1:23" x14ac:dyDescent="0.3">
      <c r="A2433">
        <v>2024</v>
      </c>
      <c r="B2433" t="s">
        <v>40</v>
      </c>
      <c r="C2433" t="s">
        <v>22</v>
      </c>
      <c r="D2433">
        <v>140799</v>
      </c>
      <c r="E2433">
        <v>2.4700000000000002</v>
      </c>
      <c r="F2433" s="2">
        <f>Table1[[#This Row],[website_traffic]]*(Table1[[#This Row],[conversion_rate]]/100)</f>
        <v>3477.7353000000003</v>
      </c>
      <c r="G2433">
        <v>261235.8</v>
      </c>
      <c r="H2433" s="2">
        <f>Table1[[#This Row],[marketing_spend]]/Table1[[#This Row],[customer buying]]</f>
        <v>75.116642718610578</v>
      </c>
      <c r="I2433">
        <v>45057.86</v>
      </c>
      <c r="J2433">
        <v>5.0599999999999996</v>
      </c>
      <c r="K2433" s="1">
        <f t="shared" si="37"/>
        <v>42777.932284000002</v>
      </c>
      <c r="L2433">
        <v>309.14</v>
      </c>
      <c r="M2433">
        <v>1.0900000000000001</v>
      </c>
      <c r="N2433" s="1">
        <f>Table1[[#This Row],[final_price]]*Table1[[#This Row],[competitor_price_index]]</f>
        <v>46627.946189560003</v>
      </c>
      <c r="O2433" t="s">
        <v>45</v>
      </c>
      <c r="P2433">
        <v>390</v>
      </c>
      <c r="Q2433">
        <v>2267</v>
      </c>
      <c r="R2433">
        <v>19.579999999999998</v>
      </c>
      <c r="S2433" s="2">
        <f>Table1[[#This Row],[units_sold]]*(Table1[[#This Row],[return_rate]]/100)</f>
        <v>443.87859999999995</v>
      </c>
      <c r="T2433" s="2">
        <f>Table1[[#This Row],[units_sold]]-Table1[[#This Row],[unit_return]]</f>
        <v>1823.1214</v>
      </c>
      <c r="U2433">
        <f>Table1[[#This Row],[final_sold]]*Table1[[#This Row],[final_price]]</f>
        <v>77989363.794711277</v>
      </c>
      <c r="V2433">
        <v>3.26</v>
      </c>
      <c r="W2433">
        <v>8.9700000000000006</v>
      </c>
    </row>
    <row r="2434" spans="1:23" x14ac:dyDescent="0.3">
      <c r="A2434">
        <v>2024</v>
      </c>
      <c r="B2434" t="s">
        <v>40</v>
      </c>
      <c r="C2434" t="s">
        <v>22</v>
      </c>
      <c r="D2434">
        <v>167587</v>
      </c>
      <c r="E2434">
        <v>1.1599999999999999</v>
      </c>
      <c r="F2434" s="2">
        <f>Table1[[#This Row],[website_traffic]]*(Table1[[#This Row],[conversion_rate]]/100)</f>
        <v>1944.0092</v>
      </c>
      <c r="G2434">
        <v>485753.3</v>
      </c>
      <c r="H2434" s="2">
        <f>Table1[[#This Row],[marketing_spend]]/Table1[[#This Row],[customer buying]]</f>
        <v>249.87191418641433</v>
      </c>
      <c r="I2434">
        <v>8094.31</v>
      </c>
      <c r="J2434">
        <v>52.45</v>
      </c>
      <c r="K2434" s="1">
        <f t="shared" ref="K2434:K2497" si="38">I2434*(1-J2434/100)</f>
        <v>3848.8444049999994</v>
      </c>
      <c r="L2434">
        <v>409.41</v>
      </c>
      <c r="M2434">
        <v>1.04</v>
      </c>
      <c r="N2434" s="1">
        <f>Table1[[#This Row],[final_price]]*Table1[[#This Row],[competitor_price_index]]</f>
        <v>4002.7981811999994</v>
      </c>
      <c r="O2434" t="s">
        <v>45</v>
      </c>
      <c r="P2434">
        <v>667</v>
      </c>
      <c r="Q2434">
        <v>1562</v>
      </c>
      <c r="R2434">
        <v>8.48</v>
      </c>
      <c r="S2434" s="2">
        <f>Table1[[#This Row],[units_sold]]*(Table1[[#This Row],[return_rate]]/100)</f>
        <v>132.45760000000001</v>
      </c>
      <c r="T2434" s="2">
        <f>Table1[[#This Row],[units_sold]]-Table1[[#This Row],[unit_return]]</f>
        <v>1429.5424</v>
      </c>
      <c r="U2434">
        <f>Table1[[#This Row],[final_sold]]*Table1[[#This Row],[final_price]]</f>
        <v>5502086.2679502713</v>
      </c>
      <c r="V2434">
        <v>4.0199999999999996</v>
      </c>
      <c r="W2434">
        <v>13.05</v>
      </c>
    </row>
    <row r="2435" spans="1:23" x14ac:dyDescent="0.3">
      <c r="A2435">
        <v>2024</v>
      </c>
      <c r="B2435" t="s">
        <v>40</v>
      </c>
      <c r="C2435" t="s">
        <v>18</v>
      </c>
      <c r="D2435">
        <v>121913</v>
      </c>
      <c r="E2435">
        <v>3.23</v>
      </c>
      <c r="F2435" s="2">
        <f>Table1[[#This Row],[website_traffic]]*(Table1[[#This Row],[conversion_rate]]/100)</f>
        <v>3937.7899000000002</v>
      </c>
      <c r="G2435">
        <v>272274.37</v>
      </c>
      <c r="H2435" s="2">
        <f>Table1[[#This Row],[marketing_spend]]/Table1[[#This Row],[customer buying]]</f>
        <v>69.143955598037365</v>
      </c>
      <c r="I2435">
        <v>22856.55</v>
      </c>
      <c r="J2435">
        <v>29.29</v>
      </c>
      <c r="K2435" s="1">
        <f t="shared" si="38"/>
        <v>16161.866505000002</v>
      </c>
      <c r="L2435">
        <v>459.69</v>
      </c>
      <c r="M2435">
        <v>1.1100000000000001</v>
      </c>
      <c r="N2435" s="1">
        <f>Table1[[#This Row],[final_price]]*Table1[[#This Row],[competitor_price_index]]</f>
        <v>17939.671820550004</v>
      </c>
      <c r="O2435" t="s">
        <v>44</v>
      </c>
      <c r="P2435">
        <v>503</v>
      </c>
      <c r="Q2435">
        <v>3032</v>
      </c>
      <c r="R2435">
        <v>7.05</v>
      </c>
      <c r="S2435" s="2">
        <f>Table1[[#This Row],[units_sold]]*(Table1[[#This Row],[return_rate]]/100)</f>
        <v>213.75599999999997</v>
      </c>
      <c r="T2435" s="2">
        <f>Table1[[#This Row],[units_sold]]-Table1[[#This Row],[unit_return]]</f>
        <v>2818.2440000000001</v>
      </c>
      <c r="U2435">
        <f>Table1[[#This Row],[final_sold]]*Table1[[#This Row],[final_price]]</f>
        <v>45548083.306517228</v>
      </c>
      <c r="V2435">
        <v>3.08</v>
      </c>
      <c r="W2435">
        <v>20.66</v>
      </c>
    </row>
    <row r="2436" spans="1:23" x14ac:dyDescent="0.3">
      <c r="A2436">
        <v>2024</v>
      </c>
      <c r="B2436" t="s">
        <v>40</v>
      </c>
      <c r="C2436" t="s">
        <v>18</v>
      </c>
      <c r="D2436">
        <v>61089</v>
      </c>
      <c r="E2436">
        <v>4.28</v>
      </c>
      <c r="F2436" s="2">
        <f>Table1[[#This Row],[website_traffic]]*(Table1[[#This Row],[conversion_rate]]/100)</f>
        <v>2614.6092000000003</v>
      </c>
      <c r="G2436">
        <v>127336.81</v>
      </c>
      <c r="H2436" s="2">
        <f>Table1[[#This Row],[marketing_spend]]/Table1[[#This Row],[customer buying]]</f>
        <v>48.702043119866623</v>
      </c>
      <c r="I2436">
        <v>31736.79</v>
      </c>
      <c r="J2436">
        <v>54.27</v>
      </c>
      <c r="K2436" s="1">
        <f t="shared" si="38"/>
        <v>14513.234066999998</v>
      </c>
      <c r="L2436">
        <v>25.76</v>
      </c>
      <c r="M2436">
        <v>0.9</v>
      </c>
      <c r="N2436" s="1">
        <f>Table1[[#This Row],[final_price]]*Table1[[#This Row],[competitor_price_index]]</f>
        <v>13061.910660299998</v>
      </c>
      <c r="O2436" t="s">
        <v>45</v>
      </c>
      <c r="P2436">
        <v>894</v>
      </c>
      <c r="Q2436">
        <v>1840</v>
      </c>
      <c r="R2436">
        <v>3.56</v>
      </c>
      <c r="S2436" s="2">
        <f>Table1[[#This Row],[units_sold]]*(Table1[[#This Row],[return_rate]]/100)</f>
        <v>65.504000000000005</v>
      </c>
      <c r="T2436" s="2">
        <f>Table1[[#This Row],[units_sold]]-Table1[[#This Row],[unit_return]]</f>
        <v>1774.4960000000001</v>
      </c>
      <c r="U2436">
        <f>Table1[[#This Row],[final_sold]]*Table1[[#This Row],[final_price]]</f>
        <v>25753675.798955228</v>
      </c>
      <c r="V2436">
        <v>3.52</v>
      </c>
      <c r="W2436">
        <v>13.31</v>
      </c>
    </row>
    <row r="2437" spans="1:23" x14ac:dyDescent="0.3">
      <c r="A2437">
        <v>2024</v>
      </c>
      <c r="B2437" t="s">
        <v>40</v>
      </c>
      <c r="C2437" t="s">
        <v>21</v>
      </c>
      <c r="D2437">
        <v>31192</v>
      </c>
      <c r="E2437">
        <v>5.88</v>
      </c>
      <c r="F2437" s="2">
        <f>Table1[[#This Row],[website_traffic]]*(Table1[[#This Row],[conversion_rate]]/100)</f>
        <v>1834.0896</v>
      </c>
      <c r="G2437">
        <v>495329.78</v>
      </c>
      <c r="H2437" s="2">
        <f>Table1[[#This Row],[marketing_spend]]/Table1[[#This Row],[customer buying]]</f>
        <v>270.06847429918366</v>
      </c>
      <c r="I2437">
        <v>11415.31</v>
      </c>
      <c r="J2437">
        <v>1.21</v>
      </c>
      <c r="K2437" s="1">
        <f t="shared" si="38"/>
        <v>11277.184749</v>
      </c>
      <c r="L2437">
        <v>308.66000000000003</v>
      </c>
      <c r="M2437">
        <v>0.87</v>
      </c>
      <c r="N2437" s="1">
        <f>Table1[[#This Row],[final_price]]*Table1[[#This Row],[competitor_price_index]]</f>
        <v>9811.1507316299994</v>
      </c>
      <c r="O2437" t="s">
        <v>45</v>
      </c>
      <c r="P2437">
        <v>2903</v>
      </c>
      <c r="Q2437">
        <v>1371</v>
      </c>
      <c r="R2437">
        <v>6.14</v>
      </c>
      <c r="S2437" s="2">
        <f>Table1[[#This Row],[units_sold]]*(Table1[[#This Row],[return_rate]]/100)</f>
        <v>84.179400000000001</v>
      </c>
      <c r="T2437" s="2">
        <f>Table1[[#This Row],[units_sold]]-Table1[[#This Row],[unit_return]]</f>
        <v>1286.8206</v>
      </c>
      <c r="U2437">
        <f>Table1[[#This Row],[final_sold]]*Table1[[#This Row],[final_price]]</f>
        <v>14511713.64501903</v>
      </c>
      <c r="V2437">
        <v>3.74</v>
      </c>
      <c r="W2437">
        <v>12.19</v>
      </c>
    </row>
    <row r="2438" spans="1:23" x14ac:dyDescent="0.3">
      <c r="A2438">
        <v>2024</v>
      </c>
      <c r="B2438" t="s">
        <v>40</v>
      </c>
      <c r="C2438" t="s">
        <v>19</v>
      </c>
      <c r="D2438">
        <v>78627</v>
      </c>
      <c r="E2438">
        <v>2.98</v>
      </c>
      <c r="F2438" s="2">
        <f>Table1[[#This Row],[website_traffic]]*(Table1[[#This Row],[conversion_rate]]/100)</f>
        <v>2343.0846000000001</v>
      </c>
      <c r="G2438">
        <v>278705.67</v>
      </c>
      <c r="H2438" s="2">
        <f>Table1[[#This Row],[marketing_spend]]/Table1[[#This Row],[customer buying]]</f>
        <v>118.94818906666877</v>
      </c>
      <c r="I2438">
        <v>12778.78</v>
      </c>
      <c r="J2438">
        <v>51.93</v>
      </c>
      <c r="K2438" s="1">
        <f t="shared" si="38"/>
        <v>6142.7595460000002</v>
      </c>
      <c r="L2438">
        <v>192.7</v>
      </c>
      <c r="M2438">
        <v>1.06</v>
      </c>
      <c r="N2438" s="1">
        <f>Table1[[#This Row],[final_price]]*Table1[[#This Row],[competitor_price_index]]</f>
        <v>6511.3251187600008</v>
      </c>
      <c r="O2438" t="s">
        <v>45</v>
      </c>
      <c r="P2438">
        <v>3153</v>
      </c>
      <c r="Q2438">
        <v>2249</v>
      </c>
      <c r="R2438">
        <v>13.03</v>
      </c>
      <c r="S2438" s="2">
        <f>Table1[[#This Row],[units_sold]]*(Table1[[#This Row],[return_rate]]/100)</f>
        <v>293.04469999999998</v>
      </c>
      <c r="T2438" s="2">
        <f>Table1[[#This Row],[units_sold]]-Table1[[#This Row],[unit_return]]</f>
        <v>1955.9553000000001</v>
      </c>
      <c r="U2438">
        <f>Table1[[#This Row],[final_sold]]*Table1[[#This Row],[final_price]]</f>
        <v>12014963.090624295</v>
      </c>
      <c r="V2438">
        <v>4.8</v>
      </c>
      <c r="W2438">
        <v>9.4</v>
      </c>
    </row>
    <row r="2439" spans="1:23" x14ac:dyDescent="0.3">
      <c r="A2439">
        <v>2024</v>
      </c>
      <c r="B2439" t="s">
        <v>40</v>
      </c>
      <c r="C2439" t="s">
        <v>20</v>
      </c>
      <c r="D2439">
        <v>61883</v>
      </c>
      <c r="E2439">
        <v>7.36</v>
      </c>
      <c r="F2439" s="2">
        <f>Table1[[#This Row],[website_traffic]]*(Table1[[#This Row],[conversion_rate]]/100)</f>
        <v>4554.5887999999995</v>
      </c>
      <c r="G2439">
        <v>323751.44</v>
      </c>
      <c r="H2439" s="2">
        <f>Table1[[#This Row],[marketing_spend]]/Table1[[#This Row],[customer buying]]</f>
        <v>71.082474009508829</v>
      </c>
      <c r="I2439">
        <v>8402.94</v>
      </c>
      <c r="J2439">
        <v>12.87</v>
      </c>
      <c r="K2439" s="1">
        <f t="shared" si="38"/>
        <v>7321.4816220000002</v>
      </c>
      <c r="L2439">
        <v>88.34</v>
      </c>
      <c r="M2439">
        <v>0.97</v>
      </c>
      <c r="N2439" s="1">
        <f>Table1[[#This Row],[final_price]]*Table1[[#This Row],[competitor_price_index]]</f>
        <v>7101.8371733399999</v>
      </c>
      <c r="O2439" t="s">
        <v>45</v>
      </c>
      <c r="P2439">
        <v>4268</v>
      </c>
      <c r="Q2439">
        <v>4199</v>
      </c>
      <c r="R2439">
        <v>17.8</v>
      </c>
      <c r="S2439" s="2">
        <f>Table1[[#This Row],[units_sold]]*(Table1[[#This Row],[return_rate]]/100)</f>
        <v>747.42200000000003</v>
      </c>
      <c r="T2439" s="2">
        <f>Table1[[#This Row],[units_sold]]-Table1[[#This Row],[unit_return]]</f>
        <v>3451.578</v>
      </c>
      <c r="U2439">
        <f>Table1[[#This Row],[final_sold]]*Table1[[#This Row],[final_price]]</f>
        <v>25270664.893899515</v>
      </c>
      <c r="V2439">
        <v>4.6100000000000003</v>
      </c>
      <c r="W2439">
        <v>9.92</v>
      </c>
    </row>
    <row r="2440" spans="1:23" x14ac:dyDescent="0.3">
      <c r="A2440">
        <v>2024</v>
      </c>
      <c r="B2440" t="s">
        <v>40</v>
      </c>
      <c r="C2440" t="s">
        <v>18</v>
      </c>
      <c r="D2440">
        <v>187905</v>
      </c>
      <c r="E2440">
        <v>6.79</v>
      </c>
      <c r="F2440" s="2">
        <f>Table1[[#This Row],[website_traffic]]*(Table1[[#This Row],[conversion_rate]]/100)</f>
        <v>12758.7495</v>
      </c>
      <c r="G2440">
        <v>86199.77</v>
      </c>
      <c r="H2440" s="2">
        <f>Table1[[#This Row],[marketing_spend]]/Table1[[#This Row],[customer buying]]</f>
        <v>6.7561299796661114</v>
      </c>
      <c r="I2440">
        <v>38534.660000000003</v>
      </c>
      <c r="J2440">
        <v>54.53</v>
      </c>
      <c r="K2440" s="1">
        <f t="shared" si="38"/>
        <v>17521.709902000002</v>
      </c>
      <c r="L2440">
        <v>197.89</v>
      </c>
      <c r="M2440">
        <v>1.2</v>
      </c>
      <c r="N2440" s="1">
        <f>Table1[[#This Row],[final_price]]*Table1[[#This Row],[competitor_price_index]]</f>
        <v>21026.051882400003</v>
      </c>
      <c r="O2440" t="s">
        <v>45</v>
      </c>
      <c r="P2440">
        <v>2593</v>
      </c>
      <c r="Q2440">
        <v>9492</v>
      </c>
      <c r="R2440">
        <v>10.88</v>
      </c>
      <c r="S2440" s="2">
        <f>Table1[[#This Row],[units_sold]]*(Table1[[#This Row],[return_rate]]/100)</f>
        <v>1032.7296000000001</v>
      </c>
      <c r="T2440" s="2">
        <f>Table1[[#This Row],[units_sold]]-Table1[[#This Row],[unit_return]]</f>
        <v>8459.2703999999994</v>
      </c>
      <c r="U2440">
        <f>Table1[[#This Row],[final_sold]]*Table1[[#This Row],[final_price]]</f>
        <v>148220881.9313755</v>
      </c>
      <c r="V2440">
        <v>3.72</v>
      </c>
      <c r="W2440">
        <v>16.11</v>
      </c>
    </row>
    <row r="2441" spans="1:23" x14ac:dyDescent="0.3">
      <c r="A2441">
        <v>2024</v>
      </c>
      <c r="B2441" t="s">
        <v>40</v>
      </c>
      <c r="C2441" t="s">
        <v>20</v>
      </c>
      <c r="D2441">
        <v>74396</v>
      </c>
      <c r="E2441">
        <v>1.56</v>
      </c>
      <c r="F2441" s="2">
        <f>Table1[[#This Row],[website_traffic]]*(Table1[[#This Row],[conversion_rate]]/100)</f>
        <v>1160.5776000000001</v>
      </c>
      <c r="G2441">
        <v>357392.35</v>
      </c>
      <c r="H2441" s="2">
        <f>Table1[[#This Row],[marketing_spend]]/Table1[[#This Row],[customer buying]]</f>
        <v>307.94351881339082</v>
      </c>
      <c r="I2441">
        <v>37589.35</v>
      </c>
      <c r="J2441">
        <v>26.58</v>
      </c>
      <c r="K2441" s="1">
        <f t="shared" si="38"/>
        <v>27598.100769999997</v>
      </c>
      <c r="L2441">
        <v>159.72999999999999</v>
      </c>
      <c r="M2441">
        <v>1.1399999999999999</v>
      </c>
      <c r="N2441" s="1">
        <f>Table1[[#This Row],[final_price]]*Table1[[#This Row],[competitor_price_index]]</f>
        <v>31461.834877799993</v>
      </c>
      <c r="O2441" t="s">
        <v>45</v>
      </c>
      <c r="P2441">
        <v>4116</v>
      </c>
      <c r="Q2441">
        <v>1139</v>
      </c>
      <c r="R2441">
        <v>16.41</v>
      </c>
      <c r="S2441" s="2">
        <f>Table1[[#This Row],[units_sold]]*(Table1[[#This Row],[return_rate]]/100)</f>
        <v>186.90989999999999</v>
      </c>
      <c r="T2441" s="2">
        <f>Table1[[#This Row],[units_sold]]-Table1[[#This Row],[unit_return]]</f>
        <v>952.09010000000001</v>
      </c>
      <c r="U2441">
        <f>Table1[[#This Row],[final_sold]]*Table1[[#This Row],[final_price]]</f>
        <v>26275878.521919373</v>
      </c>
      <c r="V2441">
        <v>4.91</v>
      </c>
      <c r="W2441">
        <v>10.32</v>
      </c>
    </row>
    <row r="2442" spans="1:23" x14ac:dyDescent="0.3">
      <c r="A2442">
        <v>2024</v>
      </c>
      <c r="B2442" t="s">
        <v>40</v>
      </c>
      <c r="C2442" t="s">
        <v>20</v>
      </c>
      <c r="D2442">
        <v>118828</v>
      </c>
      <c r="E2442">
        <v>6.35</v>
      </c>
      <c r="F2442" s="2">
        <f>Table1[[#This Row],[website_traffic]]*(Table1[[#This Row],[conversion_rate]]/100)</f>
        <v>7545.5780000000004</v>
      </c>
      <c r="G2442">
        <v>130152.72</v>
      </c>
      <c r="H2442" s="2">
        <f>Table1[[#This Row],[marketing_spend]]/Table1[[#This Row],[customer buying]]</f>
        <v>17.248873446142891</v>
      </c>
      <c r="I2442">
        <v>11122.16</v>
      </c>
      <c r="J2442">
        <v>20.34</v>
      </c>
      <c r="K2442" s="1">
        <f t="shared" si="38"/>
        <v>8859.9126560000004</v>
      </c>
      <c r="L2442">
        <v>413.93</v>
      </c>
      <c r="M2442">
        <v>0.98</v>
      </c>
      <c r="N2442" s="1">
        <f>Table1[[#This Row],[final_price]]*Table1[[#This Row],[competitor_price_index]]</f>
        <v>8682.7144028799994</v>
      </c>
      <c r="O2442" t="s">
        <v>45</v>
      </c>
      <c r="P2442">
        <v>3417</v>
      </c>
      <c r="Q2442">
        <v>5749</v>
      </c>
      <c r="R2442">
        <v>17.989999999999998</v>
      </c>
      <c r="S2442" s="2">
        <f>Table1[[#This Row],[units_sold]]*(Table1[[#This Row],[return_rate]]/100)</f>
        <v>1034.2450999999999</v>
      </c>
      <c r="T2442" s="2">
        <f>Table1[[#This Row],[units_sold]]-Table1[[#This Row],[unit_return]]</f>
        <v>4714.7548999999999</v>
      </c>
      <c r="U2442">
        <f>Table1[[#This Row],[final_sold]]*Table1[[#This Row],[final_price]]</f>
        <v>41772316.608448014</v>
      </c>
      <c r="V2442">
        <v>3.81</v>
      </c>
      <c r="W2442">
        <v>3.89</v>
      </c>
    </row>
    <row r="2443" spans="1:23" x14ac:dyDescent="0.3">
      <c r="A2443">
        <v>2024</v>
      </c>
      <c r="B2443" t="s">
        <v>40</v>
      </c>
      <c r="C2443" t="s">
        <v>19</v>
      </c>
      <c r="D2443">
        <v>74331</v>
      </c>
      <c r="E2443">
        <v>1.94</v>
      </c>
      <c r="F2443" s="2">
        <f>Table1[[#This Row],[website_traffic]]*(Table1[[#This Row],[conversion_rate]]/100)</f>
        <v>1442.0214000000001</v>
      </c>
      <c r="G2443">
        <v>426809.08</v>
      </c>
      <c r="H2443" s="2">
        <f>Table1[[#This Row],[marketing_spend]]/Table1[[#This Row],[customer buying]]</f>
        <v>295.9797129224296</v>
      </c>
      <c r="I2443">
        <v>235.7</v>
      </c>
      <c r="J2443">
        <v>20.45</v>
      </c>
      <c r="K2443" s="1">
        <f t="shared" si="38"/>
        <v>187.49934999999999</v>
      </c>
      <c r="L2443">
        <v>224.03</v>
      </c>
      <c r="M2443">
        <v>1.04</v>
      </c>
      <c r="N2443" s="1">
        <f>Table1[[#This Row],[final_price]]*Table1[[#This Row],[competitor_price_index]]</f>
        <v>194.999324</v>
      </c>
      <c r="O2443" t="s">
        <v>45</v>
      </c>
      <c r="P2443">
        <v>1518</v>
      </c>
      <c r="Q2443">
        <v>1384</v>
      </c>
      <c r="R2443">
        <v>19.25</v>
      </c>
      <c r="S2443" s="2">
        <f>Table1[[#This Row],[units_sold]]*(Table1[[#This Row],[return_rate]]/100)</f>
        <v>266.42</v>
      </c>
      <c r="T2443" s="2">
        <f>Table1[[#This Row],[units_sold]]-Table1[[#This Row],[unit_return]]</f>
        <v>1117.58</v>
      </c>
      <c r="U2443">
        <f>Table1[[#This Row],[final_sold]]*Table1[[#This Row],[final_price]]</f>
        <v>209545.52357299998</v>
      </c>
      <c r="V2443">
        <v>4.8</v>
      </c>
      <c r="W2443">
        <v>8.2200000000000006</v>
      </c>
    </row>
    <row r="2444" spans="1:23" x14ac:dyDescent="0.3">
      <c r="A2444">
        <v>2024</v>
      </c>
      <c r="B2444" t="s">
        <v>40</v>
      </c>
      <c r="C2444" t="s">
        <v>19</v>
      </c>
      <c r="D2444">
        <v>137343</v>
      </c>
      <c r="E2444">
        <v>1.25</v>
      </c>
      <c r="F2444" s="2">
        <f>Table1[[#This Row],[website_traffic]]*(Table1[[#This Row],[conversion_rate]]/100)</f>
        <v>1716.7875000000001</v>
      </c>
      <c r="G2444">
        <v>482617.08</v>
      </c>
      <c r="H2444" s="2">
        <f>Table1[[#This Row],[marketing_spend]]/Table1[[#This Row],[customer buying]]</f>
        <v>281.11637578908278</v>
      </c>
      <c r="I2444">
        <v>46855.3</v>
      </c>
      <c r="J2444">
        <v>24.51</v>
      </c>
      <c r="K2444" s="1">
        <f t="shared" si="38"/>
        <v>35371.065970000003</v>
      </c>
      <c r="L2444">
        <v>409.47</v>
      </c>
      <c r="M2444">
        <v>1.07</v>
      </c>
      <c r="N2444" s="1">
        <f>Table1[[#This Row],[final_price]]*Table1[[#This Row],[competitor_price_index]]</f>
        <v>37847.040587900003</v>
      </c>
      <c r="O2444" t="s">
        <v>45</v>
      </c>
      <c r="P2444">
        <v>282</v>
      </c>
      <c r="Q2444">
        <v>1713</v>
      </c>
      <c r="R2444">
        <v>5.41</v>
      </c>
      <c r="S2444" s="2">
        <f>Table1[[#This Row],[units_sold]]*(Table1[[#This Row],[return_rate]]/100)</f>
        <v>92.673299999999998</v>
      </c>
      <c r="T2444" s="2">
        <f>Table1[[#This Row],[units_sold]]-Table1[[#This Row],[unit_return]]</f>
        <v>1620.3267000000001</v>
      </c>
      <c r="U2444">
        <f>Table1[[#This Row],[final_sold]]*Table1[[#This Row],[final_price]]</f>
        <v>57312682.598652408</v>
      </c>
      <c r="V2444">
        <v>4.99</v>
      </c>
      <c r="W2444">
        <v>15.7</v>
      </c>
    </row>
    <row r="2445" spans="1:23" x14ac:dyDescent="0.3">
      <c r="A2445">
        <v>2024</v>
      </c>
      <c r="B2445" t="s">
        <v>40</v>
      </c>
      <c r="C2445" t="s">
        <v>18</v>
      </c>
      <c r="D2445">
        <v>36677</v>
      </c>
      <c r="E2445">
        <v>2.38</v>
      </c>
      <c r="F2445" s="2">
        <f>Table1[[#This Row],[website_traffic]]*(Table1[[#This Row],[conversion_rate]]/100)</f>
        <v>872.91259999999988</v>
      </c>
      <c r="G2445">
        <v>217524.68</v>
      </c>
      <c r="H2445" s="2">
        <f>Table1[[#This Row],[marketing_spend]]/Table1[[#This Row],[customer buying]]</f>
        <v>249.19411175872594</v>
      </c>
      <c r="I2445">
        <v>18095.080000000002</v>
      </c>
      <c r="J2445">
        <v>1.55</v>
      </c>
      <c r="K2445" s="1">
        <f t="shared" si="38"/>
        <v>17814.606260000004</v>
      </c>
      <c r="L2445">
        <v>490.35</v>
      </c>
      <c r="M2445">
        <v>0.81</v>
      </c>
      <c r="N2445" s="1">
        <f>Table1[[#This Row],[final_price]]*Table1[[#This Row],[competitor_price_index]]</f>
        <v>14429.831070600005</v>
      </c>
      <c r="O2445" t="s">
        <v>45</v>
      </c>
      <c r="P2445">
        <v>1698</v>
      </c>
      <c r="Q2445">
        <v>750</v>
      </c>
      <c r="R2445">
        <v>19.05</v>
      </c>
      <c r="S2445" s="2">
        <f>Table1[[#This Row],[units_sold]]*(Table1[[#This Row],[return_rate]]/100)</f>
        <v>142.875</v>
      </c>
      <c r="T2445" s="2">
        <f>Table1[[#This Row],[units_sold]]-Table1[[#This Row],[unit_return]]</f>
        <v>607.125</v>
      </c>
      <c r="U2445">
        <f>Table1[[#This Row],[final_sold]]*Table1[[#This Row],[final_price]]</f>
        <v>10815692.825602502</v>
      </c>
      <c r="V2445">
        <v>4.3</v>
      </c>
      <c r="W2445">
        <v>6.69</v>
      </c>
    </row>
    <row r="2446" spans="1:23" x14ac:dyDescent="0.3">
      <c r="A2446">
        <v>2024</v>
      </c>
      <c r="B2446" t="s">
        <v>40</v>
      </c>
      <c r="C2446" t="s">
        <v>18</v>
      </c>
      <c r="D2446">
        <v>54380</v>
      </c>
      <c r="E2446">
        <v>4.25</v>
      </c>
      <c r="F2446" s="2">
        <f>Table1[[#This Row],[website_traffic]]*(Table1[[#This Row],[conversion_rate]]/100)</f>
        <v>2311.15</v>
      </c>
      <c r="G2446">
        <v>43664.3</v>
      </c>
      <c r="H2446" s="2">
        <f>Table1[[#This Row],[marketing_spend]]/Table1[[#This Row],[customer buying]]</f>
        <v>18.892888821582329</v>
      </c>
      <c r="I2446">
        <v>31322.2</v>
      </c>
      <c r="J2446">
        <v>3.49</v>
      </c>
      <c r="K2446" s="1">
        <f t="shared" si="38"/>
        <v>30229.055219999998</v>
      </c>
      <c r="L2446">
        <v>270.20999999999998</v>
      </c>
      <c r="M2446">
        <v>0.91</v>
      </c>
      <c r="N2446" s="1">
        <f>Table1[[#This Row],[final_price]]*Table1[[#This Row],[competitor_price_index]]</f>
        <v>27508.440250200001</v>
      </c>
      <c r="O2446" t="s">
        <v>44</v>
      </c>
      <c r="P2446">
        <v>2078</v>
      </c>
      <c r="Q2446">
        <v>1444</v>
      </c>
      <c r="R2446">
        <v>24.26</v>
      </c>
      <c r="S2446" s="2">
        <f>Table1[[#This Row],[units_sold]]*(Table1[[#This Row],[return_rate]]/100)</f>
        <v>350.31440000000003</v>
      </c>
      <c r="T2446" s="2">
        <f>Table1[[#This Row],[units_sold]]-Table1[[#This Row],[unit_return]]</f>
        <v>1093.6856</v>
      </c>
      <c r="U2446">
        <f>Table1[[#This Row],[final_sold]]*Table1[[#This Row],[final_price]]</f>
        <v>33061082.395718832</v>
      </c>
      <c r="V2446">
        <v>2.5</v>
      </c>
      <c r="W2446">
        <v>8.17</v>
      </c>
    </row>
    <row r="2447" spans="1:23" x14ac:dyDescent="0.3">
      <c r="A2447">
        <v>2024</v>
      </c>
      <c r="B2447" t="s">
        <v>40</v>
      </c>
      <c r="C2447" t="s">
        <v>20</v>
      </c>
      <c r="D2447">
        <v>149773</v>
      </c>
      <c r="E2447">
        <v>6.88</v>
      </c>
      <c r="F2447" s="2">
        <f>Table1[[#This Row],[website_traffic]]*(Table1[[#This Row],[conversion_rate]]/100)</f>
        <v>10304.3824</v>
      </c>
      <c r="G2447">
        <v>448356.26</v>
      </c>
      <c r="H2447" s="2">
        <f>Table1[[#This Row],[marketing_spend]]/Table1[[#This Row],[customer buying]]</f>
        <v>43.511221012139458</v>
      </c>
      <c r="I2447">
        <v>45311.3</v>
      </c>
      <c r="J2447">
        <v>40.1</v>
      </c>
      <c r="K2447" s="1">
        <f t="shared" si="38"/>
        <v>27141.468700000001</v>
      </c>
      <c r="L2447">
        <v>119.61</v>
      </c>
      <c r="M2447">
        <v>1.0900000000000001</v>
      </c>
      <c r="N2447" s="1">
        <f>Table1[[#This Row],[final_price]]*Table1[[#This Row],[competitor_price_index]]</f>
        <v>29584.200883000005</v>
      </c>
      <c r="O2447" t="s">
        <v>45</v>
      </c>
      <c r="P2447">
        <v>3460</v>
      </c>
      <c r="Q2447">
        <v>10221</v>
      </c>
      <c r="R2447">
        <v>20.9</v>
      </c>
      <c r="S2447" s="2">
        <f>Table1[[#This Row],[units_sold]]*(Table1[[#This Row],[return_rate]]/100)</f>
        <v>2136.1889999999999</v>
      </c>
      <c r="T2447" s="2">
        <f>Table1[[#This Row],[units_sold]]-Table1[[#This Row],[unit_return]]</f>
        <v>8084.8109999999997</v>
      </c>
      <c r="U2447">
        <f>Table1[[#This Row],[final_sold]]*Table1[[#This Row],[final_price]]</f>
        <v>219433644.70191571</v>
      </c>
      <c r="V2447">
        <v>4.96</v>
      </c>
      <c r="W2447">
        <v>14.66</v>
      </c>
    </row>
    <row r="2448" spans="1:23" x14ac:dyDescent="0.3">
      <c r="A2448">
        <v>2024</v>
      </c>
      <c r="B2448" t="s">
        <v>40</v>
      </c>
      <c r="C2448" t="s">
        <v>22</v>
      </c>
      <c r="D2448">
        <v>66124</v>
      </c>
      <c r="E2448">
        <v>3.72</v>
      </c>
      <c r="F2448" s="2">
        <f>Table1[[#This Row],[website_traffic]]*(Table1[[#This Row],[conversion_rate]]/100)</f>
        <v>2459.8128000000002</v>
      </c>
      <c r="G2448">
        <v>14840.55</v>
      </c>
      <c r="H2448" s="2">
        <f>Table1[[#This Row],[marketing_spend]]/Table1[[#This Row],[customer buying]]</f>
        <v>6.0332030144732958</v>
      </c>
      <c r="I2448">
        <v>2791.88</v>
      </c>
      <c r="J2448">
        <v>27.02</v>
      </c>
      <c r="K2448" s="1">
        <f t="shared" si="38"/>
        <v>2037.5140240000001</v>
      </c>
      <c r="L2448">
        <v>385.06</v>
      </c>
      <c r="M2448">
        <v>1.1200000000000001</v>
      </c>
      <c r="N2448" s="1">
        <f>Table1[[#This Row],[final_price]]*Table1[[#This Row],[competitor_price_index]]</f>
        <v>2282.0157068800004</v>
      </c>
      <c r="O2448" t="s">
        <v>44</v>
      </c>
      <c r="P2448">
        <v>1818</v>
      </c>
      <c r="Q2448">
        <v>2877</v>
      </c>
      <c r="R2448">
        <v>14.12</v>
      </c>
      <c r="S2448" s="2">
        <f>Table1[[#This Row],[units_sold]]*(Table1[[#This Row],[return_rate]]/100)</f>
        <v>406.23239999999998</v>
      </c>
      <c r="T2448" s="2">
        <f>Table1[[#This Row],[units_sold]]-Table1[[#This Row],[unit_return]]</f>
        <v>2470.7676000000001</v>
      </c>
      <c r="U2448">
        <f>Table1[[#This Row],[final_sold]]*Table1[[#This Row],[final_price]]</f>
        <v>5034223.6350448225</v>
      </c>
      <c r="V2448">
        <v>4.68</v>
      </c>
      <c r="W2448">
        <v>8.1</v>
      </c>
    </row>
    <row r="2449" spans="1:23" x14ac:dyDescent="0.3">
      <c r="A2449">
        <v>2024</v>
      </c>
      <c r="B2449" t="s">
        <v>40</v>
      </c>
      <c r="C2449" t="s">
        <v>18</v>
      </c>
      <c r="D2449">
        <v>190009</v>
      </c>
      <c r="E2449">
        <v>3.98</v>
      </c>
      <c r="F2449" s="2">
        <f>Table1[[#This Row],[website_traffic]]*(Table1[[#This Row],[conversion_rate]]/100)</f>
        <v>7562.3582000000006</v>
      </c>
      <c r="G2449">
        <v>143593.84</v>
      </c>
      <c r="H2449" s="2">
        <f>Table1[[#This Row],[marketing_spend]]/Table1[[#This Row],[customer buying]]</f>
        <v>18.987971238918568</v>
      </c>
      <c r="I2449">
        <v>11833.73</v>
      </c>
      <c r="J2449">
        <v>51.08</v>
      </c>
      <c r="K2449" s="1">
        <f t="shared" si="38"/>
        <v>5789.060715999999</v>
      </c>
      <c r="L2449">
        <v>210.63</v>
      </c>
      <c r="M2449">
        <v>1.1000000000000001</v>
      </c>
      <c r="N2449" s="1">
        <f>Table1[[#This Row],[final_price]]*Table1[[#This Row],[competitor_price_index]]</f>
        <v>6367.9667875999994</v>
      </c>
      <c r="O2449" t="s">
        <v>45</v>
      </c>
      <c r="P2449">
        <v>2364</v>
      </c>
      <c r="Q2449">
        <v>7471</v>
      </c>
      <c r="R2449">
        <v>19.39</v>
      </c>
      <c r="S2449" s="2">
        <f>Table1[[#This Row],[units_sold]]*(Table1[[#This Row],[return_rate]]/100)</f>
        <v>1448.6269000000002</v>
      </c>
      <c r="T2449" s="2">
        <f>Table1[[#This Row],[units_sold]]-Table1[[#This Row],[unit_return]]</f>
        <v>6022.3730999999998</v>
      </c>
      <c r="U2449">
        <f>Table1[[#This Row],[final_sold]]*Table1[[#This Row],[final_price]]</f>
        <v>34863883.530305132</v>
      </c>
      <c r="V2449">
        <v>4.9400000000000004</v>
      </c>
      <c r="W2449">
        <v>10.65</v>
      </c>
    </row>
    <row r="2450" spans="1:23" x14ac:dyDescent="0.3">
      <c r="A2450">
        <v>2024</v>
      </c>
      <c r="B2450" t="s">
        <v>40</v>
      </c>
      <c r="C2450" t="s">
        <v>19</v>
      </c>
      <c r="D2450">
        <v>196658</v>
      </c>
      <c r="E2450">
        <v>5.86</v>
      </c>
      <c r="F2450" s="2">
        <f>Table1[[#This Row],[website_traffic]]*(Table1[[#This Row],[conversion_rate]]/100)</f>
        <v>11524.158800000001</v>
      </c>
      <c r="G2450">
        <v>247218.76</v>
      </c>
      <c r="H2450" s="2">
        <f>Table1[[#This Row],[marketing_spend]]/Table1[[#This Row],[customer buying]]</f>
        <v>21.452217406098221</v>
      </c>
      <c r="I2450">
        <v>16883.43</v>
      </c>
      <c r="J2450">
        <v>12.4</v>
      </c>
      <c r="K2450" s="1">
        <f t="shared" si="38"/>
        <v>14789.884680000001</v>
      </c>
      <c r="L2450">
        <v>110.09</v>
      </c>
      <c r="M2450">
        <v>0.99</v>
      </c>
      <c r="N2450" s="1">
        <f>Table1[[#This Row],[final_price]]*Table1[[#This Row],[competitor_price_index]]</f>
        <v>14641.9858332</v>
      </c>
      <c r="O2450" t="s">
        <v>45</v>
      </c>
      <c r="P2450">
        <v>4453</v>
      </c>
      <c r="Q2450">
        <v>10740</v>
      </c>
      <c r="R2450">
        <v>19.43</v>
      </c>
      <c r="S2450" s="2">
        <f>Table1[[#This Row],[units_sold]]*(Table1[[#This Row],[return_rate]]/100)</f>
        <v>2086.7820000000002</v>
      </c>
      <c r="T2450" s="2">
        <f>Table1[[#This Row],[units_sold]]-Table1[[#This Row],[unit_return]]</f>
        <v>8653.2180000000008</v>
      </c>
      <c r="U2450">
        <f>Table1[[#This Row],[final_sold]]*Table1[[#This Row],[final_price]]</f>
        <v>127980096.33090027</v>
      </c>
      <c r="V2450">
        <v>4.66</v>
      </c>
      <c r="W2450">
        <v>3.1</v>
      </c>
    </row>
    <row r="2451" spans="1:23" x14ac:dyDescent="0.3">
      <c r="A2451">
        <v>2024</v>
      </c>
      <c r="B2451" t="s">
        <v>40</v>
      </c>
      <c r="C2451" t="s">
        <v>18</v>
      </c>
      <c r="D2451">
        <v>141904</v>
      </c>
      <c r="E2451">
        <v>4.07</v>
      </c>
      <c r="F2451" s="2">
        <f>Table1[[#This Row],[website_traffic]]*(Table1[[#This Row],[conversion_rate]]/100)</f>
        <v>5775.4928</v>
      </c>
      <c r="G2451">
        <v>156800.97</v>
      </c>
      <c r="H2451" s="2">
        <f>Table1[[#This Row],[marketing_spend]]/Table1[[#This Row],[customer buying]]</f>
        <v>27.149366370952794</v>
      </c>
      <c r="I2451">
        <v>39333.26</v>
      </c>
      <c r="J2451">
        <v>9.8800000000000008</v>
      </c>
      <c r="K2451" s="1">
        <f t="shared" si="38"/>
        <v>35447.133912000005</v>
      </c>
      <c r="L2451">
        <v>373.72</v>
      </c>
      <c r="M2451">
        <v>0.83</v>
      </c>
      <c r="N2451" s="1">
        <f>Table1[[#This Row],[final_price]]*Table1[[#This Row],[competitor_price_index]]</f>
        <v>29421.121146960002</v>
      </c>
      <c r="O2451" t="s">
        <v>45</v>
      </c>
      <c r="P2451">
        <v>3199</v>
      </c>
      <c r="Q2451">
        <v>4250</v>
      </c>
      <c r="R2451">
        <v>4.67</v>
      </c>
      <c r="S2451" s="2">
        <f>Table1[[#This Row],[units_sold]]*(Table1[[#This Row],[return_rate]]/100)</f>
        <v>198.47499999999999</v>
      </c>
      <c r="T2451" s="2">
        <f>Table1[[#This Row],[units_sold]]-Table1[[#This Row],[unit_return]]</f>
        <v>4051.5250000000001</v>
      </c>
      <c r="U2451">
        <f>Table1[[#This Row],[final_sold]]*Table1[[#This Row],[final_price]]</f>
        <v>143614949.22281581</v>
      </c>
      <c r="V2451">
        <v>3.68</v>
      </c>
      <c r="W2451">
        <v>6.07</v>
      </c>
    </row>
    <row r="2452" spans="1:23" x14ac:dyDescent="0.3">
      <c r="A2452">
        <v>2024</v>
      </c>
      <c r="B2452" t="s">
        <v>40</v>
      </c>
      <c r="C2452" t="s">
        <v>19</v>
      </c>
      <c r="D2452">
        <v>36470</v>
      </c>
      <c r="E2452">
        <v>1.93</v>
      </c>
      <c r="F2452" s="2">
        <f>Table1[[#This Row],[website_traffic]]*(Table1[[#This Row],[conversion_rate]]/100)</f>
        <v>703.87099999999987</v>
      </c>
      <c r="G2452">
        <v>438832.49</v>
      </c>
      <c r="H2452" s="2">
        <f>Table1[[#This Row],[marketing_spend]]/Table1[[#This Row],[customer buying]]</f>
        <v>623.45584631274778</v>
      </c>
      <c r="I2452">
        <v>2773.95</v>
      </c>
      <c r="J2452">
        <v>45.07</v>
      </c>
      <c r="K2452" s="1">
        <f t="shared" si="38"/>
        <v>1523.7307349999999</v>
      </c>
      <c r="L2452">
        <v>328.06</v>
      </c>
      <c r="M2452">
        <v>0.9</v>
      </c>
      <c r="N2452" s="1">
        <f>Table1[[#This Row],[final_price]]*Table1[[#This Row],[competitor_price_index]]</f>
        <v>1371.3576614999999</v>
      </c>
      <c r="O2452" t="s">
        <v>44</v>
      </c>
      <c r="P2452">
        <v>4942</v>
      </c>
      <c r="Q2452">
        <v>554</v>
      </c>
      <c r="R2452">
        <v>5.57</v>
      </c>
      <c r="S2452" s="2">
        <f>Table1[[#This Row],[units_sold]]*(Table1[[#This Row],[return_rate]]/100)</f>
        <v>30.857800000000001</v>
      </c>
      <c r="T2452" s="2">
        <f>Table1[[#This Row],[units_sold]]-Table1[[#This Row],[unit_return]]</f>
        <v>523.1422</v>
      </c>
      <c r="U2452">
        <f>Table1[[#This Row],[final_sold]]*Table1[[#This Row],[final_price]]</f>
        <v>797127.84891551698</v>
      </c>
      <c r="V2452">
        <v>3.15</v>
      </c>
      <c r="W2452">
        <v>16.78</v>
      </c>
    </row>
    <row r="2453" spans="1:23" x14ac:dyDescent="0.3">
      <c r="A2453">
        <v>2024</v>
      </c>
      <c r="B2453" t="s">
        <v>40</v>
      </c>
      <c r="C2453" t="s">
        <v>21</v>
      </c>
      <c r="D2453">
        <v>98400</v>
      </c>
      <c r="E2453">
        <v>1.67</v>
      </c>
      <c r="F2453" s="2">
        <f>Table1[[#This Row],[website_traffic]]*(Table1[[#This Row],[conversion_rate]]/100)</f>
        <v>1643.28</v>
      </c>
      <c r="G2453">
        <v>427197.56</v>
      </c>
      <c r="H2453" s="2">
        <f>Table1[[#This Row],[marketing_spend]]/Table1[[#This Row],[customer buying]]</f>
        <v>259.96638430456159</v>
      </c>
      <c r="I2453">
        <v>20519.400000000001</v>
      </c>
      <c r="J2453">
        <v>47.32</v>
      </c>
      <c r="K2453" s="1">
        <f t="shared" si="38"/>
        <v>10809.619919999999</v>
      </c>
      <c r="L2453">
        <v>356.92</v>
      </c>
      <c r="M2453">
        <v>1.1100000000000001</v>
      </c>
      <c r="N2453" s="1">
        <f>Table1[[#This Row],[final_price]]*Table1[[#This Row],[competitor_price_index]]</f>
        <v>11998.678111200001</v>
      </c>
      <c r="O2453" t="s">
        <v>45</v>
      </c>
      <c r="P2453">
        <v>2889</v>
      </c>
      <c r="Q2453">
        <v>1639</v>
      </c>
      <c r="R2453">
        <v>19.02</v>
      </c>
      <c r="S2453" s="2">
        <f>Table1[[#This Row],[units_sold]]*(Table1[[#This Row],[return_rate]]/100)</f>
        <v>311.73779999999999</v>
      </c>
      <c r="T2453" s="2">
        <f>Table1[[#This Row],[units_sold]]-Table1[[#This Row],[unit_return]]</f>
        <v>1327.2622000000001</v>
      </c>
      <c r="U2453">
        <f>Table1[[#This Row],[final_sold]]*Table1[[#This Row],[final_price]]</f>
        <v>14347199.916183025</v>
      </c>
      <c r="V2453">
        <v>4.99</v>
      </c>
      <c r="W2453">
        <v>13.03</v>
      </c>
    </row>
    <row r="2454" spans="1:23" x14ac:dyDescent="0.3">
      <c r="A2454">
        <v>2024</v>
      </c>
      <c r="B2454" t="s">
        <v>40</v>
      </c>
      <c r="C2454" t="s">
        <v>22</v>
      </c>
      <c r="D2454">
        <v>51344</v>
      </c>
      <c r="E2454">
        <v>5.65</v>
      </c>
      <c r="F2454" s="2">
        <f>Table1[[#This Row],[website_traffic]]*(Table1[[#This Row],[conversion_rate]]/100)</f>
        <v>2900.9360000000001</v>
      </c>
      <c r="G2454">
        <v>380179.18</v>
      </c>
      <c r="H2454" s="2">
        <f>Table1[[#This Row],[marketing_spend]]/Table1[[#This Row],[customer buying]]</f>
        <v>131.05397016687027</v>
      </c>
      <c r="I2454">
        <v>13917.24</v>
      </c>
      <c r="J2454">
        <v>26.1</v>
      </c>
      <c r="K2454" s="1">
        <f t="shared" si="38"/>
        <v>10284.84036</v>
      </c>
      <c r="L2454">
        <v>451.57</v>
      </c>
      <c r="M2454">
        <v>1.1200000000000001</v>
      </c>
      <c r="N2454" s="1">
        <f>Table1[[#This Row],[final_price]]*Table1[[#This Row],[competitor_price_index]]</f>
        <v>11519.021203200002</v>
      </c>
      <c r="O2454" t="s">
        <v>45</v>
      </c>
      <c r="P2454">
        <v>2393</v>
      </c>
      <c r="Q2454">
        <v>2454</v>
      </c>
      <c r="R2454">
        <v>10.67</v>
      </c>
      <c r="S2454" s="2">
        <f>Table1[[#This Row],[units_sold]]*(Table1[[#This Row],[return_rate]]/100)</f>
        <v>261.84180000000003</v>
      </c>
      <c r="T2454" s="2">
        <f>Table1[[#This Row],[units_sold]]-Table1[[#This Row],[unit_return]]</f>
        <v>2192.1581999999999</v>
      </c>
      <c r="U2454">
        <f>Table1[[#This Row],[final_sold]]*Table1[[#This Row],[final_price]]</f>
        <v>22545997.130864952</v>
      </c>
      <c r="V2454">
        <v>4.2300000000000004</v>
      </c>
      <c r="W2454">
        <v>12.15</v>
      </c>
    </row>
    <row r="2455" spans="1:23" x14ac:dyDescent="0.3">
      <c r="A2455">
        <v>2024</v>
      </c>
      <c r="B2455" t="s">
        <v>40</v>
      </c>
      <c r="C2455" t="s">
        <v>21</v>
      </c>
      <c r="D2455">
        <v>167402</v>
      </c>
      <c r="E2455">
        <v>4.3099999999999996</v>
      </c>
      <c r="F2455" s="2">
        <f>Table1[[#This Row],[website_traffic]]*(Table1[[#This Row],[conversion_rate]]/100)</f>
        <v>7215.0262000000002</v>
      </c>
      <c r="G2455">
        <v>309380.49</v>
      </c>
      <c r="H2455" s="2">
        <f>Table1[[#This Row],[marketing_spend]]/Table1[[#This Row],[customer buying]]</f>
        <v>42.880023082937662</v>
      </c>
      <c r="I2455">
        <v>4738.6400000000003</v>
      </c>
      <c r="J2455">
        <v>24.18</v>
      </c>
      <c r="K2455" s="1">
        <f t="shared" si="38"/>
        <v>3592.8368480000004</v>
      </c>
      <c r="L2455">
        <v>71.22</v>
      </c>
      <c r="M2455">
        <v>0.97</v>
      </c>
      <c r="N2455" s="1">
        <f>Table1[[#This Row],[final_price]]*Table1[[#This Row],[competitor_price_index]]</f>
        <v>3485.0517425600001</v>
      </c>
      <c r="O2455" t="s">
        <v>44</v>
      </c>
      <c r="P2455">
        <v>4045</v>
      </c>
      <c r="Q2455">
        <v>8730</v>
      </c>
      <c r="R2455">
        <v>22.62</v>
      </c>
      <c r="S2455" s="2">
        <f>Table1[[#This Row],[units_sold]]*(Table1[[#This Row],[return_rate]]/100)</f>
        <v>1974.7260000000001</v>
      </c>
      <c r="T2455" s="2">
        <f>Table1[[#This Row],[units_sold]]-Table1[[#This Row],[unit_return]]</f>
        <v>6755.2739999999994</v>
      </c>
      <c r="U2455">
        <f>Table1[[#This Row],[final_sold]]*Table1[[#This Row],[final_price]]</f>
        <v>24270597.345536351</v>
      </c>
      <c r="V2455">
        <v>4.84</v>
      </c>
      <c r="W2455">
        <v>11.74</v>
      </c>
    </row>
    <row r="2456" spans="1:23" x14ac:dyDescent="0.3">
      <c r="A2456">
        <v>2024</v>
      </c>
      <c r="B2456" t="s">
        <v>40</v>
      </c>
      <c r="C2456" t="s">
        <v>22</v>
      </c>
      <c r="D2456">
        <v>25440</v>
      </c>
      <c r="E2456">
        <v>3.63</v>
      </c>
      <c r="F2456" s="2">
        <f>Table1[[#This Row],[website_traffic]]*(Table1[[#This Row],[conversion_rate]]/100)</f>
        <v>923.47199999999998</v>
      </c>
      <c r="G2456">
        <v>37301.32</v>
      </c>
      <c r="H2456" s="2">
        <f>Table1[[#This Row],[marketing_spend]]/Table1[[#This Row],[customer buying]]</f>
        <v>40.392475353881871</v>
      </c>
      <c r="I2456">
        <v>8673.6</v>
      </c>
      <c r="J2456">
        <v>1.33</v>
      </c>
      <c r="K2456" s="1">
        <f t="shared" si="38"/>
        <v>8558.2411200000006</v>
      </c>
      <c r="L2456">
        <v>321.85000000000002</v>
      </c>
      <c r="M2456">
        <v>0.82</v>
      </c>
      <c r="N2456" s="1">
        <f>Table1[[#This Row],[final_price]]*Table1[[#This Row],[competitor_price_index]]</f>
        <v>7017.7577184000002</v>
      </c>
      <c r="O2456" t="s">
        <v>45</v>
      </c>
      <c r="P2456">
        <v>3526</v>
      </c>
      <c r="Q2456">
        <v>783</v>
      </c>
      <c r="R2456">
        <v>6.37</v>
      </c>
      <c r="S2456" s="2">
        <f>Table1[[#This Row],[units_sold]]*(Table1[[#This Row],[return_rate]]/100)</f>
        <v>49.877100000000006</v>
      </c>
      <c r="T2456" s="2">
        <f>Table1[[#This Row],[units_sold]]-Table1[[#This Row],[unit_return]]</f>
        <v>733.12289999999996</v>
      </c>
      <c r="U2456">
        <f>Table1[[#This Row],[final_sold]]*Table1[[#This Row],[final_price]]</f>
        <v>6274242.5487936484</v>
      </c>
      <c r="V2456">
        <v>4.24</v>
      </c>
      <c r="W2456">
        <v>2.94</v>
      </c>
    </row>
    <row r="2457" spans="1:23" x14ac:dyDescent="0.3">
      <c r="A2457">
        <v>2024</v>
      </c>
      <c r="B2457" t="s">
        <v>40</v>
      </c>
      <c r="C2457" t="s">
        <v>21</v>
      </c>
      <c r="D2457">
        <v>157594</v>
      </c>
      <c r="E2457">
        <v>7.81</v>
      </c>
      <c r="F2457" s="2">
        <f>Table1[[#This Row],[website_traffic]]*(Table1[[#This Row],[conversion_rate]]/100)</f>
        <v>12308.091400000001</v>
      </c>
      <c r="G2457">
        <v>370586.95</v>
      </c>
      <c r="H2457" s="2">
        <f>Table1[[#This Row],[marketing_spend]]/Table1[[#This Row],[customer buying]]</f>
        <v>30.109213358620327</v>
      </c>
      <c r="I2457">
        <v>6493.23</v>
      </c>
      <c r="J2457">
        <v>18.36</v>
      </c>
      <c r="K2457" s="1">
        <f t="shared" si="38"/>
        <v>5301.0729719999999</v>
      </c>
      <c r="L2457">
        <v>123.97</v>
      </c>
      <c r="M2457">
        <v>1.04</v>
      </c>
      <c r="N2457" s="1">
        <f>Table1[[#This Row],[final_price]]*Table1[[#This Row],[competitor_price_index]]</f>
        <v>5513.1158908799998</v>
      </c>
      <c r="O2457" t="s">
        <v>45</v>
      </c>
      <c r="P2457">
        <v>2873</v>
      </c>
      <c r="Q2457">
        <v>11791</v>
      </c>
      <c r="R2457">
        <v>23.75</v>
      </c>
      <c r="S2457" s="2">
        <f>Table1[[#This Row],[units_sold]]*(Table1[[#This Row],[return_rate]]/100)</f>
        <v>2800.3624999999997</v>
      </c>
      <c r="T2457" s="2">
        <f>Table1[[#This Row],[units_sold]]-Table1[[#This Row],[unit_return]]</f>
        <v>8990.6375000000007</v>
      </c>
      <c r="U2457">
        <f>Table1[[#This Row],[final_sold]]*Table1[[#This Row],[final_price]]</f>
        <v>47660025.452299654</v>
      </c>
      <c r="V2457">
        <v>4.79</v>
      </c>
      <c r="W2457">
        <v>9.6</v>
      </c>
    </row>
    <row r="2458" spans="1:23" x14ac:dyDescent="0.3">
      <c r="A2458">
        <v>2024</v>
      </c>
      <c r="B2458" t="s">
        <v>40</v>
      </c>
      <c r="C2458" t="s">
        <v>18</v>
      </c>
      <c r="D2458">
        <v>123524</v>
      </c>
      <c r="E2458">
        <v>3.07</v>
      </c>
      <c r="F2458" s="2">
        <f>Table1[[#This Row],[website_traffic]]*(Table1[[#This Row],[conversion_rate]]/100)</f>
        <v>3792.1867999999999</v>
      </c>
      <c r="G2458">
        <v>123392.51</v>
      </c>
      <c r="H2458" s="2">
        <f>Table1[[#This Row],[marketing_spend]]/Table1[[#This Row],[customer buying]]</f>
        <v>32.538615977461866</v>
      </c>
      <c r="I2458">
        <v>17444.05</v>
      </c>
      <c r="J2458">
        <v>9.6999999999999993</v>
      </c>
      <c r="K2458" s="1">
        <f t="shared" si="38"/>
        <v>15751.977150000001</v>
      </c>
      <c r="L2458">
        <v>244.51</v>
      </c>
      <c r="M2458">
        <v>1.1200000000000001</v>
      </c>
      <c r="N2458" s="1">
        <f>Table1[[#This Row],[final_price]]*Table1[[#This Row],[competitor_price_index]]</f>
        <v>17642.214408000003</v>
      </c>
      <c r="O2458" t="s">
        <v>45</v>
      </c>
      <c r="P2458">
        <v>1425</v>
      </c>
      <c r="Q2458">
        <v>2434</v>
      </c>
      <c r="R2458">
        <v>22.22</v>
      </c>
      <c r="S2458" s="2">
        <f>Table1[[#This Row],[units_sold]]*(Table1[[#This Row],[return_rate]]/100)</f>
        <v>540.83479999999997</v>
      </c>
      <c r="T2458" s="2">
        <f>Table1[[#This Row],[units_sold]]-Table1[[#This Row],[unit_return]]</f>
        <v>1893.1651999999999</v>
      </c>
      <c r="U2458">
        <f>Table1[[#This Row],[final_sold]]*Table1[[#This Row],[final_price]]</f>
        <v>29821094.971575178</v>
      </c>
      <c r="V2458">
        <v>3.21</v>
      </c>
      <c r="W2458">
        <v>0.01</v>
      </c>
    </row>
    <row r="2459" spans="1:23" x14ac:dyDescent="0.3">
      <c r="A2459">
        <v>2024</v>
      </c>
      <c r="B2459" t="s">
        <v>40</v>
      </c>
      <c r="C2459" t="s">
        <v>22</v>
      </c>
      <c r="D2459">
        <v>44937</v>
      </c>
      <c r="E2459">
        <v>2.36</v>
      </c>
      <c r="F2459" s="2">
        <f>Table1[[#This Row],[website_traffic]]*(Table1[[#This Row],[conversion_rate]]/100)</f>
        <v>1060.5131999999999</v>
      </c>
      <c r="G2459">
        <v>13380.03</v>
      </c>
      <c r="H2459" s="2">
        <f>Table1[[#This Row],[marketing_spend]]/Table1[[#This Row],[customer buying]]</f>
        <v>12.616561491172389</v>
      </c>
      <c r="I2459">
        <v>28937.26</v>
      </c>
      <c r="J2459">
        <v>45.4</v>
      </c>
      <c r="K2459" s="1">
        <f t="shared" si="38"/>
        <v>15799.74396</v>
      </c>
      <c r="L2459">
        <v>454.51</v>
      </c>
      <c r="M2459">
        <v>1</v>
      </c>
      <c r="N2459" s="1">
        <f>Table1[[#This Row],[final_price]]*Table1[[#This Row],[competitor_price_index]]</f>
        <v>15799.74396</v>
      </c>
      <c r="O2459" t="s">
        <v>44</v>
      </c>
      <c r="P2459">
        <v>1039</v>
      </c>
      <c r="Q2459">
        <v>1269</v>
      </c>
      <c r="R2459">
        <v>13.62</v>
      </c>
      <c r="S2459" s="2">
        <f>Table1[[#This Row],[units_sold]]*(Table1[[#This Row],[return_rate]]/100)</f>
        <v>172.83779999999999</v>
      </c>
      <c r="T2459" s="2">
        <f>Table1[[#This Row],[units_sold]]-Table1[[#This Row],[unit_return]]</f>
        <v>1096.1622</v>
      </c>
      <c r="U2459">
        <f>Table1[[#This Row],[final_sold]]*Table1[[#This Row],[final_price]]</f>
        <v>17319082.098630313</v>
      </c>
      <c r="V2459">
        <v>4.79</v>
      </c>
      <c r="W2459">
        <v>15.23</v>
      </c>
    </row>
    <row r="2460" spans="1:23" x14ac:dyDescent="0.3">
      <c r="A2460">
        <v>2024</v>
      </c>
      <c r="B2460" t="s">
        <v>40</v>
      </c>
      <c r="C2460" t="s">
        <v>21</v>
      </c>
      <c r="D2460">
        <v>145718</v>
      </c>
      <c r="E2460">
        <v>2.31</v>
      </c>
      <c r="F2460" s="2">
        <f>Table1[[#This Row],[website_traffic]]*(Table1[[#This Row],[conversion_rate]]/100)</f>
        <v>3366.0857999999998</v>
      </c>
      <c r="G2460">
        <v>26204.47</v>
      </c>
      <c r="H2460" s="2">
        <f>Table1[[#This Row],[marketing_spend]]/Table1[[#This Row],[customer buying]]</f>
        <v>7.7848490968352628</v>
      </c>
      <c r="I2460">
        <v>34822.44</v>
      </c>
      <c r="J2460">
        <v>7.81</v>
      </c>
      <c r="K2460" s="1">
        <f t="shared" si="38"/>
        <v>32102.807435999999</v>
      </c>
      <c r="L2460">
        <v>180.92</v>
      </c>
      <c r="M2460">
        <v>0.99</v>
      </c>
      <c r="N2460" s="1">
        <f>Table1[[#This Row],[final_price]]*Table1[[#This Row],[competitor_price_index]]</f>
        <v>31781.779361639998</v>
      </c>
      <c r="O2460" t="s">
        <v>45</v>
      </c>
      <c r="P2460">
        <v>1197</v>
      </c>
      <c r="Q2460">
        <v>1736</v>
      </c>
      <c r="R2460">
        <v>24.26</v>
      </c>
      <c r="S2460" s="2">
        <f>Table1[[#This Row],[units_sold]]*(Table1[[#This Row],[return_rate]]/100)</f>
        <v>421.15360000000004</v>
      </c>
      <c r="T2460" s="2">
        <f>Table1[[#This Row],[units_sold]]-Table1[[#This Row],[unit_return]]</f>
        <v>1314.8463999999999</v>
      </c>
      <c r="U2460">
        <f>Table1[[#This Row],[final_sold]]*Table1[[#This Row],[final_price]]</f>
        <v>42210260.787117824</v>
      </c>
      <c r="V2460">
        <v>2.58</v>
      </c>
      <c r="W2460">
        <v>9.5299999999999994</v>
      </c>
    </row>
    <row r="2461" spans="1:23" x14ac:dyDescent="0.3">
      <c r="A2461">
        <v>2024</v>
      </c>
      <c r="B2461" t="s">
        <v>40</v>
      </c>
      <c r="C2461" t="s">
        <v>21</v>
      </c>
      <c r="D2461">
        <v>166335</v>
      </c>
      <c r="E2461">
        <v>0.97</v>
      </c>
      <c r="F2461" s="2">
        <f>Table1[[#This Row],[website_traffic]]*(Table1[[#This Row],[conversion_rate]]/100)</f>
        <v>1613.4494999999999</v>
      </c>
      <c r="G2461">
        <v>185074.1</v>
      </c>
      <c r="H2461" s="2">
        <f>Table1[[#This Row],[marketing_spend]]/Table1[[#This Row],[customer buying]]</f>
        <v>114.70709185505962</v>
      </c>
      <c r="I2461">
        <v>41493.25</v>
      </c>
      <c r="J2461">
        <v>59.87</v>
      </c>
      <c r="K2461" s="1">
        <f t="shared" si="38"/>
        <v>16651.241224999998</v>
      </c>
      <c r="L2461">
        <v>165.49</v>
      </c>
      <c r="M2461">
        <v>0.8</v>
      </c>
      <c r="N2461" s="1">
        <f>Table1[[#This Row],[final_price]]*Table1[[#This Row],[competitor_price_index]]</f>
        <v>13320.992979999999</v>
      </c>
      <c r="O2461" t="s">
        <v>44</v>
      </c>
      <c r="P2461">
        <v>1775</v>
      </c>
      <c r="Q2461">
        <v>1984</v>
      </c>
      <c r="R2461">
        <v>23.43</v>
      </c>
      <c r="S2461" s="2">
        <f>Table1[[#This Row],[units_sold]]*(Table1[[#This Row],[return_rate]]/100)</f>
        <v>464.85120000000001</v>
      </c>
      <c r="T2461" s="2">
        <f>Table1[[#This Row],[units_sold]]-Table1[[#This Row],[unit_return]]</f>
        <v>1519.1487999999999</v>
      </c>
      <c r="U2461">
        <f>Table1[[#This Row],[final_sold]]*Table1[[#This Row],[final_price]]</f>
        <v>25295713.125469275</v>
      </c>
      <c r="V2461">
        <v>4.92</v>
      </c>
      <c r="W2461">
        <v>18.04</v>
      </c>
    </row>
    <row r="2462" spans="1:23" x14ac:dyDescent="0.3">
      <c r="A2462">
        <v>2024</v>
      </c>
      <c r="B2462" t="s">
        <v>40</v>
      </c>
      <c r="C2462" t="s">
        <v>21</v>
      </c>
      <c r="D2462">
        <v>15242</v>
      </c>
      <c r="E2462">
        <v>0.97</v>
      </c>
      <c r="F2462" s="2">
        <f>Table1[[#This Row],[website_traffic]]*(Table1[[#This Row],[conversion_rate]]/100)</f>
        <v>147.84739999999999</v>
      </c>
      <c r="G2462">
        <v>186599.86</v>
      </c>
      <c r="H2462" s="2">
        <f>Table1[[#This Row],[marketing_spend]]/Table1[[#This Row],[customer buying]]</f>
        <v>1262.1112038493743</v>
      </c>
      <c r="I2462">
        <v>19585.47</v>
      </c>
      <c r="J2462">
        <v>5.61</v>
      </c>
      <c r="K2462" s="1">
        <f t="shared" si="38"/>
        <v>18486.725133</v>
      </c>
      <c r="L2462">
        <v>380.49</v>
      </c>
      <c r="M2462">
        <v>1.05</v>
      </c>
      <c r="N2462" s="1">
        <f>Table1[[#This Row],[final_price]]*Table1[[#This Row],[competitor_price_index]]</f>
        <v>19411.06138965</v>
      </c>
      <c r="O2462" t="s">
        <v>45</v>
      </c>
      <c r="P2462">
        <v>1258</v>
      </c>
      <c r="Q2462">
        <v>97</v>
      </c>
      <c r="R2462">
        <v>2.89</v>
      </c>
      <c r="S2462" s="2">
        <f>Table1[[#This Row],[units_sold]]*(Table1[[#This Row],[return_rate]]/100)</f>
        <v>2.8033000000000001</v>
      </c>
      <c r="T2462" s="2">
        <f>Table1[[#This Row],[units_sold]]-Table1[[#This Row],[unit_return]]</f>
        <v>94.196699999999993</v>
      </c>
      <c r="U2462">
        <f>Table1[[#This Row],[final_sold]]*Table1[[#This Row],[final_price]]</f>
        <v>1741388.5013356609</v>
      </c>
      <c r="V2462">
        <v>3.3</v>
      </c>
      <c r="W2462">
        <v>7.73</v>
      </c>
    </row>
    <row r="2463" spans="1:23" x14ac:dyDescent="0.3">
      <c r="A2463">
        <v>2024</v>
      </c>
      <c r="B2463" t="s">
        <v>40</v>
      </c>
      <c r="C2463" t="s">
        <v>22</v>
      </c>
      <c r="D2463">
        <v>150389</v>
      </c>
      <c r="E2463">
        <v>6.94</v>
      </c>
      <c r="F2463" s="2">
        <f>Table1[[#This Row],[website_traffic]]*(Table1[[#This Row],[conversion_rate]]/100)</f>
        <v>10436.9966</v>
      </c>
      <c r="G2463">
        <v>221998.54</v>
      </c>
      <c r="H2463" s="2">
        <f>Table1[[#This Row],[marketing_spend]]/Table1[[#This Row],[customer buying]]</f>
        <v>21.270347065170071</v>
      </c>
      <c r="I2463">
        <v>10218.41</v>
      </c>
      <c r="J2463">
        <v>33.869999999999997</v>
      </c>
      <c r="K2463" s="1">
        <f t="shared" si="38"/>
        <v>6757.4345329999996</v>
      </c>
      <c r="L2463">
        <v>119.27</v>
      </c>
      <c r="M2463">
        <v>1.05</v>
      </c>
      <c r="N2463" s="1">
        <f>Table1[[#This Row],[final_price]]*Table1[[#This Row],[competitor_price_index]]</f>
        <v>7095.3062596500004</v>
      </c>
      <c r="O2463" t="s">
        <v>45</v>
      </c>
      <c r="P2463">
        <v>3415</v>
      </c>
      <c r="Q2463">
        <v>6909</v>
      </c>
      <c r="R2463">
        <v>10.86</v>
      </c>
      <c r="S2463" s="2">
        <f>Table1[[#This Row],[units_sold]]*(Table1[[#This Row],[return_rate]]/100)</f>
        <v>750.31739999999991</v>
      </c>
      <c r="T2463" s="2">
        <f>Table1[[#This Row],[units_sold]]-Table1[[#This Row],[unit_return]]</f>
        <v>6158.6826000000001</v>
      </c>
      <c r="U2463">
        <f>Table1[[#This Row],[final_sold]]*Table1[[#This Row],[final_price]]</f>
        <v>41616894.479026221</v>
      </c>
      <c r="V2463">
        <v>3.31</v>
      </c>
      <c r="W2463">
        <v>9.7100000000000009</v>
      </c>
    </row>
    <row r="2464" spans="1:23" x14ac:dyDescent="0.3">
      <c r="A2464">
        <v>2024</v>
      </c>
      <c r="B2464" t="s">
        <v>40</v>
      </c>
      <c r="C2464" t="s">
        <v>21</v>
      </c>
      <c r="D2464">
        <v>111515</v>
      </c>
      <c r="E2464">
        <v>6.24</v>
      </c>
      <c r="F2464" s="2">
        <f>Table1[[#This Row],[website_traffic]]*(Table1[[#This Row],[conversion_rate]]/100)</f>
        <v>6958.5360000000001</v>
      </c>
      <c r="G2464">
        <v>347495.46</v>
      </c>
      <c r="H2464" s="2">
        <f>Table1[[#This Row],[marketing_spend]]/Table1[[#This Row],[customer buying]]</f>
        <v>49.938012823386991</v>
      </c>
      <c r="I2464">
        <v>23323.72</v>
      </c>
      <c r="J2464">
        <v>25.7</v>
      </c>
      <c r="K2464" s="1">
        <f t="shared" si="38"/>
        <v>17329.523960000002</v>
      </c>
      <c r="L2464">
        <v>160.81</v>
      </c>
      <c r="M2464">
        <v>0.97</v>
      </c>
      <c r="N2464" s="1">
        <f>Table1[[#This Row],[final_price]]*Table1[[#This Row],[competitor_price_index]]</f>
        <v>16809.638241200002</v>
      </c>
      <c r="O2464" t="s">
        <v>44</v>
      </c>
      <c r="P2464">
        <v>3724</v>
      </c>
      <c r="Q2464">
        <v>5392</v>
      </c>
      <c r="R2464">
        <v>10.93</v>
      </c>
      <c r="S2464" s="2">
        <f>Table1[[#This Row],[units_sold]]*(Table1[[#This Row],[return_rate]]/100)</f>
        <v>589.34559999999999</v>
      </c>
      <c r="T2464" s="2">
        <f>Table1[[#This Row],[units_sold]]-Table1[[#This Row],[unit_return]]</f>
        <v>4802.6544000000004</v>
      </c>
      <c r="U2464">
        <f>Table1[[#This Row],[final_sold]]*Table1[[#This Row],[final_price]]</f>
        <v>83227714.496399447</v>
      </c>
      <c r="V2464">
        <v>3.1</v>
      </c>
      <c r="W2464">
        <v>13.8</v>
      </c>
    </row>
    <row r="2465" spans="1:23" x14ac:dyDescent="0.3">
      <c r="A2465">
        <v>2024</v>
      </c>
      <c r="B2465" t="s">
        <v>40</v>
      </c>
      <c r="C2465" t="s">
        <v>20</v>
      </c>
      <c r="D2465">
        <v>56258</v>
      </c>
      <c r="E2465">
        <v>2.2999999999999998</v>
      </c>
      <c r="F2465" s="2">
        <f>Table1[[#This Row],[website_traffic]]*(Table1[[#This Row],[conversion_rate]]/100)</f>
        <v>1293.934</v>
      </c>
      <c r="G2465">
        <v>56254.07</v>
      </c>
      <c r="H2465" s="2">
        <f>Table1[[#This Row],[marketing_spend]]/Table1[[#This Row],[customer buying]]</f>
        <v>43.47522362037013</v>
      </c>
      <c r="I2465">
        <v>36777.449999999997</v>
      </c>
      <c r="J2465">
        <v>28.39</v>
      </c>
      <c r="K2465" s="1">
        <f t="shared" si="38"/>
        <v>26336.331944999998</v>
      </c>
      <c r="L2465">
        <v>46.96</v>
      </c>
      <c r="M2465">
        <v>1.1100000000000001</v>
      </c>
      <c r="N2465" s="1">
        <f>Table1[[#This Row],[final_price]]*Table1[[#This Row],[competitor_price_index]]</f>
        <v>29233.32845895</v>
      </c>
      <c r="O2465" t="s">
        <v>44</v>
      </c>
      <c r="P2465">
        <v>3733</v>
      </c>
      <c r="Q2465">
        <v>1151</v>
      </c>
      <c r="R2465">
        <v>21.11</v>
      </c>
      <c r="S2465" s="2">
        <f>Table1[[#This Row],[units_sold]]*(Table1[[#This Row],[return_rate]]/100)</f>
        <v>242.97609999999997</v>
      </c>
      <c r="T2465" s="2">
        <f>Table1[[#This Row],[units_sold]]-Table1[[#This Row],[unit_return]]</f>
        <v>908.02390000000003</v>
      </c>
      <c r="U2465">
        <f>Table1[[#This Row],[final_sold]]*Table1[[#This Row],[final_price]]</f>
        <v>23914018.844393484</v>
      </c>
      <c r="V2465">
        <v>3.56</v>
      </c>
      <c r="W2465">
        <v>11.24</v>
      </c>
    </row>
    <row r="2466" spans="1:23" x14ac:dyDescent="0.3">
      <c r="A2466">
        <v>2024</v>
      </c>
      <c r="B2466" t="s">
        <v>40</v>
      </c>
      <c r="C2466" t="s">
        <v>19</v>
      </c>
      <c r="D2466">
        <v>191091</v>
      </c>
      <c r="E2466">
        <v>1.35</v>
      </c>
      <c r="F2466" s="2">
        <f>Table1[[#This Row],[website_traffic]]*(Table1[[#This Row],[conversion_rate]]/100)</f>
        <v>2579.7285000000002</v>
      </c>
      <c r="G2466">
        <v>482064.99</v>
      </c>
      <c r="H2466" s="2">
        <f>Table1[[#This Row],[marketing_spend]]/Table1[[#This Row],[customer buying]]</f>
        <v>186.86655979495515</v>
      </c>
      <c r="I2466">
        <v>4173.5</v>
      </c>
      <c r="J2466">
        <v>23.35</v>
      </c>
      <c r="K2466" s="1">
        <f t="shared" si="38"/>
        <v>3198.9877499999998</v>
      </c>
      <c r="L2466">
        <v>34.22</v>
      </c>
      <c r="M2466">
        <v>0.91</v>
      </c>
      <c r="N2466" s="1">
        <f>Table1[[#This Row],[final_price]]*Table1[[#This Row],[competitor_price_index]]</f>
        <v>2911.0788524999998</v>
      </c>
      <c r="O2466" t="s">
        <v>45</v>
      </c>
      <c r="P2466">
        <v>2180</v>
      </c>
      <c r="Q2466">
        <v>1444</v>
      </c>
      <c r="R2466">
        <v>5.13</v>
      </c>
      <c r="S2466" s="2">
        <f>Table1[[#This Row],[units_sold]]*(Table1[[#This Row],[return_rate]]/100)</f>
        <v>74.077199999999991</v>
      </c>
      <c r="T2466" s="2">
        <f>Table1[[#This Row],[units_sold]]-Table1[[#This Row],[unit_return]]</f>
        <v>1369.9228000000001</v>
      </c>
      <c r="U2466">
        <f>Table1[[#This Row],[final_sold]]*Table1[[#This Row],[final_price]]</f>
        <v>4382366.2556456998</v>
      </c>
      <c r="V2466">
        <v>2.8</v>
      </c>
      <c r="W2466">
        <v>12.86</v>
      </c>
    </row>
    <row r="2467" spans="1:23" x14ac:dyDescent="0.3">
      <c r="A2467">
        <v>2024</v>
      </c>
      <c r="B2467" t="s">
        <v>40</v>
      </c>
      <c r="C2467" t="s">
        <v>21</v>
      </c>
      <c r="D2467">
        <v>9915</v>
      </c>
      <c r="E2467">
        <v>4.55</v>
      </c>
      <c r="F2467" s="2">
        <f>Table1[[#This Row],[website_traffic]]*(Table1[[#This Row],[conversion_rate]]/100)</f>
        <v>451.13249999999999</v>
      </c>
      <c r="G2467">
        <v>350869.83</v>
      </c>
      <c r="H2467" s="2">
        <f>Table1[[#This Row],[marketing_spend]]/Table1[[#This Row],[customer buying]]</f>
        <v>777.75338730860676</v>
      </c>
      <c r="I2467">
        <v>17623.11</v>
      </c>
      <c r="J2467">
        <v>40.78</v>
      </c>
      <c r="K2467" s="1">
        <f t="shared" si="38"/>
        <v>10436.405742000001</v>
      </c>
      <c r="L2467">
        <v>24.7</v>
      </c>
      <c r="M2467">
        <v>0.83</v>
      </c>
      <c r="N2467" s="1">
        <f>Table1[[#This Row],[final_price]]*Table1[[#This Row],[competitor_price_index]]</f>
        <v>8662.216765860001</v>
      </c>
      <c r="O2467" t="s">
        <v>44</v>
      </c>
      <c r="P2467">
        <v>2959</v>
      </c>
      <c r="Q2467">
        <v>283</v>
      </c>
      <c r="R2467">
        <v>11.83</v>
      </c>
      <c r="S2467" s="2">
        <f>Table1[[#This Row],[units_sold]]*(Table1[[#This Row],[return_rate]]/100)</f>
        <v>33.478900000000003</v>
      </c>
      <c r="T2467" s="2">
        <f>Table1[[#This Row],[units_sold]]-Table1[[#This Row],[unit_return]]</f>
        <v>249.52109999999999</v>
      </c>
      <c r="U2467">
        <f>Table1[[#This Row],[final_sold]]*Table1[[#This Row],[final_price]]</f>
        <v>2604103.4407901564</v>
      </c>
      <c r="V2467">
        <v>2.5099999999999998</v>
      </c>
      <c r="W2467">
        <v>15.78</v>
      </c>
    </row>
    <row r="2468" spans="1:23" x14ac:dyDescent="0.3">
      <c r="A2468">
        <v>2024</v>
      </c>
      <c r="B2468" t="s">
        <v>40</v>
      </c>
      <c r="C2468" t="s">
        <v>18</v>
      </c>
      <c r="D2468">
        <v>106908</v>
      </c>
      <c r="E2468">
        <v>4.26</v>
      </c>
      <c r="F2468" s="2">
        <f>Table1[[#This Row],[website_traffic]]*(Table1[[#This Row],[conversion_rate]]/100)</f>
        <v>4554.2807999999995</v>
      </c>
      <c r="G2468">
        <v>418195.29</v>
      </c>
      <c r="H2468" s="2">
        <f>Table1[[#This Row],[marketing_spend]]/Table1[[#This Row],[customer buying]]</f>
        <v>91.824660877300317</v>
      </c>
      <c r="I2468">
        <v>10720.89</v>
      </c>
      <c r="J2468">
        <v>6.33</v>
      </c>
      <c r="K2468" s="1">
        <f t="shared" si="38"/>
        <v>10042.257662999999</v>
      </c>
      <c r="L2468">
        <v>384.42</v>
      </c>
      <c r="M2468">
        <v>0.98</v>
      </c>
      <c r="N2468" s="1">
        <f>Table1[[#This Row],[final_price]]*Table1[[#This Row],[competitor_price_index]]</f>
        <v>9841.4125097399992</v>
      </c>
      <c r="O2468" t="s">
        <v>45</v>
      </c>
      <c r="P2468">
        <v>652</v>
      </c>
      <c r="Q2468">
        <v>3215</v>
      </c>
      <c r="R2468">
        <v>7.47</v>
      </c>
      <c r="S2468" s="2">
        <f>Table1[[#This Row],[units_sold]]*(Table1[[#This Row],[return_rate]]/100)</f>
        <v>240.16050000000001</v>
      </c>
      <c r="T2468" s="2">
        <f>Table1[[#This Row],[units_sold]]-Table1[[#This Row],[unit_return]]</f>
        <v>2974.8395</v>
      </c>
      <c r="U2468">
        <f>Table1[[#This Row],[final_sold]]*Table1[[#This Row],[final_price]]</f>
        <v>29874104.765070084</v>
      </c>
      <c r="V2468">
        <v>3.53</v>
      </c>
      <c r="W2468">
        <v>14.3</v>
      </c>
    </row>
    <row r="2469" spans="1:23" x14ac:dyDescent="0.3">
      <c r="A2469">
        <v>2024</v>
      </c>
      <c r="B2469" t="s">
        <v>40</v>
      </c>
      <c r="C2469" t="s">
        <v>19</v>
      </c>
      <c r="D2469">
        <v>107035</v>
      </c>
      <c r="E2469">
        <v>7.24</v>
      </c>
      <c r="F2469" s="2">
        <f>Table1[[#This Row],[website_traffic]]*(Table1[[#This Row],[conversion_rate]]/100)</f>
        <v>7749.3340000000007</v>
      </c>
      <c r="G2469">
        <v>137847.29</v>
      </c>
      <c r="H2469" s="2">
        <f>Table1[[#This Row],[marketing_spend]]/Table1[[#This Row],[customer buying]]</f>
        <v>17.788275740857213</v>
      </c>
      <c r="I2469">
        <v>48805.49</v>
      </c>
      <c r="J2469">
        <v>30.03</v>
      </c>
      <c r="K2469" s="1">
        <f t="shared" si="38"/>
        <v>34149.201352999997</v>
      </c>
      <c r="L2469">
        <v>495.47</v>
      </c>
      <c r="M2469">
        <v>0.91</v>
      </c>
      <c r="N2469" s="1">
        <f>Table1[[#This Row],[final_price]]*Table1[[#This Row],[competitor_price_index]]</f>
        <v>31075.77323123</v>
      </c>
      <c r="O2469" t="s">
        <v>44</v>
      </c>
      <c r="P2469">
        <v>3357</v>
      </c>
      <c r="Q2469">
        <v>8175</v>
      </c>
      <c r="R2469">
        <v>5.26</v>
      </c>
      <c r="S2469" s="2">
        <f>Table1[[#This Row],[units_sold]]*(Table1[[#This Row],[return_rate]]/100)</f>
        <v>430.005</v>
      </c>
      <c r="T2469" s="2">
        <f>Table1[[#This Row],[units_sold]]-Table1[[#This Row],[unit_return]]</f>
        <v>7744.9949999999999</v>
      </c>
      <c r="U2469">
        <f>Table1[[#This Row],[final_sold]]*Table1[[#This Row],[final_price]]</f>
        <v>264485393.73297819</v>
      </c>
      <c r="V2469">
        <v>4.22</v>
      </c>
      <c r="W2469">
        <v>13.17</v>
      </c>
    </row>
    <row r="2470" spans="1:23" x14ac:dyDescent="0.3">
      <c r="A2470">
        <v>2024</v>
      </c>
      <c r="B2470" t="s">
        <v>40</v>
      </c>
      <c r="C2470" t="s">
        <v>19</v>
      </c>
      <c r="D2470">
        <v>85239</v>
      </c>
      <c r="E2470">
        <v>1.35</v>
      </c>
      <c r="F2470" s="2">
        <f>Table1[[#This Row],[website_traffic]]*(Table1[[#This Row],[conversion_rate]]/100)</f>
        <v>1150.7265000000002</v>
      </c>
      <c r="G2470">
        <v>29375.98</v>
      </c>
      <c r="H2470" s="2">
        <f>Table1[[#This Row],[marketing_spend]]/Table1[[#This Row],[customer buying]]</f>
        <v>25.528203269847349</v>
      </c>
      <c r="I2470">
        <v>41546.46</v>
      </c>
      <c r="J2470">
        <v>20.239999999999998</v>
      </c>
      <c r="K2470" s="1">
        <f t="shared" si="38"/>
        <v>33137.456495999999</v>
      </c>
      <c r="L2470">
        <v>337.44</v>
      </c>
      <c r="M2470">
        <v>1.1599999999999999</v>
      </c>
      <c r="N2470" s="1">
        <f>Table1[[#This Row],[final_price]]*Table1[[#This Row],[competitor_price_index]]</f>
        <v>38439.44953536</v>
      </c>
      <c r="O2470" t="s">
        <v>45</v>
      </c>
      <c r="P2470">
        <v>1155</v>
      </c>
      <c r="Q2470">
        <v>708</v>
      </c>
      <c r="R2470">
        <v>4.3899999999999997</v>
      </c>
      <c r="S2470" s="2">
        <f>Table1[[#This Row],[units_sold]]*(Table1[[#This Row],[return_rate]]/100)</f>
        <v>31.081199999999995</v>
      </c>
      <c r="T2470" s="2">
        <f>Table1[[#This Row],[units_sold]]-Table1[[#This Row],[unit_return]]</f>
        <v>676.91880000000003</v>
      </c>
      <c r="U2470">
        <f>Table1[[#This Row],[final_sold]]*Table1[[#This Row],[final_price]]</f>
        <v>22431367.286324523</v>
      </c>
      <c r="V2470">
        <v>3.08</v>
      </c>
      <c r="W2470">
        <v>8.7799999999999994</v>
      </c>
    </row>
    <row r="2471" spans="1:23" x14ac:dyDescent="0.3">
      <c r="A2471">
        <v>2024</v>
      </c>
      <c r="B2471" t="s">
        <v>40</v>
      </c>
      <c r="C2471" t="s">
        <v>20</v>
      </c>
      <c r="D2471">
        <v>83888</v>
      </c>
      <c r="E2471">
        <v>4.8099999999999996</v>
      </c>
      <c r="F2471" s="2">
        <f>Table1[[#This Row],[website_traffic]]*(Table1[[#This Row],[conversion_rate]]/100)</f>
        <v>4035.0127999999995</v>
      </c>
      <c r="G2471">
        <v>376897.11</v>
      </c>
      <c r="H2471" s="2">
        <f>Table1[[#This Row],[marketing_spend]]/Table1[[#This Row],[customer buying]]</f>
        <v>93.406670234106826</v>
      </c>
      <c r="I2471">
        <v>11211.94</v>
      </c>
      <c r="J2471">
        <v>6.06</v>
      </c>
      <c r="K2471" s="1">
        <f t="shared" si="38"/>
        <v>10532.496436000001</v>
      </c>
      <c r="L2471">
        <v>75.180000000000007</v>
      </c>
      <c r="M2471">
        <v>1.1200000000000001</v>
      </c>
      <c r="N2471" s="1">
        <f>Table1[[#This Row],[final_price]]*Table1[[#This Row],[competitor_price_index]]</f>
        <v>11796.396008320002</v>
      </c>
      <c r="O2471" t="s">
        <v>44</v>
      </c>
      <c r="P2471">
        <v>728</v>
      </c>
      <c r="Q2471">
        <v>4206</v>
      </c>
      <c r="R2471">
        <v>3.54</v>
      </c>
      <c r="S2471" s="2">
        <f>Table1[[#This Row],[units_sold]]*(Table1[[#This Row],[return_rate]]/100)</f>
        <v>148.89240000000001</v>
      </c>
      <c r="T2471" s="2">
        <f>Table1[[#This Row],[units_sold]]-Table1[[#This Row],[unit_return]]</f>
        <v>4057.1075999999998</v>
      </c>
      <c r="U2471">
        <f>Table1[[#This Row],[final_sold]]*Table1[[#This Row],[final_price]]</f>
        <v>42731471.33746852</v>
      </c>
      <c r="V2471">
        <v>4.17</v>
      </c>
      <c r="W2471">
        <v>13.24</v>
      </c>
    </row>
    <row r="2472" spans="1:23" x14ac:dyDescent="0.3">
      <c r="A2472">
        <v>2024</v>
      </c>
      <c r="B2472" t="s">
        <v>40</v>
      </c>
      <c r="C2472" t="s">
        <v>20</v>
      </c>
      <c r="D2472">
        <v>71793</v>
      </c>
      <c r="E2472">
        <v>7.57</v>
      </c>
      <c r="F2472" s="2">
        <f>Table1[[#This Row],[website_traffic]]*(Table1[[#This Row],[conversion_rate]]/100)</f>
        <v>5434.7301000000007</v>
      </c>
      <c r="G2472">
        <v>60052.2</v>
      </c>
      <c r="H2472" s="2">
        <f>Table1[[#This Row],[marketing_spend]]/Table1[[#This Row],[customer buying]]</f>
        <v>11.049711557893186</v>
      </c>
      <c r="I2472">
        <v>17909.98</v>
      </c>
      <c r="J2472">
        <v>56.88</v>
      </c>
      <c r="K2472" s="1">
        <f t="shared" si="38"/>
        <v>7722.7833760000003</v>
      </c>
      <c r="L2472">
        <v>246.09</v>
      </c>
      <c r="M2472">
        <v>1.19</v>
      </c>
      <c r="N2472" s="1">
        <f>Table1[[#This Row],[final_price]]*Table1[[#This Row],[competitor_price_index]]</f>
        <v>9190.1122174400007</v>
      </c>
      <c r="O2472" t="s">
        <v>45</v>
      </c>
      <c r="P2472">
        <v>541</v>
      </c>
      <c r="Q2472">
        <v>5260</v>
      </c>
      <c r="R2472">
        <v>1.45</v>
      </c>
      <c r="S2472" s="2">
        <f>Table1[[#This Row],[units_sold]]*(Table1[[#This Row],[return_rate]]/100)</f>
        <v>76.27</v>
      </c>
      <c r="T2472" s="2">
        <f>Table1[[#This Row],[units_sold]]-Table1[[#This Row],[unit_return]]</f>
        <v>5183.7299999999996</v>
      </c>
      <c r="U2472">
        <f>Table1[[#This Row],[final_sold]]*Table1[[#This Row],[final_price]]</f>
        <v>40032823.869672477</v>
      </c>
      <c r="V2472">
        <v>4.84</v>
      </c>
      <c r="W2472">
        <v>16.079999999999998</v>
      </c>
    </row>
    <row r="2473" spans="1:23" x14ac:dyDescent="0.3">
      <c r="A2473">
        <v>2024</v>
      </c>
      <c r="B2473" t="s">
        <v>40</v>
      </c>
      <c r="C2473" t="s">
        <v>21</v>
      </c>
      <c r="D2473">
        <v>117435</v>
      </c>
      <c r="E2473">
        <v>1.76</v>
      </c>
      <c r="F2473" s="2">
        <f>Table1[[#This Row],[website_traffic]]*(Table1[[#This Row],[conversion_rate]]/100)</f>
        <v>2066.8560000000002</v>
      </c>
      <c r="G2473">
        <v>410576.34</v>
      </c>
      <c r="H2473" s="2">
        <f>Table1[[#This Row],[marketing_spend]]/Table1[[#This Row],[customer buying]]</f>
        <v>198.64777226860505</v>
      </c>
      <c r="I2473">
        <v>8163.68</v>
      </c>
      <c r="J2473">
        <v>3.1</v>
      </c>
      <c r="K2473" s="1">
        <f t="shared" si="38"/>
        <v>7910.60592</v>
      </c>
      <c r="L2473">
        <v>327.3</v>
      </c>
      <c r="M2473">
        <v>0.89</v>
      </c>
      <c r="N2473" s="1">
        <f>Table1[[#This Row],[final_price]]*Table1[[#This Row],[competitor_price_index]]</f>
        <v>7040.4392687999998</v>
      </c>
      <c r="O2473" t="s">
        <v>45</v>
      </c>
      <c r="P2473">
        <v>1567</v>
      </c>
      <c r="Q2473">
        <v>1579</v>
      </c>
      <c r="R2473">
        <v>2.92</v>
      </c>
      <c r="S2473" s="2">
        <f>Table1[[#This Row],[units_sold]]*(Table1[[#This Row],[return_rate]]/100)</f>
        <v>46.1068</v>
      </c>
      <c r="T2473" s="2">
        <f>Table1[[#This Row],[units_sold]]-Table1[[#This Row],[unit_return]]</f>
        <v>1532.8932</v>
      </c>
      <c r="U2473">
        <f>Table1[[#This Row],[final_sold]]*Table1[[#This Row],[final_price]]</f>
        <v>12126114.022647744</v>
      </c>
      <c r="V2473">
        <v>3.82</v>
      </c>
      <c r="W2473">
        <v>8.7100000000000009</v>
      </c>
    </row>
    <row r="2474" spans="1:23" x14ac:dyDescent="0.3">
      <c r="A2474">
        <v>2024</v>
      </c>
      <c r="B2474" t="s">
        <v>40</v>
      </c>
      <c r="C2474" t="s">
        <v>19</v>
      </c>
      <c r="D2474">
        <v>175115</v>
      </c>
      <c r="E2474">
        <v>2.87</v>
      </c>
      <c r="F2474" s="2">
        <f>Table1[[#This Row],[website_traffic]]*(Table1[[#This Row],[conversion_rate]]/100)</f>
        <v>5025.8005000000003</v>
      </c>
      <c r="G2474">
        <v>64026.23</v>
      </c>
      <c r="H2474" s="2">
        <f>Table1[[#This Row],[marketing_spend]]/Table1[[#This Row],[customer buying]]</f>
        <v>12.739508860329812</v>
      </c>
      <c r="I2474">
        <v>10907.24</v>
      </c>
      <c r="J2474">
        <v>15.53</v>
      </c>
      <c r="K2474" s="1">
        <f t="shared" si="38"/>
        <v>9213.3456279999991</v>
      </c>
      <c r="L2474">
        <v>456.53</v>
      </c>
      <c r="M2474">
        <v>0.95</v>
      </c>
      <c r="N2474" s="1">
        <f>Table1[[#This Row],[final_price]]*Table1[[#This Row],[competitor_price_index]]</f>
        <v>8752.6783465999979</v>
      </c>
      <c r="O2474" t="s">
        <v>45</v>
      </c>
      <c r="P2474">
        <v>1442</v>
      </c>
      <c r="Q2474">
        <v>3709</v>
      </c>
      <c r="R2474">
        <v>8.74</v>
      </c>
      <c r="S2474" s="2">
        <f>Table1[[#This Row],[units_sold]]*(Table1[[#This Row],[return_rate]]/100)</f>
        <v>324.16660000000002</v>
      </c>
      <c r="T2474" s="2">
        <f>Table1[[#This Row],[units_sold]]-Table1[[#This Row],[unit_return]]</f>
        <v>3384.8334</v>
      </c>
      <c r="U2474">
        <f>Table1[[#This Row],[final_sold]]*Table1[[#This Row],[final_price]]</f>
        <v>31185640.007398371</v>
      </c>
      <c r="V2474">
        <v>3.69</v>
      </c>
      <c r="W2474">
        <v>6.73</v>
      </c>
    </row>
    <row r="2475" spans="1:23" x14ac:dyDescent="0.3">
      <c r="A2475">
        <v>2024</v>
      </c>
      <c r="B2475" t="s">
        <v>40</v>
      </c>
      <c r="C2475" t="s">
        <v>20</v>
      </c>
      <c r="D2475">
        <v>125851</v>
      </c>
      <c r="E2475">
        <v>6.14</v>
      </c>
      <c r="F2475" s="2">
        <f>Table1[[#This Row],[website_traffic]]*(Table1[[#This Row],[conversion_rate]]/100)</f>
        <v>7727.2513999999992</v>
      </c>
      <c r="G2475">
        <v>204818.46</v>
      </c>
      <c r="H2475" s="2">
        <f>Table1[[#This Row],[marketing_spend]]/Table1[[#This Row],[customer buying]]</f>
        <v>26.505991509477745</v>
      </c>
      <c r="I2475">
        <v>665.38</v>
      </c>
      <c r="J2475">
        <v>39.99</v>
      </c>
      <c r="K2475" s="1">
        <f t="shared" si="38"/>
        <v>399.29453799999999</v>
      </c>
      <c r="L2475">
        <v>396.98</v>
      </c>
      <c r="M2475">
        <v>0.98</v>
      </c>
      <c r="N2475" s="1">
        <f>Table1[[#This Row],[final_price]]*Table1[[#This Row],[competitor_price_index]]</f>
        <v>391.30864723999997</v>
      </c>
      <c r="O2475" t="s">
        <v>45</v>
      </c>
      <c r="P2475">
        <v>1382</v>
      </c>
      <c r="Q2475">
        <v>5393</v>
      </c>
      <c r="R2475">
        <v>15.31</v>
      </c>
      <c r="S2475" s="2">
        <f>Table1[[#This Row],[units_sold]]*(Table1[[#This Row],[return_rate]]/100)</f>
        <v>825.66830000000004</v>
      </c>
      <c r="T2475" s="2">
        <f>Table1[[#This Row],[units_sold]]-Table1[[#This Row],[unit_return]]</f>
        <v>4567.3316999999997</v>
      </c>
      <c r="U2475">
        <f>Table1[[#This Row],[final_sold]]*Table1[[#This Row],[final_price]]</f>
        <v>1823710.6010442544</v>
      </c>
      <c r="V2475">
        <v>3.49</v>
      </c>
      <c r="W2475">
        <v>10.94</v>
      </c>
    </row>
    <row r="2476" spans="1:23" x14ac:dyDescent="0.3">
      <c r="A2476">
        <v>2020</v>
      </c>
      <c r="B2476" t="s">
        <v>41</v>
      </c>
      <c r="C2476" t="s">
        <v>19</v>
      </c>
      <c r="D2476">
        <v>1184</v>
      </c>
      <c r="E2476">
        <v>0.63</v>
      </c>
      <c r="F2476" s="2">
        <f>Table1[[#This Row],[website_traffic]]*(Table1[[#This Row],[conversion_rate]]/100)</f>
        <v>7.4592000000000001</v>
      </c>
      <c r="G2476">
        <v>243120.31</v>
      </c>
      <c r="H2476" s="2">
        <f>Table1[[#This Row],[marketing_spend]]/Table1[[#This Row],[customer buying]]</f>
        <v>32593.349152724153</v>
      </c>
      <c r="I2476">
        <v>15779.66</v>
      </c>
      <c r="J2476">
        <v>38.72</v>
      </c>
      <c r="K2476" s="1">
        <f t="shared" si="38"/>
        <v>9669.7756480000007</v>
      </c>
      <c r="L2476">
        <v>39.39</v>
      </c>
      <c r="M2476">
        <v>1.0900000000000001</v>
      </c>
      <c r="N2476" s="1">
        <f>Table1[[#This Row],[final_price]]*Table1[[#This Row],[competitor_price_index]]</f>
        <v>10540.055456320002</v>
      </c>
      <c r="O2476" t="s">
        <v>45</v>
      </c>
      <c r="P2476">
        <v>637</v>
      </c>
      <c r="Q2476">
        <v>6</v>
      </c>
      <c r="R2476">
        <v>13.17</v>
      </c>
      <c r="S2476" s="2">
        <f>Table1[[#This Row],[units_sold]]*(Table1[[#This Row],[return_rate]]/100)</f>
        <v>0.79020000000000001</v>
      </c>
      <c r="T2476" s="2">
        <f>Table1[[#This Row],[units_sold]]-Table1[[#This Row],[unit_return]]</f>
        <v>5.2097999999999995</v>
      </c>
      <c r="U2476">
        <f>Table1[[#This Row],[final_sold]]*Table1[[#This Row],[final_price]]</f>
        <v>50377.597170950401</v>
      </c>
      <c r="V2476">
        <v>4.3899999999999997</v>
      </c>
      <c r="W2476">
        <v>10.1</v>
      </c>
    </row>
    <row r="2477" spans="1:23" x14ac:dyDescent="0.3">
      <c r="A2477">
        <v>2020</v>
      </c>
      <c r="B2477" t="s">
        <v>41</v>
      </c>
      <c r="C2477" t="s">
        <v>20</v>
      </c>
      <c r="D2477">
        <v>147932</v>
      </c>
      <c r="E2477">
        <v>7.09</v>
      </c>
      <c r="F2477" s="2">
        <f>Table1[[#This Row],[website_traffic]]*(Table1[[#This Row],[conversion_rate]]/100)</f>
        <v>10488.3788</v>
      </c>
      <c r="G2477">
        <v>466963.04</v>
      </c>
      <c r="H2477" s="2">
        <f>Table1[[#This Row],[marketing_spend]]/Table1[[#This Row],[customer buying]]</f>
        <v>44.521946518560135</v>
      </c>
      <c r="I2477">
        <v>10920.4</v>
      </c>
      <c r="J2477">
        <v>29.64</v>
      </c>
      <c r="K2477" s="1">
        <f t="shared" si="38"/>
        <v>7683.5934399999996</v>
      </c>
      <c r="L2477">
        <v>299.07</v>
      </c>
      <c r="M2477">
        <v>0.96</v>
      </c>
      <c r="N2477" s="1">
        <f>Table1[[#This Row],[final_price]]*Table1[[#This Row],[competitor_price_index]]</f>
        <v>7376.2497023999995</v>
      </c>
      <c r="O2477" t="s">
        <v>45</v>
      </c>
      <c r="P2477">
        <v>3980</v>
      </c>
      <c r="Q2477">
        <v>7614</v>
      </c>
      <c r="R2477">
        <v>10.94</v>
      </c>
      <c r="S2477" s="2">
        <f>Table1[[#This Row],[units_sold]]*(Table1[[#This Row],[return_rate]]/100)</f>
        <v>832.97159999999997</v>
      </c>
      <c r="T2477" s="2">
        <f>Table1[[#This Row],[units_sold]]-Table1[[#This Row],[unit_return]]</f>
        <v>6781.0284000000001</v>
      </c>
      <c r="U2477">
        <f>Table1[[#This Row],[final_sold]]*Table1[[#This Row],[final_price]]</f>
        <v>52102665.330693692</v>
      </c>
      <c r="V2477">
        <v>3.63</v>
      </c>
      <c r="W2477">
        <v>15.75</v>
      </c>
    </row>
    <row r="2478" spans="1:23" x14ac:dyDescent="0.3">
      <c r="A2478">
        <v>2020</v>
      </c>
      <c r="B2478" t="s">
        <v>41</v>
      </c>
      <c r="C2478" t="s">
        <v>20</v>
      </c>
      <c r="D2478">
        <v>120492</v>
      </c>
      <c r="E2478">
        <v>2.25</v>
      </c>
      <c r="F2478" s="2">
        <f>Table1[[#This Row],[website_traffic]]*(Table1[[#This Row],[conversion_rate]]/100)</f>
        <v>2711.0699999999997</v>
      </c>
      <c r="G2478">
        <v>260743.48</v>
      </c>
      <c r="H2478" s="2">
        <f>Table1[[#This Row],[marketing_spend]]/Table1[[#This Row],[customer buying]]</f>
        <v>96.17733219725055</v>
      </c>
      <c r="I2478">
        <v>3772.42</v>
      </c>
      <c r="J2478">
        <v>30.23</v>
      </c>
      <c r="K2478" s="1">
        <f t="shared" si="38"/>
        <v>2632.0174339999999</v>
      </c>
      <c r="L2478">
        <v>208.47</v>
      </c>
      <c r="M2478">
        <v>1.03</v>
      </c>
      <c r="N2478" s="1">
        <f>Table1[[#This Row],[final_price]]*Table1[[#This Row],[competitor_price_index]]</f>
        <v>2710.9779570199998</v>
      </c>
      <c r="O2478" t="s">
        <v>45</v>
      </c>
      <c r="P2478">
        <v>4797</v>
      </c>
      <c r="Q2478">
        <v>1903</v>
      </c>
      <c r="R2478">
        <v>6.79</v>
      </c>
      <c r="S2478" s="2">
        <f>Table1[[#This Row],[units_sold]]*(Table1[[#This Row],[return_rate]]/100)</f>
        <v>129.21370000000002</v>
      </c>
      <c r="T2478" s="2">
        <f>Table1[[#This Row],[units_sold]]-Table1[[#This Row],[unit_return]]</f>
        <v>1773.7863</v>
      </c>
      <c r="U2478">
        <f>Table1[[#This Row],[final_sold]]*Table1[[#This Row],[final_price]]</f>
        <v>4668636.4657903537</v>
      </c>
      <c r="V2478">
        <v>3.51</v>
      </c>
      <c r="W2478">
        <v>10.1</v>
      </c>
    </row>
    <row r="2479" spans="1:23" x14ac:dyDescent="0.3">
      <c r="A2479">
        <v>2020</v>
      </c>
      <c r="B2479" t="s">
        <v>41</v>
      </c>
      <c r="C2479" t="s">
        <v>20</v>
      </c>
      <c r="D2479">
        <v>184104</v>
      </c>
      <c r="E2479">
        <v>0.56999999999999995</v>
      </c>
      <c r="F2479" s="2">
        <f>Table1[[#This Row],[website_traffic]]*(Table1[[#This Row],[conversion_rate]]/100)</f>
        <v>1049.3927999999999</v>
      </c>
      <c r="G2479">
        <v>107904.74</v>
      </c>
      <c r="H2479" s="2">
        <f>Table1[[#This Row],[marketing_spend]]/Table1[[#This Row],[customer buying]]</f>
        <v>102.82588178611481</v>
      </c>
      <c r="I2479">
        <v>16484.939999999999</v>
      </c>
      <c r="J2479">
        <v>28.88</v>
      </c>
      <c r="K2479" s="1">
        <f t="shared" si="38"/>
        <v>11724.089328</v>
      </c>
      <c r="L2479">
        <v>103.98</v>
      </c>
      <c r="M2479">
        <v>0.83</v>
      </c>
      <c r="N2479" s="1">
        <f>Table1[[#This Row],[final_price]]*Table1[[#This Row],[competitor_price_index]]</f>
        <v>9730.9941422399988</v>
      </c>
      <c r="O2479" t="s">
        <v>45</v>
      </c>
      <c r="P2479">
        <v>3822</v>
      </c>
      <c r="Q2479">
        <v>984</v>
      </c>
      <c r="R2479">
        <v>11.97</v>
      </c>
      <c r="S2479" s="2">
        <f>Table1[[#This Row],[units_sold]]*(Table1[[#This Row],[return_rate]]/100)</f>
        <v>117.7848</v>
      </c>
      <c r="T2479" s="2">
        <f>Table1[[#This Row],[units_sold]]-Table1[[#This Row],[unit_return]]</f>
        <v>866.21519999999998</v>
      </c>
      <c r="U2479">
        <f>Table1[[#This Row],[final_sold]]*Table1[[#This Row],[final_price]]</f>
        <v>10155584.382071385</v>
      </c>
      <c r="V2479">
        <v>4.6900000000000004</v>
      </c>
      <c r="W2479">
        <v>7</v>
      </c>
    </row>
    <row r="2480" spans="1:23" x14ac:dyDescent="0.3">
      <c r="A2480">
        <v>2020</v>
      </c>
      <c r="B2480" t="s">
        <v>41</v>
      </c>
      <c r="C2480" t="s">
        <v>22</v>
      </c>
      <c r="D2480">
        <v>163509</v>
      </c>
      <c r="E2480">
        <v>5.41</v>
      </c>
      <c r="F2480" s="2">
        <f>Table1[[#This Row],[website_traffic]]*(Table1[[#This Row],[conversion_rate]]/100)</f>
        <v>8845.8369000000002</v>
      </c>
      <c r="G2480">
        <v>437629.02</v>
      </c>
      <c r="H2480" s="2">
        <f>Table1[[#This Row],[marketing_spend]]/Table1[[#This Row],[customer buying]]</f>
        <v>49.472879157426021</v>
      </c>
      <c r="I2480">
        <v>382.08</v>
      </c>
      <c r="J2480">
        <v>40.79</v>
      </c>
      <c r="K2480" s="1">
        <f t="shared" si="38"/>
        <v>226.22956800000003</v>
      </c>
      <c r="L2480">
        <v>28.49</v>
      </c>
      <c r="M2480">
        <v>1.1499999999999999</v>
      </c>
      <c r="N2480" s="1">
        <f>Table1[[#This Row],[final_price]]*Table1[[#This Row],[competitor_price_index]]</f>
        <v>260.16400320000002</v>
      </c>
      <c r="O2480" t="s">
        <v>45</v>
      </c>
      <c r="P2480">
        <v>2440</v>
      </c>
      <c r="Q2480">
        <v>6634</v>
      </c>
      <c r="R2480">
        <v>24.65</v>
      </c>
      <c r="S2480" s="2">
        <f>Table1[[#This Row],[units_sold]]*(Table1[[#This Row],[return_rate]]/100)</f>
        <v>1635.2809999999999</v>
      </c>
      <c r="T2480" s="2">
        <f>Table1[[#This Row],[units_sold]]-Table1[[#This Row],[unit_return]]</f>
        <v>4998.7190000000001</v>
      </c>
      <c r="U2480">
        <f>Table1[[#This Row],[final_sold]]*Table1[[#This Row],[final_price]]</f>
        <v>1130858.0399233922</v>
      </c>
      <c r="V2480">
        <v>3.75</v>
      </c>
      <c r="W2480">
        <v>13.49</v>
      </c>
    </row>
    <row r="2481" spans="1:23" x14ac:dyDescent="0.3">
      <c r="A2481">
        <v>2020</v>
      </c>
      <c r="B2481" t="s">
        <v>41</v>
      </c>
      <c r="C2481" t="s">
        <v>21</v>
      </c>
      <c r="D2481">
        <v>145832</v>
      </c>
      <c r="E2481">
        <v>3.28</v>
      </c>
      <c r="F2481" s="2">
        <f>Table1[[#This Row],[website_traffic]]*(Table1[[#This Row],[conversion_rate]]/100)</f>
        <v>4783.2895999999992</v>
      </c>
      <c r="G2481">
        <v>228790.59</v>
      </c>
      <c r="H2481" s="2">
        <f>Table1[[#This Row],[marketing_spend]]/Table1[[#This Row],[customer buying]]</f>
        <v>47.831222679889599</v>
      </c>
      <c r="I2481">
        <v>16164.05</v>
      </c>
      <c r="J2481">
        <v>49.39</v>
      </c>
      <c r="K2481" s="1">
        <f t="shared" si="38"/>
        <v>8180.6257049999995</v>
      </c>
      <c r="L2481">
        <v>284.48</v>
      </c>
      <c r="M2481">
        <v>1.02</v>
      </c>
      <c r="N2481" s="1">
        <f>Table1[[#This Row],[final_price]]*Table1[[#This Row],[competitor_price_index]]</f>
        <v>8344.2382190999997</v>
      </c>
      <c r="O2481" t="s">
        <v>45</v>
      </c>
      <c r="P2481">
        <v>98</v>
      </c>
      <c r="Q2481">
        <v>4037</v>
      </c>
      <c r="R2481">
        <v>19.47</v>
      </c>
      <c r="S2481" s="2">
        <f>Table1[[#This Row],[units_sold]]*(Table1[[#This Row],[return_rate]]/100)</f>
        <v>786.00389999999993</v>
      </c>
      <c r="T2481" s="2">
        <f>Table1[[#This Row],[units_sold]]-Table1[[#This Row],[unit_return]]</f>
        <v>3250.9961000000003</v>
      </c>
      <c r="U2481">
        <f>Table1[[#This Row],[final_sold]]*Table1[[#This Row],[final_price]]</f>
        <v>26595182.262514751</v>
      </c>
      <c r="V2481">
        <v>4.22</v>
      </c>
      <c r="W2481">
        <v>9.0299999999999994</v>
      </c>
    </row>
    <row r="2482" spans="1:23" x14ac:dyDescent="0.3">
      <c r="A2482">
        <v>2020</v>
      </c>
      <c r="B2482" t="s">
        <v>41</v>
      </c>
      <c r="C2482" t="s">
        <v>22</v>
      </c>
      <c r="D2482">
        <v>8004</v>
      </c>
      <c r="E2482">
        <v>1.01</v>
      </c>
      <c r="F2482" s="2">
        <f>Table1[[#This Row],[website_traffic]]*(Table1[[#This Row],[conversion_rate]]/100)</f>
        <v>80.840400000000002</v>
      </c>
      <c r="G2482">
        <v>215919.58</v>
      </c>
      <c r="H2482" s="2">
        <f>Table1[[#This Row],[marketing_spend]]/Table1[[#This Row],[customer buying]]</f>
        <v>2670.9365614222588</v>
      </c>
      <c r="I2482">
        <v>42159.21</v>
      </c>
      <c r="J2482">
        <v>42.93</v>
      </c>
      <c r="K2482" s="1">
        <f t="shared" si="38"/>
        <v>24060.261146999997</v>
      </c>
      <c r="L2482">
        <v>289.87</v>
      </c>
      <c r="M2482">
        <v>0.99</v>
      </c>
      <c r="N2482" s="1">
        <f>Table1[[#This Row],[final_price]]*Table1[[#This Row],[competitor_price_index]]</f>
        <v>23819.658535529998</v>
      </c>
      <c r="O2482" t="s">
        <v>44</v>
      </c>
      <c r="P2482">
        <v>994</v>
      </c>
      <c r="Q2482">
        <v>90</v>
      </c>
      <c r="R2482">
        <v>9.43</v>
      </c>
      <c r="S2482" s="2">
        <f>Table1[[#This Row],[units_sold]]*(Table1[[#This Row],[return_rate]]/100)</f>
        <v>8.4870000000000001</v>
      </c>
      <c r="T2482" s="2">
        <f>Table1[[#This Row],[units_sold]]-Table1[[#This Row],[unit_return]]</f>
        <v>81.513000000000005</v>
      </c>
      <c r="U2482">
        <f>Table1[[#This Row],[final_sold]]*Table1[[#This Row],[final_price]]</f>
        <v>1961224.066875411</v>
      </c>
      <c r="V2482">
        <v>4.49</v>
      </c>
      <c r="W2482">
        <v>16.989999999999998</v>
      </c>
    </row>
    <row r="2483" spans="1:23" x14ac:dyDescent="0.3">
      <c r="A2483">
        <v>2020</v>
      </c>
      <c r="B2483" t="s">
        <v>41</v>
      </c>
      <c r="C2483" t="s">
        <v>21</v>
      </c>
      <c r="D2483">
        <v>159895</v>
      </c>
      <c r="E2483">
        <v>3.26</v>
      </c>
      <c r="F2483" s="2">
        <f>Table1[[#This Row],[website_traffic]]*(Table1[[#This Row],[conversion_rate]]/100)</f>
        <v>5212.5769999999993</v>
      </c>
      <c r="G2483">
        <v>366630.3</v>
      </c>
      <c r="H2483" s="2">
        <f>Table1[[#This Row],[marketing_spend]]/Table1[[#This Row],[customer buying]]</f>
        <v>70.335709189523726</v>
      </c>
      <c r="I2483">
        <v>18236.64</v>
      </c>
      <c r="J2483">
        <v>6.58</v>
      </c>
      <c r="K2483" s="1">
        <f t="shared" si="38"/>
        <v>17036.669087999999</v>
      </c>
      <c r="L2483">
        <v>120.74</v>
      </c>
      <c r="M2483">
        <v>0.92</v>
      </c>
      <c r="N2483" s="1">
        <f>Table1[[#This Row],[final_price]]*Table1[[#This Row],[competitor_price_index]]</f>
        <v>15673.73556096</v>
      </c>
      <c r="O2483" t="s">
        <v>45</v>
      </c>
      <c r="P2483">
        <v>2102</v>
      </c>
      <c r="Q2483">
        <v>4243</v>
      </c>
      <c r="R2483">
        <v>20.43</v>
      </c>
      <c r="S2483" s="2">
        <f>Table1[[#This Row],[units_sold]]*(Table1[[#This Row],[return_rate]]/100)</f>
        <v>866.84490000000005</v>
      </c>
      <c r="T2483" s="2">
        <f>Table1[[#This Row],[units_sold]]-Table1[[#This Row],[unit_return]]</f>
        <v>3376.1550999999999</v>
      </c>
      <c r="U2483">
        <f>Table1[[#This Row],[final_sold]]*Table1[[#This Row],[final_price]]</f>
        <v>57518437.228463545</v>
      </c>
      <c r="V2483">
        <v>4.07</v>
      </c>
      <c r="W2483">
        <v>7.83</v>
      </c>
    </row>
    <row r="2484" spans="1:23" x14ac:dyDescent="0.3">
      <c r="A2484">
        <v>2020</v>
      </c>
      <c r="B2484" t="s">
        <v>41</v>
      </c>
      <c r="C2484" t="s">
        <v>18</v>
      </c>
      <c r="D2484">
        <v>116052</v>
      </c>
      <c r="E2484">
        <v>6.04</v>
      </c>
      <c r="F2484" s="2">
        <f>Table1[[#This Row],[website_traffic]]*(Table1[[#This Row],[conversion_rate]]/100)</f>
        <v>7009.5408000000007</v>
      </c>
      <c r="G2484">
        <v>186396.04</v>
      </c>
      <c r="H2484" s="2">
        <f>Table1[[#This Row],[marketing_spend]]/Table1[[#This Row],[customer buying]]</f>
        <v>26.591761902577126</v>
      </c>
      <c r="I2484">
        <v>17411.88</v>
      </c>
      <c r="J2484">
        <v>23.85</v>
      </c>
      <c r="K2484" s="1">
        <f t="shared" si="38"/>
        <v>13259.14662</v>
      </c>
      <c r="L2484">
        <v>68.38</v>
      </c>
      <c r="M2484">
        <v>0.88</v>
      </c>
      <c r="N2484" s="1">
        <f>Table1[[#This Row],[final_price]]*Table1[[#This Row],[competitor_price_index]]</f>
        <v>11668.049025599999</v>
      </c>
      <c r="O2484" t="s">
        <v>45</v>
      </c>
      <c r="P2484">
        <v>4168</v>
      </c>
      <c r="Q2484">
        <v>6701</v>
      </c>
      <c r="R2484">
        <v>4.71</v>
      </c>
      <c r="S2484" s="2">
        <f>Table1[[#This Row],[units_sold]]*(Table1[[#This Row],[return_rate]]/100)</f>
        <v>315.61709999999999</v>
      </c>
      <c r="T2484" s="2">
        <f>Table1[[#This Row],[units_sold]]-Table1[[#This Row],[unit_return]]</f>
        <v>6385.3828999999996</v>
      </c>
      <c r="U2484">
        <f>Table1[[#This Row],[final_sold]]*Table1[[#This Row],[final_price]]</f>
        <v>84664728.095940784</v>
      </c>
      <c r="V2484">
        <v>4.78</v>
      </c>
      <c r="W2484">
        <v>8.57</v>
      </c>
    </row>
    <row r="2485" spans="1:23" x14ac:dyDescent="0.3">
      <c r="A2485">
        <v>2020</v>
      </c>
      <c r="B2485" t="s">
        <v>41</v>
      </c>
      <c r="C2485" t="s">
        <v>22</v>
      </c>
      <c r="D2485">
        <v>122755</v>
      </c>
      <c r="E2485">
        <v>6.82</v>
      </c>
      <c r="F2485" s="2">
        <f>Table1[[#This Row],[website_traffic]]*(Table1[[#This Row],[conversion_rate]]/100)</f>
        <v>8371.8909999999996</v>
      </c>
      <c r="G2485">
        <v>477018.25</v>
      </c>
      <c r="H2485" s="2">
        <f>Table1[[#This Row],[marketing_spend]]/Table1[[#This Row],[customer buying]]</f>
        <v>56.978554785292836</v>
      </c>
      <c r="I2485">
        <v>32373.14</v>
      </c>
      <c r="J2485">
        <v>13.49</v>
      </c>
      <c r="K2485" s="1">
        <f t="shared" si="38"/>
        <v>28006.003413999999</v>
      </c>
      <c r="L2485">
        <v>499.76</v>
      </c>
      <c r="M2485">
        <v>0.88</v>
      </c>
      <c r="N2485" s="1">
        <f>Table1[[#This Row],[final_price]]*Table1[[#This Row],[competitor_price_index]]</f>
        <v>24645.283004319997</v>
      </c>
      <c r="O2485" t="s">
        <v>45</v>
      </c>
      <c r="P2485">
        <v>4808</v>
      </c>
      <c r="Q2485">
        <v>5257</v>
      </c>
      <c r="R2485">
        <v>8.69</v>
      </c>
      <c r="S2485" s="2">
        <f>Table1[[#This Row],[units_sold]]*(Table1[[#This Row],[return_rate]]/100)</f>
        <v>456.83329999999995</v>
      </c>
      <c r="T2485" s="2">
        <f>Table1[[#This Row],[units_sold]]-Table1[[#This Row],[unit_return]]</f>
        <v>4800.1666999999998</v>
      </c>
      <c r="U2485">
        <f>Table1[[#This Row],[final_sold]]*Table1[[#This Row],[final_price]]</f>
        <v>134433484.9879691</v>
      </c>
      <c r="V2485">
        <v>3.14</v>
      </c>
      <c r="W2485">
        <v>14.17</v>
      </c>
    </row>
    <row r="2486" spans="1:23" x14ac:dyDescent="0.3">
      <c r="A2486">
        <v>2020</v>
      </c>
      <c r="B2486" t="s">
        <v>41</v>
      </c>
      <c r="C2486" t="s">
        <v>18</v>
      </c>
      <c r="D2486">
        <v>154807</v>
      </c>
      <c r="E2486">
        <v>6</v>
      </c>
      <c r="F2486" s="2">
        <f>Table1[[#This Row],[website_traffic]]*(Table1[[#This Row],[conversion_rate]]/100)</f>
        <v>9288.42</v>
      </c>
      <c r="G2486">
        <v>162805.19</v>
      </c>
      <c r="H2486" s="2">
        <f>Table1[[#This Row],[marketing_spend]]/Table1[[#This Row],[customer buying]]</f>
        <v>17.5277592959836</v>
      </c>
      <c r="I2486">
        <v>35613.870000000003</v>
      </c>
      <c r="J2486">
        <v>54.93</v>
      </c>
      <c r="K2486" s="1">
        <f t="shared" si="38"/>
        <v>16051.171209</v>
      </c>
      <c r="L2486">
        <v>320.93</v>
      </c>
      <c r="M2486">
        <v>1.03</v>
      </c>
      <c r="N2486" s="1">
        <f>Table1[[#This Row],[final_price]]*Table1[[#This Row],[competitor_price_index]]</f>
        <v>16532.706345270002</v>
      </c>
      <c r="O2486" t="s">
        <v>45</v>
      </c>
      <c r="P2486">
        <v>2427</v>
      </c>
      <c r="Q2486">
        <v>7913</v>
      </c>
      <c r="R2486">
        <v>8.0399999999999991</v>
      </c>
      <c r="S2486" s="2">
        <f>Table1[[#This Row],[units_sold]]*(Table1[[#This Row],[return_rate]]/100)</f>
        <v>636.20519999999988</v>
      </c>
      <c r="T2486" s="2">
        <f>Table1[[#This Row],[units_sold]]-Table1[[#This Row],[unit_return]]</f>
        <v>7276.7947999999997</v>
      </c>
      <c r="U2486">
        <f>Table1[[#This Row],[final_sold]]*Table1[[#This Row],[final_price]]</f>
        <v>116801079.18756092</v>
      </c>
      <c r="V2486">
        <v>4.26</v>
      </c>
      <c r="W2486">
        <v>9.61</v>
      </c>
    </row>
    <row r="2487" spans="1:23" x14ac:dyDescent="0.3">
      <c r="A2487">
        <v>2020</v>
      </c>
      <c r="B2487" t="s">
        <v>41</v>
      </c>
      <c r="C2487" t="s">
        <v>18</v>
      </c>
      <c r="D2487">
        <v>30123</v>
      </c>
      <c r="E2487">
        <v>2.87</v>
      </c>
      <c r="F2487" s="2">
        <f>Table1[[#This Row],[website_traffic]]*(Table1[[#This Row],[conversion_rate]]/100)</f>
        <v>864.53009999999995</v>
      </c>
      <c r="G2487">
        <v>196730.04</v>
      </c>
      <c r="H2487" s="2">
        <f>Table1[[#This Row],[marketing_spend]]/Table1[[#This Row],[customer buying]]</f>
        <v>227.55718973810167</v>
      </c>
      <c r="I2487">
        <v>19041.71</v>
      </c>
      <c r="J2487">
        <v>30.79</v>
      </c>
      <c r="K2487" s="1">
        <f t="shared" si="38"/>
        <v>13178.767490999999</v>
      </c>
      <c r="L2487">
        <v>486.72</v>
      </c>
      <c r="M2487">
        <v>1.17</v>
      </c>
      <c r="N2487" s="1">
        <f>Table1[[#This Row],[final_price]]*Table1[[#This Row],[competitor_price_index]]</f>
        <v>15419.157964469998</v>
      </c>
      <c r="O2487" t="s">
        <v>45</v>
      </c>
      <c r="P2487">
        <v>4507</v>
      </c>
      <c r="Q2487">
        <v>862</v>
      </c>
      <c r="R2487">
        <v>6.45</v>
      </c>
      <c r="S2487" s="2">
        <f>Table1[[#This Row],[units_sold]]*(Table1[[#This Row],[return_rate]]/100)</f>
        <v>55.599000000000004</v>
      </c>
      <c r="T2487" s="2">
        <f>Table1[[#This Row],[units_sold]]-Table1[[#This Row],[unit_return]]</f>
        <v>806.40099999999995</v>
      </c>
      <c r="U2487">
        <f>Table1[[#This Row],[final_sold]]*Table1[[#This Row],[final_price]]</f>
        <v>10627371.28350989</v>
      </c>
      <c r="V2487">
        <v>4.99</v>
      </c>
      <c r="W2487">
        <v>9.4700000000000006</v>
      </c>
    </row>
    <row r="2488" spans="1:23" x14ac:dyDescent="0.3">
      <c r="A2488">
        <v>2020</v>
      </c>
      <c r="B2488" t="s">
        <v>41</v>
      </c>
      <c r="C2488" t="s">
        <v>21</v>
      </c>
      <c r="D2488">
        <v>62282</v>
      </c>
      <c r="E2488">
        <v>6.27</v>
      </c>
      <c r="F2488" s="2">
        <f>Table1[[#This Row],[website_traffic]]*(Table1[[#This Row],[conversion_rate]]/100)</f>
        <v>3905.0813999999996</v>
      </c>
      <c r="G2488">
        <v>339196.21</v>
      </c>
      <c r="H2488" s="2">
        <f>Table1[[#This Row],[marketing_spend]]/Table1[[#This Row],[customer buying]]</f>
        <v>86.860215000896034</v>
      </c>
      <c r="I2488">
        <v>22924.58</v>
      </c>
      <c r="J2488">
        <v>58.56</v>
      </c>
      <c r="K2488" s="1">
        <f t="shared" si="38"/>
        <v>9499.945952</v>
      </c>
      <c r="L2488">
        <v>391.6</v>
      </c>
      <c r="M2488">
        <v>1.07</v>
      </c>
      <c r="N2488" s="1">
        <f>Table1[[#This Row],[final_price]]*Table1[[#This Row],[competitor_price_index]]</f>
        <v>10164.94216864</v>
      </c>
      <c r="O2488" t="s">
        <v>45</v>
      </c>
      <c r="P2488">
        <v>2505</v>
      </c>
      <c r="Q2488">
        <v>3655</v>
      </c>
      <c r="R2488">
        <v>13.52</v>
      </c>
      <c r="S2488" s="2">
        <f>Table1[[#This Row],[units_sold]]*(Table1[[#This Row],[return_rate]]/100)</f>
        <v>494.15599999999995</v>
      </c>
      <c r="T2488" s="2">
        <f>Table1[[#This Row],[units_sold]]-Table1[[#This Row],[unit_return]]</f>
        <v>3160.8440000000001</v>
      </c>
      <c r="U2488">
        <f>Table1[[#This Row],[final_sold]]*Table1[[#This Row],[final_price]]</f>
        <v>30027847.162703488</v>
      </c>
      <c r="V2488">
        <v>4.68</v>
      </c>
      <c r="W2488">
        <v>19.059999999999999</v>
      </c>
    </row>
    <row r="2489" spans="1:23" x14ac:dyDescent="0.3">
      <c r="A2489">
        <v>2020</v>
      </c>
      <c r="B2489" t="s">
        <v>41</v>
      </c>
      <c r="C2489" t="s">
        <v>18</v>
      </c>
      <c r="D2489">
        <v>19073</v>
      </c>
      <c r="E2489">
        <v>2.29</v>
      </c>
      <c r="F2489" s="2">
        <f>Table1[[#This Row],[website_traffic]]*(Table1[[#This Row],[conversion_rate]]/100)</f>
        <v>436.77170000000001</v>
      </c>
      <c r="G2489">
        <v>158458.1</v>
      </c>
      <c r="H2489" s="2">
        <f>Table1[[#This Row],[marketing_spend]]/Table1[[#This Row],[customer buying]]</f>
        <v>362.79388064748701</v>
      </c>
      <c r="I2489">
        <v>13571.3</v>
      </c>
      <c r="J2489">
        <v>25.02</v>
      </c>
      <c r="K2489" s="1">
        <f t="shared" si="38"/>
        <v>10175.76074</v>
      </c>
      <c r="L2489">
        <v>182.56</v>
      </c>
      <c r="M2489">
        <v>0.96</v>
      </c>
      <c r="N2489" s="1">
        <f>Table1[[#This Row],[final_price]]*Table1[[#This Row],[competitor_price_index]]</f>
        <v>9768.7303104000002</v>
      </c>
      <c r="O2489" t="s">
        <v>45</v>
      </c>
      <c r="P2489">
        <v>3665</v>
      </c>
      <c r="Q2489">
        <v>428</v>
      </c>
      <c r="R2489">
        <v>1.17</v>
      </c>
      <c r="S2489" s="2">
        <f>Table1[[#This Row],[units_sold]]*(Table1[[#This Row],[return_rate]]/100)</f>
        <v>5.0075999999999992</v>
      </c>
      <c r="T2489" s="2">
        <f>Table1[[#This Row],[units_sold]]-Table1[[#This Row],[unit_return]]</f>
        <v>422.99239999999998</v>
      </c>
      <c r="U2489">
        <f>Table1[[#This Row],[final_sold]]*Table1[[#This Row],[final_price]]</f>
        <v>4304269.4572383752</v>
      </c>
      <c r="V2489">
        <v>4.91</v>
      </c>
      <c r="W2489">
        <v>13.05</v>
      </c>
    </row>
    <row r="2490" spans="1:23" x14ac:dyDescent="0.3">
      <c r="A2490">
        <v>2020</v>
      </c>
      <c r="B2490" t="s">
        <v>41</v>
      </c>
      <c r="C2490" t="s">
        <v>21</v>
      </c>
      <c r="D2490">
        <v>109686</v>
      </c>
      <c r="E2490">
        <v>0.56999999999999995</v>
      </c>
      <c r="F2490" s="2">
        <f>Table1[[#This Row],[website_traffic]]*(Table1[[#This Row],[conversion_rate]]/100)</f>
        <v>625.21019999999987</v>
      </c>
      <c r="G2490">
        <v>74701.87</v>
      </c>
      <c r="H2490" s="2">
        <f>Table1[[#This Row],[marketing_spend]]/Table1[[#This Row],[customer buying]]</f>
        <v>119.48280754216744</v>
      </c>
      <c r="I2490">
        <v>41291.72</v>
      </c>
      <c r="J2490">
        <v>17.32</v>
      </c>
      <c r="K2490" s="1">
        <f t="shared" si="38"/>
        <v>34139.994096000002</v>
      </c>
      <c r="L2490">
        <v>214</v>
      </c>
      <c r="M2490">
        <v>1.1599999999999999</v>
      </c>
      <c r="N2490" s="1">
        <f>Table1[[#This Row],[final_price]]*Table1[[#This Row],[competitor_price_index]]</f>
        <v>39602.393151359996</v>
      </c>
      <c r="O2490" t="s">
        <v>44</v>
      </c>
      <c r="P2490">
        <v>2326</v>
      </c>
      <c r="Q2490">
        <v>673</v>
      </c>
      <c r="R2490">
        <v>23.13</v>
      </c>
      <c r="S2490" s="2">
        <f>Table1[[#This Row],[units_sold]]*(Table1[[#This Row],[return_rate]]/100)</f>
        <v>155.66489999999999</v>
      </c>
      <c r="T2490" s="2">
        <f>Table1[[#This Row],[units_sold]]-Table1[[#This Row],[unit_return]]</f>
        <v>517.33510000000001</v>
      </c>
      <c r="U2490">
        <f>Table1[[#This Row],[final_sold]]*Table1[[#This Row],[final_price]]</f>
        <v>17661817.259653572</v>
      </c>
      <c r="V2490">
        <v>4.3099999999999996</v>
      </c>
      <c r="W2490">
        <v>11.39</v>
      </c>
    </row>
    <row r="2491" spans="1:23" x14ac:dyDescent="0.3">
      <c r="A2491">
        <v>2020</v>
      </c>
      <c r="B2491" t="s">
        <v>41</v>
      </c>
      <c r="C2491" t="s">
        <v>21</v>
      </c>
      <c r="D2491">
        <v>113446</v>
      </c>
      <c r="E2491">
        <v>1.1399999999999999</v>
      </c>
      <c r="F2491" s="2">
        <f>Table1[[#This Row],[website_traffic]]*(Table1[[#This Row],[conversion_rate]]/100)</f>
        <v>1293.2843999999998</v>
      </c>
      <c r="G2491">
        <v>480164.42</v>
      </c>
      <c r="H2491" s="2">
        <f>Table1[[#This Row],[marketing_spend]]/Table1[[#This Row],[customer buying]]</f>
        <v>371.27519670074122</v>
      </c>
      <c r="I2491">
        <v>44857.98</v>
      </c>
      <c r="J2491">
        <v>21.79</v>
      </c>
      <c r="K2491" s="1">
        <f t="shared" si="38"/>
        <v>35083.426158000002</v>
      </c>
      <c r="L2491">
        <v>279.83999999999997</v>
      </c>
      <c r="M2491">
        <v>1.1200000000000001</v>
      </c>
      <c r="N2491" s="1">
        <f>Table1[[#This Row],[final_price]]*Table1[[#This Row],[competitor_price_index]]</f>
        <v>39293.437296960008</v>
      </c>
      <c r="O2491" t="s">
        <v>45</v>
      </c>
      <c r="P2491">
        <v>1827</v>
      </c>
      <c r="Q2491">
        <v>775</v>
      </c>
      <c r="R2491">
        <v>6.22</v>
      </c>
      <c r="S2491" s="2">
        <f>Table1[[#This Row],[units_sold]]*(Table1[[#This Row],[return_rate]]/100)</f>
        <v>48.204999999999998</v>
      </c>
      <c r="T2491" s="2">
        <f>Table1[[#This Row],[units_sold]]-Table1[[#This Row],[unit_return]]</f>
        <v>726.79499999999996</v>
      </c>
      <c r="U2491">
        <f>Table1[[#This Row],[final_sold]]*Table1[[#This Row],[final_price]]</f>
        <v>25498458.714503609</v>
      </c>
      <c r="V2491">
        <v>3</v>
      </c>
      <c r="W2491">
        <v>15.76</v>
      </c>
    </row>
    <row r="2492" spans="1:23" x14ac:dyDescent="0.3">
      <c r="A2492">
        <v>2020</v>
      </c>
      <c r="B2492" t="s">
        <v>41</v>
      </c>
      <c r="C2492" t="s">
        <v>21</v>
      </c>
      <c r="D2492">
        <v>84967</v>
      </c>
      <c r="E2492">
        <v>0.51</v>
      </c>
      <c r="F2492" s="2">
        <f>Table1[[#This Row],[website_traffic]]*(Table1[[#This Row],[conversion_rate]]/100)</f>
        <v>433.33170000000001</v>
      </c>
      <c r="G2492">
        <v>196852.93</v>
      </c>
      <c r="H2492" s="2">
        <f>Table1[[#This Row],[marketing_spend]]/Table1[[#This Row],[customer buying]]</f>
        <v>454.27770458519416</v>
      </c>
      <c r="I2492">
        <v>27959.75</v>
      </c>
      <c r="J2492">
        <v>23.66</v>
      </c>
      <c r="K2492" s="1">
        <f t="shared" si="38"/>
        <v>21344.473149999998</v>
      </c>
      <c r="L2492">
        <v>85.63</v>
      </c>
      <c r="M2492">
        <v>0.86</v>
      </c>
      <c r="N2492" s="1">
        <f>Table1[[#This Row],[final_price]]*Table1[[#This Row],[competitor_price_index]]</f>
        <v>18356.246908999998</v>
      </c>
      <c r="O2492" t="s">
        <v>44</v>
      </c>
      <c r="P2492">
        <v>4563</v>
      </c>
      <c r="Q2492">
        <v>401</v>
      </c>
      <c r="R2492">
        <v>5.76</v>
      </c>
      <c r="S2492" s="2">
        <f>Table1[[#This Row],[units_sold]]*(Table1[[#This Row],[return_rate]]/100)</f>
        <v>23.0976</v>
      </c>
      <c r="T2492" s="2">
        <f>Table1[[#This Row],[units_sold]]-Table1[[#This Row],[unit_return]]</f>
        <v>377.9024</v>
      </c>
      <c r="U2492">
        <f>Table1[[#This Row],[final_sold]]*Table1[[#This Row],[final_price]]</f>
        <v>8066127.6301205596</v>
      </c>
      <c r="V2492">
        <v>3.71</v>
      </c>
      <c r="W2492">
        <v>11.38</v>
      </c>
    </row>
    <row r="2493" spans="1:23" x14ac:dyDescent="0.3">
      <c r="A2493">
        <v>2020</v>
      </c>
      <c r="B2493" t="s">
        <v>41</v>
      </c>
      <c r="C2493" t="s">
        <v>19</v>
      </c>
      <c r="D2493">
        <v>6017</v>
      </c>
      <c r="E2493">
        <v>1.68</v>
      </c>
      <c r="F2493" s="2">
        <f>Table1[[#This Row],[website_traffic]]*(Table1[[#This Row],[conversion_rate]]/100)</f>
        <v>101.0856</v>
      </c>
      <c r="G2493">
        <v>330600.31</v>
      </c>
      <c r="H2493" s="2">
        <f>Table1[[#This Row],[marketing_spend]]/Table1[[#This Row],[customer buying]]</f>
        <v>3270.49856755067</v>
      </c>
      <c r="I2493">
        <v>18797.54</v>
      </c>
      <c r="J2493">
        <v>9.6999999999999993</v>
      </c>
      <c r="K2493" s="1">
        <f t="shared" si="38"/>
        <v>16974.178620000002</v>
      </c>
      <c r="L2493">
        <v>72.569999999999993</v>
      </c>
      <c r="M2493">
        <v>1.1200000000000001</v>
      </c>
      <c r="N2493" s="1">
        <f>Table1[[#This Row],[final_price]]*Table1[[#This Row],[competitor_price_index]]</f>
        <v>19011.080054400005</v>
      </c>
      <c r="O2493" t="s">
        <v>44</v>
      </c>
      <c r="P2493">
        <v>2736</v>
      </c>
      <c r="Q2493">
        <v>118</v>
      </c>
      <c r="R2493">
        <v>16.399999999999999</v>
      </c>
      <c r="S2493" s="2">
        <f>Table1[[#This Row],[units_sold]]*(Table1[[#This Row],[return_rate]]/100)</f>
        <v>19.351999999999997</v>
      </c>
      <c r="T2493" s="2">
        <f>Table1[[#This Row],[units_sold]]-Table1[[#This Row],[unit_return]]</f>
        <v>98.647999999999996</v>
      </c>
      <c r="U2493">
        <f>Table1[[#This Row],[final_sold]]*Table1[[#This Row],[final_price]]</f>
        <v>1674468.7725057602</v>
      </c>
      <c r="V2493">
        <v>4.7</v>
      </c>
      <c r="W2493">
        <v>21.48</v>
      </c>
    </row>
    <row r="2494" spans="1:23" x14ac:dyDescent="0.3">
      <c r="A2494">
        <v>2020</v>
      </c>
      <c r="B2494" t="s">
        <v>41</v>
      </c>
      <c r="C2494" t="s">
        <v>18</v>
      </c>
      <c r="D2494">
        <v>169444</v>
      </c>
      <c r="E2494">
        <v>4.25</v>
      </c>
      <c r="F2494" s="2">
        <f>Table1[[#This Row],[website_traffic]]*(Table1[[#This Row],[conversion_rate]]/100)</f>
        <v>7201.3700000000008</v>
      </c>
      <c r="G2494">
        <v>170251.82</v>
      </c>
      <c r="H2494" s="2">
        <f>Table1[[#This Row],[marketing_spend]]/Table1[[#This Row],[customer buying]]</f>
        <v>23.641587642351386</v>
      </c>
      <c r="I2494">
        <v>25734.95</v>
      </c>
      <c r="J2494">
        <v>7.93</v>
      </c>
      <c r="K2494" s="1">
        <f t="shared" si="38"/>
        <v>23694.168464999999</v>
      </c>
      <c r="L2494">
        <v>435.02</v>
      </c>
      <c r="M2494">
        <v>1.07</v>
      </c>
      <c r="N2494" s="1">
        <f>Table1[[#This Row],[final_price]]*Table1[[#This Row],[competitor_price_index]]</f>
        <v>25352.760257549999</v>
      </c>
      <c r="O2494" t="s">
        <v>45</v>
      </c>
      <c r="P2494">
        <v>3219</v>
      </c>
      <c r="Q2494">
        <v>6293</v>
      </c>
      <c r="R2494">
        <v>18.64</v>
      </c>
      <c r="S2494" s="2">
        <f>Table1[[#This Row],[units_sold]]*(Table1[[#This Row],[return_rate]]/100)</f>
        <v>1173.0152</v>
      </c>
      <c r="T2494" s="2">
        <f>Table1[[#This Row],[units_sold]]-Table1[[#This Row],[unit_return]]</f>
        <v>5119.9848000000002</v>
      </c>
      <c r="U2494">
        <f>Table1[[#This Row],[final_sold]]*Table1[[#This Row],[final_price]]</f>
        <v>121313782.38943933</v>
      </c>
      <c r="V2494">
        <v>4.37</v>
      </c>
      <c r="W2494">
        <v>11.81</v>
      </c>
    </row>
    <row r="2495" spans="1:23" x14ac:dyDescent="0.3">
      <c r="A2495">
        <v>2020</v>
      </c>
      <c r="B2495" t="s">
        <v>41</v>
      </c>
      <c r="C2495" t="s">
        <v>21</v>
      </c>
      <c r="D2495">
        <v>123453</v>
      </c>
      <c r="E2495">
        <v>4.38</v>
      </c>
      <c r="F2495" s="2">
        <f>Table1[[#This Row],[website_traffic]]*(Table1[[#This Row],[conversion_rate]]/100)</f>
        <v>5407.2413999999999</v>
      </c>
      <c r="G2495">
        <v>169663.98</v>
      </c>
      <c r="H2495" s="2">
        <f>Table1[[#This Row],[marketing_spend]]/Table1[[#This Row],[customer buying]]</f>
        <v>31.377178758839953</v>
      </c>
      <c r="I2495">
        <v>30413.13</v>
      </c>
      <c r="J2495">
        <v>42.78</v>
      </c>
      <c r="K2495" s="1">
        <f t="shared" si="38"/>
        <v>17402.392986000003</v>
      </c>
      <c r="L2495">
        <v>81.42</v>
      </c>
      <c r="M2495">
        <v>0.88</v>
      </c>
      <c r="N2495" s="1">
        <f>Table1[[#This Row],[final_price]]*Table1[[#This Row],[competitor_price_index]]</f>
        <v>15314.105827680003</v>
      </c>
      <c r="O2495" t="s">
        <v>45</v>
      </c>
      <c r="P2495">
        <v>3369</v>
      </c>
      <c r="Q2495">
        <v>4704</v>
      </c>
      <c r="R2495">
        <v>19.54</v>
      </c>
      <c r="S2495" s="2">
        <f>Table1[[#This Row],[units_sold]]*(Table1[[#This Row],[return_rate]]/100)</f>
        <v>919.16159999999991</v>
      </c>
      <c r="T2495" s="2">
        <f>Table1[[#This Row],[units_sold]]-Table1[[#This Row],[unit_return]]</f>
        <v>3784.8384000000001</v>
      </c>
      <c r="U2495">
        <f>Table1[[#This Row],[final_sold]]*Table1[[#This Row],[final_price]]</f>
        <v>65865245.225303471</v>
      </c>
      <c r="V2495">
        <v>4.3499999999999996</v>
      </c>
      <c r="W2495">
        <v>6.43</v>
      </c>
    </row>
    <row r="2496" spans="1:23" x14ac:dyDescent="0.3">
      <c r="A2496">
        <v>2020</v>
      </c>
      <c r="B2496" t="s">
        <v>41</v>
      </c>
      <c r="C2496" t="s">
        <v>21</v>
      </c>
      <c r="D2496">
        <v>35623</v>
      </c>
      <c r="E2496">
        <v>1.78</v>
      </c>
      <c r="F2496" s="2">
        <f>Table1[[#This Row],[website_traffic]]*(Table1[[#This Row],[conversion_rate]]/100)</f>
        <v>634.08939999999996</v>
      </c>
      <c r="G2496">
        <v>152607.66</v>
      </c>
      <c r="H2496" s="2">
        <f>Table1[[#This Row],[marketing_spend]]/Table1[[#This Row],[customer buying]]</f>
        <v>240.67215127709125</v>
      </c>
      <c r="I2496">
        <v>28379.98</v>
      </c>
      <c r="J2496">
        <v>17.440000000000001</v>
      </c>
      <c r="K2496" s="1">
        <f t="shared" si="38"/>
        <v>23430.511488</v>
      </c>
      <c r="L2496">
        <v>353.85</v>
      </c>
      <c r="M2496">
        <v>1.01</v>
      </c>
      <c r="N2496" s="1">
        <f>Table1[[#This Row],[final_price]]*Table1[[#This Row],[competitor_price_index]]</f>
        <v>23664.816602880001</v>
      </c>
      <c r="O2496" t="s">
        <v>44</v>
      </c>
      <c r="P2496">
        <v>3466</v>
      </c>
      <c r="Q2496">
        <v>719</v>
      </c>
      <c r="R2496">
        <v>16.96</v>
      </c>
      <c r="S2496" s="2">
        <f>Table1[[#This Row],[units_sold]]*(Table1[[#This Row],[return_rate]]/100)</f>
        <v>121.94240000000001</v>
      </c>
      <c r="T2496" s="2">
        <f>Table1[[#This Row],[units_sold]]-Table1[[#This Row],[unit_return]]</f>
        <v>597.05759999999998</v>
      </c>
      <c r="U2496">
        <f>Table1[[#This Row],[final_sold]]*Table1[[#This Row],[final_price]]</f>
        <v>13989364.955797708</v>
      </c>
      <c r="V2496">
        <v>4.54</v>
      </c>
      <c r="W2496">
        <v>11.11</v>
      </c>
    </row>
    <row r="2497" spans="1:23" x14ac:dyDescent="0.3">
      <c r="A2497">
        <v>2020</v>
      </c>
      <c r="B2497" t="s">
        <v>41</v>
      </c>
      <c r="C2497" t="s">
        <v>21</v>
      </c>
      <c r="D2497">
        <v>104376</v>
      </c>
      <c r="E2497">
        <v>6</v>
      </c>
      <c r="F2497" s="2">
        <f>Table1[[#This Row],[website_traffic]]*(Table1[[#This Row],[conversion_rate]]/100)</f>
        <v>6262.5599999999995</v>
      </c>
      <c r="G2497">
        <v>345700.91</v>
      </c>
      <c r="H2497" s="2">
        <f>Table1[[#This Row],[marketing_spend]]/Table1[[#This Row],[customer buying]]</f>
        <v>55.201213241869141</v>
      </c>
      <c r="I2497">
        <v>1389.43</v>
      </c>
      <c r="J2497">
        <v>15.93</v>
      </c>
      <c r="K2497" s="1">
        <f t="shared" si="38"/>
        <v>1168.093801</v>
      </c>
      <c r="L2497">
        <v>172.91</v>
      </c>
      <c r="M2497">
        <v>0.82</v>
      </c>
      <c r="N2497" s="1">
        <f>Table1[[#This Row],[final_price]]*Table1[[#This Row],[competitor_price_index]]</f>
        <v>957.83691681999994</v>
      </c>
      <c r="O2497" t="s">
        <v>44</v>
      </c>
      <c r="P2497">
        <v>1171</v>
      </c>
      <c r="Q2497">
        <v>4649</v>
      </c>
      <c r="R2497">
        <v>13.29</v>
      </c>
      <c r="S2497" s="2">
        <f>Table1[[#This Row],[units_sold]]*(Table1[[#This Row],[return_rate]]/100)</f>
        <v>617.85209999999995</v>
      </c>
      <c r="T2497" s="2">
        <f>Table1[[#This Row],[units_sold]]-Table1[[#This Row],[unit_return]]</f>
        <v>4031.1478999999999</v>
      </c>
      <c r="U2497">
        <f>Table1[[#This Row],[final_sold]]*Table1[[#This Row],[final_price]]</f>
        <v>4708758.8729041675</v>
      </c>
      <c r="V2497">
        <v>2.97</v>
      </c>
      <c r="W2497">
        <v>18.32</v>
      </c>
    </row>
    <row r="2498" spans="1:23" x14ac:dyDescent="0.3">
      <c r="A2498">
        <v>2020</v>
      </c>
      <c r="B2498" t="s">
        <v>41</v>
      </c>
      <c r="C2498" t="s">
        <v>19</v>
      </c>
      <c r="D2498">
        <v>72622</v>
      </c>
      <c r="E2498">
        <v>4.1100000000000003</v>
      </c>
      <c r="F2498" s="2">
        <f>Table1[[#This Row],[website_traffic]]*(Table1[[#This Row],[conversion_rate]]/100)</f>
        <v>2984.7642000000005</v>
      </c>
      <c r="G2498">
        <v>124627.26</v>
      </c>
      <c r="H2498" s="2">
        <f>Table1[[#This Row],[marketing_spend]]/Table1[[#This Row],[customer buying]]</f>
        <v>41.754474273043066</v>
      </c>
      <c r="I2498">
        <v>7543.16</v>
      </c>
      <c r="J2498">
        <v>49.62</v>
      </c>
      <c r="K2498" s="1">
        <f t="shared" ref="K2498:K2561" si="39">I2498*(1-J2498/100)</f>
        <v>3800.2440080000001</v>
      </c>
      <c r="L2498">
        <v>135.69</v>
      </c>
      <c r="M2498">
        <v>0.99</v>
      </c>
      <c r="N2498" s="1">
        <f>Table1[[#This Row],[final_price]]*Table1[[#This Row],[competitor_price_index]]</f>
        <v>3762.2415679200003</v>
      </c>
      <c r="O2498" t="s">
        <v>44</v>
      </c>
      <c r="P2498">
        <v>2780</v>
      </c>
      <c r="Q2498">
        <v>2163</v>
      </c>
      <c r="R2498">
        <v>4.62</v>
      </c>
      <c r="S2498" s="2">
        <f>Table1[[#This Row],[units_sold]]*(Table1[[#This Row],[return_rate]]/100)</f>
        <v>99.930599999999998</v>
      </c>
      <c r="T2498" s="2">
        <f>Table1[[#This Row],[units_sold]]-Table1[[#This Row],[unit_return]]</f>
        <v>2063.0693999999999</v>
      </c>
      <c r="U2498">
        <f>Table1[[#This Row],[final_sold]]*Table1[[#This Row],[final_price]]</f>
        <v>7840167.1254381547</v>
      </c>
      <c r="V2498">
        <v>2.9</v>
      </c>
      <c r="W2498">
        <v>11.63</v>
      </c>
    </row>
    <row r="2499" spans="1:23" x14ac:dyDescent="0.3">
      <c r="A2499">
        <v>2020</v>
      </c>
      <c r="B2499" t="s">
        <v>41</v>
      </c>
      <c r="C2499" t="s">
        <v>22</v>
      </c>
      <c r="D2499">
        <v>158085</v>
      </c>
      <c r="E2499">
        <v>7.58</v>
      </c>
      <c r="F2499" s="2">
        <f>Table1[[#This Row],[website_traffic]]*(Table1[[#This Row],[conversion_rate]]/100)</f>
        <v>11982.843000000001</v>
      </c>
      <c r="G2499">
        <v>281465.5</v>
      </c>
      <c r="H2499" s="2">
        <f>Table1[[#This Row],[marketing_spend]]/Table1[[#This Row],[customer buying]]</f>
        <v>23.489041790833777</v>
      </c>
      <c r="I2499">
        <v>28978.28</v>
      </c>
      <c r="J2499">
        <v>46.31</v>
      </c>
      <c r="K2499" s="1">
        <f t="shared" si="39"/>
        <v>15558.438531999998</v>
      </c>
      <c r="L2499">
        <v>358.29</v>
      </c>
      <c r="M2499">
        <v>1.19</v>
      </c>
      <c r="N2499" s="1">
        <f>Table1[[#This Row],[final_price]]*Table1[[#This Row],[competitor_price_index]]</f>
        <v>18514.541853079998</v>
      </c>
      <c r="O2499" t="s">
        <v>45</v>
      </c>
      <c r="P2499">
        <v>1093</v>
      </c>
      <c r="Q2499">
        <v>8028</v>
      </c>
      <c r="R2499">
        <v>3.16</v>
      </c>
      <c r="S2499" s="2">
        <f>Table1[[#This Row],[units_sold]]*(Table1[[#This Row],[return_rate]]/100)</f>
        <v>253.68480000000002</v>
      </c>
      <c r="T2499" s="2">
        <f>Table1[[#This Row],[units_sold]]-Table1[[#This Row],[unit_return]]</f>
        <v>7774.3152</v>
      </c>
      <c r="U2499">
        <f>Table1[[#This Row],[final_sold]]*Table1[[#This Row],[final_price]]</f>
        <v>120956205.16759327</v>
      </c>
      <c r="V2499">
        <v>3.35</v>
      </c>
      <c r="W2499">
        <v>11.24</v>
      </c>
    </row>
    <row r="2500" spans="1:23" x14ac:dyDescent="0.3">
      <c r="A2500">
        <v>2020</v>
      </c>
      <c r="B2500" t="s">
        <v>41</v>
      </c>
      <c r="C2500" t="s">
        <v>21</v>
      </c>
      <c r="D2500">
        <v>158367</v>
      </c>
      <c r="E2500">
        <v>4.37</v>
      </c>
      <c r="F2500" s="2">
        <f>Table1[[#This Row],[website_traffic]]*(Table1[[#This Row],[conversion_rate]]/100)</f>
        <v>6920.6379000000006</v>
      </c>
      <c r="G2500">
        <v>127223.67</v>
      </c>
      <c r="H2500" s="2">
        <f>Table1[[#This Row],[marketing_spend]]/Table1[[#This Row],[customer buying]]</f>
        <v>18.383228806119156</v>
      </c>
      <c r="I2500">
        <v>38149.230000000003</v>
      </c>
      <c r="J2500">
        <v>32.28</v>
      </c>
      <c r="K2500" s="1">
        <f t="shared" si="39"/>
        <v>25834.658556000002</v>
      </c>
      <c r="L2500">
        <v>174.79</v>
      </c>
      <c r="M2500">
        <v>0.84</v>
      </c>
      <c r="N2500" s="1">
        <f>Table1[[#This Row],[final_price]]*Table1[[#This Row],[competitor_price_index]]</f>
        <v>21701.113187040002</v>
      </c>
      <c r="O2500" t="s">
        <v>45</v>
      </c>
      <c r="P2500">
        <v>4299</v>
      </c>
      <c r="Q2500">
        <v>4775</v>
      </c>
      <c r="R2500">
        <v>13.56</v>
      </c>
      <c r="S2500" s="2">
        <f>Table1[[#This Row],[units_sold]]*(Table1[[#This Row],[return_rate]]/100)</f>
        <v>647.49</v>
      </c>
      <c r="T2500" s="2">
        <f>Table1[[#This Row],[units_sold]]-Table1[[#This Row],[unit_return]]</f>
        <v>4127.51</v>
      </c>
      <c r="U2500">
        <f>Table1[[#This Row],[final_sold]]*Table1[[#This Row],[final_price]]</f>
        <v>106632811.53647557</v>
      </c>
      <c r="V2500">
        <v>3.45</v>
      </c>
      <c r="W2500">
        <v>16.079999999999998</v>
      </c>
    </row>
    <row r="2501" spans="1:23" x14ac:dyDescent="0.3">
      <c r="A2501">
        <v>2020</v>
      </c>
      <c r="B2501" t="s">
        <v>41</v>
      </c>
      <c r="C2501" t="s">
        <v>21</v>
      </c>
      <c r="D2501">
        <v>145892</v>
      </c>
      <c r="E2501">
        <v>0.84</v>
      </c>
      <c r="F2501" s="2">
        <f>Table1[[#This Row],[website_traffic]]*(Table1[[#This Row],[conversion_rate]]/100)</f>
        <v>1225.4928</v>
      </c>
      <c r="G2501">
        <v>160585.85999999999</v>
      </c>
      <c r="H2501" s="2">
        <f>Table1[[#This Row],[marketing_spend]]/Table1[[#This Row],[customer buying]]</f>
        <v>131.03778333091796</v>
      </c>
      <c r="I2501">
        <v>21409.48</v>
      </c>
      <c r="J2501">
        <v>0.67</v>
      </c>
      <c r="K2501" s="1">
        <f t="shared" si="39"/>
        <v>21266.036484</v>
      </c>
      <c r="L2501">
        <v>365.65</v>
      </c>
      <c r="M2501">
        <v>1.06</v>
      </c>
      <c r="N2501" s="1">
        <f>Table1[[#This Row],[final_price]]*Table1[[#This Row],[competitor_price_index]]</f>
        <v>22541.998673040001</v>
      </c>
      <c r="O2501" t="s">
        <v>45</v>
      </c>
      <c r="P2501">
        <v>3755</v>
      </c>
      <c r="Q2501">
        <v>1088</v>
      </c>
      <c r="R2501">
        <v>24.46</v>
      </c>
      <c r="S2501" s="2">
        <f>Table1[[#This Row],[units_sold]]*(Table1[[#This Row],[return_rate]]/100)</f>
        <v>266.12479999999999</v>
      </c>
      <c r="T2501" s="2">
        <f>Table1[[#This Row],[units_sold]]-Table1[[#This Row],[unit_return]]</f>
        <v>821.87519999999995</v>
      </c>
      <c r="U2501">
        <f>Table1[[#This Row],[final_sold]]*Table1[[#This Row],[final_price]]</f>
        <v>17478027.988494795</v>
      </c>
      <c r="V2501">
        <v>4.4400000000000004</v>
      </c>
      <c r="W2501">
        <v>5.27</v>
      </c>
    </row>
    <row r="2502" spans="1:23" x14ac:dyDescent="0.3">
      <c r="A2502">
        <v>2020</v>
      </c>
      <c r="B2502" t="s">
        <v>41</v>
      </c>
      <c r="C2502" t="s">
        <v>22</v>
      </c>
      <c r="D2502">
        <v>50240</v>
      </c>
      <c r="E2502">
        <v>2.31</v>
      </c>
      <c r="F2502" s="2">
        <f>Table1[[#This Row],[website_traffic]]*(Table1[[#This Row],[conversion_rate]]/100)</f>
        <v>1160.5439999999999</v>
      </c>
      <c r="G2502">
        <v>469152.64</v>
      </c>
      <c r="H2502" s="2">
        <f>Table1[[#This Row],[marketing_spend]]/Table1[[#This Row],[customer buying]]</f>
        <v>404.25235062177745</v>
      </c>
      <c r="I2502">
        <v>1481.97</v>
      </c>
      <c r="J2502">
        <v>0.35</v>
      </c>
      <c r="K2502" s="1">
        <f t="shared" si="39"/>
        <v>1476.7831050000002</v>
      </c>
      <c r="L2502">
        <v>217.51</v>
      </c>
      <c r="M2502">
        <v>0.94</v>
      </c>
      <c r="N2502" s="1">
        <f>Table1[[#This Row],[final_price]]*Table1[[#This Row],[competitor_price_index]]</f>
        <v>1388.1761187000002</v>
      </c>
      <c r="O2502" t="s">
        <v>45</v>
      </c>
      <c r="P2502">
        <v>519</v>
      </c>
      <c r="Q2502">
        <v>807</v>
      </c>
      <c r="R2502">
        <v>1.1000000000000001</v>
      </c>
      <c r="S2502" s="2">
        <f>Table1[[#This Row],[units_sold]]*(Table1[[#This Row],[return_rate]]/100)</f>
        <v>8.8770000000000007</v>
      </c>
      <c r="T2502" s="2">
        <f>Table1[[#This Row],[units_sold]]-Table1[[#This Row],[unit_return]]</f>
        <v>798.12300000000005</v>
      </c>
      <c r="U2502">
        <f>Table1[[#This Row],[final_sold]]*Table1[[#This Row],[final_price]]</f>
        <v>1178654.5621119153</v>
      </c>
      <c r="V2502">
        <v>3.48</v>
      </c>
      <c r="W2502">
        <v>10.79</v>
      </c>
    </row>
    <row r="2503" spans="1:23" x14ac:dyDescent="0.3">
      <c r="A2503">
        <v>2020</v>
      </c>
      <c r="B2503" t="s">
        <v>41</v>
      </c>
      <c r="C2503" t="s">
        <v>21</v>
      </c>
      <c r="D2503">
        <v>35062</v>
      </c>
      <c r="E2503">
        <v>4.34</v>
      </c>
      <c r="F2503" s="2">
        <f>Table1[[#This Row],[website_traffic]]*(Table1[[#This Row],[conversion_rate]]/100)</f>
        <v>1521.6908000000001</v>
      </c>
      <c r="G2503">
        <v>296574.28000000003</v>
      </c>
      <c r="H2503" s="2">
        <f>Table1[[#This Row],[marketing_spend]]/Table1[[#This Row],[customer buying]]</f>
        <v>194.89785967030886</v>
      </c>
      <c r="I2503">
        <v>11649.93</v>
      </c>
      <c r="J2503">
        <v>42.34</v>
      </c>
      <c r="K2503" s="1">
        <f t="shared" si="39"/>
        <v>6717.3496380000006</v>
      </c>
      <c r="L2503">
        <v>61.94</v>
      </c>
      <c r="M2503">
        <v>1</v>
      </c>
      <c r="N2503" s="1">
        <f>Table1[[#This Row],[final_price]]*Table1[[#This Row],[competitor_price_index]]</f>
        <v>6717.3496380000006</v>
      </c>
      <c r="O2503" t="s">
        <v>45</v>
      </c>
      <c r="P2503">
        <v>1725</v>
      </c>
      <c r="Q2503">
        <v>1217</v>
      </c>
      <c r="R2503">
        <v>18.13</v>
      </c>
      <c r="S2503" s="2">
        <f>Table1[[#This Row],[units_sold]]*(Table1[[#This Row],[return_rate]]/100)</f>
        <v>220.6421</v>
      </c>
      <c r="T2503" s="2">
        <f>Table1[[#This Row],[units_sold]]-Table1[[#This Row],[unit_return]]</f>
        <v>996.35789999999997</v>
      </c>
      <c r="U2503">
        <f>Table1[[#This Row],[final_sold]]*Table1[[#This Row],[final_price]]</f>
        <v>6692884.378883441</v>
      </c>
      <c r="V2503">
        <v>4</v>
      </c>
      <c r="W2503">
        <v>13.24</v>
      </c>
    </row>
    <row r="2504" spans="1:23" x14ac:dyDescent="0.3">
      <c r="A2504">
        <v>2020</v>
      </c>
      <c r="B2504" t="s">
        <v>41</v>
      </c>
      <c r="C2504" t="s">
        <v>21</v>
      </c>
      <c r="D2504">
        <v>191344</v>
      </c>
      <c r="E2504">
        <v>7.1</v>
      </c>
      <c r="F2504" s="2">
        <f>Table1[[#This Row],[website_traffic]]*(Table1[[#This Row],[conversion_rate]]/100)</f>
        <v>13585.423999999999</v>
      </c>
      <c r="G2504">
        <v>230838.82</v>
      </c>
      <c r="H2504" s="2">
        <f>Table1[[#This Row],[marketing_spend]]/Table1[[#This Row],[customer buying]]</f>
        <v>16.99165370179098</v>
      </c>
      <c r="I2504">
        <v>24801.78</v>
      </c>
      <c r="J2504">
        <v>53.35</v>
      </c>
      <c r="K2504" s="1">
        <f t="shared" si="39"/>
        <v>11570.03037</v>
      </c>
      <c r="L2504">
        <v>455.27</v>
      </c>
      <c r="M2504">
        <v>1.1100000000000001</v>
      </c>
      <c r="N2504" s="1">
        <f>Table1[[#This Row],[final_price]]*Table1[[#This Row],[competitor_price_index]]</f>
        <v>12842.733710700002</v>
      </c>
      <c r="O2504" t="s">
        <v>45</v>
      </c>
      <c r="P2504">
        <v>1649</v>
      </c>
      <c r="Q2504">
        <v>13585</v>
      </c>
      <c r="R2504">
        <v>3.55</v>
      </c>
      <c r="S2504" s="2">
        <f>Table1[[#This Row],[units_sold]]*(Table1[[#This Row],[return_rate]]/100)</f>
        <v>482.26749999999998</v>
      </c>
      <c r="T2504" s="2">
        <f>Table1[[#This Row],[units_sold]]-Table1[[#This Row],[unit_return]]</f>
        <v>13102.7325</v>
      </c>
      <c r="U2504">
        <f>Table1[[#This Row],[final_sold]]*Table1[[#This Row],[final_price]]</f>
        <v>151599012.95498604</v>
      </c>
      <c r="V2504">
        <v>5</v>
      </c>
      <c r="W2504">
        <v>9.82</v>
      </c>
    </row>
    <row r="2505" spans="1:23" x14ac:dyDescent="0.3">
      <c r="A2505">
        <v>2020</v>
      </c>
      <c r="B2505" t="s">
        <v>41</v>
      </c>
      <c r="C2505" t="s">
        <v>19</v>
      </c>
      <c r="D2505">
        <v>119825</v>
      </c>
      <c r="E2505">
        <v>1.01</v>
      </c>
      <c r="F2505" s="2">
        <f>Table1[[#This Row],[website_traffic]]*(Table1[[#This Row],[conversion_rate]]/100)</f>
        <v>1210.2324999999998</v>
      </c>
      <c r="G2505">
        <v>95814.81</v>
      </c>
      <c r="H2505" s="2">
        <f>Table1[[#This Row],[marketing_spend]]/Table1[[#This Row],[customer buying]]</f>
        <v>79.170580859462959</v>
      </c>
      <c r="I2505">
        <v>6270.08</v>
      </c>
      <c r="J2505">
        <v>11.52</v>
      </c>
      <c r="K2505" s="1">
        <f t="shared" si="39"/>
        <v>5547.7667840000004</v>
      </c>
      <c r="L2505">
        <v>350.52</v>
      </c>
      <c r="M2505">
        <v>0.98</v>
      </c>
      <c r="N2505" s="1">
        <f>Table1[[#This Row],[final_price]]*Table1[[#This Row],[competitor_price_index]]</f>
        <v>5436.8114483200006</v>
      </c>
      <c r="O2505" t="s">
        <v>45</v>
      </c>
      <c r="P2505">
        <v>1927</v>
      </c>
      <c r="Q2505">
        <v>1094</v>
      </c>
      <c r="R2505">
        <v>18.059999999999999</v>
      </c>
      <c r="S2505" s="2">
        <f>Table1[[#This Row],[units_sold]]*(Table1[[#This Row],[return_rate]]/100)</f>
        <v>197.57639999999998</v>
      </c>
      <c r="T2505" s="2">
        <f>Table1[[#This Row],[units_sold]]-Table1[[#This Row],[unit_return]]</f>
        <v>896.42360000000008</v>
      </c>
      <c r="U2505">
        <f>Table1[[#This Row],[final_sold]]*Table1[[#This Row],[final_price]]</f>
        <v>4973149.072473703</v>
      </c>
      <c r="V2505">
        <v>4.5199999999999996</v>
      </c>
      <c r="W2505">
        <v>8.48</v>
      </c>
    </row>
    <row r="2506" spans="1:23" x14ac:dyDescent="0.3">
      <c r="A2506">
        <v>2020</v>
      </c>
      <c r="B2506" t="s">
        <v>41</v>
      </c>
      <c r="C2506" t="s">
        <v>18</v>
      </c>
      <c r="D2506">
        <v>112547</v>
      </c>
      <c r="E2506">
        <v>3.77</v>
      </c>
      <c r="F2506" s="2">
        <f>Table1[[#This Row],[website_traffic]]*(Table1[[#This Row],[conversion_rate]]/100)</f>
        <v>4243.0218999999997</v>
      </c>
      <c r="G2506">
        <v>325065.65999999997</v>
      </c>
      <c r="H2506" s="2">
        <f>Table1[[#This Row],[marketing_spend]]/Table1[[#This Row],[customer buying]]</f>
        <v>76.611827056560799</v>
      </c>
      <c r="I2506">
        <v>7685.47</v>
      </c>
      <c r="J2506">
        <v>33.42</v>
      </c>
      <c r="K2506" s="1">
        <f t="shared" si="39"/>
        <v>5116.9859259999994</v>
      </c>
      <c r="L2506">
        <v>38.799999999999997</v>
      </c>
      <c r="M2506">
        <v>0.94</v>
      </c>
      <c r="N2506" s="1">
        <f>Table1[[#This Row],[final_price]]*Table1[[#This Row],[competitor_price_index]]</f>
        <v>4809.966770439999</v>
      </c>
      <c r="O2506" t="s">
        <v>45</v>
      </c>
      <c r="P2506">
        <v>1885</v>
      </c>
      <c r="Q2506">
        <v>3589</v>
      </c>
      <c r="R2506">
        <v>20.02</v>
      </c>
      <c r="S2506" s="2">
        <f>Table1[[#This Row],[units_sold]]*(Table1[[#This Row],[return_rate]]/100)</f>
        <v>718.51779999999997</v>
      </c>
      <c r="T2506" s="2">
        <f>Table1[[#This Row],[units_sold]]-Table1[[#This Row],[unit_return]]</f>
        <v>2870.4821999999999</v>
      </c>
      <c r="U2506">
        <f>Table1[[#This Row],[final_sold]]*Table1[[#This Row],[final_price]]</f>
        <v>14688217.018233515</v>
      </c>
      <c r="V2506">
        <v>4.2300000000000004</v>
      </c>
      <c r="W2506">
        <v>8.35</v>
      </c>
    </row>
    <row r="2507" spans="1:23" x14ac:dyDescent="0.3">
      <c r="A2507">
        <v>2020</v>
      </c>
      <c r="B2507" t="s">
        <v>41</v>
      </c>
      <c r="C2507" t="s">
        <v>18</v>
      </c>
      <c r="D2507">
        <v>57973</v>
      </c>
      <c r="E2507">
        <v>3.72</v>
      </c>
      <c r="F2507" s="2">
        <f>Table1[[#This Row],[website_traffic]]*(Table1[[#This Row],[conversion_rate]]/100)</f>
        <v>2156.5956000000001</v>
      </c>
      <c r="G2507">
        <v>106112.44</v>
      </c>
      <c r="H2507" s="2">
        <f>Table1[[#This Row],[marketing_spend]]/Table1[[#This Row],[customer buying]]</f>
        <v>49.20368009653734</v>
      </c>
      <c r="I2507">
        <v>49136.09</v>
      </c>
      <c r="J2507">
        <v>23.44</v>
      </c>
      <c r="K2507" s="1">
        <f t="shared" si="39"/>
        <v>37618.590503999993</v>
      </c>
      <c r="L2507">
        <v>298.60000000000002</v>
      </c>
      <c r="M2507">
        <v>1.07</v>
      </c>
      <c r="N2507" s="1">
        <f>Table1[[#This Row],[final_price]]*Table1[[#This Row],[competitor_price_index]]</f>
        <v>40251.891839279997</v>
      </c>
      <c r="O2507" t="s">
        <v>45</v>
      </c>
      <c r="P2507">
        <v>3178</v>
      </c>
      <c r="Q2507">
        <v>2061</v>
      </c>
      <c r="R2507">
        <v>5.68</v>
      </c>
      <c r="S2507" s="2">
        <f>Table1[[#This Row],[units_sold]]*(Table1[[#This Row],[return_rate]]/100)</f>
        <v>117.06479999999999</v>
      </c>
      <c r="T2507" s="2">
        <f>Table1[[#This Row],[units_sold]]-Table1[[#This Row],[unit_return]]</f>
        <v>1943.9351999999999</v>
      </c>
      <c r="U2507">
        <f>Table1[[#This Row],[final_sold]]*Table1[[#This Row],[final_price]]</f>
        <v>73128102.255111322</v>
      </c>
      <c r="V2507">
        <v>4.78</v>
      </c>
      <c r="W2507">
        <v>7.18</v>
      </c>
    </row>
    <row r="2508" spans="1:23" x14ac:dyDescent="0.3">
      <c r="A2508">
        <v>2020</v>
      </c>
      <c r="B2508" t="s">
        <v>41</v>
      </c>
      <c r="C2508" t="s">
        <v>22</v>
      </c>
      <c r="D2508">
        <v>7880</v>
      </c>
      <c r="E2508">
        <v>5.27</v>
      </c>
      <c r="F2508" s="2">
        <f>Table1[[#This Row],[website_traffic]]*(Table1[[#This Row],[conversion_rate]]/100)</f>
        <v>415.27599999999995</v>
      </c>
      <c r="G2508">
        <v>395907.44</v>
      </c>
      <c r="H2508" s="2">
        <f>Table1[[#This Row],[marketing_spend]]/Table1[[#This Row],[customer buying]]</f>
        <v>953.3597896338822</v>
      </c>
      <c r="I2508">
        <v>25909.14</v>
      </c>
      <c r="J2508">
        <v>44.41</v>
      </c>
      <c r="K2508" s="1">
        <f t="shared" si="39"/>
        <v>14402.890926000002</v>
      </c>
      <c r="L2508">
        <v>323.83999999999997</v>
      </c>
      <c r="M2508">
        <v>0.84</v>
      </c>
      <c r="N2508" s="1">
        <f>Table1[[#This Row],[final_price]]*Table1[[#This Row],[competitor_price_index]]</f>
        <v>12098.42837784</v>
      </c>
      <c r="O2508" t="s">
        <v>45</v>
      </c>
      <c r="P2508">
        <v>4568</v>
      </c>
      <c r="Q2508">
        <v>223</v>
      </c>
      <c r="R2508">
        <v>21.99</v>
      </c>
      <c r="S2508" s="2">
        <f>Table1[[#This Row],[units_sold]]*(Table1[[#This Row],[return_rate]]/100)</f>
        <v>49.037699999999994</v>
      </c>
      <c r="T2508" s="2">
        <f>Table1[[#This Row],[units_sold]]-Table1[[#This Row],[unit_return]]</f>
        <v>173.9623</v>
      </c>
      <c r="U2508">
        <f>Table1[[#This Row],[final_sold]]*Table1[[#This Row],[final_price]]</f>
        <v>2505560.0321360901</v>
      </c>
      <c r="V2508">
        <v>2.69</v>
      </c>
      <c r="W2508">
        <v>16.23</v>
      </c>
    </row>
    <row r="2509" spans="1:23" x14ac:dyDescent="0.3">
      <c r="A2509">
        <v>2020</v>
      </c>
      <c r="B2509" t="s">
        <v>41</v>
      </c>
      <c r="C2509" t="s">
        <v>21</v>
      </c>
      <c r="D2509">
        <v>173483</v>
      </c>
      <c r="E2509">
        <v>5.29</v>
      </c>
      <c r="F2509" s="2">
        <f>Table1[[#This Row],[website_traffic]]*(Table1[[#This Row],[conversion_rate]]/100)</f>
        <v>9177.2507000000005</v>
      </c>
      <c r="G2509">
        <v>319992.32000000001</v>
      </c>
      <c r="H2509" s="2">
        <f>Table1[[#This Row],[marketing_spend]]/Table1[[#This Row],[customer buying]]</f>
        <v>34.867993744575379</v>
      </c>
      <c r="I2509">
        <v>1305.7</v>
      </c>
      <c r="J2509">
        <v>40.25</v>
      </c>
      <c r="K2509" s="1">
        <f t="shared" si="39"/>
        <v>780.1557499999999</v>
      </c>
      <c r="L2509">
        <v>184.2</v>
      </c>
      <c r="M2509">
        <v>1.18</v>
      </c>
      <c r="N2509" s="1">
        <f>Table1[[#This Row],[final_price]]*Table1[[#This Row],[competitor_price_index]]</f>
        <v>920.58378499999981</v>
      </c>
      <c r="O2509" t="s">
        <v>45</v>
      </c>
      <c r="P2509">
        <v>2125</v>
      </c>
      <c r="Q2509">
        <v>4992</v>
      </c>
      <c r="R2509">
        <v>24.06</v>
      </c>
      <c r="S2509" s="2">
        <f>Table1[[#This Row],[units_sold]]*(Table1[[#This Row],[return_rate]]/100)</f>
        <v>1201.0752</v>
      </c>
      <c r="T2509" s="2">
        <f>Table1[[#This Row],[units_sold]]-Table1[[#This Row],[unit_return]]</f>
        <v>3790.9247999999998</v>
      </c>
      <c r="U2509">
        <f>Table1[[#This Row],[final_sold]]*Table1[[#This Row],[final_price]]</f>
        <v>2957511.7805375992</v>
      </c>
      <c r="V2509">
        <v>2.72</v>
      </c>
      <c r="W2509">
        <v>11.01</v>
      </c>
    </row>
    <row r="2510" spans="1:23" x14ac:dyDescent="0.3">
      <c r="A2510">
        <v>2020</v>
      </c>
      <c r="B2510" t="s">
        <v>41</v>
      </c>
      <c r="C2510" t="s">
        <v>18</v>
      </c>
      <c r="D2510">
        <v>127875</v>
      </c>
      <c r="E2510">
        <v>5.09</v>
      </c>
      <c r="F2510" s="2">
        <f>Table1[[#This Row],[website_traffic]]*(Table1[[#This Row],[conversion_rate]]/100)</f>
        <v>6508.8375000000005</v>
      </c>
      <c r="G2510">
        <v>415496.91</v>
      </c>
      <c r="H2510" s="2">
        <f>Table1[[#This Row],[marketing_spend]]/Table1[[#This Row],[customer buying]]</f>
        <v>63.835809389925608</v>
      </c>
      <c r="I2510">
        <v>1294.93</v>
      </c>
      <c r="J2510">
        <v>26.3</v>
      </c>
      <c r="K2510" s="1">
        <f t="shared" si="39"/>
        <v>954.36341000000004</v>
      </c>
      <c r="L2510">
        <v>94.1</v>
      </c>
      <c r="M2510">
        <v>0.89</v>
      </c>
      <c r="N2510" s="1">
        <f>Table1[[#This Row],[final_price]]*Table1[[#This Row],[competitor_price_index]]</f>
        <v>849.3834349</v>
      </c>
      <c r="O2510" t="s">
        <v>44</v>
      </c>
      <c r="P2510">
        <v>4793</v>
      </c>
      <c r="Q2510">
        <v>4181</v>
      </c>
      <c r="R2510">
        <v>4.66</v>
      </c>
      <c r="S2510" s="2">
        <f>Table1[[#This Row],[units_sold]]*(Table1[[#This Row],[return_rate]]/100)</f>
        <v>194.83460000000002</v>
      </c>
      <c r="T2510" s="2">
        <f>Table1[[#This Row],[units_sold]]-Table1[[#This Row],[unit_return]]</f>
        <v>3986.1653999999999</v>
      </c>
      <c r="U2510">
        <f>Table1[[#This Row],[final_sold]]*Table1[[#This Row],[final_price]]</f>
        <v>3804250.4039680138</v>
      </c>
      <c r="V2510">
        <v>2.57</v>
      </c>
      <c r="W2510">
        <v>18.39</v>
      </c>
    </row>
    <row r="2511" spans="1:23" x14ac:dyDescent="0.3">
      <c r="A2511">
        <v>2020</v>
      </c>
      <c r="B2511" t="s">
        <v>41</v>
      </c>
      <c r="C2511" t="s">
        <v>19</v>
      </c>
      <c r="D2511">
        <v>146430</v>
      </c>
      <c r="E2511">
        <v>6.26</v>
      </c>
      <c r="F2511" s="2">
        <f>Table1[[#This Row],[website_traffic]]*(Table1[[#This Row],[conversion_rate]]/100)</f>
        <v>9166.518</v>
      </c>
      <c r="G2511">
        <v>335465.58</v>
      </c>
      <c r="H2511" s="2">
        <f>Table1[[#This Row],[marketing_spend]]/Table1[[#This Row],[customer buying]]</f>
        <v>36.596838625091884</v>
      </c>
      <c r="I2511">
        <v>16603.03</v>
      </c>
      <c r="J2511">
        <v>0.49</v>
      </c>
      <c r="K2511" s="1">
        <f t="shared" si="39"/>
        <v>16521.675153</v>
      </c>
      <c r="L2511">
        <v>425.38</v>
      </c>
      <c r="M2511">
        <v>1.05</v>
      </c>
      <c r="N2511" s="1">
        <f>Table1[[#This Row],[final_price]]*Table1[[#This Row],[competitor_price_index]]</f>
        <v>17347.758910650002</v>
      </c>
      <c r="O2511" t="s">
        <v>45</v>
      </c>
      <c r="P2511">
        <v>4485</v>
      </c>
      <c r="Q2511">
        <v>5151</v>
      </c>
      <c r="R2511">
        <v>3.37</v>
      </c>
      <c r="S2511" s="2">
        <f>Table1[[#This Row],[units_sold]]*(Table1[[#This Row],[return_rate]]/100)</f>
        <v>173.58870000000002</v>
      </c>
      <c r="T2511" s="2">
        <f>Table1[[#This Row],[units_sold]]-Table1[[#This Row],[unit_return]]</f>
        <v>4977.4112999999998</v>
      </c>
      <c r="U2511">
        <f>Table1[[#This Row],[final_sold]]*Table1[[#This Row],[final_price]]</f>
        <v>82235172.601471424</v>
      </c>
      <c r="V2511">
        <v>2.81</v>
      </c>
      <c r="W2511">
        <v>9.85</v>
      </c>
    </row>
    <row r="2512" spans="1:23" x14ac:dyDescent="0.3">
      <c r="A2512">
        <v>2020</v>
      </c>
      <c r="B2512" t="s">
        <v>41</v>
      </c>
      <c r="C2512" t="s">
        <v>19</v>
      </c>
      <c r="D2512">
        <v>50800</v>
      </c>
      <c r="E2512">
        <v>7.97</v>
      </c>
      <c r="F2512" s="2">
        <f>Table1[[#This Row],[website_traffic]]*(Table1[[#This Row],[conversion_rate]]/100)</f>
        <v>4048.7599999999998</v>
      </c>
      <c r="G2512">
        <v>124053.46</v>
      </c>
      <c r="H2512" s="2">
        <f>Table1[[#This Row],[marketing_spend]]/Table1[[#This Row],[customer buying]]</f>
        <v>30.639865045100233</v>
      </c>
      <c r="I2512">
        <v>21703.89</v>
      </c>
      <c r="J2512">
        <v>43.79</v>
      </c>
      <c r="K2512" s="1">
        <f t="shared" si="39"/>
        <v>12199.756569000001</v>
      </c>
      <c r="L2512">
        <v>311.12</v>
      </c>
      <c r="M2512">
        <v>1.01</v>
      </c>
      <c r="N2512" s="1">
        <f>Table1[[#This Row],[final_price]]*Table1[[#This Row],[competitor_price_index]]</f>
        <v>12321.754134690002</v>
      </c>
      <c r="O2512" t="s">
        <v>45</v>
      </c>
      <c r="P2512">
        <v>3815</v>
      </c>
      <c r="Q2512">
        <v>2437</v>
      </c>
      <c r="R2512">
        <v>2.62</v>
      </c>
      <c r="S2512" s="2">
        <f>Table1[[#This Row],[units_sold]]*(Table1[[#This Row],[return_rate]]/100)</f>
        <v>63.849400000000003</v>
      </c>
      <c r="T2512" s="2">
        <f>Table1[[#This Row],[units_sold]]-Table1[[#This Row],[unit_return]]</f>
        <v>2373.1505999999999</v>
      </c>
      <c r="U2512">
        <f>Table1[[#This Row],[final_sold]]*Table1[[#This Row],[final_price]]</f>
        <v>28951859.621576294</v>
      </c>
      <c r="V2512">
        <v>3.01</v>
      </c>
      <c r="W2512">
        <v>8.1</v>
      </c>
    </row>
    <row r="2513" spans="1:23" x14ac:dyDescent="0.3">
      <c r="A2513">
        <v>2020</v>
      </c>
      <c r="B2513" t="s">
        <v>41</v>
      </c>
      <c r="C2513" t="s">
        <v>21</v>
      </c>
      <c r="D2513">
        <v>49484</v>
      </c>
      <c r="E2513">
        <v>7.23</v>
      </c>
      <c r="F2513" s="2">
        <f>Table1[[#This Row],[website_traffic]]*(Table1[[#This Row],[conversion_rate]]/100)</f>
        <v>3577.6932000000002</v>
      </c>
      <c r="G2513">
        <v>354732.17</v>
      </c>
      <c r="H2513" s="2">
        <f>Table1[[#This Row],[marketing_spend]]/Table1[[#This Row],[customer buying]]</f>
        <v>99.151087074766494</v>
      </c>
      <c r="I2513">
        <v>21964.28</v>
      </c>
      <c r="J2513">
        <v>14.51</v>
      </c>
      <c r="K2513" s="1">
        <f t="shared" si="39"/>
        <v>18777.262972</v>
      </c>
      <c r="L2513">
        <v>112.09</v>
      </c>
      <c r="M2513">
        <v>1.02</v>
      </c>
      <c r="N2513" s="1">
        <f>Table1[[#This Row],[final_price]]*Table1[[#This Row],[competitor_price_index]]</f>
        <v>19152.808231440002</v>
      </c>
      <c r="O2513" t="s">
        <v>44</v>
      </c>
      <c r="P2513">
        <v>2924</v>
      </c>
      <c r="Q2513">
        <v>2531</v>
      </c>
      <c r="R2513">
        <v>8.1999999999999993</v>
      </c>
      <c r="S2513" s="2">
        <f>Table1[[#This Row],[units_sold]]*(Table1[[#This Row],[return_rate]]/100)</f>
        <v>207.54199999999997</v>
      </c>
      <c r="T2513" s="2">
        <f>Table1[[#This Row],[units_sold]]-Table1[[#This Row],[unit_return]]</f>
        <v>2323.4580000000001</v>
      </c>
      <c r="U2513">
        <f>Table1[[#This Row],[final_sold]]*Table1[[#This Row],[final_price]]</f>
        <v>43628181.87039718</v>
      </c>
      <c r="V2513">
        <v>2.83</v>
      </c>
      <c r="W2513">
        <v>9.34</v>
      </c>
    </row>
    <row r="2514" spans="1:23" x14ac:dyDescent="0.3">
      <c r="A2514">
        <v>2020</v>
      </c>
      <c r="B2514" t="s">
        <v>41</v>
      </c>
      <c r="C2514" t="s">
        <v>22</v>
      </c>
      <c r="D2514">
        <v>18752</v>
      </c>
      <c r="E2514">
        <v>7.26</v>
      </c>
      <c r="F2514" s="2">
        <f>Table1[[#This Row],[website_traffic]]*(Table1[[#This Row],[conversion_rate]]/100)</f>
        <v>1361.3951999999999</v>
      </c>
      <c r="G2514">
        <v>463722.86</v>
      </c>
      <c r="H2514" s="2">
        <f>Table1[[#This Row],[marketing_spend]]/Table1[[#This Row],[customer buying]]</f>
        <v>340.62325179345424</v>
      </c>
      <c r="I2514">
        <v>29568.51</v>
      </c>
      <c r="J2514">
        <v>45.82</v>
      </c>
      <c r="K2514" s="1">
        <f t="shared" si="39"/>
        <v>16020.218718</v>
      </c>
      <c r="L2514">
        <v>233.69</v>
      </c>
      <c r="M2514">
        <v>0.96</v>
      </c>
      <c r="N2514" s="1">
        <f>Table1[[#This Row],[final_price]]*Table1[[#This Row],[competitor_price_index]]</f>
        <v>15379.409969279999</v>
      </c>
      <c r="O2514" t="s">
        <v>44</v>
      </c>
      <c r="P2514">
        <v>1624</v>
      </c>
      <c r="Q2514">
        <v>1000</v>
      </c>
      <c r="R2514">
        <v>19.84</v>
      </c>
      <c r="S2514" s="2">
        <f>Table1[[#This Row],[units_sold]]*(Table1[[#This Row],[return_rate]]/100)</f>
        <v>198.4</v>
      </c>
      <c r="T2514" s="2">
        <f>Table1[[#This Row],[units_sold]]-Table1[[#This Row],[unit_return]]</f>
        <v>801.6</v>
      </c>
      <c r="U2514">
        <f>Table1[[#This Row],[final_sold]]*Table1[[#This Row],[final_price]]</f>
        <v>12841807.3243488</v>
      </c>
      <c r="V2514">
        <v>2.94</v>
      </c>
      <c r="W2514">
        <v>19.16</v>
      </c>
    </row>
    <row r="2515" spans="1:23" x14ac:dyDescent="0.3">
      <c r="A2515">
        <v>2020</v>
      </c>
      <c r="B2515" t="s">
        <v>41</v>
      </c>
      <c r="C2515" t="s">
        <v>22</v>
      </c>
      <c r="D2515">
        <v>192354</v>
      </c>
      <c r="E2515">
        <v>7.21</v>
      </c>
      <c r="F2515" s="2">
        <f>Table1[[#This Row],[website_traffic]]*(Table1[[#This Row],[conversion_rate]]/100)</f>
        <v>13868.723399999999</v>
      </c>
      <c r="G2515">
        <v>267133.73</v>
      </c>
      <c r="H2515" s="2">
        <f>Table1[[#This Row],[marketing_spend]]/Table1[[#This Row],[customer buying]]</f>
        <v>19.261594762211494</v>
      </c>
      <c r="I2515">
        <v>22833.24</v>
      </c>
      <c r="J2515">
        <v>50.37</v>
      </c>
      <c r="K2515" s="1">
        <f t="shared" si="39"/>
        <v>11332.137012000003</v>
      </c>
      <c r="L2515">
        <v>137.59</v>
      </c>
      <c r="M2515">
        <v>0.88</v>
      </c>
      <c r="N2515" s="1">
        <f>Table1[[#This Row],[final_price]]*Table1[[#This Row],[competitor_price_index]]</f>
        <v>9972.2805705600022</v>
      </c>
      <c r="O2515" t="s">
        <v>45</v>
      </c>
      <c r="P2515">
        <v>3784</v>
      </c>
      <c r="Q2515">
        <v>6962</v>
      </c>
      <c r="R2515">
        <v>11.8</v>
      </c>
      <c r="S2515" s="2">
        <f>Table1[[#This Row],[units_sold]]*(Table1[[#This Row],[return_rate]]/100)</f>
        <v>821.51600000000008</v>
      </c>
      <c r="T2515" s="2">
        <f>Table1[[#This Row],[units_sold]]-Table1[[#This Row],[unit_return]]</f>
        <v>6140.4840000000004</v>
      </c>
      <c r="U2515">
        <f>Table1[[#This Row],[final_sold]]*Table1[[#This Row],[final_price]]</f>
        <v>69584806.007993832</v>
      </c>
      <c r="V2515">
        <v>2.5099999999999998</v>
      </c>
      <c r="W2515">
        <v>13.9</v>
      </c>
    </row>
    <row r="2516" spans="1:23" x14ac:dyDescent="0.3">
      <c r="A2516">
        <v>2020</v>
      </c>
      <c r="B2516" t="s">
        <v>41</v>
      </c>
      <c r="C2516" t="s">
        <v>18</v>
      </c>
      <c r="D2516">
        <v>162356</v>
      </c>
      <c r="E2516">
        <v>2.31</v>
      </c>
      <c r="F2516" s="2">
        <f>Table1[[#This Row],[website_traffic]]*(Table1[[#This Row],[conversion_rate]]/100)</f>
        <v>3750.4235999999996</v>
      </c>
      <c r="G2516">
        <v>111361.23</v>
      </c>
      <c r="H2516" s="2">
        <f>Table1[[#This Row],[marketing_spend]]/Table1[[#This Row],[customer buying]]</f>
        <v>29.69297388167033</v>
      </c>
      <c r="I2516">
        <v>960.19</v>
      </c>
      <c r="J2516">
        <v>51.46</v>
      </c>
      <c r="K2516" s="1">
        <f t="shared" si="39"/>
        <v>466.07622599999996</v>
      </c>
      <c r="L2516">
        <v>438.98</v>
      </c>
      <c r="M2516">
        <v>0.81</v>
      </c>
      <c r="N2516" s="1">
        <f>Table1[[#This Row],[final_price]]*Table1[[#This Row],[competitor_price_index]]</f>
        <v>377.52174306000001</v>
      </c>
      <c r="O2516" t="s">
        <v>45</v>
      </c>
      <c r="P2516">
        <v>1715</v>
      </c>
      <c r="Q2516">
        <v>2977</v>
      </c>
      <c r="R2516">
        <v>22.49</v>
      </c>
      <c r="S2516" s="2">
        <f>Table1[[#This Row],[units_sold]]*(Table1[[#This Row],[return_rate]]/100)</f>
        <v>669.52729999999997</v>
      </c>
      <c r="T2516" s="2">
        <f>Table1[[#This Row],[units_sold]]-Table1[[#This Row],[unit_return]]</f>
        <v>2307.4727000000003</v>
      </c>
      <c r="U2516">
        <f>Table1[[#This Row],[final_sold]]*Table1[[#This Row],[final_price]]</f>
        <v>1075458.1676140302</v>
      </c>
      <c r="V2516">
        <v>3.97</v>
      </c>
      <c r="W2516">
        <v>9.4</v>
      </c>
    </row>
    <row r="2517" spans="1:23" x14ac:dyDescent="0.3">
      <c r="A2517">
        <v>2020</v>
      </c>
      <c r="B2517" t="s">
        <v>41</v>
      </c>
      <c r="C2517" t="s">
        <v>19</v>
      </c>
      <c r="D2517">
        <v>190640</v>
      </c>
      <c r="E2517">
        <v>6.53</v>
      </c>
      <c r="F2517" s="2">
        <f>Table1[[#This Row],[website_traffic]]*(Table1[[#This Row],[conversion_rate]]/100)</f>
        <v>12448.791999999999</v>
      </c>
      <c r="G2517">
        <v>393885.27</v>
      </c>
      <c r="H2517" s="2">
        <f>Table1[[#This Row],[marketing_spend]]/Table1[[#This Row],[customer buying]]</f>
        <v>31.640441096614037</v>
      </c>
      <c r="I2517">
        <v>22725.71</v>
      </c>
      <c r="J2517">
        <v>41.15</v>
      </c>
      <c r="K2517" s="1">
        <f t="shared" si="39"/>
        <v>13374.080335000001</v>
      </c>
      <c r="L2517">
        <v>117.3</v>
      </c>
      <c r="M2517">
        <v>1.1000000000000001</v>
      </c>
      <c r="N2517" s="1">
        <f>Table1[[#This Row],[final_price]]*Table1[[#This Row],[competitor_price_index]]</f>
        <v>14711.488368500002</v>
      </c>
      <c r="O2517" t="s">
        <v>44</v>
      </c>
      <c r="P2517">
        <v>1748</v>
      </c>
      <c r="Q2517">
        <v>12946</v>
      </c>
      <c r="R2517">
        <v>7.11</v>
      </c>
      <c r="S2517" s="2">
        <f>Table1[[#This Row],[units_sold]]*(Table1[[#This Row],[return_rate]]/100)</f>
        <v>920.4606</v>
      </c>
      <c r="T2517" s="2">
        <f>Table1[[#This Row],[units_sold]]-Table1[[#This Row],[unit_return]]</f>
        <v>12025.5394</v>
      </c>
      <c r="U2517">
        <f>Table1[[#This Row],[final_sold]]*Table1[[#This Row],[final_price]]</f>
        <v>160830530.00730771</v>
      </c>
      <c r="V2517">
        <v>4.16</v>
      </c>
      <c r="W2517">
        <v>16.63</v>
      </c>
    </row>
    <row r="2518" spans="1:23" x14ac:dyDescent="0.3">
      <c r="A2518">
        <v>2020</v>
      </c>
      <c r="B2518" t="s">
        <v>41</v>
      </c>
      <c r="C2518" t="s">
        <v>22</v>
      </c>
      <c r="D2518">
        <v>61977</v>
      </c>
      <c r="E2518">
        <v>6.49</v>
      </c>
      <c r="F2518" s="2">
        <f>Table1[[#This Row],[website_traffic]]*(Table1[[#This Row],[conversion_rate]]/100)</f>
        <v>4022.3072999999999</v>
      </c>
      <c r="G2518">
        <v>348539.87</v>
      </c>
      <c r="H2518" s="2">
        <f>Table1[[#This Row],[marketing_spend]]/Table1[[#This Row],[customer buying]]</f>
        <v>86.651725988215773</v>
      </c>
      <c r="I2518">
        <v>20580.63</v>
      </c>
      <c r="J2518">
        <v>53.08</v>
      </c>
      <c r="K2518" s="1">
        <f t="shared" si="39"/>
        <v>9656.4315960000022</v>
      </c>
      <c r="L2518">
        <v>402.53</v>
      </c>
      <c r="M2518">
        <v>1.0900000000000001</v>
      </c>
      <c r="N2518" s="1">
        <f>Table1[[#This Row],[final_price]]*Table1[[#This Row],[competitor_price_index]]</f>
        <v>10525.510439640004</v>
      </c>
      <c r="O2518" t="s">
        <v>44</v>
      </c>
      <c r="P2518">
        <v>2249</v>
      </c>
      <c r="Q2518">
        <v>3187</v>
      </c>
      <c r="R2518">
        <v>7.67</v>
      </c>
      <c r="S2518" s="2">
        <f>Table1[[#This Row],[units_sold]]*(Table1[[#This Row],[return_rate]]/100)</f>
        <v>244.44290000000001</v>
      </c>
      <c r="T2518" s="2">
        <f>Table1[[#This Row],[units_sold]]-Table1[[#This Row],[unit_return]]</f>
        <v>2942.5571</v>
      </c>
      <c r="U2518">
        <f>Table1[[#This Row],[final_sold]]*Table1[[#This Row],[final_price]]</f>
        <v>28414601.353474136</v>
      </c>
      <c r="V2518">
        <v>3.17</v>
      </c>
      <c r="W2518">
        <v>20.010000000000002</v>
      </c>
    </row>
    <row r="2519" spans="1:23" x14ac:dyDescent="0.3">
      <c r="A2519">
        <v>2020</v>
      </c>
      <c r="B2519" t="s">
        <v>41</v>
      </c>
      <c r="C2519" t="s">
        <v>19</v>
      </c>
      <c r="D2519">
        <v>80317</v>
      </c>
      <c r="E2519">
        <v>4.88</v>
      </c>
      <c r="F2519" s="2">
        <f>Table1[[#This Row],[website_traffic]]*(Table1[[#This Row],[conversion_rate]]/100)</f>
        <v>3919.4695999999999</v>
      </c>
      <c r="G2519">
        <v>168456.54</v>
      </c>
      <c r="H2519" s="2">
        <f>Table1[[#This Row],[marketing_spend]]/Table1[[#This Row],[customer buying]]</f>
        <v>42.979422521863675</v>
      </c>
      <c r="I2519">
        <v>1973.49</v>
      </c>
      <c r="J2519">
        <v>37.78</v>
      </c>
      <c r="K2519" s="1">
        <f t="shared" si="39"/>
        <v>1227.9054779999999</v>
      </c>
      <c r="L2519">
        <v>387.13</v>
      </c>
      <c r="M2519">
        <v>1.1399999999999999</v>
      </c>
      <c r="N2519" s="1">
        <f>Table1[[#This Row],[final_price]]*Table1[[#This Row],[competitor_price_index]]</f>
        <v>1399.8122449199998</v>
      </c>
      <c r="O2519" t="s">
        <v>44</v>
      </c>
      <c r="P2519">
        <v>3048</v>
      </c>
      <c r="Q2519">
        <v>4076</v>
      </c>
      <c r="R2519">
        <v>16.54</v>
      </c>
      <c r="S2519" s="2">
        <f>Table1[[#This Row],[units_sold]]*(Table1[[#This Row],[return_rate]]/100)</f>
        <v>674.17039999999997</v>
      </c>
      <c r="T2519" s="2">
        <f>Table1[[#This Row],[units_sold]]-Table1[[#This Row],[unit_return]]</f>
        <v>3401.8296</v>
      </c>
      <c r="U2519">
        <f>Table1[[#This Row],[final_sold]]*Table1[[#This Row],[final_price]]</f>
        <v>4177125.2010625484</v>
      </c>
      <c r="V2519">
        <v>4.16</v>
      </c>
      <c r="W2519">
        <v>12.08</v>
      </c>
    </row>
    <row r="2520" spans="1:23" x14ac:dyDescent="0.3">
      <c r="A2520">
        <v>2020</v>
      </c>
      <c r="B2520" t="s">
        <v>41</v>
      </c>
      <c r="C2520" t="s">
        <v>20</v>
      </c>
      <c r="D2520">
        <v>64128</v>
      </c>
      <c r="E2520">
        <v>1.78</v>
      </c>
      <c r="F2520" s="2">
        <f>Table1[[#This Row],[website_traffic]]*(Table1[[#This Row],[conversion_rate]]/100)</f>
        <v>1141.4784</v>
      </c>
      <c r="G2520">
        <v>359773.24</v>
      </c>
      <c r="H2520" s="2">
        <f>Table1[[#This Row],[marketing_spend]]/Table1[[#This Row],[customer buying]]</f>
        <v>315.1818203480679</v>
      </c>
      <c r="I2520">
        <v>8974.48</v>
      </c>
      <c r="J2520">
        <v>30.15</v>
      </c>
      <c r="K2520" s="1">
        <f t="shared" si="39"/>
        <v>6268.6742800000002</v>
      </c>
      <c r="L2520">
        <v>116.81</v>
      </c>
      <c r="M2520">
        <v>0.99</v>
      </c>
      <c r="N2520" s="1">
        <f>Table1[[#This Row],[final_price]]*Table1[[#This Row],[competitor_price_index]]</f>
        <v>6205.9875371999997</v>
      </c>
      <c r="O2520" t="s">
        <v>45</v>
      </c>
      <c r="P2520">
        <v>4409</v>
      </c>
      <c r="Q2520">
        <v>668</v>
      </c>
      <c r="R2520">
        <v>13.85</v>
      </c>
      <c r="S2520" s="2">
        <f>Table1[[#This Row],[units_sold]]*(Table1[[#This Row],[return_rate]]/100)</f>
        <v>92.517999999999986</v>
      </c>
      <c r="T2520" s="2">
        <f>Table1[[#This Row],[units_sold]]-Table1[[#This Row],[unit_return]]</f>
        <v>575.48199999999997</v>
      </c>
      <c r="U2520">
        <f>Table1[[#This Row],[final_sold]]*Table1[[#This Row],[final_price]]</f>
        <v>3607509.21200296</v>
      </c>
      <c r="V2520">
        <v>2.93</v>
      </c>
      <c r="W2520">
        <v>12</v>
      </c>
    </row>
    <row r="2521" spans="1:23" x14ac:dyDescent="0.3">
      <c r="A2521">
        <v>2020</v>
      </c>
      <c r="B2521" t="s">
        <v>41</v>
      </c>
      <c r="C2521" t="s">
        <v>21</v>
      </c>
      <c r="D2521">
        <v>90792</v>
      </c>
      <c r="E2521">
        <v>4.24</v>
      </c>
      <c r="F2521" s="2">
        <f>Table1[[#This Row],[website_traffic]]*(Table1[[#This Row],[conversion_rate]]/100)</f>
        <v>3849.5808000000002</v>
      </c>
      <c r="G2521">
        <v>61132.17</v>
      </c>
      <c r="H2521" s="2">
        <f>Table1[[#This Row],[marketing_spend]]/Table1[[#This Row],[customer buying]]</f>
        <v>15.880214801570082</v>
      </c>
      <c r="I2521">
        <v>25924.02</v>
      </c>
      <c r="J2521">
        <v>48.84</v>
      </c>
      <c r="K2521" s="1">
        <f t="shared" si="39"/>
        <v>13262.728631999998</v>
      </c>
      <c r="L2521">
        <v>394.42</v>
      </c>
      <c r="M2521">
        <v>1</v>
      </c>
      <c r="N2521" s="1">
        <f>Table1[[#This Row],[final_price]]*Table1[[#This Row],[competitor_price_index]]</f>
        <v>13262.728631999998</v>
      </c>
      <c r="O2521" t="s">
        <v>44</v>
      </c>
      <c r="P2521">
        <v>3969</v>
      </c>
      <c r="Q2521">
        <v>3531</v>
      </c>
      <c r="R2521">
        <v>14.62</v>
      </c>
      <c r="S2521" s="2">
        <f>Table1[[#This Row],[units_sold]]*(Table1[[#This Row],[return_rate]]/100)</f>
        <v>516.23220000000003</v>
      </c>
      <c r="T2521" s="2">
        <f>Table1[[#This Row],[units_sold]]-Table1[[#This Row],[unit_return]]</f>
        <v>3014.7678000000001</v>
      </c>
      <c r="U2521">
        <f>Table1[[#This Row],[final_sold]]*Table1[[#This Row],[final_price]]</f>
        <v>39984047.219891645</v>
      </c>
      <c r="V2521">
        <v>3.67</v>
      </c>
      <c r="W2521">
        <v>13.02</v>
      </c>
    </row>
    <row r="2522" spans="1:23" x14ac:dyDescent="0.3">
      <c r="A2522">
        <v>2020</v>
      </c>
      <c r="B2522" t="s">
        <v>41</v>
      </c>
      <c r="C2522" t="s">
        <v>19</v>
      </c>
      <c r="D2522">
        <v>73964</v>
      </c>
      <c r="E2522">
        <v>4.2</v>
      </c>
      <c r="F2522" s="2">
        <f>Table1[[#This Row],[website_traffic]]*(Table1[[#This Row],[conversion_rate]]/100)</f>
        <v>3106.4880000000003</v>
      </c>
      <c r="G2522">
        <v>127496.53</v>
      </c>
      <c r="H2522" s="2">
        <f>Table1[[#This Row],[marketing_spend]]/Table1[[#This Row],[customer buying]]</f>
        <v>41.042015935680418</v>
      </c>
      <c r="I2522">
        <v>46645.760000000002</v>
      </c>
      <c r="J2522">
        <v>0.82</v>
      </c>
      <c r="K2522" s="1">
        <f t="shared" si="39"/>
        <v>46263.264768000001</v>
      </c>
      <c r="L2522">
        <v>422.73</v>
      </c>
      <c r="M2522">
        <v>1.1000000000000001</v>
      </c>
      <c r="N2522" s="1">
        <f>Table1[[#This Row],[final_price]]*Table1[[#This Row],[competitor_price_index]]</f>
        <v>50889.591244800002</v>
      </c>
      <c r="O2522" t="s">
        <v>45</v>
      </c>
      <c r="P2522">
        <v>4701</v>
      </c>
      <c r="Q2522">
        <v>2336</v>
      </c>
      <c r="R2522">
        <v>7.7</v>
      </c>
      <c r="S2522" s="2">
        <f>Table1[[#This Row],[units_sold]]*(Table1[[#This Row],[return_rate]]/100)</f>
        <v>179.87199999999999</v>
      </c>
      <c r="T2522" s="2">
        <f>Table1[[#This Row],[units_sold]]-Table1[[#This Row],[unit_return]]</f>
        <v>2156.1280000000002</v>
      </c>
      <c r="U2522">
        <f>Table1[[#This Row],[final_sold]]*Table1[[#This Row],[final_price]]</f>
        <v>99749520.537698314</v>
      </c>
      <c r="V2522">
        <v>3.76</v>
      </c>
      <c r="W2522">
        <v>2.0299999999999998</v>
      </c>
    </row>
    <row r="2523" spans="1:23" x14ac:dyDescent="0.3">
      <c r="A2523">
        <v>2020</v>
      </c>
      <c r="B2523" t="s">
        <v>41</v>
      </c>
      <c r="C2523" t="s">
        <v>22</v>
      </c>
      <c r="D2523">
        <v>135966</v>
      </c>
      <c r="E2523">
        <v>3.02</v>
      </c>
      <c r="F2523" s="2">
        <f>Table1[[#This Row],[website_traffic]]*(Table1[[#This Row],[conversion_rate]]/100)</f>
        <v>4106.1732000000002</v>
      </c>
      <c r="G2523">
        <v>417333.88</v>
      </c>
      <c r="H2523" s="2">
        <f>Table1[[#This Row],[marketing_spend]]/Table1[[#This Row],[customer buying]]</f>
        <v>101.63572252626849</v>
      </c>
      <c r="I2523">
        <v>27532.32</v>
      </c>
      <c r="J2523">
        <v>24.62</v>
      </c>
      <c r="K2523" s="1">
        <f t="shared" si="39"/>
        <v>20753.862816000001</v>
      </c>
      <c r="L2523">
        <v>343.61</v>
      </c>
      <c r="M2523">
        <v>1.18</v>
      </c>
      <c r="N2523" s="1">
        <f>Table1[[#This Row],[final_price]]*Table1[[#This Row],[competitor_price_index]]</f>
        <v>24489.55812288</v>
      </c>
      <c r="O2523" t="s">
        <v>44</v>
      </c>
      <c r="P2523">
        <v>2397</v>
      </c>
      <c r="Q2523">
        <v>4485</v>
      </c>
      <c r="R2523">
        <v>14.18</v>
      </c>
      <c r="S2523" s="2">
        <f>Table1[[#This Row],[units_sold]]*(Table1[[#This Row],[return_rate]]/100)</f>
        <v>635.97300000000007</v>
      </c>
      <c r="T2523" s="2">
        <f>Table1[[#This Row],[units_sold]]-Table1[[#This Row],[unit_return]]</f>
        <v>3849.027</v>
      </c>
      <c r="U2523">
        <f>Table1[[#This Row],[final_sold]]*Table1[[#This Row],[final_price]]</f>
        <v>79882178.333080038</v>
      </c>
      <c r="V2523">
        <v>4.37</v>
      </c>
      <c r="W2523">
        <v>15.73</v>
      </c>
    </row>
    <row r="2524" spans="1:23" x14ac:dyDescent="0.3">
      <c r="A2524">
        <v>2020</v>
      </c>
      <c r="B2524" t="s">
        <v>41</v>
      </c>
      <c r="C2524" t="s">
        <v>18</v>
      </c>
      <c r="D2524">
        <v>117412</v>
      </c>
      <c r="E2524">
        <v>6.82</v>
      </c>
      <c r="F2524" s="2">
        <f>Table1[[#This Row],[website_traffic]]*(Table1[[#This Row],[conversion_rate]]/100)</f>
        <v>8007.4983999999995</v>
      </c>
      <c r="G2524">
        <v>350329.24</v>
      </c>
      <c r="H2524" s="2">
        <f>Table1[[#This Row],[marketing_spend]]/Table1[[#This Row],[customer buying]]</f>
        <v>43.750147986292447</v>
      </c>
      <c r="I2524">
        <v>27008.65</v>
      </c>
      <c r="J2524">
        <v>59.3</v>
      </c>
      <c r="K2524" s="1">
        <f t="shared" si="39"/>
        <v>10992.520550000001</v>
      </c>
      <c r="L2524">
        <v>330.19</v>
      </c>
      <c r="M2524">
        <v>1.1000000000000001</v>
      </c>
      <c r="N2524" s="1">
        <f>Table1[[#This Row],[final_price]]*Table1[[#This Row],[competitor_price_index]]</f>
        <v>12091.772605000002</v>
      </c>
      <c r="O2524" t="s">
        <v>44</v>
      </c>
      <c r="P2524">
        <v>1641</v>
      </c>
      <c r="Q2524">
        <v>7967</v>
      </c>
      <c r="R2524">
        <v>3.67</v>
      </c>
      <c r="S2524" s="2">
        <f>Table1[[#This Row],[units_sold]]*(Table1[[#This Row],[return_rate]]/100)</f>
        <v>292.38889999999998</v>
      </c>
      <c r="T2524" s="2">
        <f>Table1[[#This Row],[units_sold]]-Table1[[#This Row],[unit_return]]</f>
        <v>7674.6111000000001</v>
      </c>
      <c r="U2524">
        <f>Table1[[#This Row],[final_sold]]*Table1[[#This Row],[final_price]]</f>
        <v>84363320.23000811</v>
      </c>
      <c r="V2524">
        <v>3.98</v>
      </c>
      <c r="W2524">
        <v>21.79</v>
      </c>
    </row>
    <row r="2525" spans="1:23" x14ac:dyDescent="0.3">
      <c r="A2525">
        <v>2020</v>
      </c>
      <c r="B2525" t="s">
        <v>41</v>
      </c>
      <c r="C2525" t="s">
        <v>22</v>
      </c>
      <c r="D2525">
        <v>177813</v>
      </c>
      <c r="E2525">
        <v>2.39</v>
      </c>
      <c r="F2525" s="2">
        <f>Table1[[#This Row],[website_traffic]]*(Table1[[#This Row],[conversion_rate]]/100)</f>
        <v>4249.7307000000001</v>
      </c>
      <c r="G2525">
        <v>278929.26</v>
      </c>
      <c r="H2525" s="2">
        <f>Table1[[#This Row],[marketing_spend]]/Table1[[#This Row],[customer buying]]</f>
        <v>65.63457303306302</v>
      </c>
      <c r="I2525">
        <v>47126.59</v>
      </c>
      <c r="J2525">
        <v>47.4</v>
      </c>
      <c r="K2525" s="1">
        <f t="shared" si="39"/>
        <v>24788.586339999998</v>
      </c>
      <c r="L2525">
        <v>331.37</v>
      </c>
      <c r="M2525">
        <v>1.04</v>
      </c>
      <c r="N2525" s="1">
        <f>Table1[[#This Row],[final_price]]*Table1[[#This Row],[competitor_price_index]]</f>
        <v>25780.129793599997</v>
      </c>
      <c r="O2525" t="s">
        <v>45</v>
      </c>
      <c r="P2525">
        <v>934</v>
      </c>
      <c r="Q2525">
        <v>3646</v>
      </c>
      <c r="R2525">
        <v>21.5</v>
      </c>
      <c r="S2525" s="2">
        <f>Table1[[#This Row],[units_sold]]*(Table1[[#This Row],[return_rate]]/100)</f>
        <v>783.89</v>
      </c>
      <c r="T2525" s="2">
        <f>Table1[[#This Row],[units_sold]]-Table1[[#This Row],[unit_return]]</f>
        <v>2862.11</v>
      </c>
      <c r="U2525">
        <f>Table1[[#This Row],[final_sold]]*Table1[[#This Row],[final_price]]</f>
        <v>70947660.849577397</v>
      </c>
      <c r="V2525">
        <v>4.29</v>
      </c>
      <c r="W2525">
        <v>8.08</v>
      </c>
    </row>
    <row r="2526" spans="1:23" x14ac:dyDescent="0.3">
      <c r="A2526">
        <v>2020</v>
      </c>
      <c r="B2526" t="s">
        <v>41</v>
      </c>
      <c r="C2526" t="s">
        <v>20</v>
      </c>
      <c r="D2526">
        <v>126401</v>
      </c>
      <c r="E2526">
        <v>0.77</v>
      </c>
      <c r="F2526" s="2">
        <f>Table1[[#This Row],[website_traffic]]*(Table1[[#This Row],[conversion_rate]]/100)</f>
        <v>973.28770000000009</v>
      </c>
      <c r="G2526">
        <v>162303.78</v>
      </c>
      <c r="H2526" s="2">
        <f>Table1[[#This Row],[marketing_spend]]/Table1[[#This Row],[customer buying]]</f>
        <v>166.75827712607483</v>
      </c>
      <c r="I2526">
        <v>10101.66</v>
      </c>
      <c r="J2526">
        <v>58.26</v>
      </c>
      <c r="K2526" s="1">
        <f t="shared" si="39"/>
        <v>4216.4328839999998</v>
      </c>
      <c r="L2526">
        <v>67.540000000000006</v>
      </c>
      <c r="M2526">
        <v>1.07</v>
      </c>
      <c r="N2526" s="1">
        <f>Table1[[#This Row],[final_price]]*Table1[[#This Row],[competitor_price_index]]</f>
        <v>4511.5831858800002</v>
      </c>
      <c r="O2526" t="s">
        <v>44</v>
      </c>
      <c r="P2526">
        <v>1282</v>
      </c>
      <c r="Q2526">
        <v>1085</v>
      </c>
      <c r="R2526">
        <v>20.21</v>
      </c>
      <c r="S2526" s="2">
        <f>Table1[[#This Row],[units_sold]]*(Table1[[#This Row],[return_rate]]/100)</f>
        <v>219.27850000000001</v>
      </c>
      <c r="T2526" s="2">
        <f>Table1[[#This Row],[units_sold]]-Table1[[#This Row],[unit_return]]</f>
        <v>865.72149999999999</v>
      </c>
      <c r="U2526">
        <f>Table1[[#This Row],[final_sold]]*Table1[[#This Row],[final_price]]</f>
        <v>3650256.600985806</v>
      </c>
      <c r="V2526">
        <v>4.46</v>
      </c>
      <c r="W2526">
        <v>16.100000000000001</v>
      </c>
    </row>
    <row r="2527" spans="1:23" x14ac:dyDescent="0.3">
      <c r="A2527">
        <v>2020</v>
      </c>
      <c r="B2527" t="s">
        <v>41</v>
      </c>
      <c r="C2527" t="s">
        <v>19</v>
      </c>
      <c r="D2527">
        <v>24135</v>
      </c>
      <c r="E2527">
        <v>1.02</v>
      </c>
      <c r="F2527" s="2">
        <f>Table1[[#This Row],[website_traffic]]*(Table1[[#This Row],[conversion_rate]]/100)</f>
        <v>246.17700000000002</v>
      </c>
      <c r="G2527">
        <v>259564.39</v>
      </c>
      <c r="H2527" s="2">
        <f>Table1[[#This Row],[marketing_spend]]/Table1[[#This Row],[customer buying]]</f>
        <v>1054.3811566474528</v>
      </c>
      <c r="I2527">
        <v>12028.3</v>
      </c>
      <c r="J2527">
        <v>54.79</v>
      </c>
      <c r="K2527" s="1">
        <f t="shared" si="39"/>
        <v>5437.9944300000006</v>
      </c>
      <c r="L2527">
        <v>107.58</v>
      </c>
      <c r="M2527">
        <v>0.85</v>
      </c>
      <c r="N2527" s="1">
        <f>Table1[[#This Row],[final_price]]*Table1[[#This Row],[competitor_price_index]]</f>
        <v>4622.2952655000008</v>
      </c>
      <c r="O2527" t="s">
        <v>45</v>
      </c>
      <c r="P2527">
        <v>820</v>
      </c>
      <c r="Q2527">
        <v>136</v>
      </c>
      <c r="R2527">
        <v>21.18</v>
      </c>
      <c r="S2527" s="2">
        <f>Table1[[#This Row],[units_sold]]*(Table1[[#This Row],[return_rate]]/100)</f>
        <v>28.8048</v>
      </c>
      <c r="T2527" s="2">
        <f>Table1[[#This Row],[units_sold]]-Table1[[#This Row],[unit_return]]</f>
        <v>107.1952</v>
      </c>
      <c r="U2527">
        <f>Table1[[#This Row],[final_sold]]*Table1[[#This Row],[final_price]]</f>
        <v>582926.90052273602</v>
      </c>
      <c r="V2527">
        <v>2.77</v>
      </c>
      <c r="W2527">
        <v>11.48</v>
      </c>
    </row>
    <row r="2528" spans="1:23" x14ac:dyDescent="0.3">
      <c r="A2528">
        <v>2020</v>
      </c>
      <c r="B2528" t="s">
        <v>41</v>
      </c>
      <c r="C2528" t="s">
        <v>21</v>
      </c>
      <c r="D2528">
        <v>86380</v>
      </c>
      <c r="E2528">
        <v>0.69</v>
      </c>
      <c r="F2528" s="2">
        <f>Table1[[#This Row],[website_traffic]]*(Table1[[#This Row],[conversion_rate]]/100)</f>
        <v>596.02199999999993</v>
      </c>
      <c r="G2528">
        <v>390172.2</v>
      </c>
      <c r="H2528" s="2">
        <f>Table1[[#This Row],[marketing_spend]]/Table1[[#This Row],[customer buying]]</f>
        <v>654.62717819140914</v>
      </c>
      <c r="I2528">
        <v>26709.05</v>
      </c>
      <c r="J2528">
        <v>59.37</v>
      </c>
      <c r="K2528" s="1">
        <f t="shared" si="39"/>
        <v>10851.887015</v>
      </c>
      <c r="L2528">
        <v>182.84</v>
      </c>
      <c r="M2528">
        <v>0.85</v>
      </c>
      <c r="N2528" s="1">
        <f>Table1[[#This Row],[final_price]]*Table1[[#This Row],[competitor_price_index]]</f>
        <v>9224.1039627499995</v>
      </c>
      <c r="O2528" t="s">
        <v>45</v>
      </c>
      <c r="P2528">
        <v>292</v>
      </c>
      <c r="Q2528">
        <v>457</v>
      </c>
      <c r="R2528">
        <v>2.3199999999999998</v>
      </c>
      <c r="S2528" s="2">
        <f>Table1[[#This Row],[units_sold]]*(Table1[[#This Row],[return_rate]]/100)</f>
        <v>10.602399999999999</v>
      </c>
      <c r="T2528" s="2">
        <f>Table1[[#This Row],[units_sold]]-Table1[[#This Row],[unit_return]]</f>
        <v>446.39760000000001</v>
      </c>
      <c r="U2528">
        <f>Table1[[#This Row],[final_sold]]*Table1[[#This Row],[final_price]]</f>
        <v>4844256.3189671645</v>
      </c>
      <c r="V2528">
        <v>3.84</v>
      </c>
      <c r="W2528">
        <v>9.3000000000000007</v>
      </c>
    </row>
    <row r="2529" spans="1:23" x14ac:dyDescent="0.3">
      <c r="A2529">
        <v>2020</v>
      </c>
      <c r="B2529" t="s">
        <v>41</v>
      </c>
      <c r="C2529" t="s">
        <v>22</v>
      </c>
      <c r="D2529">
        <v>2737</v>
      </c>
      <c r="E2529">
        <v>7.3</v>
      </c>
      <c r="F2529" s="2">
        <f>Table1[[#This Row],[website_traffic]]*(Table1[[#This Row],[conversion_rate]]/100)</f>
        <v>199.80099999999999</v>
      </c>
      <c r="G2529">
        <v>400033.06</v>
      </c>
      <c r="H2529" s="2">
        <f>Table1[[#This Row],[marketing_spend]]/Table1[[#This Row],[customer buying]]</f>
        <v>2002.1574466594263</v>
      </c>
      <c r="I2529">
        <v>34596.910000000003</v>
      </c>
      <c r="J2529">
        <v>40.69</v>
      </c>
      <c r="K2529" s="1">
        <f t="shared" si="39"/>
        <v>20519.427320999999</v>
      </c>
      <c r="L2529">
        <v>90.77</v>
      </c>
      <c r="M2529">
        <v>1.1299999999999999</v>
      </c>
      <c r="N2529" s="1">
        <f>Table1[[#This Row],[final_price]]*Table1[[#This Row],[competitor_price_index]]</f>
        <v>23186.952872729998</v>
      </c>
      <c r="O2529" t="s">
        <v>44</v>
      </c>
      <c r="P2529">
        <v>2947</v>
      </c>
      <c r="Q2529">
        <v>247</v>
      </c>
      <c r="R2529">
        <v>1.42</v>
      </c>
      <c r="S2529" s="2">
        <f>Table1[[#This Row],[units_sold]]*(Table1[[#This Row],[return_rate]]/100)</f>
        <v>3.5073999999999996</v>
      </c>
      <c r="T2529" s="2">
        <f>Table1[[#This Row],[units_sold]]-Table1[[#This Row],[unit_return]]</f>
        <v>243.49260000000001</v>
      </c>
      <c r="U2529">
        <f>Table1[[#This Row],[final_sold]]*Table1[[#This Row],[final_price]]</f>
        <v>4996328.7089013243</v>
      </c>
      <c r="V2529">
        <v>4.96</v>
      </c>
      <c r="W2529">
        <v>15.83</v>
      </c>
    </row>
    <row r="2530" spans="1:23" x14ac:dyDescent="0.3">
      <c r="A2530">
        <v>2020</v>
      </c>
      <c r="B2530" t="s">
        <v>41</v>
      </c>
      <c r="C2530" t="s">
        <v>19</v>
      </c>
      <c r="D2530">
        <v>190407</v>
      </c>
      <c r="E2530">
        <v>3.49</v>
      </c>
      <c r="F2530" s="2">
        <f>Table1[[#This Row],[website_traffic]]*(Table1[[#This Row],[conversion_rate]]/100)</f>
        <v>6645.2043000000003</v>
      </c>
      <c r="G2530">
        <v>442469.84</v>
      </c>
      <c r="H2530" s="2">
        <f>Table1[[#This Row],[marketing_spend]]/Table1[[#This Row],[customer buying]]</f>
        <v>66.584836225426514</v>
      </c>
      <c r="I2530">
        <v>2569.64</v>
      </c>
      <c r="J2530">
        <v>34.51</v>
      </c>
      <c r="K2530" s="1">
        <f t="shared" si="39"/>
        <v>1682.8572360000001</v>
      </c>
      <c r="L2530">
        <v>186.41</v>
      </c>
      <c r="M2530">
        <v>0.83</v>
      </c>
      <c r="N2530" s="1">
        <f>Table1[[#This Row],[final_price]]*Table1[[#This Row],[competitor_price_index]]</f>
        <v>1396.7715058799999</v>
      </c>
      <c r="O2530" t="s">
        <v>44</v>
      </c>
      <c r="P2530">
        <v>1444</v>
      </c>
      <c r="Q2530">
        <v>6080</v>
      </c>
      <c r="R2530">
        <v>19.809999999999999</v>
      </c>
      <c r="S2530" s="2">
        <f>Table1[[#This Row],[units_sold]]*(Table1[[#This Row],[return_rate]]/100)</f>
        <v>1204.4480000000001</v>
      </c>
      <c r="T2530" s="2">
        <f>Table1[[#This Row],[units_sold]]-Table1[[#This Row],[unit_return]]</f>
        <v>4875.5519999999997</v>
      </c>
      <c r="U2530">
        <f>Table1[[#This Row],[final_sold]]*Table1[[#This Row],[final_price]]</f>
        <v>8204857.9626942715</v>
      </c>
      <c r="V2530">
        <v>3.66</v>
      </c>
      <c r="W2530">
        <v>19.829999999999998</v>
      </c>
    </row>
    <row r="2531" spans="1:23" x14ac:dyDescent="0.3">
      <c r="A2531">
        <v>2020</v>
      </c>
      <c r="B2531" t="s">
        <v>41</v>
      </c>
      <c r="C2531" t="s">
        <v>18</v>
      </c>
      <c r="D2531">
        <v>111249</v>
      </c>
      <c r="E2531">
        <v>5.03</v>
      </c>
      <c r="F2531" s="2">
        <f>Table1[[#This Row],[website_traffic]]*(Table1[[#This Row],[conversion_rate]]/100)</f>
        <v>5595.8247000000001</v>
      </c>
      <c r="G2531">
        <v>284865.65000000002</v>
      </c>
      <c r="H2531" s="2">
        <f>Table1[[#This Row],[marketing_spend]]/Table1[[#This Row],[customer buying]]</f>
        <v>50.906821652222241</v>
      </c>
      <c r="I2531">
        <v>46830.36</v>
      </c>
      <c r="J2531">
        <v>43.31</v>
      </c>
      <c r="K2531" s="1">
        <f t="shared" si="39"/>
        <v>26548.131083999997</v>
      </c>
      <c r="L2531">
        <v>55.1</v>
      </c>
      <c r="M2531">
        <v>1.1299999999999999</v>
      </c>
      <c r="N2531" s="1">
        <f>Table1[[#This Row],[final_price]]*Table1[[#This Row],[competitor_price_index]]</f>
        <v>29999.388124919995</v>
      </c>
      <c r="O2531" t="s">
        <v>45</v>
      </c>
      <c r="P2531">
        <v>1546</v>
      </c>
      <c r="Q2531">
        <v>3816</v>
      </c>
      <c r="R2531">
        <v>7.86</v>
      </c>
      <c r="S2531" s="2">
        <f>Table1[[#This Row],[units_sold]]*(Table1[[#This Row],[return_rate]]/100)</f>
        <v>299.93760000000003</v>
      </c>
      <c r="T2531" s="2">
        <f>Table1[[#This Row],[units_sold]]-Table1[[#This Row],[unit_return]]</f>
        <v>3516.0623999999998</v>
      </c>
      <c r="U2531">
        <f>Table1[[#This Row],[final_sold]]*Table1[[#This Row],[final_price]]</f>
        <v>93344885.494723618</v>
      </c>
      <c r="V2531">
        <v>3.41</v>
      </c>
      <c r="W2531">
        <v>11.06</v>
      </c>
    </row>
    <row r="2532" spans="1:23" x14ac:dyDescent="0.3">
      <c r="A2532">
        <v>2020</v>
      </c>
      <c r="B2532" t="s">
        <v>41</v>
      </c>
      <c r="C2532" t="s">
        <v>22</v>
      </c>
      <c r="D2532">
        <v>58477</v>
      </c>
      <c r="E2532">
        <v>2.2400000000000002</v>
      </c>
      <c r="F2532" s="2">
        <f>Table1[[#This Row],[website_traffic]]*(Table1[[#This Row],[conversion_rate]]/100)</f>
        <v>1309.8848000000003</v>
      </c>
      <c r="G2532">
        <v>357767.31</v>
      </c>
      <c r="H2532" s="2">
        <f>Table1[[#This Row],[marketing_spend]]/Table1[[#This Row],[customer buying]]</f>
        <v>273.12883545178931</v>
      </c>
      <c r="I2532">
        <v>1842.25</v>
      </c>
      <c r="J2532">
        <v>34.96</v>
      </c>
      <c r="K2532" s="1">
        <f t="shared" si="39"/>
        <v>1198.1994</v>
      </c>
      <c r="L2532">
        <v>27.68</v>
      </c>
      <c r="M2532">
        <v>1.08</v>
      </c>
      <c r="N2532" s="1">
        <f>Table1[[#This Row],[final_price]]*Table1[[#This Row],[competitor_price_index]]</f>
        <v>1294.0553520000001</v>
      </c>
      <c r="O2532" t="s">
        <v>45</v>
      </c>
      <c r="P2532">
        <v>2766</v>
      </c>
      <c r="Q2532">
        <v>704</v>
      </c>
      <c r="R2532">
        <v>15.55</v>
      </c>
      <c r="S2532" s="2">
        <f>Table1[[#This Row],[units_sold]]*(Table1[[#This Row],[return_rate]]/100)</f>
        <v>109.47199999999999</v>
      </c>
      <c r="T2532" s="2">
        <f>Table1[[#This Row],[units_sold]]-Table1[[#This Row],[unit_return]]</f>
        <v>594.52800000000002</v>
      </c>
      <c r="U2532">
        <f>Table1[[#This Row],[final_sold]]*Table1[[#This Row],[final_price]]</f>
        <v>712363.09288320004</v>
      </c>
      <c r="V2532">
        <v>2.69</v>
      </c>
      <c r="W2532">
        <v>12.02</v>
      </c>
    </row>
    <row r="2533" spans="1:23" x14ac:dyDescent="0.3">
      <c r="A2533">
        <v>2021</v>
      </c>
      <c r="B2533" t="s">
        <v>41</v>
      </c>
      <c r="C2533" t="s">
        <v>19</v>
      </c>
      <c r="D2533">
        <v>88957</v>
      </c>
      <c r="E2533">
        <v>2.63</v>
      </c>
      <c r="F2533" s="2">
        <f>Table1[[#This Row],[website_traffic]]*(Table1[[#This Row],[conversion_rate]]/100)</f>
        <v>2339.5691000000002</v>
      </c>
      <c r="G2533">
        <v>76604.179999999993</v>
      </c>
      <c r="H2533" s="2">
        <f>Table1[[#This Row],[marketing_spend]]/Table1[[#This Row],[customer buying]]</f>
        <v>32.742858503303019</v>
      </c>
      <c r="I2533">
        <v>48767.18</v>
      </c>
      <c r="J2533">
        <v>40.71</v>
      </c>
      <c r="K2533" s="1">
        <f t="shared" si="39"/>
        <v>28914.061021999998</v>
      </c>
      <c r="L2533">
        <v>48.81</v>
      </c>
      <c r="M2533">
        <v>0.92</v>
      </c>
      <c r="N2533" s="1">
        <f>Table1[[#This Row],[final_price]]*Table1[[#This Row],[competitor_price_index]]</f>
        <v>26600.936140239999</v>
      </c>
      <c r="O2533" t="s">
        <v>45</v>
      </c>
      <c r="P2533">
        <v>1829</v>
      </c>
      <c r="Q2533">
        <v>1726</v>
      </c>
      <c r="R2533">
        <v>23.8</v>
      </c>
      <c r="S2533" s="2">
        <f>Table1[[#This Row],[units_sold]]*(Table1[[#This Row],[return_rate]]/100)</f>
        <v>410.78800000000001</v>
      </c>
      <c r="T2533" s="2">
        <f>Table1[[#This Row],[units_sold]]-Table1[[#This Row],[unit_return]]</f>
        <v>1315.212</v>
      </c>
      <c r="U2533">
        <f>Table1[[#This Row],[final_sold]]*Table1[[#This Row],[final_price]]</f>
        <v>38028120.024866663</v>
      </c>
      <c r="V2533">
        <v>3.69</v>
      </c>
      <c r="W2533">
        <v>9.14</v>
      </c>
    </row>
    <row r="2534" spans="1:23" x14ac:dyDescent="0.3">
      <c r="A2534">
        <v>2021</v>
      </c>
      <c r="B2534" t="s">
        <v>41</v>
      </c>
      <c r="C2534" t="s">
        <v>18</v>
      </c>
      <c r="D2534">
        <v>15426</v>
      </c>
      <c r="E2534">
        <v>2.5</v>
      </c>
      <c r="F2534" s="2">
        <f>Table1[[#This Row],[website_traffic]]*(Table1[[#This Row],[conversion_rate]]/100)</f>
        <v>385.65000000000003</v>
      </c>
      <c r="G2534">
        <v>307551.09000000003</v>
      </c>
      <c r="H2534" s="2">
        <f>Table1[[#This Row],[marketing_spend]]/Table1[[#This Row],[customer buying]]</f>
        <v>797.48759237650722</v>
      </c>
      <c r="I2534">
        <v>48295.37</v>
      </c>
      <c r="J2534">
        <v>11.9</v>
      </c>
      <c r="K2534" s="1">
        <f t="shared" si="39"/>
        <v>42548.220970000002</v>
      </c>
      <c r="L2534">
        <v>317.95</v>
      </c>
      <c r="M2534">
        <v>0.89</v>
      </c>
      <c r="N2534" s="1">
        <f>Table1[[#This Row],[final_price]]*Table1[[#This Row],[competitor_price_index]]</f>
        <v>37867.916663300006</v>
      </c>
      <c r="O2534" t="s">
        <v>45</v>
      </c>
      <c r="P2534">
        <v>1750</v>
      </c>
      <c r="Q2534">
        <v>350</v>
      </c>
      <c r="R2534">
        <v>5.38</v>
      </c>
      <c r="S2534" s="2">
        <f>Table1[[#This Row],[units_sold]]*(Table1[[#This Row],[return_rate]]/100)</f>
        <v>18.830000000000002</v>
      </c>
      <c r="T2534" s="2">
        <f>Table1[[#This Row],[units_sold]]-Table1[[#This Row],[unit_return]]</f>
        <v>331.17</v>
      </c>
      <c r="U2534">
        <f>Table1[[#This Row],[final_sold]]*Table1[[#This Row],[final_price]]</f>
        <v>14090694.338634901</v>
      </c>
      <c r="V2534">
        <v>4.54</v>
      </c>
      <c r="W2534">
        <v>6.12</v>
      </c>
    </row>
    <row r="2535" spans="1:23" x14ac:dyDescent="0.3">
      <c r="A2535">
        <v>2021</v>
      </c>
      <c r="B2535" t="s">
        <v>41</v>
      </c>
      <c r="C2535" t="s">
        <v>18</v>
      </c>
      <c r="D2535">
        <v>197069</v>
      </c>
      <c r="E2535">
        <v>3.19</v>
      </c>
      <c r="F2535" s="2">
        <f>Table1[[#This Row],[website_traffic]]*(Table1[[#This Row],[conversion_rate]]/100)</f>
        <v>6286.5010999999995</v>
      </c>
      <c r="G2535">
        <v>230230.46</v>
      </c>
      <c r="H2535" s="2">
        <f>Table1[[#This Row],[marketing_spend]]/Table1[[#This Row],[customer buying]]</f>
        <v>36.622988899182729</v>
      </c>
      <c r="I2535">
        <v>6233.54</v>
      </c>
      <c r="J2535">
        <v>17.64</v>
      </c>
      <c r="K2535" s="1">
        <f t="shared" si="39"/>
        <v>5133.9435439999997</v>
      </c>
      <c r="L2535">
        <v>497.17</v>
      </c>
      <c r="M2535">
        <v>1.1000000000000001</v>
      </c>
      <c r="N2535" s="1">
        <f>Table1[[#This Row],[final_price]]*Table1[[#This Row],[competitor_price_index]]</f>
        <v>5647.3378984000001</v>
      </c>
      <c r="O2535" t="s">
        <v>45</v>
      </c>
      <c r="P2535">
        <v>1542</v>
      </c>
      <c r="Q2535">
        <v>4991</v>
      </c>
      <c r="R2535">
        <v>17.809999999999999</v>
      </c>
      <c r="S2535" s="2">
        <f>Table1[[#This Row],[units_sold]]*(Table1[[#This Row],[return_rate]]/100)</f>
        <v>888.89709999999991</v>
      </c>
      <c r="T2535" s="2">
        <f>Table1[[#This Row],[units_sold]]-Table1[[#This Row],[unit_return]]</f>
        <v>4102.1028999999999</v>
      </c>
      <c r="U2535">
        <f>Table1[[#This Row],[final_sold]]*Table1[[#This Row],[final_price]]</f>
        <v>21059964.700278677</v>
      </c>
      <c r="V2535">
        <v>3.97</v>
      </c>
      <c r="W2535">
        <v>7.43</v>
      </c>
    </row>
    <row r="2536" spans="1:23" x14ac:dyDescent="0.3">
      <c r="A2536">
        <v>2021</v>
      </c>
      <c r="B2536" t="s">
        <v>41</v>
      </c>
      <c r="C2536" t="s">
        <v>19</v>
      </c>
      <c r="D2536">
        <v>72123</v>
      </c>
      <c r="E2536">
        <v>3.71</v>
      </c>
      <c r="F2536" s="2">
        <f>Table1[[#This Row],[website_traffic]]*(Table1[[#This Row],[conversion_rate]]/100)</f>
        <v>2675.7633000000001</v>
      </c>
      <c r="G2536">
        <v>412801.06</v>
      </c>
      <c r="H2536" s="2">
        <f>Table1[[#This Row],[marketing_spend]]/Table1[[#This Row],[customer buying]]</f>
        <v>154.27413179633638</v>
      </c>
      <c r="I2536">
        <v>47694.44</v>
      </c>
      <c r="J2536">
        <v>29.06</v>
      </c>
      <c r="K2536" s="1">
        <f t="shared" si="39"/>
        <v>33834.435736000007</v>
      </c>
      <c r="L2536">
        <v>41.55</v>
      </c>
      <c r="M2536">
        <v>1.08</v>
      </c>
      <c r="N2536" s="1">
        <f>Table1[[#This Row],[final_price]]*Table1[[#This Row],[competitor_price_index]]</f>
        <v>36541.190594880012</v>
      </c>
      <c r="O2536" t="s">
        <v>44</v>
      </c>
      <c r="P2536">
        <v>378</v>
      </c>
      <c r="Q2536">
        <v>2033</v>
      </c>
      <c r="R2536">
        <v>23.45</v>
      </c>
      <c r="S2536" s="2">
        <f>Table1[[#This Row],[units_sold]]*(Table1[[#This Row],[return_rate]]/100)</f>
        <v>476.73849999999999</v>
      </c>
      <c r="T2536" s="2">
        <f>Table1[[#This Row],[units_sold]]-Table1[[#This Row],[unit_return]]</f>
        <v>1556.2615000000001</v>
      </c>
      <c r="U2536">
        <f>Table1[[#This Row],[final_sold]]*Table1[[#This Row],[final_price]]</f>
        <v>52655229.710160978</v>
      </c>
      <c r="V2536">
        <v>3.04</v>
      </c>
      <c r="W2536">
        <v>20.329999999999998</v>
      </c>
    </row>
    <row r="2537" spans="1:23" x14ac:dyDescent="0.3">
      <c r="A2537">
        <v>2021</v>
      </c>
      <c r="B2537" t="s">
        <v>41</v>
      </c>
      <c r="C2537" t="s">
        <v>19</v>
      </c>
      <c r="D2537">
        <v>73370</v>
      </c>
      <c r="E2537">
        <v>3.79</v>
      </c>
      <c r="F2537" s="2">
        <f>Table1[[#This Row],[website_traffic]]*(Table1[[#This Row],[conversion_rate]]/100)</f>
        <v>2780.7230000000004</v>
      </c>
      <c r="G2537">
        <v>42097.29</v>
      </c>
      <c r="H2537" s="2">
        <f>Table1[[#This Row],[marketing_spend]]/Table1[[#This Row],[customer buying]]</f>
        <v>15.138972849866741</v>
      </c>
      <c r="I2537">
        <v>12149.46</v>
      </c>
      <c r="J2537">
        <v>28.27</v>
      </c>
      <c r="K2537" s="1">
        <f t="shared" si="39"/>
        <v>8714.8076579999997</v>
      </c>
      <c r="L2537">
        <v>186.32</v>
      </c>
      <c r="M2537">
        <v>1.04</v>
      </c>
      <c r="N2537" s="1">
        <f>Table1[[#This Row],[final_price]]*Table1[[#This Row],[competitor_price_index]]</f>
        <v>9063.3999643200004</v>
      </c>
      <c r="O2537" t="s">
        <v>45</v>
      </c>
      <c r="P2537">
        <v>2873</v>
      </c>
      <c r="Q2537">
        <v>1790</v>
      </c>
      <c r="R2537">
        <v>6.84</v>
      </c>
      <c r="S2537" s="2">
        <f>Table1[[#This Row],[units_sold]]*(Table1[[#This Row],[return_rate]]/100)</f>
        <v>122.43600000000001</v>
      </c>
      <c r="T2537" s="2">
        <f>Table1[[#This Row],[units_sold]]-Table1[[#This Row],[unit_return]]</f>
        <v>1667.5640000000001</v>
      </c>
      <c r="U2537">
        <f>Table1[[#This Row],[final_sold]]*Table1[[#This Row],[final_price]]</f>
        <v>14532499.517405111</v>
      </c>
      <c r="V2537">
        <v>3.22</v>
      </c>
      <c r="W2537">
        <v>10.9</v>
      </c>
    </row>
    <row r="2538" spans="1:23" x14ac:dyDescent="0.3">
      <c r="A2538">
        <v>2021</v>
      </c>
      <c r="B2538" t="s">
        <v>41</v>
      </c>
      <c r="C2538" t="s">
        <v>21</v>
      </c>
      <c r="D2538">
        <v>120764</v>
      </c>
      <c r="E2538">
        <v>1.74</v>
      </c>
      <c r="F2538" s="2">
        <f>Table1[[#This Row],[website_traffic]]*(Table1[[#This Row],[conversion_rate]]/100)</f>
        <v>2101.2936</v>
      </c>
      <c r="G2538">
        <v>136942.31</v>
      </c>
      <c r="H2538" s="2">
        <f>Table1[[#This Row],[marketing_spend]]/Table1[[#This Row],[customer buying]]</f>
        <v>65.170478794586344</v>
      </c>
      <c r="I2538">
        <v>18307.849999999999</v>
      </c>
      <c r="J2538">
        <v>58.38</v>
      </c>
      <c r="K2538" s="1">
        <f t="shared" si="39"/>
        <v>7619.7271699999992</v>
      </c>
      <c r="L2538">
        <v>226.73</v>
      </c>
      <c r="M2538">
        <v>1.1299999999999999</v>
      </c>
      <c r="N2538" s="1">
        <f>Table1[[#This Row],[final_price]]*Table1[[#This Row],[competitor_price_index]]</f>
        <v>8610.2917020999976</v>
      </c>
      <c r="O2538" t="s">
        <v>44</v>
      </c>
      <c r="P2538">
        <v>1963</v>
      </c>
      <c r="Q2538">
        <v>2290</v>
      </c>
      <c r="R2538">
        <v>17.02</v>
      </c>
      <c r="S2538" s="2">
        <f>Table1[[#This Row],[units_sold]]*(Table1[[#This Row],[return_rate]]/100)</f>
        <v>389.75799999999998</v>
      </c>
      <c r="T2538" s="2">
        <f>Table1[[#This Row],[units_sold]]-Table1[[#This Row],[unit_return]]</f>
        <v>1900.242</v>
      </c>
      <c r="U2538">
        <f>Table1[[#This Row],[final_sold]]*Table1[[#This Row],[final_price]]</f>
        <v>14479325.596975138</v>
      </c>
      <c r="V2538">
        <v>4.3600000000000003</v>
      </c>
      <c r="W2538">
        <v>13.59</v>
      </c>
    </row>
    <row r="2539" spans="1:23" x14ac:dyDescent="0.3">
      <c r="A2539">
        <v>2021</v>
      </c>
      <c r="B2539" t="s">
        <v>41</v>
      </c>
      <c r="C2539" t="s">
        <v>20</v>
      </c>
      <c r="D2539">
        <v>194878</v>
      </c>
      <c r="E2539">
        <v>4.9800000000000004</v>
      </c>
      <c r="F2539" s="2">
        <f>Table1[[#This Row],[website_traffic]]*(Table1[[#This Row],[conversion_rate]]/100)</f>
        <v>9704.9243999999999</v>
      </c>
      <c r="G2539">
        <v>170849.34</v>
      </c>
      <c r="H2539" s="2">
        <f>Table1[[#This Row],[marketing_spend]]/Table1[[#This Row],[customer buying]]</f>
        <v>17.604396794682913</v>
      </c>
      <c r="I2539">
        <v>10693.19</v>
      </c>
      <c r="J2539">
        <v>17.23</v>
      </c>
      <c r="K2539" s="1">
        <f t="shared" si="39"/>
        <v>8850.7533629999998</v>
      </c>
      <c r="L2539">
        <v>174.07</v>
      </c>
      <c r="M2539">
        <v>1.0900000000000001</v>
      </c>
      <c r="N2539" s="1">
        <f>Table1[[#This Row],[final_price]]*Table1[[#This Row],[competitor_price_index]]</f>
        <v>9647.3211656700005</v>
      </c>
      <c r="O2539" t="s">
        <v>44</v>
      </c>
      <c r="P2539">
        <v>302</v>
      </c>
      <c r="Q2539">
        <v>9001</v>
      </c>
      <c r="R2539">
        <v>3.57</v>
      </c>
      <c r="S2539" s="2">
        <f>Table1[[#This Row],[units_sold]]*(Table1[[#This Row],[return_rate]]/100)</f>
        <v>321.33569999999997</v>
      </c>
      <c r="T2539" s="2">
        <f>Table1[[#This Row],[units_sold]]-Table1[[#This Row],[unit_return]]</f>
        <v>8679.6643000000004</v>
      </c>
      <c r="U2539">
        <f>Table1[[#This Row],[final_sold]]*Table1[[#This Row],[final_price]]</f>
        <v>76821567.992936045</v>
      </c>
      <c r="V2539">
        <v>3.71</v>
      </c>
      <c r="W2539">
        <v>16.03</v>
      </c>
    </row>
    <row r="2540" spans="1:23" x14ac:dyDescent="0.3">
      <c r="A2540">
        <v>2021</v>
      </c>
      <c r="B2540" t="s">
        <v>41</v>
      </c>
      <c r="C2540" t="s">
        <v>21</v>
      </c>
      <c r="D2540">
        <v>15628</v>
      </c>
      <c r="E2540">
        <v>5.13</v>
      </c>
      <c r="F2540" s="2">
        <f>Table1[[#This Row],[website_traffic]]*(Table1[[#This Row],[conversion_rate]]/100)</f>
        <v>801.71640000000002</v>
      </c>
      <c r="G2540">
        <v>50509.279999999999</v>
      </c>
      <c r="H2540" s="2">
        <f>Table1[[#This Row],[marketing_spend]]/Table1[[#This Row],[customer buying]]</f>
        <v>63.001430431010263</v>
      </c>
      <c r="I2540">
        <v>33437.29</v>
      </c>
      <c r="J2540">
        <v>17.68</v>
      </c>
      <c r="K2540" s="1">
        <f t="shared" si="39"/>
        <v>27525.577128000001</v>
      </c>
      <c r="L2540">
        <v>165.31</v>
      </c>
      <c r="M2540">
        <v>0.94</v>
      </c>
      <c r="N2540" s="1">
        <f>Table1[[#This Row],[final_price]]*Table1[[#This Row],[competitor_price_index]]</f>
        <v>25874.04250032</v>
      </c>
      <c r="O2540" t="s">
        <v>44</v>
      </c>
      <c r="P2540">
        <v>4786</v>
      </c>
      <c r="Q2540">
        <v>885</v>
      </c>
      <c r="R2540">
        <v>4.58</v>
      </c>
      <c r="S2540" s="2">
        <f>Table1[[#This Row],[units_sold]]*(Table1[[#This Row],[return_rate]]/100)</f>
        <v>40.533000000000001</v>
      </c>
      <c r="T2540" s="2">
        <f>Table1[[#This Row],[units_sold]]-Table1[[#This Row],[unit_return]]</f>
        <v>844.46699999999998</v>
      </c>
      <c r="U2540">
        <f>Table1[[#This Row],[final_sold]]*Table1[[#This Row],[final_price]]</f>
        <v>23244441.540550776</v>
      </c>
      <c r="V2540">
        <v>4.42</v>
      </c>
      <c r="W2540">
        <v>9.64</v>
      </c>
    </row>
    <row r="2541" spans="1:23" x14ac:dyDescent="0.3">
      <c r="A2541">
        <v>2021</v>
      </c>
      <c r="B2541" t="s">
        <v>41</v>
      </c>
      <c r="C2541" t="s">
        <v>20</v>
      </c>
      <c r="D2541">
        <v>190896</v>
      </c>
      <c r="E2541">
        <v>2.79</v>
      </c>
      <c r="F2541" s="2">
        <f>Table1[[#This Row],[website_traffic]]*(Table1[[#This Row],[conversion_rate]]/100)</f>
        <v>5325.9984000000004</v>
      </c>
      <c r="G2541">
        <v>329924.5</v>
      </c>
      <c r="H2541" s="2">
        <f>Table1[[#This Row],[marketing_spend]]/Table1[[#This Row],[customer buying]]</f>
        <v>61.946038136248781</v>
      </c>
      <c r="I2541">
        <v>41678.1</v>
      </c>
      <c r="J2541">
        <v>1.58</v>
      </c>
      <c r="K2541" s="1">
        <f t="shared" si="39"/>
        <v>41019.586019999995</v>
      </c>
      <c r="L2541">
        <v>403.93</v>
      </c>
      <c r="M2541">
        <v>1.1499999999999999</v>
      </c>
      <c r="N2541" s="1">
        <f>Table1[[#This Row],[final_price]]*Table1[[#This Row],[competitor_price_index]]</f>
        <v>47172.523922999993</v>
      </c>
      <c r="O2541" t="s">
        <v>45</v>
      </c>
      <c r="P2541">
        <v>4432</v>
      </c>
      <c r="Q2541">
        <v>2801</v>
      </c>
      <c r="R2541">
        <v>17.239999999999998</v>
      </c>
      <c r="S2541" s="2">
        <f>Table1[[#This Row],[units_sold]]*(Table1[[#This Row],[return_rate]]/100)</f>
        <v>482.89240000000001</v>
      </c>
      <c r="T2541" s="2">
        <f>Table1[[#This Row],[units_sold]]-Table1[[#This Row],[unit_return]]</f>
        <v>2318.1075999999998</v>
      </c>
      <c r="U2541">
        <f>Table1[[#This Row],[final_sold]]*Table1[[#This Row],[final_price]]</f>
        <v>95087814.10181573</v>
      </c>
      <c r="V2541">
        <v>2.63</v>
      </c>
      <c r="W2541">
        <v>7.82</v>
      </c>
    </row>
    <row r="2542" spans="1:23" x14ac:dyDescent="0.3">
      <c r="A2542">
        <v>2021</v>
      </c>
      <c r="B2542" t="s">
        <v>41</v>
      </c>
      <c r="C2542" t="s">
        <v>20</v>
      </c>
      <c r="D2542">
        <v>131366</v>
      </c>
      <c r="E2542">
        <v>4.55</v>
      </c>
      <c r="F2542" s="2">
        <f>Table1[[#This Row],[website_traffic]]*(Table1[[#This Row],[conversion_rate]]/100)</f>
        <v>5977.1530000000002</v>
      </c>
      <c r="G2542">
        <v>125468.01</v>
      </c>
      <c r="H2542" s="2">
        <f>Table1[[#This Row],[marketing_spend]]/Table1[[#This Row],[customer buying]]</f>
        <v>20.99126624331015</v>
      </c>
      <c r="I2542">
        <v>25389.3</v>
      </c>
      <c r="J2542">
        <v>40.729999999999997</v>
      </c>
      <c r="K2542" s="1">
        <f t="shared" si="39"/>
        <v>15048.23811</v>
      </c>
      <c r="L2542">
        <v>71.95</v>
      </c>
      <c r="M2542">
        <v>1.1200000000000001</v>
      </c>
      <c r="N2542" s="1">
        <f>Table1[[#This Row],[final_price]]*Table1[[#This Row],[competitor_price_index]]</f>
        <v>16854.026683200002</v>
      </c>
      <c r="O2542" t="s">
        <v>45</v>
      </c>
      <c r="P2542">
        <v>3199</v>
      </c>
      <c r="Q2542">
        <v>5056</v>
      </c>
      <c r="R2542">
        <v>8.4</v>
      </c>
      <c r="S2542" s="2">
        <f>Table1[[#This Row],[units_sold]]*(Table1[[#This Row],[return_rate]]/100)</f>
        <v>424.70400000000001</v>
      </c>
      <c r="T2542" s="2">
        <f>Table1[[#This Row],[units_sold]]-Table1[[#This Row],[unit_return]]</f>
        <v>4631.2960000000003</v>
      </c>
      <c r="U2542">
        <f>Table1[[#This Row],[final_sold]]*Table1[[#This Row],[final_price]]</f>
        <v>69692844.965890571</v>
      </c>
      <c r="V2542">
        <v>4.2300000000000004</v>
      </c>
      <c r="W2542">
        <v>6.21</v>
      </c>
    </row>
    <row r="2543" spans="1:23" x14ac:dyDescent="0.3">
      <c r="A2543">
        <v>2021</v>
      </c>
      <c r="B2543" t="s">
        <v>41</v>
      </c>
      <c r="C2543" t="s">
        <v>20</v>
      </c>
      <c r="D2543">
        <v>100345</v>
      </c>
      <c r="E2543">
        <v>5.75</v>
      </c>
      <c r="F2543" s="2">
        <f>Table1[[#This Row],[website_traffic]]*(Table1[[#This Row],[conversion_rate]]/100)</f>
        <v>5769.8375000000005</v>
      </c>
      <c r="G2543">
        <v>477306.09</v>
      </c>
      <c r="H2543" s="2">
        <f>Table1[[#This Row],[marketing_spend]]/Table1[[#This Row],[customer buying]]</f>
        <v>82.724355755253072</v>
      </c>
      <c r="I2543">
        <v>7158.08</v>
      </c>
      <c r="J2543">
        <v>23.68</v>
      </c>
      <c r="K2543" s="1">
        <f t="shared" si="39"/>
        <v>5463.0466559999995</v>
      </c>
      <c r="L2543">
        <v>324.79000000000002</v>
      </c>
      <c r="M2543">
        <v>0.85</v>
      </c>
      <c r="N2543" s="1">
        <f>Table1[[#This Row],[final_price]]*Table1[[#This Row],[competitor_price_index]]</f>
        <v>4643.5896575999996</v>
      </c>
      <c r="O2543" t="s">
        <v>44</v>
      </c>
      <c r="P2543">
        <v>4969</v>
      </c>
      <c r="Q2543">
        <v>5019</v>
      </c>
      <c r="R2543">
        <v>2.4300000000000002</v>
      </c>
      <c r="S2543" s="2">
        <f>Table1[[#This Row],[units_sold]]*(Table1[[#This Row],[return_rate]]/100)</f>
        <v>121.96170000000001</v>
      </c>
      <c r="T2543" s="2">
        <f>Table1[[#This Row],[units_sold]]-Table1[[#This Row],[unit_return]]</f>
        <v>4897.0383000000002</v>
      </c>
      <c r="U2543">
        <f>Table1[[#This Row],[final_sold]]*Table1[[#This Row],[final_price]]</f>
        <v>26752748.709118925</v>
      </c>
      <c r="V2543">
        <v>3.48</v>
      </c>
      <c r="W2543">
        <v>23.5</v>
      </c>
    </row>
    <row r="2544" spans="1:23" x14ac:dyDescent="0.3">
      <c r="A2544">
        <v>2021</v>
      </c>
      <c r="B2544" t="s">
        <v>41</v>
      </c>
      <c r="C2544" t="s">
        <v>22</v>
      </c>
      <c r="D2544">
        <v>180605</v>
      </c>
      <c r="E2544">
        <v>6.29</v>
      </c>
      <c r="F2544" s="2">
        <f>Table1[[#This Row],[website_traffic]]*(Table1[[#This Row],[conversion_rate]]/100)</f>
        <v>11360.0545</v>
      </c>
      <c r="G2544">
        <v>380588.06</v>
      </c>
      <c r="H2544" s="2">
        <f>Table1[[#This Row],[marketing_spend]]/Table1[[#This Row],[customer buying]]</f>
        <v>33.502309341913808</v>
      </c>
      <c r="I2544">
        <v>5326.72</v>
      </c>
      <c r="J2544">
        <v>28.95</v>
      </c>
      <c r="K2544" s="1">
        <f t="shared" si="39"/>
        <v>3784.6345600000004</v>
      </c>
      <c r="L2544">
        <v>115.75</v>
      </c>
      <c r="M2544">
        <v>1.0900000000000001</v>
      </c>
      <c r="N2544" s="1">
        <f>Table1[[#This Row],[final_price]]*Table1[[#This Row],[competitor_price_index]]</f>
        <v>4125.2516704000009</v>
      </c>
      <c r="O2544" t="s">
        <v>45</v>
      </c>
      <c r="P2544">
        <v>743</v>
      </c>
      <c r="Q2544">
        <v>7770</v>
      </c>
      <c r="R2544">
        <v>13.18</v>
      </c>
      <c r="S2544" s="2">
        <f>Table1[[#This Row],[units_sold]]*(Table1[[#This Row],[return_rate]]/100)</f>
        <v>1024.086</v>
      </c>
      <c r="T2544" s="2">
        <f>Table1[[#This Row],[units_sold]]-Table1[[#This Row],[unit_return]]</f>
        <v>6745.9139999999998</v>
      </c>
      <c r="U2544">
        <f>Table1[[#This Row],[final_sold]]*Table1[[#This Row],[final_price]]</f>
        <v>25530819.263187841</v>
      </c>
      <c r="V2544">
        <v>3.42</v>
      </c>
      <c r="W2544">
        <v>8.9700000000000006</v>
      </c>
    </row>
    <row r="2545" spans="1:23" x14ac:dyDescent="0.3">
      <c r="A2545">
        <v>2021</v>
      </c>
      <c r="B2545" t="s">
        <v>41</v>
      </c>
      <c r="C2545" t="s">
        <v>20</v>
      </c>
      <c r="D2545">
        <v>141682</v>
      </c>
      <c r="E2545">
        <v>5.69</v>
      </c>
      <c r="F2545" s="2">
        <f>Table1[[#This Row],[website_traffic]]*(Table1[[#This Row],[conversion_rate]]/100)</f>
        <v>8061.7058000000006</v>
      </c>
      <c r="G2545">
        <v>403853.1</v>
      </c>
      <c r="H2545" s="2">
        <f>Table1[[#This Row],[marketing_spend]]/Table1[[#This Row],[customer buying]]</f>
        <v>50.095241629879368</v>
      </c>
      <c r="I2545">
        <v>11309.88</v>
      </c>
      <c r="J2545">
        <v>38.659999999999997</v>
      </c>
      <c r="K2545" s="1">
        <f t="shared" si="39"/>
        <v>6937.4803920000004</v>
      </c>
      <c r="L2545">
        <v>428.24</v>
      </c>
      <c r="M2545">
        <v>1.1599999999999999</v>
      </c>
      <c r="N2545" s="1">
        <f>Table1[[#This Row],[final_price]]*Table1[[#This Row],[competitor_price_index]]</f>
        <v>8047.47725472</v>
      </c>
      <c r="O2545" t="s">
        <v>45</v>
      </c>
      <c r="P2545">
        <v>4501</v>
      </c>
      <c r="Q2545">
        <v>4159</v>
      </c>
      <c r="R2545">
        <v>4.91</v>
      </c>
      <c r="S2545" s="2">
        <f>Table1[[#This Row],[units_sold]]*(Table1[[#This Row],[return_rate]]/100)</f>
        <v>204.20690000000002</v>
      </c>
      <c r="T2545" s="2">
        <f>Table1[[#This Row],[units_sold]]-Table1[[#This Row],[unit_return]]</f>
        <v>3954.7930999999999</v>
      </c>
      <c r="U2545">
        <f>Table1[[#This Row],[final_sold]]*Table1[[#This Row],[final_price]]</f>
        <v>27436299.585666895</v>
      </c>
      <c r="V2545">
        <v>2.58</v>
      </c>
      <c r="W2545">
        <v>13.48</v>
      </c>
    </row>
    <row r="2546" spans="1:23" x14ac:dyDescent="0.3">
      <c r="A2546">
        <v>2021</v>
      </c>
      <c r="B2546" t="s">
        <v>41</v>
      </c>
      <c r="C2546" t="s">
        <v>19</v>
      </c>
      <c r="D2546">
        <v>104427</v>
      </c>
      <c r="E2546">
        <v>0.93</v>
      </c>
      <c r="F2546" s="2">
        <f>Table1[[#This Row],[website_traffic]]*(Table1[[#This Row],[conversion_rate]]/100)</f>
        <v>971.17110000000014</v>
      </c>
      <c r="G2546">
        <v>336512.89</v>
      </c>
      <c r="H2546" s="2">
        <f>Table1[[#This Row],[marketing_spend]]/Table1[[#This Row],[customer buying]]</f>
        <v>346.50216630210679</v>
      </c>
      <c r="I2546">
        <v>48662.61</v>
      </c>
      <c r="J2546">
        <v>58.17</v>
      </c>
      <c r="K2546" s="1">
        <f t="shared" si="39"/>
        <v>20355.569763</v>
      </c>
      <c r="L2546">
        <v>249.13</v>
      </c>
      <c r="M2546">
        <v>1.1599999999999999</v>
      </c>
      <c r="N2546" s="1">
        <f>Table1[[#This Row],[final_price]]*Table1[[#This Row],[competitor_price_index]]</f>
        <v>23612.460925079999</v>
      </c>
      <c r="O2546" t="s">
        <v>44</v>
      </c>
      <c r="P2546">
        <v>4560</v>
      </c>
      <c r="Q2546">
        <v>623</v>
      </c>
      <c r="R2546">
        <v>1</v>
      </c>
      <c r="S2546" s="2">
        <f>Table1[[#This Row],[units_sold]]*(Table1[[#This Row],[return_rate]]/100)</f>
        <v>6.23</v>
      </c>
      <c r="T2546" s="2">
        <f>Table1[[#This Row],[units_sold]]-Table1[[#This Row],[unit_return]]</f>
        <v>616.77</v>
      </c>
      <c r="U2546">
        <f>Table1[[#This Row],[final_sold]]*Table1[[#This Row],[final_price]]</f>
        <v>12554704.76272551</v>
      </c>
      <c r="V2546">
        <v>2.57</v>
      </c>
      <c r="W2546">
        <v>20.54</v>
      </c>
    </row>
    <row r="2547" spans="1:23" x14ac:dyDescent="0.3">
      <c r="A2547">
        <v>2021</v>
      </c>
      <c r="B2547" t="s">
        <v>41</v>
      </c>
      <c r="C2547" t="s">
        <v>18</v>
      </c>
      <c r="D2547">
        <v>155572</v>
      </c>
      <c r="E2547">
        <v>5.87</v>
      </c>
      <c r="F2547" s="2">
        <f>Table1[[#This Row],[website_traffic]]*(Table1[[#This Row],[conversion_rate]]/100)</f>
        <v>9132.0763999999999</v>
      </c>
      <c r="G2547">
        <v>65823.41</v>
      </c>
      <c r="H2547" s="2">
        <f>Table1[[#This Row],[marketing_spend]]/Table1[[#This Row],[customer buying]]</f>
        <v>7.2079346598545762</v>
      </c>
      <c r="I2547">
        <v>44269.35</v>
      </c>
      <c r="J2547">
        <v>18.739999999999998</v>
      </c>
      <c r="K2547" s="1">
        <f t="shared" si="39"/>
        <v>35973.273809999999</v>
      </c>
      <c r="L2547">
        <v>162.49</v>
      </c>
      <c r="M2547">
        <v>0.84</v>
      </c>
      <c r="N2547" s="1">
        <f>Table1[[#This Row],[final_price]]*Table1[[#This Row],[competitor_price_index]]</f>
        <v>30217.550000399999</v>
      </c>
      <c r="O2547" t="s">
        <v>45</v>
      </c>
      <c r="P2547">
        <v>1626</v>
      </c>
      <c r="Q2547">
        <v>6556</v>
      </c>
      <c r="R2547">
        <v>14.05</v>
      </c>
      <c r="S2547" s="2">
        <f>Table1[[#This Row],[units_sold]]*(Table1[[#This Row],[return_rate]]/100)</f>
        <v>921.11800000000005</v>
      </c>
      <c r="T2547" s="2">
        <f>Table1[[#This Row],[units_sold]]-Table1[[#This Row],[unit_return]]</f>
        <v>5634.8819999999996</v>
      </c>
      <c r="U2547">
        <f>Table1[[#This Row],[final_sold]]*Table1[[#This Row],[final_price]]</f>
        <v>202705153.0730404</v>
      </c>
      <c r="V2547">
        <v>3.59</v>
      </c>
      <c r="W2547">
        <v>7.12</v>
      </c>
    </row>
    <row r="2548" spans="1:23" x14ac:dyDescent="0.3">
      <c r="A2548">
        <v>2021</v>
      </c>
      <c r="B2548" t="s">
        <v>41</v>
      </c>
      <c r="C2548" t="s">
        <v>20</v>
      </c>
      <c r="D2548">
        <v>171325</v>
      </c>
      <c r="E2548">
        <v>5.33</v>
      </c>
      <c r="F2548" s="2">
        <f>Table1[[#This Row],[website_traffic]]*(Table1[[#This Row],[conversion_rate]]/100)</f>
        <v>9131.6224999999995</v>
      </c>
      <c r="G2548">
        <v>22814.97</v>
      </c>
      <c r="H2548" s="2">
        <f>Table1[[#This Row],[marketing_spend]]/Table1[[#This Row],[customer buying]]</f>
        <v>2.4984574209019264</v>
      </c>
      <c r="I2548">
        <v>43201.87</v>
      </c>
      <c r="J2548">
        <v>25.22</v>
      </c>
      <c r="K2548" s="1">
        <f t="shared" si="39"/>
        <v>32306.358386000004</v>
      </c>
      <c r="L2548">
        <v>319.19</v>
      </c>
      <c r="M2548">
        <v>0.83</v>
      </c>
      <c r="N2548" s="1">
        <f>Table1[[#This Row],[final_price]]*Table1[[#This Row],[competitor_price_index]]</f>
        <v>26814.277460380003</v>
      </c>
      <c r="O2548" t="s">
        <v>44</v>
      </c>
      <c r="P2548">
        <v>4275</v>
      </c>
      <c r="Q2548">
        <v>6026</v>
      </c>
      <c r="R2548">
        <v>19.649999999999999</v>
      </c>
      <c r="S2548" s="2">
        <f>Table1[[#This Row],[units_sold]]*(Table1[[#This Row],[return_rate]]/100)</f>
        <v>1184.1089999999999</v>
      </c>
      <c r="T2548" s="2">
        <f>Table1[[#This Row],[units_sold]]-Table1[[#This Row],[unit_return]]</f>
        <v>4841.8909999999996</v>
      </c>
      <c r="U2548">
        <f>Table1[[#This Row],[final_sold]]*Table1[[#This Row],[final_price]]</f>
        <v>156423865.91194794</v>
      </c>
      <c r="V2548">
        <v>2.64</v>
      </c>
      <c r="W2548">
        <v>8.49</v>
      </c>
    </row>
    <row r="2549" spans="1:23" x14ac:dyDescent="0.3">
      <c r="A2549">
        <v>2021</v>
      </c>
      <c r="B2549" t="s">
        <v>41</v>
      </c>
      <c r="C2549" t="s">
        <v>20</v>
      </c>
      <c r="D2549">
        <v>9951</v>
      </c>
      <c r="E2549">
        <v>3.16</v>
      </c>
      <c r="F2549" s="2">
        <f>Table1[[#This Row],[website_traffic]]*(Table1[[#This Row],[conversion_rate]]/100)</f>
        <v>314.45160000000004</v>
      </c>
      <c r="G2549">
        <v>182252.22</v>
      </c>
      <c r="H2549" s="2">
        <f>Table1[[#This Row],[marketing_spend]]/Table1[[#This Row],[customer buying]]</f>
        <v>579.58751044675864</v>
      </c>
      <c r="I2549">
        <v>41125.71</v>
      </c>
      <c r="J2549">
        <v>51.82</v>
      </c>
      <c r="K2549" s="1">
        <f t="shared" si="39"/>
        <v>19814.367077999999</v>
      </c>
      <c r="L2549">
        <v>293.26</v>
      </c>
      <c r="M2549">
        <v>1.05</v>
      </c>
      <c r="N2549" s="1">
        <f>Table1[[#This Row],[final_price]]*Table1[[#This Row],[competitor_price_index]]</f>
        <v>20805.085431899999</v>
      </c>
      <c r="O2549" t="s">
        <v>44</v>
      </c>
      <c r="P2549">
        <v>1959</v>
      </c>
      <c r="Q2549">
        <v>340</v>
      </c>
      <c r="R2549">
        <v>17.940000000000001</v>
      </c>
      <c r="S2549" s="2">
        <f>Table1[[#This Row],[units_sold]]*(Table1[[#This Row],[return_rate]]/100)</f>
        <v>60.996000000000002</v>
      </c>
      <c r="T2549" s="2">
        <f>Table1[[#This Row],[units_sold]]-Table1[[#This Row],[unit_return]]</f>
        <v>279.00400000000002</v>
      </c>
      <c r="U2549">
        <f>Table1[[#This Row],[final_sold]]*Table1[[#This Row],[final_price]]</f>
        <v>5528287.6722303126</v>
      </c>
      <c r="V2549">
        <v>4.33</v>
      </c>
      <c r="W2549">
        <v>24.25</v>
      </c>
    </row>
    <row r="2550" spans="1:23" x14ac:dyDescent="0.3">
      <c r="A2550">
        <v>2021</v>
      </c>
      <c r="B2550" t="s">
        <v>41</v>
      </c>
      <c r="C2550" t="s">
        <v>22</v>
      </c>
      <c r="D2550">
        <v>68561</v>
      </c>
      <c r="E2550">
        <v>5.13</v>
      </c>
      <c r="F2550" s="2">
        <f>Table1[[#This Row],[website_traffic]]*(Table1[[#This Row],[conversion_rate]]/100)</f>
        <v>3517.1792999999998</v>
      </c>
      <c r="G2550">
        <v>109384.53</v>
      </c>
      <c r="H2550" s="2">
        <f>Table1[[#This Row],[marketing_spend]]/Table1[[#This Row],[customer buying]]</f>
        <v>31.100072151567595</v>
      </c>
      <c r="I2550">
        <v>8363.23</v>
      </c>
      <c r="J2550">
        <v>19.2</v>
      </c>
      <c r="K2550" s="1">
        <f t="shared" si="39"/>
        <v>6757.4898400000002</v>
      </c>
      <c r="L2550">
        <v>156.97999999999999</v>
      </c>
      <c r="M2550">
        <v>0.9</v>
      </c>
      <c r="N2550" s="1">
        <f>Table1[[#This Row],[final_price]]*Table1[[#This Row],[competitor_price_index]]</f>
        <v>6081.7408560000003</v>
      </c>
      <c r="O2550" t="s">
        <v>45</v>
      </c>
      <c r="P2550">
        <v>1401</v>
      </c>
      <c r="Q2550">
        <v>2250</v>
      </c>
      <c r="R2550">
        <v>20.149999999999999</v>
      </c>
      <c r="S2550" s="2">
        <f>Table1[[#This Row],[units_sold]]*(Table1[[#This Row],[return_rate]]/100)</f>
        <v>453.37499999999994</v>
      </c>
      <c r="T2550" s="2">
        <f>Table1[[#This Row],[units_sold]]-Table1[[#This Row],[unit_return]]</f>
        <v>1796.625</v>
      </c>
      <c r="U2550">
        <f>Table1[[#This Row],[final_sold]]*Table1[[#This Row],[final_price]]</f>
        <v>12140675.18379</v>
      </c>
      <c r="V2550">
        <v>3.2</v>
      </c>
      <c r="W2550">
        <v>9.42</v>
      </c>
    </row>
    <row r="2551" spans="1:23" x14ac:dyDescent="0.3">
      <c r="A2551">
        <v>2021</v>
      </c>
      <c r="B2551" t="s">
        <v>41</v>
      </c>
      <c r="C2551" t="s">
        <v>18</v>
      </c>
      <c r="D2551">
        <v>90257</v>
      </c>
      <c r="E2551">
        <v>1.56</v>
      </c>
      <c r="F2551" s="2">
        <f>Table1[[#This Row],[website_traffic]]*(Table1[[#This Row],[conversion_rate]]/100)</f>
        <v>1408.0092000000002</v>
      </c>
      <c r="G2551">
        <v>101657.13</v>
      </c>
      <c r="H2551" s="2">
        <f>Table1[[#This Row],[marketing_spend]]/Table1[[#This Row],[customer buying]]</f>
        <v>72.1991944370818</v>
      </c>
      <c r="I2551">
        <v>7856.72</v>
      </c>
      <c r="J2551">
        <v>26.89</v>
      </c>
      <c r="K2551" s="1">
        <f t="shared" si="39"/>
        <v>5744.0479919999998</v>
      </c>
      <c r="L2551">
        <v>224.28</v>
      </c>
      <c r="M2551">
        <v>1.05</v>
      </c>
      <c r="N2551" s="1">
        <f>Table1[[#This Row],[final_price]]*Table1[[#This Row],[competitor_price_index]]</f>
        <v>6031.2503915999996</v>
      </c>
      <c r="O2551" t="s">
        <v>45</v>
      </c>
      <c r="P2551">
        <v>2431</v>
      </c>
      <c r="Q2551">
        <v>1005</v>
      </c>
      <c r="R2551">
        <v>17.91</v>
      </c>
      <c r="S2551" s="2">
        <f>Table1[[#This Row],[units_sold]]*(Table1[[#This Row],[return_rate]]/100)</f>
        <v>179.99550000000002</v>
      </c>
      <c r="T2551" s="2">
        <f>Table1[[#This Row],[units_sold]]-Table1[[#This Row],[unit_return]]</f>
        <v>825.00450000000001</v>
      </c>
      <c r="U2551">
        <f>Table1[[#This Row],[final_sold]]*Table1[[#This Row],[final_price]]</f>
        <v>4738865.4416159643</v>
      </c>
      <c r="V2551">
        <v>3.57</v>
      </c>
      <c r="W2551">
        <v>11.43</v>
      </c>
    </row>
    <row r="2552" spans="1:23" x14ac:dyDescent="0.3">
      <c r="A2552">
        <v>2021</v>
      </c>
      <c r="B2552" t="s">
        <v>41</v>
      </c>
      <c r="C2552" t="s">
        <v>20</v>
      </c>
      <c r="D2552">
        <v>78237</v>
      </c>
      <c r="E2552">
        <v>1.75</v>
      </c>
      <c r="F2552" s="2">
        <f>Table1[[#This Row],[website_traffic]]*(Table1[[#This Row],[conversion_rate]]/100)</f>
        <v>1369.1475</v>
      </c>
      <c r="G2552">
        <v>97521.42</v>
      </c>
      <c r="H2552" s="2">
        <f>Table1[[#This Row],[marketing_spend]]/Table1[[#This Row],[customer buying]]</f>
        <v>71.22784068188416</v>
      </c>
      <c r="I2552">
        <v>34216.86</v>
      </c>
      <c r="J2552">
        <v>43.11</v>
      </c>
      <c r="K2552" s="1">
        <f t="shared" si="39"/>
        <v>19465.971653999997</v>
      </c>
      <c r="L2552">
        <v>144.44999999999999</v>
      </c>
      <c r="M2552">
        <v>0.9</v>
      </c>
      <c r="N2552" s="1">
        <f>Table1[[#This Row],[final_price]]*Table1[[#This Row],[competitor_price_index]]</f>
        <v>17519.374488599999</v>
      </c>
      <c r="O2552" t="s">
        <v>44</v>
      </c>
      <c r="P2552">
        <v>2435</v>
      </c>
      <c r="Q2552">
        <v>1115</v>
      </c>
      <c r="R2552">
        <v>10</v>
      </c>
      <c r="S2552" s="2">
        <f>Table1[[#This Row],[units_sold]]*(Table1[[#This Row],[return_rate]]/100)</f>
        <v>111.5</v>
      </c>
      <c r="T2552" s="2">
        <f>Table1[[#This Row],[units_sold]]-Table1[[#This Row],[unit_return]]</f>
        <v>1003.5</v>
      </c>
      <c r="U2552">
        <f>Table1[[#This Row],[final_sold]]*Table1[[#This Row],[final_price]]</f>
        <v>19534102.554788996</v>
      </c>
      <c r="V2552">
        <v>3.26</v>
      </c>
      <c r="W2552">
        <v>17.649999999999999</v>
      </c>
    </row>
    <row r="2553" spans="1:23" x14ac:dyDescent="0.3">
      <c r="A2553">
        <v>2021</v>
      </c>
      <c r="B2553" t="s">
        <v>41</v>
      </c>
      <c r="C2553" t="s">
        <v>18</v>
      </c>
      <c r="D2553">
        <v>176322</v>
      </c>
      <c r="E2553">
        <v>2.12</v>
      </c>
      <c r="F2553" s="2">
        <f>Table1[[#This Row],[website_traffic]]*(Table1[[#This Row],[conversion_rate]]/100)</f>
        <v>3738.0264000000002</v>
      </c>
      <c r="G2553">
        <v>283537.49</v>
      </c>
      <c r="H2553" s="2">
        <f>Table1[[#This Row],[marketing_spend]]/Table1[[#This Row],[customer buying]]</f>
        <v>75.852190343010946</v>
      </c>
      <c r="I2553">
        <v>4335.33</v>
      </c>
      <c r="J2553">
        <v>42.01</v>
      </c>
      <c r="K2553" s="1">
        <f t="shared" si="39"/>
        <v>2514.0578670000004</v>
      </c>
      <c r="L2553">
        <v>156.49</v>
      </c>
      <c r="M2553">
        <v>1.08</v>
      </c>
      <c r="N2553" s="1">
        <f>Table1[[#This Row],[final_price]]*Table1[[#This Row],[competitor_price_index]]</f>
        <v>2715.1824963600006</v>
      </c>
      <c r="O2553" t="s">
        <v>45</v>
      </c>
      <c r="P2553">
        <v>3085</v>
      </c>
      <c r="Q2553">
        <v>2855</v>
      </c>
      <c r="R2553">
        <v>4.24</v>
      </c>
      <c r="S2553" s="2">
        <f>Table1[[#This Row],[units_sold]]*(Table1[[#This Row],[return_rate]]/100)</f>
        <v>121.05200000000001</v>
      </c>
      <c r="T2553" s="2">
        <f>Table1[[#This Row],[units_sold]]-Table1[[#This Row],[unit_return]]</f>
        <v>2733.9479999999999</v>
      </c>
      <c r="U2553">
        <f>Table1[[#This Row],[final_sold]]*Table1[[#This Row],[final_price]]</f>
        <v>6873303.4773689173</v>
      </c>
      <c r="V2553">
        <v>3.82</v>
      </c>
      <c r="W2553">
        <v>8.59</v>
      </c>
    </row>
    <row r="2554" spans="1:23" x14ac:dyDescent="0.3">
      <c r="A2554">
        <v>2021</v>
      </c>
      <c r="B2554" t="s">
        <v>41</v>
      </c>
      <c r="C2554" t="s">
        <v>21</v>
      </c>
      <c r="D2554">
        <v>90218</v>
      </c>
      <c r="E2554">
        <v>2.5</v>
      </c>
      <c r="F2554" s="2">
        <f>Table1[[#This Row],[website_traffic]]*(Table1[[#This Row],[conversion_rate]]/100)</f>
        <v>2255.4500000000003</v>
      </c>
      <c r="G2554">
        <v>179469.08</v>
      </c>
      <c r="H2554" s="2">
        <f>Table1[[#This Row],[marketing_spend]]/Table1[[#This Row],[customer buying]]</f>
        <v>79.571296193664224</v>
      </c>
      <c r="I2554">
        <v>9900.73</v>
      </c>
      <c r="J2554">
        <v>5.16</v>
      </c>
      <c r="K2554" s="1">
        <f t="shared" si="39"/>
        <v>9389.8523320000004</v>
      </c>
      <c r="L2554">
        <v>83.54</v>
      </c>
      <c r="M2554">
        <v>1.17</v>
      </c>
      <c r="N2554" s="1">
        <f>Table1[[#This Row],[final_price]]*Table1[[#This Row],[competitor_price_index]]</f>
        <v>10986.12722844</v>
      </c>
      <c r="O2554" t="s">
        <v>45</v>
      </c>
      <c r="P2554">
        <v>4437</v>
      </c>
      <c r="Q2554">
        <v>1569</v>
      </c>
      <c r="R2554">
        <v>1.44</v>
      </c>
      <c r="S2554" s="2">
        <f>Table1[[#This Row],[units_sold]]*(Table1[[#This Row],[return_rate]]/100)</f>
        <v>22.593599999999999</v>
      </c>
      <c r="T2554" s="2">
        <f>Table1[[#This Row],[units_sold]]-Table1[[#This Row],[unit_return]]</f>
        <v>1546.4064000000001</v>
      </c>
      <c r="U2554">
        <f>Table1[[#This Row],[final_sold]]*Table1[[#This Row],[final_price]]</f>
        <v>14520527.741259726</v>
      </c>
      <c r="V2554">
        <v>3.48</v>
      </c>
      <c r="W2554">
        <v>1.93</v>
      </c>
    </row>
    <row r="2555" spans="1:23" x14ac:dyDescent="0.3">
      <c r="A2555">
        <v>2021</v>
      </c>
      <c r="B2555" t="s">
        <v>41</v>
      </c>
      <c r="C2555" t="s">
        <v>19</v>
      </c>
      <c r="D2555">
        <v>122497</v>
      </c>
      <c r="E2555">
        <v>7.39</v>
      </c>
      <c r="F2555" s="2">
        <f>Table1[[#This Row],[website_traffic]]*(Table1[[#This Row],[conversion_rate]]/100)</f>
        <v>9052.5282999999999</v>
      </c>
      <c r="G2555">
        <v>363377.72</v>
      </c>
      <c r="H2555" s="2">
        <f>Table1[[#This Row],[marketing_spend]]/Table1[[#This Row],[customer buying]]</f>
        <v>40.141020050718865</v>
      </c>
      <c r="I2555">
        <v>28944.55</v>
      </c>
      <c r="J2555">
        <v>29.28</v>
      </c>
      <c r="K2555" s="1">
        <f t="shared" si="39"/>
        <v>20469.585760000002</v>
      </c>
      <c r="L2555">
        <v>118.09</v>
      </c>
      <c r="M2555">
        <v>0.95</v>
      </c>
      <c r="N2555" s="1">
        <f>Table1[[#This Row],[final_price]]*Table1[[#This Row],[competitor_price_index]]</f>
        <v>19446.106471999999</v>
      </c>
      <c r="O2555" t="s">
        <v>45</v>
      </c>
      <c r="P2555">
        <v>2791</v>
      </c>
      <c r="Q2555">
        <v>8491</v>
      </c>
      <c r="R2555">
        <v>19.34</v>
      </c>
      <c r="S2555" s="2">
        <f>Table1[[#This Row],[units_sold]]*(Table1[[#This Row],[return_rate]]/100)</f>
        <v>1642.1594</v>
      </c>
      <c r="T2555" s="2">
        <f>Table1[[#This Row],[units_sold]]-Table1[[#This Row],[unit_return]]</f>
        <v>6848.8405999999995</v>
      </c>
      <c r="U2555">
        <f>Table1[[#This Row],[final_sold]]*Table1[[#This Row],[final_price]]</f>
        <v>140192930.01826987</v>
      </c>
      <c r="V2555">
        <v>4.6900000000000004</v>
      </c>
      <c r="W2555">
        <v>11.21</v>
      </c>
    </row>
    <row r="2556" spans="1:23" x14ac:dyDescent="0.3">
      <c r="A2556">
        <v>2021</v>
      </c>
      <c r="B2556" t="s">
        <v>41</v>
      </c>
      <c r="C2556" t="s">
        <v>21</v>
      </c>
      <c r="D2556">
        <v>176541</v>
      </c>
      <c r="E2556">
        <v>5.85</v>
      </c>
      <c r="F2556" s="2">
        <f>Table1[[#This Row],[website_traffic]]*(Table1[[#This Row],[conversion_rate]]/100)</f>
        <v>10327.648499999999</v>
      </c>
      <c r="G2556">
        <v>407564.84</v>
      </c>
      <c r="H2556" s="2">
        <f>Table1[[#This Row],[marketing_spend]]/Table1[[#This Row],[customer buying]]</f>
        <v>39.46346934638607</v>
      </c>
      <c r="I2556">
        <v>33270.89</v>
      </c>
      <c r="J2556">
        <v>54.1</v>
      </c>
      <c r="K2556" s="1">
        <f t="shared" si="39"/>
        <v>15271.338509999998</v>
      </c>
      <c r="L2556">
        <v>66.180000000000007</v>
      </c>
      <c r="M2556">
        <v>1.1599999999999999</v>
      </c>
      <c r="N2556" s="1">
        <f>Table1[[#This Row],[final_price]]*Table1[[#This Row],[competitor_price_index]]</f>
        <v>17714.752671599996</v>
      </c>
      <c r="O2556" t="s">
        <v>45</v>
      </c>
      <c r="P2556">
        <v>2317</v>
      </c>
      <c r="Q2556">
        <v>6444</v>
      </c>
      <c r="R2556">
        <v>10.11</v>
      </c>
      <c r="S2556" s="2">
        <f>Table1[[#This Row],[units_sold]]*(Table1[[#This Row],[return_rate]]/100)</f>
        <v>651.48839999999996</v>
      </c>
      <c r="T2556" s="2">
        <f>Table1[[#This Row],[units_sold]]-Table1[[#This Row],[unit_return]]</f>
        <v>5792.5115999999998</v>
      </c>
      <c r="U2556">
        <f>Table1[[#This Row],[final_sold]]*Table1[[#This Row],[final_price]]</f>
        <v>88459405.466701701</v>
      </c>
      <c r="V2556">
        <v>3.12</v>
      </c>
      <c r="W2556">
        <v>17.05</v>
      </c>
    </row>
    <row r="2557" spans="1:23" x14ac:dyDescent="0.3">
      <c r="A2557">
        <v>2021</v>
      </c>
      <c r="B2557" t="s">
        <v>41</v>
      </c>
      <c r="C2557" t="s">
        <v>18</v>
      </c>
      <c r="D2557">
        <v>56803</v>
      </c>
      <c r="E2557">
        <v>5.63</v>
      </c>
      <c r="F2557" s="2">
        <f>Table1[[#This Row],[website_traffic]]*(Table1[[#This Row],[conversion_rate]]/100)</f>
        <v>3198.0088999999998</v>
      </c>
      <c r="G2557">
        <v>463373.67</v>
      </c>
      <c r="H2557" s="2">
        <f>Table1[[#This Row],[marketing_spend]]/Table1[[#This Row],[customer buying]]</f>
        <v>144.89442790481291</v>
      </c>
      <c r="I2557">
        <v>15409.59</v>
      </c>
      <c r="J2557">
        <v>1.49</v>
      </c>
      <c r="K2557" s="1">
        <f t="shared" si="39"/>
        <v>15179.987109</v>
      </c>
      <c r="L2557">
        <v>269.24</v>
      </c>
      <c r="M2557">
        <v>1.07</v>
      </c>
      <c r="N2557" s="1">
        <f>Table1[[#This Row],[final_price]]*Table1[[#This Row],[competitor_price_index]]</f>
        <v>16242.586206630001</v>
      </c>
      <c r="O2557" t="s">
        <v>45</v>
      </c>
      <c r="P2557">
        <v>562</v>
      </c>
      <c r="Q2557">
        <v>1969</v>
      </c>
      <c r="R2557">
        <v>16.12</v>
      </c>
      <c r="S2557" s="2">
        <f>Table1[[#This Row],[units_sold]]*(Table1[[#This Row],[return_rate]]/100)</f>
        <v>317.40280000000001</v>
      </c>
      <c r="T2557" s="2">
        <f>Table1[[#This Row],[units_sold]]-Table1[[#This Row],[unit_return]]</f>
        <v>1651.5971999999999</v>
      </c>
      <c r="U2557">
        <f>Table1[[#This Row],[final_sold]]*Table1[[#This Row],[final_price]]</f>
        <v>25071224.205260493</v>
      </c>
      <c r="V2557">
        <v>3.08</v>
      </c>
      <c r="W2557">
        <v>7.73</v>
      </c>
    </row>
    <row r="2558" spans="1:23" x14ac:dyDescent="0.3">
      <c r="A2558">
        <v>2021</v>
      </c>
      <c r="B2558" t="s">
        <v>41</v>
      </c>
      <c r="C2558" t="s">
        <v>22</v>
      </c>
      <c r="D2558">
        <v>6351</v>
      </c>
      <c r="E2558">
        <v>0.63</v>
      </c>
      <c r="F2558" s="2">
        <f>Table1[[#This Row],[website_traffic]]*(Table1[[#This Row],[conversion_rate]]/100)</f>
        <v>40.011299999999999</v>
      </c>
      <c r="G2558">
        <v>458416.04</v>
      </c>
      <c r="H2558" s="2">
        <f>Table1[[#This Row],[marketing_spend]]/Table1[[#This Row],[customer buying]]</f>
        <v>11457.164351070822</v>
      </c>
      <c r="I2558">
        <v>43020.75</v>
      </c>
      <c r="J2558">
        <v>57.15</v>
      </c>
      <c r="K2558" s="1">
        <f t="shared" si="39"/>
        <v>18434.391374999999</v>
      </c>
      <c r="L2558">
        <v>55.6</v>
      </c>
      <c r="M2558">
        <v>1.19</v>
      </c>
      <c r="N2558" s="1">
        <f>Table1[[#This Row],[final_price]]*Table1[[#This Row],[competitor_price_index]]</f>
        <v>21936.925736249999</v>
      </c>
      <c r="O2558" t="s">
        <v>45</v>
      </c>
      <c r="P2558">
        <v>822</v>
      </c>
      <c r="Q2558">
        <v>25</v>
      </c>
      <c r="R2558">
        <v>16.100000000000001</v>
      </c>
      <c r="S2558" s="2">
        <f>Table1[[#This Row],[units_sold]]*(Table1[[#This Row],[return_rate]]/100)</f>
        <v>4.0250000000000004</v>
      </c>
      <c r="T2558" s="2">
        <f>Table1[[#This Row],[units_sold]]-Table1[[#This Row],[unit_return]]</f>
        <v>20.975000000000001</v>
      </c>
      <c r="U2558">
        <f>Table1[[#This Row],[final_sold]]*Table1[[#This Row],[final_price]]</f>
        <v>386661.35909062502</v>
      </c>
      <c r="V2558">
        <v>3.19</v>
      </c>
      <c r="W2558">
        <v>12.77</v>
      </c>
    </row>
    <row r="2559" spans="1:23" x14ac:dyDescent="0.3">
      <c r="A2559">
        <v>2021</v>
      </c>
      <c r="B2559" t="s">
        <v>41</v>
      </c>
      <c r="C2559" t="s">
        <v>20</v>
      </c>
      <c r="D2559">
        <v>57843</v>
      </c>
      <c r="E2559">
        <v>4.93</v>
      </c>
      <c r="F2559" s="2">
        <f>Table1[[#This Row],[website_traffic]]*(Table1[[#This Row],[conversion_rate]]/100)</f>
        <v>2851.6598999999997</v>
      </c>
      <c r="G2559">
        <v>79421.210000000006</v>
      </c>
      <c r="H2559" s="2">
        <f>Table1[[#This Row],[marketing_spend]]/Table1[[#This Row],[customer buying]]</f>
        <v>27.850870294876334</v>
      </c>
      <c r="I2559">
        <v>40595.9</v>
      </c>
      <c r="J2559">
        <v>56.78</v>
      </c>
      <c r="K2559" s="1">
        <f t="shared" si="39"/>
        <v>17545.547980000003</v>
      </c>
      <c r="L2559">
        <v>260.63</v>
      </c>
      <c r="M2559">
        <v>0.89</v>
      </c>
      <c r="N2559" s="1">
        <f>Table1[[#This Row],[final_price]]*Table1[[#This Row],[competitor_price_index]]</f>
        <v>15615.537702200003</v>
      </c>
      <c r="O2559" t="s">
        <v>45</v>
      </c>
      <c r="P2559">
        <v>4551</v>
      </c>
      <c r="Q2559">
        <v>2013</v>
      </c>
      <c r="R2559">
        <v>14.06</v>
      </c>
      <c r="S2559" s="2">
        <f>Table1[[#This Row],[units_sold]]*(Table1[[#This Row],[return_rate]]/100)</f>
        <v>283.02780000000001</v>
      </c>
      <c r="T2559" s="2">
        <f>Table1[[#This Row],[units_sold]]-Table1[[#This Row],[unit_return]]</f>
        <v>1729.9721999999999</v>
      </c>
      <c r="U2559">
        <f>Table1[[#This Row],[final_sold]]*Table1[[#This Row],[final_price]]</f>
        <v>30353310.239166159</v>
      </c>
      <c r="V2559">
        <v>3.53</v>
      </c>
      <c r="W2559">
        <v>11.73</v>
      </c>
    </row>
    <row r="2560" spans="1:23" x14ac:dyDescent="0.3">
      <c r="A2560">
        <v>2021</v>
      </c>
      <c r="B2560" t="s">
        <v>41</v>
      </c>
      <c r="C2560" t="s">
        <v>20</v>
      </c>
      <c r="D2560">
        <v>67573</v>
      </c>
      <c r="E2560">
        <v>7.01</v>
      </c>
      <c r="F2560" s="2">
        <f>Table1[[#This Row],[website_traffic]]*(Table1[[#This Row],[conversion_rate]]/100)</f>
        <v>4736.8672999999999</v>
      </c>
      <c r="G2560">
        <v>387829.15</v>
      </c>
      <c r="H2560" s="2">
        <f>Table1[[#This Row],[marketing_spend]]/Table1[[#This Row],[customer buying]]</f>
        <v>81.874607295838757</v>
      </c>
      <c r="I2560">
        <v>42946.99</v>
      </c>
      <c r="J2560">
        <v>19.37</v>
      </c>
      <c r="K2560" s="1">
        <f t="shared" si="39"/>
        <v>34628.158037000001</v>
      </c>
      <c r="L2560">
        <v>312.14</v>
      </c>
      <c r="M2560">
        <v>1.02</v>
      </c>
      <c r="N2560" s="1">
        <f>Table1[[#This Row],[final_price]]*Table1[[#This Row],[competitor_price_index]]</f>
        <v>35320.72119774</v>
      </c>
      <c r="O2560" t="s">
        <v>45</v>
      </c>
      <c r="P2560">
        <v>4301</v>
      </c>
      <c r="Q2560">
        <v>2870</v>
      </c>
      <c r="R2560">
        <v>10.53</v>
      </c>
      <c r="S2560" s="2">
        <f>Table1[[#This Row],[units_sold]]*(Table1[[#This Row],[return_rate]]/100)</f>
        <v>302.21099999999996</v>
      </c>
      <c r="T2560" s="2">
        <f>Table1[[#This Row],[units_sold]]-Table1[[#This Row],[unit_return]]</f>
        <v>2567.7890000000002</v>
      </c>
      <c r="U2560">
        <f>Table1[[#This Row],[final_sold]]*Table1[[#This Row],[final_price]]</f>
        <v>88917803.2976702</v>
      </c>
      <c r="V2560">
        <v>3.03</v>
      </c>
      <c r="W2560">
        <v>14.06</v>
      </c>
    </row>
    <row r="2561" spans="1:23" x14ac:dyDescent="0.3">
      <c r="A2561">
        <v>2021</v>
      </c>
      <c r="B2561" t="s">
        <v>41</v>
      </c>
      <c r="C2561" t="s">
        <v>19</v>
      </c>
      <c r="D2561">
        <v>119692</v>
      </c>
      <c r="E2561">
        <v>6.39</v>
      </c>
      <c r="F2561" s="2">
        <f>Table1[[#This Row],[website_traffic]]*(Table1[[#This Row],[conversion_rate]]/100)</f>
        <v>7648.3188</v>
      </c>
      <c r="G2561">
        <v>279517.43</v>
      </c>
      <c r="H2561" s="2">
        <f>Table1[[#This Row],[marketing_spend]]/Table1[[#This Row],[customer buying]]</f>
        <v>36.54625772137009</v>
      </c>
      <c r="I2561">
        <v>22534.560000000001</v>
      </c>
      <c r="J2561">
        <v>7.18</v>
      </c>
      <c r="K2561" s="1">
        <f t="shared" si="39"/>
        <v>20916.578592000002</v>
      </c>
      <c r="L2561">
        <v>286.89</v>
      </c>
      <c r="M2561">
        <v>1.06</v>
      </c>
      <c r="N2561" s="1">
        <f>Table1[[#This Row],[final_price]]*Table1[[#This Row],[competitor_price_index]]</f>
        <v>22171.573307520004</v>
      </c>
      <c r="O2561" t="s">
        <v>44</v>
      </c>
      <c r="P2561">
        <v>4341</v>
      </c>
      <c r="Q2561">
        <v>9044</v>
      </c>
      <c r="R2561">
        <v>11.15</v>
      </c>
      <c r="S2561" s="2">
        <f>Table1[[#This Row],[units_sold]]*(Table1[[#This Row],[return_rate]]/100)</f>
        <v>1008.4060000000001</v>
      </c>
      <c r="T2561" s="2">
        <f>Table1[[#This Row],[units_sold]]-Table1[[#This Row],[unit_return]]</f>
        <v>8035.5940000000001</v>
      </c>
      <c r="U2561">
        <f>Table1[[#This Row],[final_sold]]*Table1[[#This Row],[final_price]]</f>
        <v>168077133.43440366</v>
      </c>
      <c r="V2561">
        <v>4.7300000000000004</v>
      </c>
      <c r="W2561">
        <v>13.54</v>
      </c>
    </row>
    <row r="2562" spans="1:23" x14ac:dyDescent="0.3">
      <c r="A2562">
        <v>2021</v>
      </c>
      <c r="B2562" t="s">
        <v>41</v>
      </c>
      <c r="C2562" t="s">
        <v>20</v>
      </c>
      <c r="D2562">
        <v>86977</v>
      </c>
      <c r="E2562">
        <v>3.05</v>
      </c>
      <c r="F2562" s="2">
        <f>Table1[[#This Row],[website_traffic]]*(Table1[[#This Row],[conversion_rate]]/100)</f>
        <v>2652.7984999999999</v>
      </c>
      <c r="G2562">
        <v>359258.52</v>
      </c>
      <c r="H2562" s="2">
        <f>Table1[[#This Row],[marketing_spend]]/Table1[[#This Row],[customer buying]]</f>
        <v>135.42623761284545</v>
      </c>
      <c r="I2562">
        <v>9454.44</v>
      </c>
      <c r="J2562">
        <v>32.76</v>
      </c>
      <c r="K2562" s="1">
        <f t="shared" ref="K2562:K2625" si="40">I2562*(1-J2562/100)</f>
        <v>6357.1654560000006</v>
      </c>
      <c r="L2562">
        <v>51.18</v>
      </c>
      <c r="M2562">
        <v>0.89</v>
      </c>
      <c r="N2562" s="1">
        <f>Table1[[#This Row],[final_price]]*Table1[[#This Row],[competitor_price_index]]</f>
        <v>5657.8772558400005</v>
      </c>
      <c r="O2562" t="s">
        <v>45</v>
      </c>
      <c r="P2562">
        <v>183</v>
      </c>
      <c r="Q2562">
        <v>2228</v>
      </c>
      <c r="R2562">
        <v>16.02</v>
      </c>
      <c r="S2562" s="2">
        <f>Table1[[#This Row],[units_sold]]*(Table1[[#This Row],[return_rate]]/100)</f>
        <v>356.92560000000003</v>
      </c>
      <c r="T2562" s="2">
        <f>Table1[[#This Row],[units_sold]]-Table1[[#This Row],[unit_return]]</f>
        <v>1871.0744</v>
      </c>
      <c r="U2562">
        <f>Table1[[#This Row],[final_sold]]*Table1[[#This Row],[final_price]]</f>
        <v>11894729.541285926</v>
      </c>
      <c r="V2562">
        <v>4.2</v>
      </c>
      <c r="W2562">
        <v>12.25</v>
      </c>
    </row>
    <row r="2563" spans="1:23" x14ac:dyDescent="0.3">
      <c r="A2563">
        <v>2021</v>
      </c>
      <c r="B2563" t="s">
        <v>41</v>
      </c>
      <c r="C2563" t="s">
        <v>20</v>
      </c>
      <c r="D2563">
        <v>1357</v>
      </c>
      <c r="E2563">
        <v>5.95</v>
      </c>
      <c r="F2563" s="2">
        <f>Table1[[#This Row],[website_traffic]]*(Table1[[#This Row],[conversion_rate]]/100)</f>
        <v>80.741500000000002</v>
      </c>
      <c r="G2563">
        <v>340209.1</v>
      </c>
      <c r="H2563" s="2">
        <f>Table1[[#This Row],[marketing_spend]]/Table1[[#This Row],[customer buying]]</f>
        <v>4213.5593220338978</v>
      </c>
      <c r="I2563">
        <v>49659.55</v>
      </c>
      <c r="J2563">
        <v>12.39</v>
      </c>
      <c r="K2563" s="1">
        <f t="shared" si="40"/>
        <v>43506.731755000001</v>
      </c>
      <c r="L2563">
        <v>435.26</v>
      </c>
      <c r="M2563">
        <v>0.91</v>
      </c>
      <c r="N2563" s="1">
        <f>Table1[[#This Row],[final_price]]*Table1[[#This Row],[competitor_price_index]]</f>
        <v>39591.125897049998</v>
      </c>
      <c r="O2563" t="s">
        <v>45</v>
      </c>
      <c r="P2563">
        <v>1128</v>
      </c>
      <c r="Q2563">
        <v>69</v>
      </c>
      <c r="R2563">
        <v>14.36</v>
      </c>
      <c r="S2563" s="2">
        <f>Table1[[#This Row],[units_sold]]*(Table1[[#This Row],[return_rate]]/100)</f>
        <v>9.9084000000000003</v>
      </c>
      <c r="T2563" s="2">
        <f>Table1[[#This Row],[units_sold]]-Table1[[#This Row],[unit_return]]</f>
        <v>59.0916</v>
      </c>
      <c r="U2563">
        <f>Table1[[#This Row],[final_sold]]*Table1[[#This Row],[final_price]]</f>
        <v>2570882.3901737579</v>
      </c>
      <c r="V2563">
        <v>4.3099999999999996</v>
      </c>
      <c r="W2563">
        <v>7.38</v>
      </c>
    </row>
    <row r="2564" spans="1:23" x14ac:dyDescent="0.3">
      <c r="A2564">
        <v>2021</v>
      </c>
      <c r="B2564" t="s">
        <v>41</v>
      </c>
      <c r="C2564" t="s">
        <v>18</v>
      </c>
      <c r="D2564">
        <v>71325</v>
      </c>
      <c r="E2564">
        <v>4.51</v>
      </c>
      <c r="F2564" s="2">
        <f>Table1[[#This Row],[website_traffic]]*(Table1[[#This Row],[conversion_rate]]/100)</f>
        <v>3216.7575000000002</v>
      </c>
      <c r="G2564">
        <v>326117.33</v>
      </c>
      <c r="H2564" s="2">
        <f>Table1[[#This Row],[marketing_spend]]/Table1[[#This Row],[customer buying]]</f>
        <v>101.38076308207877</v>
      </c>
      <c r="I2564">
        <v>12760.71</v>
      </c>
      <c r="J2564">
        <v>41.29</v>
      </c>
      <c r="K2564" s="1">
        <f t="shared" si="40"/>
        <v>7491.812840999999</v>
      </c>
      <c r="L2564">
        <v>460.69</v>
      </c>
      <c r="M2564">
        <v>1.07</v>
      </c>
      <c r="N2564" s="1">
        <f>Table1[[#This Row],[final_price]]*Table1[[#This Row],[competitor_price_index]]</f>
        <v>8016.2397398699995</v>
      </c>
      <c r="O2564" t="s">
        <v>45</v>
      </c>
      <c r="P2564">
        <v>2913</v>
      </c>
      <c r="Q2564">
        <v>2785</v>
      </c>
      <c r="R2564">
        <v>16.27</v>
      </c>
      <c r="S2564" s="2">
        <f>Table1[[#This Row],[units_sold]]*(Table1[[#This Row],[return_rate]]/100)</f>
        <v>453.11949999999996</v>
      </c>
      <c r="T2564" s="2">
        <f>Table1[[#This Row],[units_sold]]-Table1[[#This Row],[unit_return]]</f>
        <v>2331.8805000000002</v>
      </c>
      <c r="U2564">
        <f>Table1[[#This Row],[final_sold]]*Table1[[#This Row],[final_price]]</f>
        <v>17470012.2735775</v>
      </c>
      <c r="V2564">
        <v>4.33</v>
      </c>
      <c r="W2564">
        <v>9.9499999999999993</v>
      </c>
    </row>
    <row r="2565" spans="1:23" x14ac:dyDescent="0.3">
      <c r="A2565">
        <v>2021</v>
      </c>
      <c r="B2565" t="s">
        <v>41</v>
      </c>
      <c r="C2565" t="s">
        <v>21</v>
      </c>
      <c r="D2565">
        <v>89623</v>
      </c>
      <c r="E2565">
        <v>4.6500000000000004</v>
      </c>
      <c r="F2565" s="2">
        <f>Table1[[#This Row],[website_traffic]]*(Table1[[#This Row],[conversion_rate]]/100)</f>
        <v>4167.4695000000002</v>
      </c>
      <c r="G2565">
        <v>129300.58</v>
      </c>
      <c r="H2565" s="2">
        <f>Table1[[#This Row],[marketing_spend]]/Table1[[#This Row],[customer buying]]</f>
        <v>31.026161079283241</v>
      </c>
      <c r="I2565">
        <v>19548.849999999999</v>
      </c>
      <c r="J2565">
        <v>34.33</v>
      </c>
      <c r="K2565" s="1">
        <f t="shared" si="40"/>
        <v>12837.729795000001</v>
      </c>
      <c r="L2565">
        <v>382.77</v>
      </c>
      <c r="M2565">
        <v>0.93</v>
      </c>
      <c r="N2565" s="1">
        <f>Table1[[#This Row],[final_price]]*Table1[[#This Row],[competitor_price_index]]</f>
        <v>11939.088709350002</v>
      </c>
      <c r="O2565" t="s">
        <v>45</v>
      </c>
      <c r="P2565">
        <v>3771</v>
      </c>
      <c r="Q2565">
        <v>2600</v>
      </c>
      <c r="R2565">
        <v>9.15</v>
      </c>
      <c r="S2565" s="2">
        <f>Table1[[#This Row],[units_sold]]*(Table1[[#This Row],[return_rate]]/100)</f>
        <v>237.9</v>
      </c>
      <c r="T2565" s="2">
        <f>Table1[[#This Row],[units_sold]]-Table1[[#This Row],[unit_return]]</f>
        <v>2362.1</v>
      </c>
      <c r="U2565">
        <f>Table1[[#This Row],[final_sold]]*Table1[[#This Row],[final_price]]</f>
        <v>30324001.5487695</v>
      </c>
      <c r="V2565">
        <v>3.12</v>
      </c>
      <c r="W2565">
        <v>6.38</v>
      </c>
    </row>
    <row r="2566" spans="1:23" x14ac:dyDescent="0.3">
      <c r="A2566">
        <v>2021</v>
      </c>
      <c r="B2566" t="s">
        <v>41</v>
      </c>
      <c r="C2566" t="s">
        <v>22</v>
      </c>
      <c r="D2566">
        <v>77637</v>
      </c>
      <c r="E2566">
        <v>7.91</v>
      </c>
      <c r="F2566" s="2">
        <f>Table1[[#This Row],[website_traffic]]*(Table1[[#This Row],[conversion_rate]]/100)</f>
        <v>6141.0866999999998</v>
      </c>
      <c r="G2566">
        <v>271381</v>
      </c>
      <c r="H2566" s="2">
        <f>Table1[[#This Row],[marketing_spend]]/Table1[[#This Row],[customer buying]]</f>
        <v>44.191038696783096</v>
      </c>
      <c r="I2566">
        <v>36665.449999999997</v>
      </c>
      <c r="J2566">
        <v>34.74</v>
      </c>
      <c r="K2566" s="1">
        <f t="shared" si="40"/>
        <v>23927.872669999997</v>
      </c>
      <c r="L2566">
        <v>72.459999999999994</v>
      </c>
      <c r="M2566">
        <v>1.05</v>
      </c>
      <c r="N2566" s="1">
        <f>Table1[[#This Row],[final_price]]*Table1[[#This Row],[competitor_price_index]]</f>
        <v>25124.266303499997</v>
      </c>
      <c r="O2566" t="s">
        <v>45</v>
      </c>
      <c r="P2566">
        <v>2622</v>
      </c>
      <c r="Q2566">
        <v>4175</v>
      </c>
      <c r="R2566">
        <v>5.29</v>
      </c>
      <c r="S2566" s="2">
        <f>Table1[[#This Row],[units_sold]]*(Table1[[#This Row],[return_rate]]/100)</f>
        <v>220.85750000000002</v>
      </c>
      <c r="T2566" s="2">
        <f>Table1[[#This Row],[units_sold]]-Table1[[#This Row],[unit_return]]</f>
        <v>3954.1424999999999</v>
      </c>
      <c r="U2566">
        <f>Table1[[#This Row],[final_sold]]*Table1[[#This Row],[final_price]]</f>
        <v>94614218.259035468</v>
      </c>
      <c r="V2566">
        <v>3.4</v>
      </c>
      <c r="W2566">
        <v>14.8</v>
      </c>
    </row>
    <row r="2567" spans="1:23" x14ac:dyDescent="0.3">
      <c r="A2567">
        <v>2021</v>
      </c>
      <c r="B2567" t="s">
        <v>41</v>
      </c>
      <c r="C2567" t="s">
        <v>20</v>
      </c>
      <c r="D2567">
        <v>92818</v>
      </c>
      <c r="E2567">
        <v>1.04</v>
      </c>
      <c r="F2567" s="2">
        <f>Table1[[#This Row],[website_traffic]]*(Table1[[#This Row],[conversion_rate]]/100)</f>
        <v>965.30719999999997</v>
      </c>
      <c r="G2567">
        <v>405594.23</v>
      </c>
      <c r="H2567" s="2">
        <f>Table1[[#This Row],[marketing_spend]]/Table1[[#This Row],[customer buying]]</f>
        <v>420.17114344531979</v>
      </c>
      <c r="I2567">
        <v>13061.57</v>
      </c>
      <c r="J2567">
        <v>21.82</v>
      </c>
      <c r="K2567" s="1">
        <f t="shared" si="40"/>
        <v>10211.535426</v>
      </c>
      <c r="L2567">
        <v>446.96</v>
      </c>
      <c r="M2567">
        <v>0.96</v>
      </c>
      <c r="N2567" s="1">
        <f>Table1[[#This Row],[final_price]]*Table1[[#This Row],[competitor_price_index]]</f>
        <v>9803.0740089600004</v>
      </c>
      <c r="O2567" t="s">
        <v>45</v>
      </c>
      <c r="P2567">
        <v>4624</v>
      </c>
      <c r="Q2567">
        <v>944</v>
      </c>
      <c r="R2567">
        <v>2.2000000000000002</v>
      </c>
      <c r="S2567" s="2">
        <f>Table1[[#This Row],[units_sold]]*(Table1[[#This Row],[return_rate]]/100)</f>
        <v>20.768000000000001</v>
      </c>
      <c r="T2567" s="2">
        <f>Table1[[#This Row],[units_sold]]-Table1[[#This Row],[unit_return]]</f>
        <v>923.23199999999997</v>
      </c>
      <c r="U2567">
        <f>Table1[[#This Row],[final_sold]]*Table1[[#This Row],[final_price]]</f>
        <v>9427616.2744168323</v>
      </c>
      <c r="V2567">
        <v>4.8899999999999997</v>
      </c>
      <c r="W2567">
        <v>15.78</v>
      </c>
    </row>
    <row r="2568" spans="1:23" x14ac:dyDescent="0.3">
      <c r="A2568">
        <v>2021</v>
      </c>
      <c r="B2568" t="s">
        <v>41</v>
      </c>
      <c r="C2568" t="s">
        <v>18</v>
      </c>
      <c r="D2568">
        <v>139449</v>
      </c>
      <c r="E2568">
        <v>5.87</v>
      </c>
      <c r="F2568" s="2">
        <f>Table1[[#This Row],[website_traffic]]*(Table1[[#This Row],[conversion_rate]]/100)</f>
        <v>8185.6563000000006</v>
      </c>
      <c r="G2568">
        <v>370503.86</v>
      </c>
      <c r="H2568" s="2">
        <f>Table1[[#This Row],[marketing_spend]]/Table1[[#This Row],[customer buying]]</f>
        <v>45.262572287575765</v>
      </c>
      <c r="I2568">
        <v>417.11</v>
      </c>
      <c r="J2568">
        <v>37.47</v>
      </c>
      <c r="K2568" s="1">
        <f t="shared" si="40"/>
        <v>260.81888299999997</v>
      </c>
      <c r="L2568">
        <v>195.22</v>
      </c>
      <c r="M2568">
        <v>1.1399999999999999</v>
      </c>
      <c r="N2568" s="1">
        <f>Table1[[#This Row],[final_price]]*Table1[[#This Row],[competitor_price_index]]</f>
        <v>297.33352661999993</v>
      </c>
      <c r="O2568" t="s">
        <v>45</v>
      </c>
      <c r="P2568">
        <v>2421</v>
      </c>
      <c r="Q2568">
        <v>6663</v>
      </c>
      <c r="R2568">
        <v>23.41</v>
      </c>
      <c r="S2568" s="2">
        <f>Table1[[#This Row],[units_sold]]*(Table1[[#This Row],[return_rate]]/100)</f>
        <v>1559.8082999999999</v>
      </c>
      <c r="T2568" s="2">
        <f>Table1[[#This Row],[units_sold]]-Table1[[#This Row],[unit_return]]</f>
        <v>5103.1917000000003</v>
      </c>
      <c r="U2568">
        <f>Table1[[#This Row],[final_sold]]*Table1[[#This Row],[final_price]]</f>
        <v>1331008.758928871</v>
      </c>
      <c r="V2568">
        <v>4.07</v>
      </c>
      <c r="W2568">
        <v>11.63</v>
      </c>
    </row>
    <row r="2569" spans="1:23" x14ac:dyDescent="0.3">
      <c r="A2569">
        <v>2021</v>
      </c>
      <c r="B2569" t="s">
        <v>41</v>
      </c>
      <c r="C2569" t="s">
        <v>22</v>
      </c>
      <c r="D2569">
        <v>190086</v>
      </c>
      <c r="E2569">
        <v>4.79</v>
      </c>
      <c r="F2569" s="2">
        <f>Table1[[#This Row],[website_traffic]]*(Table1[[#This Row],[conversion_rate]]/100)</f>
        <v>9105.1193999999996</v>
      </c>
      <c r="G2569">
        <v>19374.75</v>
      </c>
      <c r="H2569" s="2">
        <f>Table1[[#This Row],[marketing_spend]]/Table1[[#This Row],[customer buying]]</f>
        <v>2.1278963129247925</v>
      </c>
      <c r="I2569">
        <v>12819.23</v>
      </c>
      <c r="J2569">
        <v>19.88</v>
      </c>
      <c r="K2569" s="1">
        <f t="shared" si="40"/>
        <v>10270.767076</v>
      </c>
      <c r="L2569">
        <v>348.01</v>
      </c>
      <c r="M2569">
        <v>1.03</v>
      </c>
      <c r="N2569" s="1">
        <f>Table1[[#This Row],[final_price]]*Table1[[#This Row],[competitor_price_index]]</f>
        <v>10578.890088280001</v>
      </c>
      <c r="O2569" t="s">
        <v>45</v>
      </c>
      <c r="P2569">
        <v>3232</v>
      </c>
      <c r="Q2569">
        <v>7211</v>
      </c>
      <c r="R2569">
        <v>16.53</v>
      </c>
      <c r="S2569" s="2">
        <f>Table1[[#This Row],[units_sold]]*(Table1[[#This Row],[return_rate]]/100)</f>
        <v>1191.9783</v>
      </c>
      <c r="T2569" s="2">
        <f>Table1[[#This Row],[units_sold]]-Table1[[#This Row],[unit_return]]</f>
        <v>6019.0217000000002</v>
      </c>
      <c r="U2569">
        <f>Table1[[#This Row],[final_sold]]*Table1[[#This Row],[final_price]]</f>
        <v>61819969.906089552</v>
      </c>
      <c r="V2569">
        <v>3.96</v>
      </c>
      <c r="W2569">
        <v>10.050000000000001</v>
      </c>
    </row>
    <row r="2570" spans="1:23" x14ac:dyDescent="0.3">
      <c r="A2570">
        <v>2021</v>
      </c>
      <c r="B2570" t="s">
        <v>41</v>
      </c>
      <c r="C2570" t="s">
        <v>21</v>
      </c>
      <c r="D2570">
        <v>73981</v>
      </c>
      <c r="E2570">
        <v>3.65</v>
      </c>
      <c r="F2570" s="2">
        <f>Table1[[#This Row],[website_traffic]]*(Table1[[#This Row],[conversion_rate]]/100)</f>
        <v>2700.3064999999997</v>
      </c>
      <c r="G2570">
        <v>126244.83</v>
      </c>
      <c r="H2570" s="2">
        <f>Table1[[#This Row],[marketing_spend]]/Table1[[#This Row],[customer buying]]</f>
        <v>46.752037222441238</v>
      </c>
      <c r="I2570">
        <v>16601.810000000001</v>
      </c>
      <c r="J2570">
        <v>4.46</v>
      </c>
      <c r="K2570" s="1">
        <f t="shared" si="40"/>
        <v>15861.369274000002</v>
      </c>
      <c r="L2570">
        <v>385.15</v>
      </c>
      <c r="M2570">
        <v>1.05</v>
      </c>
      <c r="N2570" s="1">
        <f>Table1[[#This Row],[final_price]]*Table1[[#This Row],[competitor_price_index]]</f>
        <v>16654.437737700002</v>
      </c>
      <c r="O2570" t="s">
        <v>45</v>
      </c>
      <c r="P2570">
        <v>2535</v>
      </c>
      <c r="Q2570">
        <v>2257</v>
      </c>
      <c r="R2570">
        <v>4.1399999999999997</v>
      </c>
      <c r="S2570" s="2">
        <f>Table1[[#This Row],[units_sold]]*(Table1[[#This Row],[return_rate]]/100)</f>
        <v>93.439800000000005</v>
      </c>
      <c r="T2570" s="2">
        <f>Table1[[#This Row],[units_sold]]-Table1[[#This Row],[unit_return]]</f>
        <v>2163.5601999999999</v>
      </c>
      <c r="U2570">
        <f>Table1[[#This Row],[final_sold]]*Table1[[#This Row],[final_price]]</f>
        <v>34317027.278729297</v>
      </c>
      <c r="V2570">
        <v>4.18</v>
      </c>
      <c r="W2570">
        <v>2.71</v>
      </c>
    </row>
    <row r="2571" spans="1:23" x14ac:dyDescent="0.3">
      <c r="A2571">
        <v>2021</v>
      </c>
      <c r="B2571" t="s">
        <v>41</v>
      </c>
      <c r="C2571" t="s">
        <v>18</v>
      </c>
      <c r="D2571">
        <v>147889</v>
      </c>
      <c r="E2571">
        <v>5.39</v>
      </c>
      <c r="F2571" s="2">
        <f>Table1[[#This Row],[website_traffic]]*(Table1[[#This Row],[conversion_rate]]/100)</f>
        <v>7971.2170999999998</v>
      </c>
      <c r="G2571">
        <v>132501.5</v>
      </c>
      <c r="H2571" s="2">
        <f>Table1[[#This Row],[marketing_spend]]/Table1[[#This Row],[customer buying]]</f>
        <v>16.622492944019804</v>
      </c>
      <c r="I2571">
        <v>33042.6</v>
      </c>
      <c r="J2571">
        <v>23.5</v>
      </c>
      <c r="K2571" s="1">
        <f t="shared" si="40"/>
        <v>25277.589</v>
      </c>
      <c r="L2571">
        <v>364.31</v>
      </c>
      <c r="M2571">
        <v>0.91</v>
      </c>
      <c r="N2571" s="1">
        <f>Table1[[#This Row],[final_price]]*Table1[[#This Row],[competitor_price_index]]</f>
        <v>23002.60599</v>
      </c>
      <c r="O2571" t="s">
        <v>45</v>
      </c>
      <c r="P2571">
        <v>677</v>
      </c>
      <c r="Q2571">
        <v>7445</v>
      </c>
      <c r="R2571">
        <v>20.98</v>
      </c>
      <c r="S2571" s="2">
        <f>Table1[[#This Row],[units_sold]]*(Table1[[#This Row],[return_rate]]/100)</f>
        <v>1561.961</v>
      </c>
      <c r="T2571" s="2">
        <f>Table1[[#This Row],[units_sold]]-Table1[[#This Row],[unit_return]]</f>
        <v>5883.0389999999998</v>
      </c>
      <c r="U2571">
        <f>Table1[[#This Row],[final_sold]]*Table1[[#This Row],[final_price]]</f>
        <v>148709041.91297099</v>
      </c>
      <c r="V2571">
        <v>4.67</v>
      </c>
      <c r="W2571">
        <v>7.45</v>
      </c>
    </row>
    <row r="2572" spans="1:23" x14ac:dyDescent="0.3">
      <c r="A2572">
        <v>2021</v>
      </c>
      <c r="B2572" t="s">
        <v>41</v>
      </c>
      <c r="C2572" t="s">
        <v>20</v>
      </c>
      <c r="D2572">
        <v>97806</v>
      </c>
      <c r="E2572">
        <v>2.25</v>
      </c>
      <c r="F2572" s="2">
        <f>Table1[[#This Row],[website_traffic]]*(Table1[[#This Row],[conversion_rate]]/100)</f>
        <v>2200.6349999999998</v>
      </c>
      <c r="G2572">
        <v>416970.13</v>
      </c>
      <c r="H2572" s="2">
        <f>Table1[[#This Row],[marketing_spend]]/Table1[[#This Row],[customer buying]]</f>
        <v>189.47718726640267</v>
      </c>
      <c r="I2572">
        <v>25445.119999999999</v>
      </c>
      <c r="J2572">
        <v>24.66</v>
      </c>
      <c r="K2572" s="1">
        <f t="shared" si="40"/>
        <v>19170.353407999999</v>
      </c>
      <c r="L2572">
        <v>171.73</v>
      </c>
      <c r="M2572">
        <v>1.08</v>
      </c>
      <c r="N2572" s="1">
        <f>Table1[[#This Row],[final_price]]*Table1[[#This Row],[competitor_price_index]]</f>
        <v>20703.981680640001</v>
      </c>
      <c r="O2572" t="s">
        <v>44</v>
      </c>
      <c r="P2572">
        <v>1045</v>
      </c>
      <c r="Q2572">
        <v>2041</v>
      </c>
      <c r="R2572">
        <v>17.75</v>
      </c>
      <c r="S2572" s="2">
        <f>Table1[[#This Row],[units_sold]]*(Table1[[#This Row],[return_rate]]/100)</f>
        <v>362.27749999999997</v>
      </c>
      <c r="T2572" s="2">
        <f>Table1[[#This Row],[units_sold]]-Table1[[#This Row],[unit_return]]</f>
        <v>1678.7225000000001</v>
      </c>
      <c r="U2572">
        <f>Table1[[#This Row],[final_sold]]*Table1[[#This Row],[final_price]]</f>
        <v>32181703.598961279</v>
      </c>
      <c r="V2572">
        <v>3.71</v>
      </c>
      <c r="W2572">
        <v>17.09</v>
      </c>
    </row>
    <row r="2573" spans="1:23" x14ac:dyDescent="0.3">
      <c r="A2573">
        <v>2021</v>
      </c>
      <c r="B2573" t="s">
        <v>41</v>
      </c>
      <c r="C2573" t="s">
        <v>19</v>
      </c>
      <c r="D2573">
        <v>47007</v>
      </c>
      <c r="E2573">
        <v>6.8</v>
      </c>
      <c r="F2573" s="2">
        <f>Table1[[#This Row],[website_traffic]]*(Table1[[#This Row],[conversion_rate]]/100)</f>
        <v>3196.4760000000001</v>
      </c>
      <c r="G2573">
        <v>190712.32000000001</v>
      </c>
      <c r="H2573" s="2">
        <f>Table1[[#This Row],[marketing_spend]]/Table1[[#This Row],[customer buying]]</f>
        <v>59.663304213765407</v>
      </c>
      <c r="I2573">
        <v>36029.620000000003</v>
      </c>
      <c r="J2573">
        <v>19.78</v>
      </c>
      <c r="K2573" s="1">
        <f t="shared" si="40"/>
        <v>28902.961164000004</v>
      </c>
      <c r="L2573">
        <v>436.99</v>
      </c>
      <c r="M2573">
        <v>1.1100000000000001</v>
      </c>
      <c r="N2573" s="1">
        <f>Table1[[#This Row],[final_price]]*Table1[[#This Row],[competitor_price_index]]</f>
        <v>32082.286892040007</v>
      </c>
      <c r="O2573" t="s">
        <v>44</v>
      </c>
      <c r="P2573">
        <v>1809</v>
      </c>
      <c r="Q2573">
        <v>3947</v>
      </c>
      <c r="R2573">
        <v>12.9</v>
      </c>
      <c r="S2573" s="2">
        <f>Table1[[#This Row],[units_sold]]*(Table1[[#This Row],[return_rate]]/100)</f>
        <v>509.16300000000001</v>
      </c>
      <c r="T2573" s="2">
        <f>Table1[[#This Row],[units_sold]]-Table1[[#This Row],[unit_return]]</f>
        <v>3437.837</v>
      </c>
      <c r="U2573">
        <f>Table1[[#This Row],[final_sold]]*Table1[[#This Row],[final_price]]</f>
        <v>99363669.299162284</v>
      </c>
      <c r="V2573">
        <v>4.9400000000000004</v>
      </c>
      <c r="W2573">
        <v>16.77</v>
      </c>
    </row>
    <row r="2574" spans="1:23" x14ac:dyDescent="0.3">
      <c r="A2574">
        <v>2021</v>
      </c>
      <c r="B2574" t="s">
        <v>41</v>
      </c>
      <c r="C2574" t="s">
        <v>20</v>
      </c>
      <c r="D2574">
        <v>38375</v>
      </c>
      <c r="E2574">
        <v>2.93</v>
      </c>
      <c r="F2574" s="2">
        <f>Table1[[#This Row],[website_traffic]]*(Table1[[#This Row],[conversion_rate]]/100)</f>
        <v>1124.3875</v>
      </c>
      <c r="G2574">
        <v>117380.76</v>
      </c>
      <c r="H2574" s="2">
        <f>Table1[[#This Row],[marketing_spend]]/Table1[[#This Row],[customer buying]]</f>
        <v>104.39529076941889</v>
      </c>
      <c r="I2574">
        <v>9280.2900000000009</v>
      </c>
      <c r="J2574">
        <v>12.06</v>
      </c>
      <c r="K2574" s="1">
        <f t="shared" si="40"/>
        <v>8161.0870260000002</v>
      </c>
      <c r="L2574">
        <v>263.77999999999997</v>
      </c>
      <c r="M2574">
        <v>0.85</v>
      </c>
      <c r="N2574" s="1">
        <f>Table1[[#This Row],[final_price]]*Table1[[#This Row],[competitor_price_index]]</f>
        <v>6936.9239721000004</v>
      </c>
      <c r="O2574" t="s">
        <v>45</v>
      </c>
      <c r="P2574">
        <v>3559</v>
      </c>
      <c r="Q2574">
        <v>593</v>
      </c>
      <c r="R2574">
        <v>9.6300000000000008</v>
      </c>
      <c r="S2574" s="2">
        <f>Table1[[#This Row],[units_sold]]*(Table1[[#This Row],[return_rate]]/100)</f>
        <v>57.105900000000005</v>
      </c>
      <c r="T2574" s="2">
        <f>Table1[[#This Row],[units_sold]]-Table1[[#This Row],[unit_return]]</f>
        <v>535.89409999999998</v>
      </c>
      <c r="U2574">
        <f>Table1[[#This Row],[final_sold]]*Table1[[#This Row],[final_price]]</f>
        <v>4373478.3868199466</v>
      </c>
      <c r="V2574">
        <v>2.64</v>
      </c>
      <c r="W2574">
        <v>10.86</v>
      </c>
    </row>
    <row r="2575" spans="1:23" x14ac:dyDescent="0.3">
      <c r="A2575">
        <v>2021</v>
      </c>
      <c r="B2575" t="s">
        <v>41</v>
      </c>
      <c r="C2575" t="s">
        <v>18</v>
      </c>
      <c r="D2575">
        <v>12654</v>
      </c>
      <c r="E2575">
        <v>3.62</v>
      </c>
      <c r="F2575" s="2">
        <f>Table1[[#This Row],[website_traffic]]*(Table1[[#This Row],[conversion_rate]]/100)</f>
        <v>458.07480000000004</v>
      </c>
      <c r="G2575">
        <v>329501.31</v>
      </c>
      <c r="H2575" s="2">
        <f>Table1[[#This Row],[marketing_spend]]/Table1[[#This Row],[customer buying]]</f>
        <v>719.31769658579776</v>
      </c>
      <c r="I2575">
        <v>43854.59</v>
      </c>
      <c r="J2575">
        <v>12.34</v>
      </c>
      <c r="K2575" s="1">
        <f t="shared" si="40"/>
        <v>38442.933594000002</v>
      </c>
      <c r="L2575">
        <v>144.91</v>
      </c>
      <c r="M2575">
        <v>0.93</v>
      </c>
      <c r="N2575" s="1">
        <f>Table1[[#This Row],[final_price]]*Table1[[#This Row],[competitor_price_index]]</f>
        <v>35751.928242420006</v>
      </c>
      <c r="O2575" t="s">
        <v>44</v>
      </c>
      <c r="P2575">
        <v>1174</v>
      </c>
      <c r="Q2575">
        <v>570</v>
      </c>
      <c r="R2575">
        <v>15.33</v>
      </c>
      <c r="S2575" s="2">
        <f>Table1[[#This Row],[units_sold]]*(Table1[[#This Row],[return_rate]]/100)</f>
        <v>87.381</v>
      </c>
      <c r="T2575" s="2">
        <f>Table1[[#This Row],[units_sold]]-Table1[[#This Row],[unit_return]]</f>
        <v>482.61900000000003</v>
      </c>
      <c r="U2575">
        <f>Table1[[#This Row],[final_sold]]*Table1[[#This Row],[final_price]]</f>
        <v>18553290.168202687</v>
      </c>
      <c r="V2575">
        <v>4.9800000000000004</v>
      </c>
      <c r="W2575">
        <v>17.989999999999998</v>
      </c>
    </row>
    <row r="2576" spans="1:23" x14ac:dyDescent="0.3">
      <c r="A2576">
        <v>2021</v>
      </c>
      <c r="B2576" t="s">
        <v>41</v>
      </c>
      <c r="C2576" t="s">
        <v>19</v>
      </c>
      <c r="D2576">
        <v>27968</v>
      </c>
      <c r="E2576">
        <v>3.07</v>
      </c>
      <c r="F2576" s="2">
        <f>Table1[[#This Row],[website_traffic]]*(Table1[[#This Row],[conversion_rate]]/100)</f>
        <v>858.61759999999992</v>
      </c>
      <c r="G2576">
        <v>466479.66</v>
      </c>
      <c r="H2576" s="2">
        <f>Table1[[#This Row],[marketing_spend]]/Table1[[#This Row],[customer buying]]</f>
        <v>543.29151883213206</v>
      </c>
      <c r="I2576">
        <v>8523.2900000000009</v>
      </c>
      <c r="J2576">
        <v>59.92</v>
      </c>
      <c r="K2576" s="1">
        <f t="shared" si="40"/>
        <v>3416.1346319999998</v>
      </c>
      <c r="L2576">
        <v>134.54</v>
      </c>
      <c r="M2576">
        <v>1.19</v>
      </c>
      <c r="N2576" s="1">
        <f>Table1[[#This Row],[final_price]]*Table1[[#This Row],[competitor_price_index]]</f>
        <v>4065.2002120799993</v>
      </c>
      <c r="O2576" t="s">
        <v>44</v>
      </c>
      <c r="P2576">
        <v>654</v>
      </c>
      <c r="Q2576">
        <v>948</v>
      </c>
      <c r="R2576">
        <v>17.41</v>
      </c>
      <c r="S2576" s="2">
        <f>Table1[[#This Row],[units_sold]]*(Table1[[#This Row],[return_rate]]/100)</f>
        <v>165.04679999999999</v>
      </c>
      <c r="T2576" s="2">
        <f>Table1[[#This Row],[units_sold]]-Table1[[#This Row],[unit_return]]</f>
        <v>782.95320000000004</v>
      </c>
      <c r="U2576">
        <f>Table1[[#This Row],[final_sold]]*Table1[[#This Row],[final_price]]</f>
        <v>2674673.5417552222</v>
      </c>
      <c r="V2576">
        <v>4.42</v>
      </c>
      <c r="W2576">
        <v>18</v>
      </c>
    </row>
    <row r="2577" spans="1:23" x14ac:dyDescent="0.3">
      <c r="A2577">
        <v>2021</v>
      </c>
      <c r="B2577" t="s">
        <v>41</v>
      </c>
      <c r="C2577" t="s">
        <v>19</v>
      </c>
      <c r="D2577">
        <v>29285</v>
      </c>
      <c r="E2577">
        <v>3.77</v>
      </c>
      <c r="F2577" s="2">
        <f>Table1[[#This Row],[website_traffic]]*(Table1[[#This Row],[conversion_rate]]/100)</f>
        <v>1104.0445</v>
      </c>
      <c r="G2577">
        <v>158450.92000000001</v>
      </c>
      <c r="H2577" s="2">
        <f>Table1[[#This Row],[marketing_spend]]/Table1[[#This Row],[customer buying]]</f>
        <v>143.51859911443788</v>
      </c>
      <c r="I2577">
        <v>25518.62</v>
      </c>
      <c r="J2577">
        <v>58.75</v>
      </c>
      <c r="K2577" s="1">
        <f t="shared" si="40"/>
        <v>10526.43075</v>
      </c>
      <c r="L2577">
        <v>238.71</v>
      </c>
      <c r="M2577">
        <v>0.89</v>
      </c>
      <c r="N2577" s="1">
        <f>Table1[[#This Row],[final_price]]*Table1[[#This Row],[competitor_price_index]]</f>
        <v>9368.5233674999999</v>
      </c>
      <c r="O2577" t="s">
        <v>45</v>
      </c>
      <c r="P2577">
        <v>3837</v>
      </c>
      <c r="Q2577">
        <v>704</v>
      </c>
      <c r="R2577">
        <v>3.27</v>
      </c>
      <c r="S2577" s="2">
        <f>Table1[[#This Row],[units_sold]]*(Table1[[#This Row],[return_rate]]/100)</f>
        <v>23.020800000000001</v>
      </c>
      <c r="T2577" s="2">
        <f>Table1[[#This Row],[units_sold]]-Table1[[#This Row],[unit_return]]</f>
        <v>680.97919999999999</v>
      </c>
      <c r="U2577">
        <f>Table1[[#This Row],[final_sold]]*Table1[[#This Row],[final_price]]</f>
        <v>7168280.3909903998</v>
      </c>
      <c r="V2577">
        <v>3.19</v>
      </c>
      <c r="W2577">
        <v>14.19</v>
      </c>
    </row>
    <row r="2578" spans="1:23" x14ac:dyDescent="0.3">
      <c r="A2578">
        <v>2021</v>
      </c>
      <c r="B2578" t="s">
        <v>41</v>
      </c>
      <c r="C2578" t="s">
        <v>18</v>
      </c>
      <c r="D2578">
        <v>95547</v>
      </c>
      <c r="E2578">
        <v>6.45</v>
      </c>
      <c r="F2578" s="2">
        <f>Table1[[#This Row],[website_traffic]]*(Table1[[#This Row],[conversion_rate]]/100)</f>
        <v>6162.7815000000001</v>
      </c>
      <c r="G2578">
        <v>309450.33</v>
      </c>
      <c r="H2578" s="2">
        <f>Table1[[#This Row],[marketing_spend]]/Table1[[#This Row],[customer buying]]</f>
        <v>50.212769996794471</v>
      </c>
      <c r="I2578">
        <v>41179.83</v>
      </c>
      <c r="J2578">
        <v>59.16</v>
      </c>
      <c r="K2578" s="1">
        <f t="shared" si="40"/>
        <v>16817.842572000001</v>
      </c>
      <c r="L2578">
        <v>157.53</v>
      </c>
      <c r="M2578">
        <v>0.84</v>
      </c>
      <c r="N2578" s="1">
        <f>Table1[[#This Row],[final_price]]*Table1[[#This Row],[competitor_price_index]]</f>
        <v>14126.98776048</v>
      </c>
      <c r="O2578" t="s">
        <v>45</v>
      </c>
      <c r="P2578">
        <v>3217</v>
      </c>
      <c r="Q2578">
        <v>5719</v>
      </c>
      <c r="R2578">
        <v>14.88</v>
      </c>
      <c r="S2578" s="2">
        <f>Table1[[#This Row],[units_sold]]*(Table1[[#This Row],[return_rate]]/100)</f>
        <v>850.98720000000014</v>
      </c>
      <c r="T2578" s="2">
        <f>Table1[[#This Row],[units_sold]]-Table1[[#This Row],[unit_return]]</f>
        <v>4868.0127999999995</v>
      </c>
      <c r="U2578">
        <f>Table1[[#This Row],[final_sold]]*Table1[[#This Row],[final_price]]</f>
        <v>81869472.908880919</v>
      </c>
      <c r="V2578">
        <v>4.6399999999999997</v>
      </c>
      <c r="W2578">
        <v>10.16</v>
      </c>
    </row>
    <row r="2579" spans="1:23" x14ac:dyDescent="0.3">
      <c r="A2579">
        <v>2021</v>
      </c>
      <c r="B2579" t="s">
        <v>41</v>
      </c>
      <c r="C2579" t="s">
        <v>20</v>
      </c>
      <c r="D2579">
        <v>2785</v>
      </c>
      <c r="E2579">
        <v>7.8</v>
      </c>
      <c r="F2579" s="2">
        <f>Table1[[#This Row],[website_traffic]]*(Table1[[#This Row],[conversion_rate]]/100)</f>
        <v>217.23</v>
      </c>
      <c r="G2579">
        <v>333087.53000000003</v>
      </c>
      <c r="H2579" s="2">
        <f>Table1[[#This Row],[marketing_spend]]/Table1[[#This Row],[customer buying]]</f>
        <v>1533.3403765594073</v>
      </c>
      <c r="I2579">
        <v>19022.82</v>
      </c>
      <c r="J2579">
        <v>22.55</v>
      </c>
      <c r="K2579" s="1">
        <f t="shared" si="40"/>
        <v>14733.174089999999</v>
      </c>
      <c r="L2579">
        <v>425.75</v>
      </c>
      <c r="M2579">
        <v>1.01</v>
      </c>
      <c r="N2579" s="1">
        <f>Table1[[#This Row],[final_price]]*Table1[[#This Row],[competitor_price_index]]</f>
        <v>14880.5058309</v>
      </c>
      <c r="O2579" t="s">
        <v>44</v>
      </c>
      <c r="P2579">
        <v>1651</v>
      </c>
      <c r="Q2579">
        <v>238</v>
      </c>
      <c r="R2579">
        <v>19.66</v>
      </c>
      <c r="S2579" s="2">
        <f>Table1[[#This Row],[units_sold]]*(Table1[[#This Row],[return_rate]]/100)</f>
        <v>46.790799999999997</v>
      </c>
      <c r="T2579" s="2">
        <f>Table1[[#This Row],[units_sold]]-Table1[[#This Row],[unit_return]]</f>
        <v>191.20920000000001</v>
      </c>
      <c r="U2579">
        <f>Table1[[#This Row],[final_sold]]*Table1[[#This Row],[final_price]]</f>
        <v>2817118.431209628</v>
      </c>
      <c r="V2579">
        <v>4.4000000000000004</v>
      </c>
      <c r="W2579">
        <v>12.18</v>
      </c>
    </row>
    <row r="2580" spans="1:23" x14ac:dyDescent="0.3">
      <c r="A2580">
        <v>2021</v>
      </c>
      <c r="B2580" t="s">
        <v>41</v>
      </c>
      <c r="C2580" t="s">
        <v>19</v>
      </c>
      <c r="D2580">
        <v>113616</v>
      </c>
      <c r="E2580">
        <v>4.97</v>
      </c>
      <c r="F2580" s="2">
        <f>Table1[[#This Row],[website_traffic]]*(Table1[[#This Row],[conversion_rate]]/100)</f>
        <v>5646.7151999999996</v>
      </c>
      <c r="G2580">
        <v>192673.96</v>
      </c>
      <c r="H2580" s="2">
        <f>Table1[[#This Row],[marketing_spend]]/Table1[[#This Row],[customer buying]]</f>
        <v>34.121423371945518</v>
      </c>
      <c r="I2580">
        <v>30528.16</v>
      </c>
      <c r="J2580">
        <v>57.39</v>
      </c>
      <c r="K2580" s="1">
        <f t="shared" si="40"/>
        <v>13008.048976000002</v>
      </c>
      <c r="L2580">
        <v>173.48</v>
      </c>
      <c r="M2580">
        <v>1.04</v>
      </c>
      <c r="N2580" s="1">
        <f>Table1[[#This Row],[final_price]]*Table1[[#This Row],[competitor_price_index]]</f>
        <v>13528.370935040002</v>
      </c>
      <c r="O2580" t="s">
        <v>45</v>
      </c>
      <c r="P2580">
        <v>1913</v>
      </c>
      <c r="Q2580">
        <v>4043</v>
      </c>
      <c r="R2580">
        <v>9.48</v>
      </c>
      <c r="S2580" s="2">
        <f>Table1[[#This Row],[units_sold]]*(Table1[[#This Row],[return_rate]]/100)</f>
        <v>383.27640000000002</v>
      </c>
      <c r="T2580" s="2">
        <f>Table1[[#This Row],[units_sold]]-Table1[[#This Row],[unit_return]]</f>
        <v>3659.7235999999998</v>
      </c>
      <c r="U2580">
        <f>Table1[[#This Row],[final_sold]]*Table1[[#This Row],[final_price]]</f>
        <v>47605863.827423036</v>
      </c>
      <c r="V2580">
        <v>3.58</v>
      </c>
      <c r="W2580">
        <v>14.22</v>
      </c>
    </row>
    <row r="2581" spans="1:23" x14ac:dyDescent="0.3">
      <c r="A2581">
        <v>2021</v>
      </c>
      <c r="B2581" t="s">
        <v>41</v>
      </c>
      <c r="C2581" t="s">
        <v>19</v>
      </c>
      <c r="D2581">
        <v>65399</v>
      </c>
      <c r="E2581">
        <v>5.92</v>
      </c>
      <c r="F2581" s="2">
        <f>Table1[[#This Row],[website_traffic]]*(Table1[[#This Row],[conversion_rate]]/100)</f>
        <v>3871.6208000000001</v>
      </c>
      <c r="G2581">
        <v>241957.59</v>
      </c>
      <c r="H2581" s="2">
        <f>Table1[[#This Row],[marketing_spend]]/Table1[[#This Row],[customer buying]]</f>
        <v>62.495167398625398</v>
      </c>
      <c r="I2581">
        <v>14552.96</v>
      </c>
      <c r="J2581">
        <v>12.09</v>
      </c>
      <c r="K2581" s="1">
        <f t="shared" si="40"/>
        <v>12793.507135999998</v>
      </c>
      <c r="L2581">
        <v>115.04</v>
      </c>
      <c r="M2581">
        <v>1.1499999999999999</v>
      </c>
      <c r="N2581" s="1">
        <f>Table1[[#This Row],[final_price]]*Table1[[#This Row],[competitor_price_index]]</f>
        <v>14712.533206399998</v>
      </c>
      <c r="O2581" t="s">
        <v>45</v>
      </c>
      <c r="P2581">
        <v>771</v>
      </c>
      <c r="Q2581">
        <v>3840</v>
      </c>
      <c r="R2581">
        <v>2.44</v>
      </c>
      <c r="S2581" s="2">
        <f>Table1[[#This Row],[units_sold]]*(Table1[[#This Row],[return_rate]]/100)</f>
        <v>93.695999999999998</v>
      </c>
      <c r="T2581" s="2">
        <f>Table1[[#This Row],[units_sold]]-Table1[[#This Row],[unit_return]]</f>
        <v>3746.3040000000001</v>
      </c>
      <c r="U2581">
        <f>Table1[[#This Row],[final_sold]]*Table1[[#This Row],[final_price]]</f>
        <v>47928366.957625337</v>
      </c>
      <c r="V2581">
        <v>4.96</v>
      </c>
      <c r="W2581">
        <v>10.029999999999999</v>
      </c>
    </row>
    <row r="2582" spans="1:23" x14ac:dyDescent="0.3">
      <c r="A2582">
        <v>2021</v>
      </c>
      <c r="B2582" t="s">
        <v>41</v>
      </c>
      <c r="C2582" t="s">
        <v>19</v>
      </c>
      <c r="D2582">
        <v>180252</v>
      </c>
      <c r="E2582">
        <v>4.6399999999999997</v>
      </c>
      <c r="F2582" s="2">
        <f>Table1[[#This Row],[website_traffic]]*(Table1[[#This Row],[conversion_rate]]/100)</f>
        <v>8363.6927999999989</v>
      </c>
      <c r="G2582">
        <v>461449.62</v>
      </c>
      <c r="H2582" s="2">
        <f>Table1[[#This Row],[marketing_spend]]/Table1[[#This Row],[customer buying]]</f>
        <v>55.172951832951114</v>
      </c>
      <c r="I2582">
        <v>7086.12</v>
      </c>
      <c r="J2582">
        <v>41.89</v>
      </c>
      <c r="K2582" s="1">
        <f t="shared" si="40"/>
        <v>4117.7443319999993</v>
      </c>
      <c r="L2582">
        <v>373.63</v>
      </c>
      <c r="M2582">
        <v>1.05</v>
      </c>
      <c r="N2582" s="1">
        <f>Table1[[#This Row],[final_price]]*Table1[[#This Row],[competitor_price_index]]</f>
        <v>4323.6315485999994</v>
      </c>
      <c r="O2582" t="s">
        <v>45</v>
      </c>
      <c r="P2582">
        <v>4538</v>
      </c>
      <c r="Q2582">
        <v>6038</v>
      </c>
      <c r="R2582">
        <v>23.27</v>
      </c>
      <c r="S2582" s="2">
        <f>Table1[[#This Row],[units_sold]]*(Table1[[#This Row],[return_rate]]/100)</f>
        <v>1405.0426</v>
      </c>
      <c r="T2582" s="2">
        <f>Table1[[#This Row],[units_sold]]-Table1[[#This Row],[unit_return]]</f>
        <v>4632.9574000000002</v>
      </c>
      <c r="U2582">
        <f>Table1[[#This Row],[final_sold]]*Table1[[#This Row],[final_price]]</f>
        <v>19077334.074247453</v>
      </c>
      <c r="V2582">
        <v>3.61</v>
      </c>
      <c r="W2582">
        <v>14.31</v>
      </c>
    </row>
    <row r="2583" spans="1:23" x14ac:dyDescent="0.3">
      <c r="A2583">
        <v>2021</v>
      </c>
      <c r="B2583" t="s">
        <v>41</v>
      </c>
      <c r="C2583" t="s">
        <v>18</v>
      </c>
      <c r="D2583">
        <v>70503</v>
      </c>
      <c r="E2583">
        <v>7.04</v>
      </c>
      <c r="F2583" s="2">
        <f>Table1[[#This Row],[website_traffic]]*(Table1[[#This Row],[conversion_rate]]/100)</f>
        <v>4963.4112000000005</v>
      </c>
      <c r="G2583">
        <v>216933.97</v>
      </c>
      <c r="H2583" s="2">
        <f>Table1[[#This Row],[marketing_spend]]/Table1[[#This Row],[customer buying]]</f>
        <v>43.706628618640337</v>
      </c>
      <c r="I2583">
        <v>31963.54</v>
      </c>
      <c r="J2583">
        <v>44.89</v>
      </c>
      <c r="K2583" s="1">
        <f t="shared" si="40"/>
        <v>17615.106893999997</v>
      </c>
      <c r="L2583">
        <v>407.4</v>
      </c>
      <c r="M2583">
        <v>1.01</v>
      </c>
      <c r="N2583" s="1">
        <f>Table1[[#This Row],[final_price]]*Table1[[#This Row],[competitor_price_index]]</f>
        <v>17791.257962939995</v>
      </c>
      <c r="O2583" t="s">
        <v>44</v>
      </c>
      <c r="P2583">
        <v>4505</v>
      </c>
      <c r="Q2583">
        <v>4864</v>
      </c>
      <c r="R2583">
        <v>10.87</v>
      </c>
      <c r="S2583" s="2">
        <f>Table1[[#This Row],[units_sold]]*(Table1[[#This Row],[return_rate]]/100)</f>
        <v>528.71679999999992</v>
      </c>
      <c r="T2583" s="2">
        <f>Table1[[#This Row],[units_sold]]-Table1[[#This Row],[unit_return]]</f>
        <v>4335.2831999999999</v>
      </c>
      <c r="U2583">
        <f>Table1[[#This Row],[final_sold]]*Table1[[#This Row],[final_price]]</f>
        <v>76366476.983762369</v>
      </c>
      <c r="V2583">
        <v>3.92</v>
      </c>
      <c r="W2583">
        <v>14.72</v>
      </c>
    </row>
    <row r="2584" spans="1:23" x14ac:dyDescent="0.3">
      <c r="A2584">
        <v>2022</v>
      </c>
      <c r="B2584" t="s">
        <v>41</v>
      </c>
      <c r="C2584" t="s">
        <v>19</v>
      </c>
      <c r="D2584">
        <v>11114</v>
      </c>
      <c r="E2584">
        <v>3.55</v>
      </c>
      <c r="F2584" s="2">
        <f>Table1[[#This Row],[website_traffic]]*(Table1[[#This Row],[conversion_rate]]/100)</f>
        <v>394.54699999999997</v>
      </c>
      <c r="G2584">
        <v>188731.19</v>
      </c>
      <c r="H2584" s="2">
        <f>Table1[[#This Row],[marketing_spend]]/Table1[[#This Row],[customer buying]]</f>
        <v>478.34906867876327</v>
      </c>
      <c r="I2584">
        <v>31076.07</v>
      </c>
      <c r="J2584">
        <v>15.8</v>
      </c>
      <c r="K2584" s="1">
        <f t="shared" si="40"/>
        <v>26166.050939999997</v>
      </c>
      <c r="L2584">
        <v>176.61</v>
      </c>
      <c r="M2584">
        <v>0.87</v>
      </c>
      <c r="N2584" s="1">
        <f>Table1[[#This Row],[final_price]]*Table1[[#This Row],[competitor_price_index]]</f>
        <v>22764.464317799997</v>
      </c>
      <c r="O2584" t="s">
        <v>45</v>
      </c>
      <c r="P2584">
        <v>2061</v>
      </c>
      <c r="Q2584">
        <v>371</v>
      </c>
      <c r="R2584">
        <v>17.88</v>
      </c>
      <c r="S2584" s="2">
        <f>Table1[[#This Row],[units_sold]]*(Table1[[#This Row],[return_rate]]/100)</f>
        <v>66.334800000000001</v>
      </c>
      <c r="T2584" s="2">
        <f>Table1[[#This Row],[units_sold]]-Table1[[#This Row],[unit_return]]</f>
        <v>304.66520000000003</v>
      </c>
      <c r="U2584">
        <f>Table1[[#This Row],[final_sold]]*Table1[[#This Row],[final_price]]</f>
        <v>7971885.1428452879</v>
      </c>
      <c r="V2584">
        <v>4.71</v>
      </c>
      <c r="W2584">
        <v>9.5</v>
      </c>
    </row>
    <row r="2585" spans="1:23" x14ac:dyDescent="0.3">
      <c r="A2585">
        <v>2022</v>
      </c>
      <c r="B2585" t="s">
        <v>41</v>
      </c>
      <c r="C2585" t="s">
        <v>19</v>
      </c>
      <c r="D2585">
        <v>84213</v>
      </c>
      <c r="E2585">
        <v>7.12</v>
      </c>
      <c r="F2585" s="2">
        <f>Table1[[#This Row],[website_traffic]]*(Table1[[#This Row],[conversion_rate]]/100)</f>
        <v>5995.9655999999995</v>
      </c>
      <c r="G2585">
        <v>172547.85</v>
      </c>
      <c r="H2585" s="2">
        <f>Table1[[#This Row],[marketing_spend]]/Table1[[#This Row],[customer buying]]</f>
        <v>28.777324873244773</v>
      </c>
      <c r="I2585">
        <v>6611.97</v>
      </c>
      <c r="J2585">
        <v>0.19</v>
      </c>
      <c r="K2585" s="1">
        <f t="shared" si="40"/>
        <v>6599.4072569999998</v>
      </c>
      <c r="L2585">
        <v>385.08</v>
      </c>
      <c r="M2585">
        <v>1.08</v>
      </c>
      <c r="N2585" s="1">
        <f>Table1[[#This Row],[final_price]]*Table1[[#This Row],[competitor_price_index]]</f>
        <v>7127.3598375600004</v>
      </c>
      <c r="O2585" t="s">
        <v>45</v>
      </c>
      <c r="P2585">
        <v>3904</v>
      </c>
      <c r="Q2585">
        <v>3669</v>
      </c>
      <c r="R2585">
        <v>7.61</v>
      </c>
      <c r="S2585" s="2">
        <f>Table1[[#This Row],[units_sold]]*(Table1[[#This Row],[return_rate]]/100)</f>
        <v>279.21089999999998</v>
      </c>
      <c r="T2585" s="2">
        <f>Table1[[#This Row],[units_sold]]-Table1[[#This Row],[unit_return]]</f>
        <v>3389.7891</v>
      </c>
      <c r="U2585">
        <f>Table1[[#This Row],[final_sold]]*Table1[[#This Row],[final_price]]</f>
        <v>22370598.786239497</v>
      </c>
      <c r="V2585">
        <v>3.06</v>
      </c>
      <c r="W2585">
        <v>14.83</v>
      </c>
    </row>
    <row r="2586" spans="1:23" x14ac:dyDescent="0.3">
      <c r="A2586">
        <v>2022</v>
      </c>
      <c r="B2586" t="s">
        <v>41</v>
      </c>
      <c r="C2586" t="s">
        <v>19</v>
      </c>
      <c r="D2586">
        <v>16904</v>
      </c>
      <c r="E2586">
        <v>6.36</v>
      </c>
      <c r="F2586" s="2">
        <f>Table1[[#This Row],[website_traffic]]*(Table1[[#This Row],[conversion_rate]]/100)</f>
        <v>1075.0944</v>
      </c>
      <c r="G2586">
        <v>146222.37</v>
      </c>
      <c r="H2586" s="2">
        <f>Table1[[#This Row],[marketing_spend]]/Table1[[#This Row],[customer buying]]</f>
        <v>136.00886582610792</v>
      </c>
      <c r="I2586">
        <v>15639.69</v>
      </c>
      <c r="J2586">
        <v>44.95</v>
      </c>
      <c r="K2586" s="1">
        <f t="shared" si="40"/>
        <v>8609.6493449999998</v>
      </c>
      <c r="L2586">
        <v>84.26</v>
      </c>
      <c r="M2586">
        <v>0.94</v>
      </c>
      <c r="N2586" s="1">
        <f>Table1[[#This Row],[final_price]]*Table1[[#This Row],[competitor_price_index]]</f>
        <v>8093.0703842999992</v>
      </c>
      <c r="O2586" t="s">
        <v>45</v>
      </c>
      <c r="P2586">
        <v>278</v>
      </c>
      <c r="Q2586">
        <v>1014</v>
      </c>
      <c r="R2586">
        <v>5.21</v>
      </c>
      <c r="S2586" s="2">
        <f>Table1[[#This Row],[units_sold]]*(Table1[[#This Row],[return_rate]]/100)</f>
        <v>52.8294</v>
      </c>
      <c r="T2586" s="2">
        <f>Table1[[#This Row],[units_sold]]-Table1[[#This Row],[unit_return]]</f>
        <v>961.17060000000004</v>
      </c>
      <c r="U2586">
        <f>Table1[[#This Row],[final_sold]]*Table1[[#This Row],[final_price]]</f>
        <v>8275341.8267232571</v>
      </c>
      <c r="V2586">
        <v>4.72</v>
      </c>
      <c r="W2586">
        <v>13.35</v>
      </c>
    </row>
    <row r="2587" spans="1:23" x14ac:dyDescent="0.3">
      <c r="A2587">
        <v>2022</v>
      </c>
      <c r="B2587" t="s">
        <v>41</v>
      </c>
      <c r="C2587" t="s">
        <v>19</v>
      </c>
      <c r="D2587">
        <v>163643</v>
      </c>
      <c r="E2587">
        <v>2.34</v>
      </c>
      <c r="F2587" s="2">
        <f>Table1[[#This Row],[website_traffic]]*(Table1[[#This Row],[conversion_rate]]/100)</f>
        <v>3829.2461999999996</v>
      </c>
      <c r="G2587">
        <v>491220.96</v>
      </c>
      <c r="H2587" s="2">
        <f>Table1[[#This Row],[marketing_spend]]/Table1[[#This Row],[customer buying]]</f>
        <v>128.28137297622703</v>
      </c>
      <c r="I2587">
        <v>27421.42</v>
      </c>
      <c r="J2587">
        <v>26.6</v>
      </c>
      <c r="K2587" s="1">
        <f t="shared" si="40"/>
        <v>20127.322279999997</v>
      </c>
      <c r="L2587">
        <v>485.79</v>
      </c>
      <c r="M2587">
        <v>1.05</v>
      </c>
      <c r="N2587" s="1">
        <f>Table1[[#This Row],[final_price]]*Table1[[#This Row],[competitor_price_index]]</f>
        <v>21133.688393999997</v>
      </c>
      <c r="O2587" t="s">
        <v>44</v>
      </c>
      <c r="P2587">
        <v>2833</v>
      </c>
      <c r="Q2587">
        <v>4441</v>
      </c>
      <c r="R2587">
        <v>2.48</v>
      </c>
      <c r="S2587" s="2">
        <f>Table1[[#This Row],[units_sold]]*(Table1[[#This Row],[return_rate]]/100)</f>
        <v>110.13679999999999</v>
      </c>
      <c r="T2587" s="2">
        <f>Table1[[#This Row],[units_sold]]-Table1[[#This Row],[unit_return]]</f>
        <v>4330.8631999999998</v>
      </c>
      <c r="U2587">
        <f>Table1[[#This Row],[final_sold]]*Table1[[#This Row],[final_price]]</f>
        <v>87168679.376992077</v>
      </c>
      <c r="V2587">
        <v>4.6399999999999997</v>
      </c>
      <c r="W2587">
        <v>16.57</v>
      </c>
    </row>
    <row r="2588" spans="1:23" x14ac:dyDescent="0.3">
      <c r="A2588">
        <v>2022</v>
      </c>
      <c r="B2588" t="s">
        <v>41</v>
      </c>
      <c r="C2588" t="s">
        <v>20</v>
      </c>
      <c r="D2588">
        <v>76224</v>
      </c>
      <c r="E2588">
        <v>7.63</v>
      </c>
      <c r="F2588" s="2">
        <f>Table1[[#This Row],[website_traffic]]*(Table1[[#This Row],[conversion_rate]]/100)</f>
        <v>5815.8911999999991</v>
      </c>
      <c r="G2588">
        <v>261565.98</v>
      </c>
      <c r="H2588" s="2">
        <f>Table1[[#This Row],[marketing_spend]]/Table1[[#This Row],[customer buying]]</f>
        <v>44.974359217724029</v>
      </c>
      <c r="I2588">
        <v>24456.71</v>
      </c>
      <c r="J2588">
        <v>59.11</v>
      </c>
      <c r="K2588" s="1">
        <f t="shared" si="40"/>
        <v>10000.348719000001</v>
      </c>
      <c r="L2588">
        <v>254.67</v>
      </c>
      <c r="M2588">
        <v>1.06</v>
      </c>
      <c r="N2588" s="1">
        <f>Table1[[#This Row],[final_price]]*Table1[[#This Row],[competitor_price_index]]</f>
        <v>10600.369642140002</v>
      </c>
      <c r="O2588" t="s">
        <v>44</v>
      </c>
      <c r="P2588">
        <v>4250</v>
      </c>
      <c r="Q2588">
        <v>4332</v>
      </c>
      <c r="R2588">
        <v>9.1300000000000008</v>
      </c>
      <c r="S2588" s="2">
        <f>Table1[[#This Row],[units_sold]]*(Table1[[#This Row],[return_rate]]/100)</f>
        <v>395.51160000000004</v>
      </c>
      <c r="T2588" s="2">
        <f>Table1[[#This Row],[units_sold]]-Table1[[#This Row],[unit_return]]</f>
        <v>3936.4884000000002</v>
      </c>
      <c r="U2588">
        <f>Table1[[#This Row],[final_sold]]*Table1[[#This Row],[final_price]]</f>
        <v>39366256.728298366</v>
      </c>
      <c r="V2588">
        <v>2.98</v>
      </c>
      <c r="W2588">
        <v>20.66</v>
      </c>
    </row>
    <row r="2589" spans="1:23" x14ac:dyDescent="0.3">
      <c r="A2589">
        <v>2022</v>
      </c>
      <c r="B2589" t="s">
        <v>41</v>
      </c>
      <c r="C2589" t="s">
        <v>19</v>
      </c>
      <c r="D2589">
        <v>138284</v>
      </c>
      <c r="E2589">
        <v>1.79</v>
      </c>
      <c r="F2589" s="2">
        <f>Table1[[#This Row],[website_traffic]]*(Table1[[#This Row],[conversion_rate]]/100)</f>
        <v>2475.2835999999998</v>
      </c>
      <c r="G2589">
        <v>487675.44</v>
      </c>
      <c r="H2589" s="2">
        <f>Table1[[#This Row],[marketing_spend]]/Table1[[#This Row],[customer buying]]</f>
        <v>197.01800634076841</v>
      </c>
      <c r="I2589">
        <v>33162.699999999997</v>
      </c>
      <c r="J2589">
        <v>49.88</v>
      </c>
      <c r="K2589" s="1">
        <f t="shared" si="40"/>
        <v>16621.145239999998</v>
      </c>
      <c r="L2589">
        <v>40.89</v>
      </c>
      <c r="M2589">
        <v>1</v>
      </c>
      <c r="N2589" s="1">
        <f>Table1[[#This Row],[final_price]]*Table1[[#This Row],[competitor_price_index]]</f>
        <v>16621.145239999998</v>
      </c>
      <c r="O2589" t="s">
        <v>45</v>
      </c>
      <c r="P2589">
        <v>3927</v>
      </c>
      <c r="Q2589">
        <v>1549</v>
      </c>
      <c r="R2589">
        <v>12.65</v>
      </c>
      <c r="S2589" s="2">
        <f>Table1[[#This Row],[units_sold]]*(Table1[[#This Row],[return_rate]]/100)</f>
        <v>195.9485</v>
      </c>
      <c r="T2589" s="2">
        <f>Table1[[#This Row],[units_sold]]-Table1[[#This Row],[unit_return]]</f>
        <v>1353.0515</v>
      </c>
      <c r="U2589">
        <f>Table1[[#This Row],[final_sold]]*Table1[[#This Row],[final_price]]</f>
        <v>22489265.498699859</v>
      </c>
      <c r="V2589">
        <v>3.13</v>
      </c>
      <c r="W2589">
        <v>9.51</v>
      </c>
    </row>
    <row r="2590" spans="1:23" x14ac:dyDescent="0.3">
      <c r="A2590">
        <v>2022</v>
      </c>
      <c r="B2590" t="s">
        <v>41</v>
      </c>
      <c r="C2590" t="s">
        <v>21</v>
      </c>
      <c r="D2590">
        <v>139525</v>
      </c>
      <c r="E2590">
        <v>5.53</v>
      </c>
      <c r="F2590" s="2">
        <f>Table1[[#This Row],[website_traffic]]*(Table1[[#This Row],[conversion_rate]]/100)</f>
        <v>7715.7325000000001</v>
      </c>
      <c r="G2590">
        <v>15612.73</v>
      </c>
      <c r="H2590" s="2">
        <f>Table1[[#This Row],[marketing_spend]]/Table1[[#This Row],[customer buying]]</f>
        <v>2.0234929088067788</v>
      </c>
      <c r="I2590">
        <v>9736.18</v>
      </c>
      <c r="J2590">
        <v>28.26</v>
      </c>
      <c r="K2590" s="1">
        <f t="shared" si="40"/>
        <v>6984.7355320000006</v>
      </c>
      <c r="L2590">
        <v>58.58</v>
      </c>
      <c r="M2590">
        <v>0.95</v>
      </c>
      <c r="N2590" s="1">
        <f>Table1[[#This Row],[final_price]]*Table1[[#This Row],[competitor_price_index]]</f>
        <v>6635.4987553999999</v>
      </c>
      <c r="O2590" t="s">
        <v>45</v>
      </c>
      <c r="P2590">
        <v>1324</v>
      </c>
      <c r="Q2590">
        <v>4351</v>
      </c>
      <c r="R2590">
        <v>17.260000000000002</v>
      </c>
      <c r="S2590" s="2">
        <f>Table1[[#This Row],[units_sold]]*(Table1[[#This Row],[return_rate]]/100)</f>
        <v>750.98260000000005</v>
      </c>
      <c r="T2590" s="2">
        <f>Table1[[#This Row],[units_sold]]-Table1[[#This Row],[unit_return]]</f>
        <v>3600.0173999999997</v>
      </c>
      <c r="U2590">
        <f>Table1[[#This Row],[final_sold]]*Table1[[#This Row],[final_price]]</f>
        <v>25145169.449598256</v>
      </c>
      <c r="V2590">
        <v>2.82</v>
      </c>
      <c r="W2590">
        <v>3.34</v>
      </c>
    </row>
    <row r="2591" spans="1:23" x14ac:dyDescent="0.3">
      <c r="A2591">
        <v>2022</v>
      </c>
      <c r="B2591" t="s">
        <v>41</v>
      </c>
      <c r="C2591" t="s">
        <v>18</v>
      </c>
      <c r="D2591">
        <v>10449</v>
      </c>
      <c r="E2591">
        <v>1.17</v>
      </c>
      <c r="F2591" s="2">
        <f>Table1[[#This Row],[website_traffic]]*(Table1[[#This Row],[conversion_rate]]/100)</f>
        <v>122.25329999999998</v>
      </c>
      <c r="G2591">
        <v>312457.02</v>
      </c>
      <c r="H2591" s="2">
        <f>Table1[[#This Row],[marketing_spend]]/Table1[[#This Row],[customer buying]]</f>
        <v>2555.8166528020106</v>
      </c>
      <c r="I2591">
        <v>7196.85</v>
      </c>
      <c r="J2591">
        <v>55.53</v>
      </c>
      <c r="K2591" s="1">
        <f t="shared" si="40"/>
        <v>3200.4391949999999</v>
      </c>
      <c r="L2591">
        <v>169.95</v>
      </c>
      <c r="M2591">
        <v>0.86</v>
      </c>
      <c r="N2591" s="1">
        <f>Table1[[#This Row],[final_price]]*Table1[[#This Row],[competitor_price_index]]</f>
        <v>2752.3777077</v>
      </c>
      <c r="O2591" t="s">
        <v>45</v>
      </c>
      <c r="P2591">
        <v>697</v>
      </c>
      <c r="Q2591">
        <v>120</v>
      </c>
      <c r="R2591">
        <v>21.92</v>
      </c>
      <c r="S2591" s="2">
        <f>Table1[[#This Row],[units_sold]]*(Table1[[#This Row],[return_rate]]/100)</f>
        <v>26.304000000000002</v>
      </c>
      <c r="T2591" s="2">
        <f>Table1[[#This Row],[units_sold]]-Table1[[#This Row],[unit_return]]</f>
        <v>93.695999999999998</v>
      </c>
      <c r="U2591">
        <f>Table1[[#This Row],[final_sold]]*Table1[[#This Row],[final_price]]</f>
        <v>299868.35081471998</v>
      </c>
      <c r="V2591">
        <v>4.93</v>
      </c>
      <c r="W2591">
        <v>20.63</v>
      </c>
    </row>
    <row r="2592" spans="1:23" x14ac:dyDescent="0.3">
      <c r="A2592">
        <v>2022</v>
      </c>
      <c r="B2592" t="s">
        <v>41</v>
      </c>
      <c r="C2592" t="s">
        <v>18</v>
      </c>
      <c r="D2592">
        <v>150433</v>
      </c>
      <c r="E2592">
        <v>1.78</v>
      </c>
      <c r="F2592" s="2">
        <f>Table1[[#This Row],[website_traffic]]*(Table1[[#This Row],[conversion_rate]]/100)</f>
        <v>2677.7073999999998</v>
      </c>
      <c r="G2592">
        <v>102835.65</v>
      </c>
      <c r="H2592" s="2">
        <f>Table1[[#This Row],[marketing_spend]]/Table1[[#This Row],[customer buying]]</f>
        <v>38.40436412133753</v>
      </c>
      <c r="I2592">
        <v>2156.7399999999998</v>
      </c>
      <c r="J2592">
        <v>28.67</v>
      </c>
      <c r="K2592" s="1">
        <f t="shared" si="40"/>
        <v>1538.402642</v>
      </c>
      <c r="L2592">
        <v>477.86</v>
      </c>
      <c r="M2592">
        <v>1.1499999999999999</v>
      </c>
      <c r="N2592" s="1">
        <f>Table1[[#This Row],[final_price]]*Table1[[#This Row],[competitor_price_index]]</f>
        <v>1769.1630382999999</v>
      </c>
      <c r="O2592" t="s">
        <v>45</v>
      </c>
      <c r="P2592">
        <v>3725</v>
      </c>
      <c r="Q2592">
        <v>2436</v>
      </c>
      <c r="R2592">
        <v>6.29</v>
      </c>
      <c r="S2592" s="2">
        <f>Table1[[#This Row],[units_sold]]*(Table1[[#This Row],[return_rate]]/100)</f>
        <v>153.2244</v>
      </c>
      <c r="T2592" s="2">
        <f>Table1[[#This Row],[units_sold]]-Table1[[#This Row],[unit_return]]</f>
        <v>2282.7755999999999</v>
      </c>
      <c r="U2592">
        <f>Table1[[#This Row],[final_sold]]*Table1[[#This Row],[final_price]]</f>
        <v>3511828.0141331353</v>
      </c>
      <c r="V2592">
        <v>4.55</v>
      </c>
      <c r="W2592">
        <v>5.93</v>
      </c>
    </row>
    <row r="2593" spans="1:23" x14ac:dyDescent="0.3">
      <c r="A2593">
        <v>2022</v>
      </c>
      <c r="B2593" t="s">
        <v>41</v>
      </c>
      <c r="C2593" t="s">
        <v>18</v>
      </c>
      <c r="D2593">
        <v>37201</v>
      </c>
      <c r="E2593">
        <v>2.06</v>
      </c>
      <c r="F2593" s="2">
        <f>Table1[[#This Row],[website_traffic]]*(Table1[[#This Row],[conversion_rate]]/100)</f>
        <v>766.34059999999999</v>
      </c>
      <c r="G2593">
        <v>134113.41</v>
      </c>
      <c r="H2593" s="2">
        <f>Table1[[#This Row],[marketing_spend]]/Table1[[#This Row],[customer buying]]</f>
        <v>175.00496515518034</v>
      </c>
      <c r="I2593">
        <v>2301.58</v>
      </c>
      <c r="J2593">
        <v>41.35</v>
      </c>
      <c r="K2593" s="1">
        <f t="shared" si="40"/>
        <v>1349.8766700000001</v>
      </c>
      <c r="L2593">
        <v>40.15</v>
      </c>
      <c r="M2593">
        <v>0.98</v>
      </c>
      <c r="N2593" s="1">
        <f>Table1[[#This Row],[final_price]]*Table1[[#This Row],[competitor_price_index]]</f>
        <v>1322.8791366</v>
      </c>
      <c r="O2593" t="s">
        <v>44</v>
      </c>
      <c r="P2593">
        <v>4423</v>
      </c>
      <c r="Q2593">
        <v>490</v>
      </c>
      <c r="R2593">
        <v>18</v>
      </c>
      <c r="S2593" s="2">
        <f>Table1[[#This Row],[units_sold]]*(Table1[[#This Row],[return_rate]]/100)</f>
        <v>88.2</v>
      </c>
      <c r="T2593" s="2">
        <f>Table1[[#This Row],[units_sold]]-Table1[[#This Row],[unit_return]]</f>
        <v>401.8</v>
      </c>
      <c r="U2593">
        <f>Table1[[#This Row],[final_sold]]*Table1[[#This Row],[final_price]]</f>
        <v>542380.44600600004</v>
      </c>
      <c r="V2593">
        <v>2.56</v>
      </c>
      <c r="W2593">
        <v>15.37</v>
      </c>
    </row>
    <row r="2594" spans="1:23" x14ac:dyDescent="0.3">
      <c r="A2594">
        <v>2022</v>
      </c>
      <c r="B2594" t="s">
        <v>41</v>
      </c>
      <c r="C2594" t="s">
        <v>21</v>
      </c>
      <c r="D2594">
        <v>160353</v>
      </c>
      <c r="E2594">
        <v>5.36</v>
      </c>
      <c r="F2594" s="2">
        <f>Table1[[#This Row],[website_traffic]]*(Table1[[#This Row],[conversion_rate]]/100)</f>
        <v>8594.9207999999999</v>
      </c>
      <c r="G2594">
        <v>225752.81</v>
      </c>
      <c r="H2594" s="2">
        <f>Table1[[#This Row],[marketing_spend]]/Table1[[#This Row],[customer buying]]</f>
        <v>26.2658394711444</v>
      </c>
      <c r="I2594">
        <v>34434.36</v>
      </c>
      <c r="J2594">
        <v>53.61</v>
      </c>
      <c r="K2594" s="1">
        <f t="shared" si="40"/>
        <v>15974.099603999999</v>
      </c>
      <c r="L2594">
        <v>155.66999999999999</v>
      </c>
      <c r="M2594">
        <v>1.1399999999999999</v>
      </c>
      <c r="N2594" s="1">
        <f>Table1[[#This Row],[final_price]]*Table1[[#This Row],[competitor_price_index]]</f>
        <v>18210.473548559996</v>
      </c>
      <c r="O2594" t="s">
        <v>45</v>
      </c>
      <c r="P2594">
        <v>1159</v>
      </c>
      <c r="Q2594">
        <v>6566</v>
      </c>
      <c r="R2594">
        <v>21.19</v>
      </c>
      <c r="S2594" s="2">
        <f>Table1[[#This Row],[units_sold]]*(Table1[[#This Row],[return_rate]]/100)</f>
        <v>1391.3353999999999</v>
      </c>
      <c r="T2594" s="2">
        <f>Table1[[#This Row],[units_sold]]-Table1[[#This Row],[unit_return]]</f>
        <v>5174.6646000000001</v>
      </c>
      <c r="U2594">
        <f>Table1[[#This Row],[final_sold]]*Table1[[#This Row],[final_price]]</f>
        <v>82660607.737692818</v>
      </c>
      <c r="V2594">
        <v>3.82</v>
      </c>
      <c r="W2594">
        <v>14.32</v>
      </c>
    </row>
    <row r="2595" spans="1:23" x14ac:dyDescent="0.3">
      <c r="A2595">
        <v>2022</v>
      </c>
      <c r="B2595" t="s">
        <v>41</v>
      </c>
      <c r="C2595" t="s">
        <v>22</v>
      </c>
      <c r="D2595">
        <v>196984</v>
      </c>
      <c r="E2595">
        <v>0.56999999999999995</v>
      </c>
      <c r="F2595" s="2">
        <f>Table1[[#This Row],[website_traffic]]*(Table1[[#This Row],[conversion_rate]]/100)</f>
        <v>1122.8087999999998</v>
      </c>
      <c r="G2595">
        <v>98255.41</v>
      </c>
      <c r="H2595" s="2">
        <f>Table1[[#This Row],[marketing_spend]]/Table1[[#This Row],[customer buying]]</f>
        <v>87.508585611370364</v>
      </c>
      <c r="I2595">
        <v>5990.43</v>
      </c>
      <c r="J2595">
        <v>59.63</v>
      </c>
      <c r="K2595" s="1">
        <f t="shared" si="40"/>
        <v>2418.3365909999998</v>
      </c>
      <c r="L2595">
        <v>180.77</v>
      </c>
      <c r="M2595">
        <v>0.84</v>
      </c>
      <c r="N2595" s="1">
        <f>Table1[[#This Row],[final_price]]*Table1[[#This Row],[competitor_price_index]]</f>
        <v>2031.4027364399997</v>
      </c>
      <c r="O2595" t="s">
        <v>44</v>
      </c>
      <c r="P2595">
        <v>3327</v>
      </c>
      <c r="Q2595">
        <v>889</v>
      </c>
      <c r="R2595">
        <v>22.38</v>
      </c>
      <c r="S2595" s="2">
        <f>Table1[[#This Row],[units_sold]]*(Table1[[#This Row],[return_rate]]/100)</f>
        <v>198.95820000000001</v>
      </c>
      <c r="T2595" s="2">
        <f>Table1[[#This Row],[units_sold]]-Table1[[#This Row],[unit_return]]</f>
        <v>690.04179999999997</v>
      </c>
      <c r="U2595">
        <f>Table1[[#This Row],[final_sold]]*Table1[[#This Row],[final_price]]</f>
        <v>1668753.3342595035</v>
      </c>
      <c r="V2595">
        <v>3.17</v>
      </c>
      <c r="W2595">
        <v>17.95</v>
      </c>
    </row>
    <row r="2596" spans="1:23" x14ac:dyDescent="0.3">
      <c r="A2596">
        <v>2022</v>
      </c>
      <c r="B2596" t="s">
        <v>41</v>
      </c>
      <c r="C2596" t="s">
        <v>21</v>
      </c>
      <c r="D2596">
        <v>93862</v>
      </c>
      <c r="E2596">
        <v>3.77</v>
      </c>
      <c r="F2596" s="2">
        <f>Table1[[#This Row],[website_traffic]]*(Table1[[#This Row],[conversion_rate]]/100)</f>
        <v>3538.5973999999997</v>
      </c>
      <c r="G2596">
        <v>267943.40000000002</v>
      </c>
      <c r="H2596" s="2">
        <f>Table1[[#This Row],[marketing_spend]]/Table1[[#This Row],[customer buying]]</f>
        <v>75.720227455092811</v>
      </c>
      <c r="I2596">
        <v>21160.65</v>
      </c>
      <c r="J2596">
        <v>0.6</v>
      </c>
      <c r="K2596" s="1">
        <f t="shared" si="40"/>
        <v>21033.686100000003</v>
      </c>
      <c r="L2596">
        <v>118.71</v>
      </c>
      <c r="M2596">
        <v>1.1399999999999999</v>
      </c>
      <c r="N2596" s="1">
        <f>Table1[[#This Row],[final_price]]*Table1[[#This Row],[competitor_price_index]]</f>
        <v>23978.402153999999</v>
      </c>
      <c r="O2596" t="s">
        <v>44</v>
      </c>
      <c r="P2596">
        <v>1826</v>
      </c>
      <c r="Q2596">
        <v>3644</v>
      </c>
      <c r="R2596">
        <v>8.77</v>
      </c>
      <c r="S2596" s="2">
        <f>Table1[[#This Row],[units_sold]]*(Table1[[#This Row],[return_rate]]/100)</f>
        <v>319.5788</v>
      </c>
      <c r="T2596" s="2">
        <f>Table1[[#This Row],[units_sold]]-Table1[[#This Row],[unit_return]]</f>
        <v>3324.4211999999998</v>
      </c>
      <c r="U2596">
        <f>Table1[[#This Row],[final_sold]]*Table1[[#This Row],[final_price]]</f>
        <v>69924831.984985322</v>
      </c>
      <c r="V2596">
        <v>4.12</v>
      </c>
      <c r="W2596">
        <v>8.25</v>
      </c>
    </row>
    <row r="2597" spans="1:23" x14ac:dyDescent="0.3">
      <c r="A2597">
        <v>2022</v>
      </c>
      <c r="B2597" t="s">
        <v>41</v>
      </c>
      <c r="C2597" t="s">
        <v>22</v>
      </c>
      <c r="D2597">
        <v>182828</v>
      </c>
      <c r="E2597">
        <v>1.03</v>
      </c>
      <c r="F2597" s="2">
        <f>Table1[[#This Row],[website_traffic]]*(Table1[[#This Row],[conversion_rate]]/100)</f>
        <v>1883.1284000000001</v>
      </c>
      <c r="G2597">
        <v>233028.55</v>
      </c>
      <c r="H2597" s="2">
        <f>Table1[[#This Row],[marketing_spend]]/Table1[[#This Row],[customer buying]]</f>
        <v>123.74543870720657</v>
      </c>
      <c r="I2597">
        <v>42054.05</v>
      </c>
      <c r="J2597">
        <v>35.81</v>
      </c>
      <c r="K2597" s="1">
        <f t="shared" si="40"/>
        <v>26994.494694999998</v>
      </c>
      <c r="L2597">
        <v>215.27</v>
      </c>
      <c r="M2597">
        <v>1.1200000000000001</v>
      </c>
      <c r="N2597" s="1">
        <f>Table1[[#This Row],[final_price]]*Table1[[#This Row],[competitor_price_index]]</f>
        <v>30233.8340584</v>
      </c>
      <c r="O2597" t="s">
        <v>45</v>
      </c>
      <c r="P2597">
        <v>363</v>
      </c>
      <c r="Q2597">
        <v>971</v>
      </c>
      <c r="R2597">
        <v>2.85</v>
      </c>
      <c r="S2597" s="2">
        <f>Table1[[#This Row],[units_sold]]*(Table1[[#This Row],[return_rate]]/100)</f>
        <v>27.673500000000001</v>
      </c>
      <c r="T2597" s="2">
        <f>Table1[[#This Row],[units_sold]]-Table1[[#This Row],[unit_return]]</f>
        <v>943.32650000000001</v>
      </c>
      <c r="U2597">
        <f>Table1[[#This Row],[final_sold]]*Table1[[#This Row],[final_price]]</f>
        <v>25464622.199902914</v>
      </c>
      <c r="V2597">
        <v>2.58</v>
      </c>
      <c r="W2597">
        <v>12.29</v>
      </c>
    </row>
    <row r="2598" spans="1:23" x14ac:dyDescent="0.3">
      <c r="A2598">
        <v>2022</v>
      </c>
      <c r="B2598" t="s">
        <v>41</v>
      </c>
      <c r="C2598" t="s">
        <v>18</v>
      </c>
      <c r="D2598">
        <v>26365</v>
      </c>
      <c r="E2598">
        <v>5.18</v>
      </c>
      <c r="F2598" s="2">
        <f>Table1[[#This Row],[website_traffic]]*(Table1[[#This Row],[conversion_rate]]/100)</f>
        <v>1365.7069999999999</v>
      </c>
      <c r="G2598">
        <v>424722.46</v>
      </c>
      <c r="H2598" s="2">
        <f>Table1[[#This Row],[marketing_spend]]/Table1[[#This Row],[customer buying]]</f>
        <v>310.99090800589005</v>
      </c>
      <c r="I2598">
        <v>2383.5700000000002</v>
      </c>
      <c r="J2598">
        <v>57.57</v>
      </c>
      <c r="K2598" s="1">
        <f t="shared" si="40"/>
        <v>1011.3487510000001</v>
      </c>
      <c r="L2598">
        <v>331</v>
      </c>
      <c r="M2598">
        <v>1.1299999999999999</v>
      </c>
      <c r="N2598" s="1">
        <f>Table1[[#This Row],[final_price]]*Table1[[#This Row],[competitor_price_index]]</f>
        <v>1142.82408863</v>
      </c>
      <c r="O2598" t="s">
        <v>45</v>
      </c>
      <c r="P2598">
        <v>244</v>
      </c>
      <c r="Q2598">
        <v>816</v>
      </c>
      <c r="R2598">
        <v>4.63</v>
      </c>
      <c r="S2598" s="2">
        <f>Table1[[#This Row],[units_sold]]*(Table1[[#This Row],[return_rate]]/100)</f>
        <v>37.780799999999999</v>
      </c>
      <c r="T2598" s="2">
        <f>Table1[[#This Row],[units_sold]]-Table1[[#This Row],[unit_return]]</f>
        <v>778.2192</v>
      </c>
      <c r="U2598">
        <f>Table1[[#This Row],[final_sold]]*Table1[[#This Row],[final_price]]</f>
        <v>787051.01592421927</v>
      </c>
      <c r="V2598">
        <v>2.99</v>
      </c>
      <c r="W2598">
        <v>8.24</v>
      </c>
    </row>
    <row r="2599" spans="1:23" x14ac:dyDescent="0.3">
      <c r="A2599">
        <v>2022</v>
      </c>
      <c r="B2599" t="s">
        <v>41</v>
      </c>
      <c r="C2599" t="s">
        <v>18</v>
      </c>
      <c r="D2599">
        <v>142981</v>
      </c>
      <c r="E2599">
        <v>5.95</v>
      </c>
      <c r="F2599" s="2">
        <f>Table1[[#This Row],[website_traffic]]*(Table1[[#This Row],[conversion_rate]]/100)</f>
        <v>8507.3695000000007</v>
      </c>
      <c r="G2599">
        <v>280949.90000000002</v>
      </c>
      <c r="H2599" s="2">
        <f>Table1[[#This Row],[marketing_spend]]/Table1[[#This Row],[customer buying]]</f>
        <v>33.024297345965756</v>
      </c>
      <c r="I2599">
        <v>13282.13</v>
      </c>
      <c r="J2599">
        <v>56.71</v>
      </c>
      <c r="K2599" s="1">
        <f t="shared" si="40"/>
        <v>5749.8340769999986</v>
      </c>
      <c r="L2599">
        <v>152.66999999999999</v>
      </c>
      <c r="M2599">
        <v>0.8</v>
      </c>
      <c r="N2599" s="1">
        <f>Table1[[#This Row],[final_price]]*Table1[[#This Row],[competitor_price_index]]</f>
        <v>4599.8672615999994</v>
      </c>
      <c r="O2599" t="s">
        <v>45</v>
      </c>
      <c r="P2599">
        <v>496</v>
      </c>
      <c r="Q2599">
        <v>8133</v>
      </c>
      <c r="R2599">
        <v>11.66</v>
      </c>
      <c r="S2599" s="2">
        <f>Table1[[#This Row],[units_sold]]*(Table1[[#This Row],[return_rate]]/100)</f>
        <v>948.30779999999993</v>
      </c>
      <c r="T2599" s="2">
        <f>Table1[[#This Row],[units_sold]]-Table1[[#This Row],[unit_return]]</f>
        <v>7184.6922000000004</v>
      </c>
      <c r="U2599">
        <f>Table1[[#This Row],[final_sold]]*Table1[[#This Row],[final_price]]</f>
        <v>41310788.044316091</v>
      </c>
      <c r="V2599">
        <v>4.78</v>
      </c>
      <c r="W2599">
        <v>13.23</v>
      </c>
    </row>
    <row r="2600" spans="1:23" x14ac:dyDescent="0.3">
      <c r="A2600">
        <v>2022</v>
      </c>
      <c r="B2600" t="s">
        <v>41</v>
      </c>
      <c r="C2600" t="s">
        <v>21</v>
      </c>
      <c r="D2600">
        <v>31796</v>
      </c>
      <c r="E2600">
        <v>6.69</v>
      </c>
      <c r="F2600" s="2">
        <f>Table1[[#This Row],[website_traffic]]*(Table1[[#This Row],[conversion_rate]]/100)</f>
        <v>2127.1523999999999</v>
      </c>
      <c r="G2600">
        <v>473877.38</v>
      </c>
      <c r="H2600" s="2">
        <f>Table1[[#This Row],[marketing_spend]]/Table1[[#This Row],[customer buying]]</f>
        <v>222.7754720348199</v>
      </c>
      <c r="I2600">
        <v>45171.92</v>
      </c>
      <c r="J2600">
        <v>41.63</v>
      </c>
      <c r="K2600" s="1">
        <f t="shared" si="40"/>
        <v>26366.849704</v>
      </c>
      <c r="L2600">
        <v>330.36</v>
      </c>
      <c r="M2600">
        <v>0.98</v>
      </c>
      <c r="N2600" s="1">
        <f>Table1[[#This Row],[final_price]]*Table1[[#This Row],[competitor_price_index]]</f>
        <v>25839.51270992</v>
      </c>
      <c r="O2600" t="s">
        <v>44</v>
      </c>
      <c r="P2600">
        <v>3373</v>
      </c>
      <c r="Q2600">
        <v>2366</v>
      </c>
      <c r="R2600">
        <v>24.62</v>
      </c>
      <c r="S2600" s="2">
        <f>Table1[[#This Row],[units_sold]]*(Table1[[#This Row],[return_rate]]/100)</f>
        <v>582.50919999999996</v>
      </c>
      <c r="T2600" s="2">
        <f>Table1[[#This Row],[units_sold]]-Table1[[#This Row],[unit_return]]</f>
        <v>1783.4908</v>
      </c>
      <c r="U2600">
        <f>Table1[[#This Row],[final_sold]]*Table1[[#This Row],[final_price]]</f>
        <v>47025033.872066721</v>
      </c>
      <c r="V2600">
        <v>4.45</v>
      </c>
      <c r="W2600">
        <v>15.01</v>
      </c>
    </row>
    <row r="2601" spans="1:23" x14ac:dyDescent="0.3">
      <c r="A2601">
        <v>2022</v>
      </c>
      <c r="B2601" t="s">
        <v>41</v>
      </c>
      <c r="C2601" t="s">
        <v>19</v>
      </c>
      <c r="D2601">
        <v>58600</v>
      </c>
      <c r="E2601">
        <v>7.96</v>
      </c>
      <c r="F2601" s="2">
        <f>Table1[[#This Row],[website_traffic]]*(Table1[[#This Row],[conversion_rate]]/100)</f>
        <v>4664.5600000000004</v>
      </c>
      <c r="G2601">
        <v>411070.78</v>
      </c>
      <c r="H2601" s="2">
        <f>Table1[[#This Row],[marketing_spend]]/Table1[[#This Row],[customer buying]]</f>
        <v>88.126378479427856</v>
      </c>
      <c r="I2601">
        <v>44109.52</v>
      </c>
      <c r="J2601">
        <v>45.03</v>
      </c>
      <c r="K2601" s="1">
        <f t="shared" si="40"/>
        <v>24247.003143999998</v>
      </c>
      <c r="L2601">
        <v>415.44</v>
      </c>
      <c r="M2601">
        <v>1.1000000000000001</v>
      </c>
      <c r="N2601" s="1">
        <f>Table1[[#This Row],[final_price]]*Table1[[#This Row],[competitor_price_index]]</f>
        <v>26671.703458399999</v>
      </c>
      <c r="O2601" t="s">
        <v>45</v>
      </c>
      <c r="P2601">
        <v>4023</v>
      </c>
      <c r="Q2601">
        <v>3619</v>
      </c>
      <c r="R2601">
        <v>6.45</v>
      </c>
      <c r="S2601" s="2">
        <f>Table1[[#This Row],[units_sold]]*(Table1[[#This Row],[return_rate]]/100)</f>
        <v>233.4255</v>
      </c>
      <c r="T2601" s="2">
        <f>Table1[[#This Row],[units_sold]]-Table1[[#This Row],[unit_return]]</f>
        <v>3385.5745000000002</v>
      </c>
      <c r="U2601">
        <f>Table1[[#This Row],[final_sold]]*Table1[[#This Row],[final_price]]</f>
        <v>82090035.545746222</v>
      </c>
      <c r="V2601">
        <v>3.88</v>
      </c>
      <c r="W2601">
        <v>15.29</v>
      </c>
    </row>
    <row r="2602" spans="1:23" x14ac:dyDescent="0.3">
      <c r="A2602">
        <v>2022</v>
      </c>
      <c r="B2602" t="s">
        <v>41</v>
      </c>
      <c r="C2602" t="s">
        <v>18</v>
      </c>
      <c r="D2602">
        <v>15770</v>
      </c>
      <c r="E2602">
        <v>1.03</v>
      </c>
      <c r="F2602" s="2">
        <f>Table1[[#This Row],[website_traffic]]*(Table1[[#This Row],[conversion_rate]]/100)</f>
        <v>162.43100000000001</v>
      </c>
      <c r="G2602">
        <v>41688.99</v>
      </c>
      <c r="H2602" s="2">
        <f>Table1[[#This Row],[marketing_spend]]/Table1[[#This Row],[customer buying]]</f>
        <v>256.65661111487339</v>
      </c>
      <c r="I2602">
        <v>16930.12</v>
      </c>
      <c r="J2602">
        <v>55.48</v>
      </c>
      <c r="K2602" s="1">
        <f t="shared" si="40"/>
        <v>7537.2894240000005</v>
      </c>
      <c r="L2602">
        <v>413.81</v>
      </c>
      <c r="M2602">
        <v>0.95</v>
      </c>
      <c r="N2602" s="1">
        <f>Table1[[#This Row],[final_price]]*Table1[[#This Row],[competitor_price_index]]</f>
        <v>7160.4249528</v>
      </c>
      <c r="O2602" t="s">
        <v>44</v>
      </c>
      <c r="P2602">
        <v>4598</v>
      </c>
      <c r="Q2602">
        <v>104</v>
      </c>
      <c r="R2602">
        <v>7.28</v>
      </c>
      <c r="S2602" s="2">
        <f>Table1[[#This Row],[units_sold]]*(Table1[[#This Row],[return_rate]]/100)</f>
        <v>7.5712000000000002</v>
      </c>
      <c r="T2602" s="2">
        <f>Table1[[#This Row],[units_sold]]-Table1[[#This Row],[unit_return]]</f>
        <v>96.428799999999995</v>
      </c>
      <c r="U2602">
        <f>Table1[[#This Row],[final_sold]]*Table1[[#This Row],[final_price]]</f>
        <v>726811.77440901124</v>
      </c>
      <c r="V2602">
        <v>2.58</v>
      </c>
      <c r="W2602">
        <v>17.96</v>
      </c>
    </row>
    <row r="2603" spans="1:23" x14ac:dyDescent="0.3">
      <c r="A2603">
        <v>2022</v>
      </c>
      <c r="B2603" t="s">
        <v>41</v>
      </c>
      <c r="C2603" t="s">
        <v>18</v>
      </c>
      <c r="D2603">
        <v>51189</v>
      </c>
      <c r="E2603">
        <v>2.8</v>
      </c>
      <c r="F2603" s="2">
        <f>Table1[[#This Row],[website_traffic]]*(Table1[[#This Row],[conversion_rate]]/100)</f>
        <v>1433.2919999999999</v>
      </c>
      <c r="G2603">
        <v>260289.41</v>
      </c>
      <c r="H2603" s="2">
        <f>Table1[[#This Row],[marketing_spend]]/Table1[[#This Row],[customer buying]]</f>
        <v>181.60249969999137</v>
      </c>
      <c r="I2603">
        <v>2398.4499999999998</v>
      </c>
      <c r="J2603">
        <v>36.53</v>
      </c>
      <c r="K2603" s="1">
        <f t="shared" si="40"/>
        <v>1522.2962150000001</v>
      </c>
      <c r="L2603">
        <v>360.01</v>
      </c>
      <c r="M2603">
        <v>1.0900000000000001</v>
      </c>
      <c r="N2603" s="1">
        <f>Table1[[#This Row],[final_price]]*Table1[[#This Row],[competitor_price_index]]</f>
        <v>1659.3028743500001</v>
      </c>
      <c r="O2603" t="s">
        <v>45</v>
      </c>
      <c r="P2603">
        <v>1771</v>
      </c>
      <c r="Q2603">
        <v>1398</v>
      </c>
      <c r="R2603">
        <v>16.61</v>
      </c>
      <c r="S2603" s="2">
        <f>Table1[[#This Row],[units_sold]]*(Table1[[#This Row],[return_rate]]/100)</f>
        <v>232.20779999999999</v>
      </c>
      <c r="T2603" s="2">
        <f>Table1[[#This Row],[units_sold]]-Table1[[#This Row],[unit_return]]</f>
        <v>1165.7922000000001</v>
      </c>
      <c r="U2603">
        <f>Table1[[#This Row],[final_sold]]*Table1[[#This Row],[final_price]]</f>
        <v>1774681.0535365231</v>
      </c>
      <c r="V2603">
        <v>4.88</v>
      </c>
      <c r="W2603">
        <v>15.31</v>
      </c>
    </row>
    <row r="2604" spans="1:23" x14ac:dyDescent="0.3">
      <c r="A2604">
        <v>2022</v>
      </c>
      <c r="B2604" t="s">
        <v>41</v>
      </c>
      <c r="C2604" t="s">
        <v>20</v>
      </c>
      <c r="D2604">
        <v>14229</v>
      </c>
      <c r="E2604">
        <v>4.1100000000000003</v>
      </c>
      <c r="F2604" s="2">
        <f>Table1[[#This Row],[website_traffic]]*(Table1[[#This Row],[conversion_rate]]/100)</f>
        <v>584.81190000000004</v>
      </c>
      <c r="G2604">
        <v>145925.49</v>
      </c>
      <c r="H2604" s="2">
        <f>Table1[[#This Row],[marketing_spend]]/Table1[[#This Row],[customer buying]]</f>
        <v>249.52551410120071</v>
      </c>
      <c r="I2604">
        <v>11142.19</v>
      </c>
      <c r="J2604">
        <v>21.41</v>
      </c>
      <c r="K2604" s="1">
        <f t="shared" si="40"/>
        <v>8756.6471210000018</v>
      </c>
      <c r="L2604">
        <v>477.15</v>
      </c>
      <c r="M2604">
        <v>0.92</v>
      </c>
      <c r="N2604" s="1">
        <f>Table1[[#This Row],[final_price]]*Table1[[#This Row],[competitor_price_index]]</f>
        <v>8056.1153513200024</v>
      </c>
      <c r="O2604" t="s">
        <v>45</v>
      </c>
      <c r="P2604">
        <v>2958</v>
      </c>
      <c r="Q2604">
        <v>492</v>
      </c>
      <c r="R2604">
        <v>5.68</v>
      </c>
      <c r="S2604" s="2">
        <f>Table1[[#This Row],[units_sold]]*(Table1[[#This Row],[return_rate]]/100)</f>
        <v>27.945599999999999</v>
      </c>
      <c r="T2604" s="2">
        <f>Table1[[#This Row],[units_sold]]-Table1[[#This Row],[unit_return]]</f>
        <v>464.05439999999999</v>
      </c>
      <c r="U2604">
        <f>Table1[[#This Row],[final_sold]]*Table1[[#This Row],[final_price]]</f>
        <v>4063560.6257473831</v>
      </c>
      <c r="V2604">
        <v>4.21</v>
      </c>
      <c r="W2604">
        <v>6.64</v>
      </c>
    </row>
    <row r="2605" spans="1:23" x14ac:dyDescent="0.3">
      <c r="A2605">
        <v>2022</v>
      </c>
      <c r="B2605" t="s">
        <v>41</v>
      </c>
      <c r="C2605" t="s">
        <v>18</v>
      </c>
      <c r="D2605">
        <v>155042</v>
      </c>
      <c r="E2605">
        <v>6.67</v>
      </c>
      <c r="F2605" s="2">
        <f>Table1[[#This Row],[website_traffic]]*(Table1[[#This Row],[conversion_rate]]/100)</f>
        <v>10341.301399999998</v>
      </c>
      <c r="G2605">
        <v>215047.38</v>
      </c>
      <c r="H2605" s="2">
        <f>Table1[[#This Row],[marketing_spend]]/Table1[[#This Row],[customer buying]]</f>
        <v>20.795001681316439</v>
      </c>
      <c r="I2605">
        <v>13803.35</v>
      </c>
      <c r="J2605">
        <v>21.57</v>
      </c>
      <c r="K2605" s="1">
        <f t="shared" si="40"/>
        <v>10825.967404999999</v>
      </c>
      <c r="L2605">
        <v>202.72</v>
      </c>
      <c r="M2605">
        <v>0.91</v>
      </c>
      <c r="N2605" s="1">
        <f>Table1[[#This Row],[final_price]]*Table1[[#This Row],[competitor_price_index]]</f>
        <v>9851.6303385499996</v>
      </c>
      <c r="O2605" t="s">
        <v>45</v>
      </c>
      <c r="P2605">
        <v>3553</v>
      </c>
      <c r="Q2605">
        <v>7342</v>
      </c>
      <c r="R2605">
        <v>24.25</v>
      </c>
      <c r="S2605" s="2">
        <f>Table1[[#This Row],[units_sold]]*(Table1[[#This Row],[return_rate]]/100)</f>
        <v>1780.4349999999999</v>
      </c>
      <c r="T2605" s="2">
        <f>Table1[[#This Row],[units_sold]]-Table1[[#This Row],[unit_return]]</f>
        <v>5561.5650000000005</v>
      </c>
      <c r="U2605">
        <f>Table1[[#This Row],[final_sold]]*Table1[[#This Row],[final_price]]</f>
        <v>60209321.410788827</v>
      </c>
      <c r="V2605">
        <v>3.55</v>
      </c>
      <c r="W2605">
        <v>10.94</v>
      </c>
    </row>
    <row r="2606" spans="1:23" x14ac:dyDescent="0.3">
      <c r="A2606">
        <v>2022</v>
      </c>
      <c r="B2606" t="s">
        <v>41</v>
      </c>
      <c r="C2606" t="s">
        <v>21</v>
      </c>
      <c r="D2606">
        <v>85010</v>
      </c>
      <c r="E2606">
        <v>6.49</v>
      </c>
      <c r="F2606" s="2">
        <f>Table1[[#This Row],[website_traffic]]*(Table1[[#This Row],[conversion_rate]]/100)</f>
        <v>5517.1490000000003</v>
      </c>
      <c r="G2606">
        <v>151869.60999999999</v>
      </c>
      <c r="H2606" s="2">
        <f>Table1[[#This Row],[marketing_spend]]/Table1[[#This Row],[customer buying]]</f>
        <v>27.526827714821547</v>
      </c>
      <c r="I2606">
        <v>30298.16</v>
      </c>
      <c r="J2606">
        <v>6.24</v>
      </c>
      <c r="K2606" s="1">
        <f t="shared" si="40"/>
        <v>28407.554816</v>
      </c>
      <c r="L2606">
        <v>120.11</v>
      </c>
      <c r="M2606">
        <v>1.1599999999999999</v>
      </c>
      <c r="N2606" s="1">
        <f>Table1[[#This Row],[final_price]]*Table1[[#This Row],[competitor_price_index]]</f>
        <v>32952.763586559995</v>
      </c>
      <c r="O2606" t="s">
        <v>45</v>
      </c>
      <c r="P2606">
        <v>3081</v>
      </c>
      <c r="Q2606">
        <v>4932</v>
      </c>
      <c r="R2606">
        <v>20.059999999999999</v>
      </c>
      <c r="S2606" s="2">
        <f>Table1[[#This Row],[units_sold]]*(Table1[[#This Row],[return_rate]]/100)</f>
        <v>989.35919999999999</v>
      </c>
      <c r="T2606" s="2">
        <f>Table1[[#This Row],[units_sold]]-Table1[[#This Row],[unit_return]]</f>
        <v>3942.6408000000001</v>
      </c>
      <c r="U2606">
        <f>Table1[[#This Row],[final_sold]]*Table1[[#This Row],[final_price]]</f>
        <v>112000784.6457981</v>
      </c>
      <c r="V2606">
        <v>4.47</v>
      </c>
      <c r="W2606">
        <v>5.34</v>
      </c>
    </row>
    <row r="2607" spans="1:23" x14ac:dyDescent="0.3">
      <c r="A2607">
        <v>2022</v>
      </c>
      <c r="B2607" t="s">
        <v>41</v>
      </c>
      <c r="C2607" t="s">
        <v>21</v>
      </c>
      <c r="D2607">
        <v>84114</v>
      </c>
      <c r="E2607">
        <v>7.47</v>
      </c>
      <c r="F2607" s="2">
        <f>Table1[[#This Row],[website_traffic]]*(Table1[[#This Row],[conversion_rate]]/100)</f>
        <v>6283.3158000000003</v>
      </c>
      <c r="G2607">
        <v>177965.43</v>
      </c>
      <c r="H2607" s="2">
        <f>Table1[[#This Row],[marketing_spend]]/Table1[[#This Row],[customer buying]]</f>
        <v>28.32348964538755</v>
      </c>
      <c r="I2607">
        <v>6189.49</v>
      </c>
      <c r="J2607">
        <v>46.02</v>
      </c>
      <c r="K2607" s="1">
        <f t="shared" si="40"/>
        <v>3341.0867019999996</v>
      </c>
      <c r="L2607">
        <v>23.16</v>
      </c>
      <c r="M2607">
        <v>1.17</v>
      </c>
      <c r="N2607" s="1">
        <f>Table1[[#This Row],[final_price]]*Table1[[#This Row],[competitor_price_index]]</f>
        <v>3909.0714413399992</v>
      </c>
      <c r="O2607" t="s">
        <v>44</v>
      </c>
      <c r="P2607">
        <v>853</v>
      </c>
      <c r="Q2607">
        <v>4838</v>
      </c>
      <c r="R2607">
        <v>17.5</v>
      </c>
      <c r="S2607" s="2">
        <f>Table1[[#This Row],[units_sold]]*(Table1[[#This Row],[return_rate]]/100)</f>
        <v>846.65</v>
      </c>
      <c r="T2607" s="2">
        <f>Table1[[#This Row],[units_sold]]-Table1[[#This Row],[unit_return]]</f>
        <v>3991.35</v>
      </c>
      <c r="U2607">
        <f>Table1[[#This Row],[final_sold]]*Table1[[#This Row],[final_price]]</f>
        <v>13335446.408027697</v>
      </c>
      <c r="V2607">
        <v>3.08</v>
      </c>
      <c r="W2607">
        <v>20.71</v>
      </c>
    </row>
    <row r="2608" spans="1:23" x14ac:dyDescent="0.3">
      <c r="A2608">
        <v>2022</v>
      </c>
      <c r="B2608" t="s">
        <v>41</v>
      </c>
      <c r="C2608" t="s">
        <v>22</v>
      </c>
      <c r="D2608">
        <v>139995</v>
      </c>
      <c r="E2608">
        <v>7.87</v>
      </c>
      <c r="F2608" s="2">
        <f>Table1[[#This Row],[website_traffic]]*(Table1[[#This Row],[conversion_rate]]/100)</f>
        <v>11017.606500000002</v>
      </c>
      <c r="G2608">
        <v>270992.09000000003</v>
      </c>
      <c r="H2608" s="2">
        <f>Table1[[#This Row],[marketing_spend]]/Table1[[#This Row],[customer buying]]</f>
        <v>24.596275969739889</v>
      </c>
      <c r="I2608">
        <v>32313.83</v>
      </c>
      <c r="J2608">
        <v>12.97</v>
      </c>
      <c r="K2608" s="1">
        <f t="shared" si="40"/>
        <v>28122.726248999999</v>
      </c>
      <c r="L2608">
        <v>78.959999999999994</v>
      </c>
      <c r="M2608">
        <v>0.91</v>
      </c>
      <c r="N2608" s="1">
        <f>Table1[[#This Row],[final_price]]*Table1[[#This Row],[competitor_price_index]]</f>
        <v>25591.680886590002</v>
      </c>
      <c r="O2608" t="s">
        <v>45</v>
      </c>
      <c r="P2608">
        <v>2071</v>
      </c>
      <c r="Q2608">
        <v>8263</v>
      </c>
      <c r="R2608">
        <v>8</v>
      </c>
      <c r="S2608" s="2">
        <f>Table1[[#This Row],[units_sold]]*(Table1[[#This Row],[return_rate]]/100)</f>
        <v>661.04</v>
      </c>
      <c r="T2608" s="2">
        <f>Table1[[#This Row],[units_sold]]-Table1[[#This Row],[unit_return]]</f>
        <v>7601.96</v>
      </c>
      <c r="U2608">
        <f>Table1[[#This Row],[final_sold]]*Table1[[#This Row],[final_price]]</f>
        <v>213787840.03584802</v>
      </c>
      <c r="V2608">
        <v>3.75</v>
      </c>
      <c r="W2608">
        <v>5.37</v>
      </c>
    </row>
    <row r="2609" spans="1:23" x14ac:dyDescent="0.3">
      <c r="A2609">
        <v>2022</v>
      </c>
      <c r="B2609" t="s">
        <v>41</v>
      </c>
      <c r="C2609" t="s">
        <v>20</v>
      </c>
      <c r="D2609">
        <v>192933</v>
      </c>
      <c r="E2609">
        <v>4.5599999999999996</v>
      </c>
      <c r="F2609" s="2">
        <f>Table1[[#This Row],[website_traffic]]*(Table1[[#This Row],[conversion_rate]]/100)</f>
        <v>8797.7447999999986</v>
      </c>
      <c r="G2609">
        <v>231717.24</v>
      </c>
      <c r="H2609" s="2">
        <f>Table1[[#This Row],[marketing_spend]]/Table1[[#This Row],[customer buying]]</f>
        <v>26.33825432172118</v>
      </c>
      <c r="I2609">
        <v>6526.27</v>
      </c>
      <c r="J2609">
        <v>46.6</v>
      </c>
      <c r="K2609" s="1">
        <f t="shared" si="40"/>
        <v>3485.0281800000002</v>
      </c>
      <c r="L2609">
        <v>496.19</v>
      </c>
      <c r="M2609">
        <v>0.89</v>
      </c>
      <c r="N2609" s="1">
        <f>Table1[[#This Row],[final_price]]*Table1[[#This Row],[competitor_price_index]]</f>
        <v>3101.6750802000001</v>
      </c>
      <c r="O2609" t="s">
        <v>45</v>
      </c>
      <c r="P2609">
        <v>1605</v>
      </c>
      <c r="Q2609">
        <v>5419</v>
      </c>
      <c r="R2609">
        <v>15.47</v>
      </c>
      <c r="S2609" s="2">
        <f>Table1[[#This Row],[units_sold]]*(Table1[[#This Row],[return_rate]]/100)</f>
        <v>838.3193</v>
      </c>
      <c r="T2609" s="2">
        <f>Table1[[#This Row],[units_sold]]-Table1[[#This Row],[unit_return]]</f>
        <v>4580.6806999999999</v>
      </c>
      <c r="U2609">
        <f>Table1[[#This Row],[final_sold]]*Table1[[#This Row],[final_price]]</f>
        <v>15963801.323082127</v>
      </c>
      <c r="V2609">
        <v>3.08</v>
      </c>
      <c r="W2609">
        <v>16.34</v>
      </c>
    </row>
    <row r="2610" spans="1:23" x14ac:dyDescent="0.3">
      <c r="A2610">
        <v>2022</v>
      </c>
      <c r="B2610" t="s">
        <v>41</v>
      </c>
      <c r="C2610" t="s">
        <v>20</v>
      </c>
      <c r="D2610">
        <v>17623</v>
      </c>
      <c r="E2610">
        <v>3.18</v>
      </c>
      <c r="F2610" s="2">
        <f>Table1[[#This Row],[website_traffic]]*(Table1[[#This Row],[conversion_rate]]/100)</f>
        <v>560.41140000000007</v>
      </c>
      <c r="G2610">
        <v>353923.97</v>
      </c>
      <c r="H2610" s="2">
        <f>Table1[[#This Row],[marketing_spend]]/Table1[[#This Row],[customer buying]]</f>
        <v>631.54313063581492</v>
      </c>
      <c r="I2610">
        <v>22703.08</v>
      </c>
      <c r="J2610">
        <v>36.58</v>
      </c>
      <c r="K2610" s="1">
        <f t="shared" si="40"/>
        <v>14398.293336000002</v>
      </c>
      <c r="L2610">
        <v>269.27</v>
      </c>
      <c r="M2610">
        <v>1.1000000000000001</v>
      </c>
      <c r="N2610" s="1">
        <f>Table1[[#This Row],[final_price]]*Table1[[#This Row],[competitor_price_index]]</f>
        <v>15838.122669600005</v>
      </c>
      <c r="O2610" t="s">
        <v>45</v>
      </c>
      <c r="P2610">
        <v>1680</v>
      </c>
      <c r="Q2610">
        <v>487</v>
      </c>
      <c r="R2610">
        <v>8.67</v>
      </c>
      <c r="S2610" s="2">
        <f>Table1[[#This Row],[units_sold]]*(Table1[[#This Row],[return_rate]]/100)</f>
        <v>42.222900000000003</v>
      </c>
      <c r="T2610" s="2">
        <f>Table1[[#This Row],[units_sold]]-Table1[[#This Row],[unit_return]]</f>
        <v>444.77710000000002</v>
      </c>
      <c r="U2610">
        <f>Table1[[#This Row],[final_sold]]*Table1[[#This Row],[final_price]]</f>
        <v>6404031.1549354065</v>
      </c>
      <c r="V2610">
        <v>4.3499999999999996</v>
      </c>
      <c r="W2610">
        <v>12.66</v>
      </c>
    </row>
    <row r="2611" spans="1:23" x14ac:dyDescent="0.3">
      <c r="A2611">
        <v>2022</v>
      </c>
      <c r="B2611" t="s">
        <v>41</v>
      </c>
      <c r="C2611" t="s">
        <v>19</v>
      </c>
      <c r="D2611">
        <v>161364</v>
      </c>
      <c r="E2611">
        <v>1.54</v>
      </c>
      <c r="F2611" s="2">
        <f>Table1[[#This Row],[website_traffic]]*(Table1[[#This Row],[conversion_rate]]/100)</f>
        <v>2485.0056</v>
      </c>
      <c r="G2611">
        <v>428535.7</v>
      </c>
      <c r="H2611" s="2">
        <f>Table1[[#This Row],[marketing_spend]]/Table1[[#This Row],[customer buying]]</f>
        <v>172.44858522652828</v>
      </c>
      <c r="I2611">
        <v>48929.599999999999</v>
      </c>
      <c r="J2611">
        <v>43.07</v>
      </c>
      <c r="K2611" s="1">
        <f t="shared" si="40"/>
        <v>27855.621279999996</v>
      </c>
      <c r="L2611">
        <v>75.94</v>
      </c>
      <c r="M2611">
        <v>1.05</v>
      </c>
      <c r="N2611" s="1">
        <f>Table1[[#This Row],[final_price]]*Table1[[#This Row],[competitor_price_index]]</f>
        <v>29248.402343999998</v>
      </c>
      <c r="O2611" t="s">
        <v>45</v>
      </c>
      <c r="P2611">
        <v>265</v>
      </c>
      <c r="Q2611">
        <v>2375</v>
      </c>
      <c r="R2611">
        <v>9.06</v>
      </c>
      <c r="S2611" s="2">
        <f>Table1[[#This Row],[units_sold]]*(Table1[[#This Row],[return_rate]]/100)</f>
        <v>215.17500000000001</v>
      </c>
      <c r="T2611" s="2">
        <f>Table1[[#This Row],[units_sold]]-Table1[[#This Row],[unit_return]]</f>
        <v>2159.8249999999998</v>
      </c>
      <c r="U2611">
        <f>Table1[[#This Row],[final_sold]]*Table1[[#This Row],[final_price]]</f>
        <v>60163267.231075987</v>
      </c>
      <c r="V2611">
        <v>4.78</v>
      </c>
      <c r="W2611">
        <v>16.02</v>
      </c>
    </row>
    <row r="2612" spans="1:23" x14ac:dyDescent="0.3">
      <c r="A2612">
        <v>2022</v>
      </c>
      <c r="B2612" t="s">
        <v>41</v>
      </c>
      <c r="C2612" t="s">
        <v>20</v>
      </c>
      <c r="D2612">
        <v>87923</v>
      </c>
      <c r="E2612">
        <v>7.85</v>
      </c>
      <c r="F2612" s="2">
        <f>Table1[[#This Row],[website_traffic]]*(Table1[[#This Row],[conversion_rate]]/100)</f>
        <v>6901.9555</v>
      </c>
      <c r="G2612">
        <v>61486.8</v>
      </c>
      <c r="H2612" s="2">
        <f>Table1[[#This Row],[marketing_spend]]/Table1[[#This Row],[customer buying]]</f>
        <v>8.9086056842875916</v>
      </c>
      <c r="I2612">
        <v>40193.17</v>
      </c>
      <c r="J2612">
        <v>53.19</v>
      </c>
      <c r="K2612" s="1">
        <f t="shared" si="40"/>
        <v>18814.422877000001</v>
      </c>
      <c r="L2612">
        <v>139.26</v>
      </c>
      <c r="M2612">
        <v>0.84</v>
      </c>
      <c r="N2612" s="1">
        <f>Table1[[#This Row],[final_price]]*Table1[[#This Row],[competitor_price_index]]</f>
        <v>15804.11521668</v>
      </c>
      <c r="O2612" t="s">
        <v>45</v>
      </c>
      <c r="P2612">
        <v>3647</v>
      </c>
      <c r="Q2612">
        <v>5701</v>
      </c>
      <c r="R2612">
        <v>2.82</v>
      </c>
      <c r="S2612" s="2">
        <f>Table1[[#This Row],[units_sold]]*(Table1[[#This Row],[return_rate]]/100)</f>
        <v>160.76820000000001</v>
      </c>
      <c r="T2612" s="2">
        <f>Table1[[#This Row],[units_sold]]-Table1[[#This Row],[unit_return]]</f>
        <v>5540.2317999999996</v>
      </c>
      <c r="U2612">
        <f>Table1[[#This Row],[final_sold]]*Table1[[#This Row],[final_price]]</f>
        <v>104236263.92180288</v>
      </c>
      <c r="V2612">
        <v>4.13</v>
      </c>
      <c r="W2612">
        <v>11.64</v>
      </c>
    </row>
    <row r="2613" spans="1:23" x14ac:dyDescent="0.3">
      <c r="A2613">
        <v>2022</v>
      </c>
      <c r="B2613" t="s">
        <v>41</v>
      </c>
      <c r="C2613" t="s">
        <v>18</v>
      </c>
      <c r="D2613">
        <v>13626</v>
      </c>
      <c r="E2613">
        <v>3.47</v>
      </c>
      <c r="F2613" s="2">
        <f>Table1[[#This Row],[website_traffic]]*(Table1[[#This Row],[conversion_rate]]/100)</f>
        <v>472.82220000000001</v>
      </c>
      <c r="G2613">
        <v>291344.26</v>
      </c>
      <c r="H2613" s="2">
        <f>Table1[[#This Row],[marketing_spend]]/Table1[[#This Row],[customer buying]]</f>
        <v>616.18143141333042</v>
      </c>
      <c r="I2613">
        <v>47060.1</v>
      </c>
      <c r="J2613">
        <v>18.760000000000002</v>
      </c>
      <c r="K2613" s="1">
        <f t="shared" si="40"/>
        <v>38231.625240000001</v>
      </c>
      <c r="L2613">
        <v>202.45</v>
      </c>
      <c r="M2613">
        <v>0.98</v>
      </c>
      <c r="N2613" s="1">
        <f>Table1[[#This Row],[final_price]]*Table1[[#This Row],[competitor_price_index]]</f>
        <v>37466.992735200001</v>
      </c>
      <c r="O2613" t="s">
        <v>44</v>
      </c>
      <c r="P2613">
        <v>4708</v>
      </c>
      <c r="Q2613">
        <v>353</v>
      </c>
      <c r="R2613">
        <v>11.1</v>
      </c>
      <c r="S2613" s="2">
        <f>Table1[[#This Row],[units_sold]]*(Table1[[#This Row],[return_rate]]/100)</f>
        <v>39.183</v>
      </c>
      <c r="T2613" s="2">
        <f>Table1[[#This Row],[units_sold]]-Table1[[#This Row],[unit_return]]</f>
        <v>313.81700000000001</v>
      </c>
      <c r="U2613">
        <f>Table1[[#This Row],[final_sold]]*Table1[[#This Row],[final_price]]</f>
        <v>11997733.93794108</v>
      </c>
      <c r="V2613">
        <v>2.99</v>
      </c>
      <c r="W2613">
        <v>12.61</v>
      </c>
    </row>
    <row r="2614" spans="1:23" x14ac:dyDescent="0.3">
      <c r="A2614">
        <v>2022</v>
      </c>
      <c r="B2614" t="s">
        <v>41</v>
      </c>
      <c r="C2614" t="s">
        <v>22</v>
      </c>
      <c r="D2614">
        <v>36120</v>
      </c>
      <c r="E2614">
        <v>1.07</v>
      </c>
      <c r="F2614" s="2">
        <f>Table1[[#This Row],[website_traffic]]*(Table1[[#This Row],[conversion_rate]]/100)</f>
        <v>386.48400000000004</v>
      </c>
      <c r="G2614">
        <v>75866.53</v>
      </c>
      <c r="H2614" s="2">
        <f>Table1[[#This Row],[marketing_spend]]/Table1[[#This Row],[customer buying]]</f>
        <v>196.29927758975791</v>
      </c>
      <c r="I2614">
        <v>9153.93</v>
      </c>
      <c r="J2614">
        <v>22.98</v>
      </c>
      <c r="K2614" s="1">
        <f t="shared" si="40"/>
        <v>7050.3568860000005</v>
      </c>
      <c r="L2614">
        <v>184.18</v>
      </c>
      <c r="M2614">
        <v>0.82</v>
      </c>
      <c r="N2614" s="1">
        <f>Table1[[#This Row],[final_price]]*Table1[[#This Row],[competitor_price_index]]</f>
        <v>5781.2926465199998</v>
      </c>
      <c r="O2614" t="s">
        <v>44</v>
      </c>
      <c r="P2614">
        <v>4927</v>
      </c>
      <c r="Q2614">
        <v>245</v>
      </c>
      <c r="R2614">
        <v>15.18</v>
      </c>
      <c r="S2614" s="2">
        <f>Table1[[#This Row],[units_sold]]*(Table1[[#This Row],[return_rate]]/100)</f>
        <v>37.190999999999995</v>
      </c>
      <c r="T2614" s="2">
        <f>Table1[[#This Row],[units_sold]]-Table1[[#This Row],[unit_return]]</f>
        <v>207.809</v>
      </c>
      <c r="U2614">
        <f>Table1[[#This Row],[final_sold]]*Table1[[#This Row],[final_price]]</f>
        <v>1465127.614122774</v>
      </c>
      <c r="V2614">
        <v>2.54</v>
      </c>
      <c r="W2614">
        <v>15.82</v>
      </c>
    </row>
    <row r="2615" spans="1:23" x14ac:dyDescent="0.3">
      <c r="A2615">
        <v>2022</v>
      </c>
      <c r="B2615" t="s">
        <v>41</v>
      </c>
      <c r="C2615" t="s">
        <v>18</v>
      </c>
      <c r="D2615">
        <v>110619</v>
      </c>
      <c r="E2615">
        <v>6.4</v>
      </c>
      <c r="F2615" s="2">
        <f>Table1[[#This Row],[website_traffic]]*(Table1[[#This Row],[conversion_rate]]/100)</f>
        <v>7079.616</v>
      </c>
      <c r="G2615">
        <v>167772.36</v>
      </c>
      <c r="H2615" s="2">
        <f>Table1[[#This Row],[marketing_spend]]/Table1[[#This Row],[customer buying]]</f>
        <v>23.697946329292435</v>
      </c>
      <c r="I2615">
        <v>26636.78</v>
      </c>
      <c r="J2615">
        <v>55.33</v>
      </c>
      <c r="K2615" s="1">
        <f t="shared" si="40"/>
        <v>11898.649625999999</v>
      </c>
      <c r="L2615">
        <v>461.49</v>
      </c>
      <c r="M2615">
        <v>1.1399999999999999</v>
      </c>
      <c r="N2615" s="1">
        <f>Table1[[#This Row],[final_price]]*Table1[[#This Row],[competitor_price_index]]</f>
        <v>13564.460573639997</v>
      </c>
      <c r="O2615" t="s">
        <v>45</v>
      </c>
      <c r="P2615">
        <v>3536</v>
      </c>
      <c r="Q2615">
        <v>5861</v>
      </c>
      <c r="R2615">
        <v>17.77</v>
      </c>
      <c r="S2615" s="2">
        <f>Table1[[#This Row],[units_sold]]*(Table1[[#This Row],[return_rate]]/100)</f>
        <v>1041.4997000000001</v>
      </c>
      <c r="T2615" s="2">
        <f>Table1[[#This Row],[units_sold]]-Table1[[#This Row],[unit_return]]</f>
        <v>4819.5002999999997</v>
      </c>
      <c r="U2615">
        <f>Table1[[#This Row],[final_sold]]*Table1[[#This Row],[final_price]]</f>
        <v>57345545.442101873</v>
      </c>
      <c r="V2615">
        <v>4.1399999999999997</v>
      </c>
      <c r="W2615">
        <v>15.34</v>
      </c>
    </row>
    <row r="2616" spans="1:23" x14ac:dyDescent="0.3">
      <c r="A2616">
        <v>2022</v>
      </c>
      <c r="B2616" t="s">
        <v>41</v>
      </c>
      <c r="C2616" t="s">
        <v>22</v>
      </c>
      <c r="D2616">
        <v>151061</v>
      </c>
      <c r="E2616">
        <v>6.3</v>
      </c>
      <c r="F2616" s="2">
        <f>Table1[[#This Row],[website_traffic]]*(Table1[[#This Row],[conversion_rate]]/100)</f>
        <v>9516.8430000000008</v>
      </c>
      <c r="G2616">
        <v>152580.76999999999</v>
      </c>
      <c r="H2616" s="2">
        <f>Table1[[#This Row],[marketing_spend]]/Table1[[#This Row],[customer buying]]</f>
        <v>16.032708535803309</v>
      </c>
      <c r="I2616">
        <v>33212.730000000003</v>
      </c>
      <c r="J2616">
        <v>36.299999999999997</v>
      </c>
      <c r="K2616" s="1">
        <f t="shared" si="40"/>
        <v>21156.509010000002</v>
      </c>
      <c r="L2616">
        <v>49.7</v>
      </c>
      <c r="M2616">
        <v>1.06</v>
      </c>
      <c r="N2616" s="1">
        <f>Table1[[#This Row],[final_price]]*Table1[[#This Row],[competitor_price_index]]</f>
        <v>22425.899550600003</v>
      </c>
      <c r="O2616" t="s">
        <v>44</v>
      </c>
      <c r="P2616">
        <v>1948</v>
      </c>
      <c r="Q2616">
        <v>11206</v>
      </c>
      <c r="R2616">
        <v>3.73</v>
      </c>
      <c r="S2616" s="2">
        <f>Table1[[#This Row],[units_sold]]*(Table1[[#This Row],[return_rate]]/100)</f>
        <v>417.98379999999997</v>
      </c>
      <c r="T2616" s="2">
        <f>Table1[[#This Row],[units_sold]]-Table1[[#This Row],[unit_return]]</f>
        <v>10788.0162</v>
      </c>
      <c r="U2616">
        <f>Table1[[#This Row],[final_sold]]*Table1[[#This Row],[final_price]]</f>
        <v>228236761.93532598</v>
      </c>
      <c r="V2616">
        <v>4.71</v>
      </c>
      <c r="W2616">
        <v>8.82</v>
      </c>
    </row>
    <row r="2617" spans="1:23" x14ac:dyDescent="0.3">
      <c r="A2617">
        <v>2022</v>
      </c>
      <c r="B2617" t="s">
        <v>41</v>
      </c>
      <c r="C2617" t="s">
        <v>20</v>
      </c>
      <c r="D2617">
        <v>83273</v>
      </c>
      <c r="E2617">
        <v>5.17</v>
      </c>
      <c r="F2617" s="2">
        <f>Table1[[#This Row],[website_traffic]]*(Table1[[#This Row],[conversion_rate]]/100)</f>
        <v>4305.2140999999992</v>
      </c>
      <c r="G2617">
        <v>173523.09</v>
      </c>
      <c r="H2617" s="2">
        <f>Table1[[#This Row],[marketing_spend]]/Table1[[#This Row],[customer buying]]</f>
        <v>40.305333479233944</v>
      </c>
      <c r="I2617">
        <v>12782.62</v>
      </c>
      <c r="J2617">
        <v>1.93</v>
      </c>
      <c r="K2617" s="1">
        <f t="shared" si="40"/>
        <v>12535.915434</v>
      </c>
      <c r="L2617">
        <v>96.26</v>
      </c>
      <c r="M2617">
        <v>1.07</v>
      </c>
      <c r="N2617" s="1">
        <f>Table1[[#This Row],[final_price]]*Table1[[#This Row],[competitor_price_index]]</f>
        <v>13413.429514380001</v>
      </c>
      <c r="O2617" t="s">
        <v>45</v>
      </c>
      <c r="P2617">
        <v>3086</v>
      </c>
      <c r="Q2617">
        <v>3056</v>
      </c>
      <c r="R2617">
        <v>23.65</v>
      </c>
      <c r="S2617" s="2">
        <f>Table1[[#This Row],[units_sold]]*(Table1[[#This Row],[return_rate]]/100)</f>
        <v>722.74399999999991</v>
      </c>
      <c r="T2617" s="2">
        <f>Table1[[#This Row],[units_sold]]-Table1[[#This Row],[unit_return]]</f>
        <v>2333.2560000000003</v>
      </c>
      <c r="U2617">
        <f>Table1[[#This Row],[final_sold]]*Table1[[#This Row],[final_price]]</f>
        <v>29249499.901873108</v>
      </c>
      <c r="V2617">
        <v>3.55</v>
      </c>
      <c r="W2617">
        <v>7.62</v>
      </c>
    </row>
    <row r="2618" spans="1:23" x14ac:dyDescent="0.3">
      <c r="A2618">
        <v>2022</v>
      </c>
      <c r="B2618" t="s">
        <v>41</v>
      </c>
      <c r="C2618" t="s">
        <v>21</v>
      </c>
      <c r="D2618">
        <v>37827</v>
      </c>
      <c r="E2618">
        <v>7.19</v>
      </c>
      <c r="F2618" s="2">
        <f>Table1[[#This Row],[website_traffic]]*(Table1[[#This Row],[conversion_rate]]/100)</f>
        <v>2719.7613000000001</v>
      </c>
      <c r="G2618">
        <v>113738.97</v>
      </c>
      <c r="H2618" s="2">
        <f>Table1[[#This Row],[marketing_spend]]/Table1[[#This Row],[customer buying]]</f>
        <v>41.819467759909664</v>
      </c>
      <c r="I2618">
        <v>3264.84</v>
      </c>
      <c r="J2618">
        <v>48.66</v>
      </c>
      <c r="K2618" s="1">
        <f t="shared" si="40"/>
        <v>1676.1688560000002</v>
      </c>
      <c r="L2618">
        <v>491.26</v>
      </c>
      <c r="M2618">
        <v>1</v>
      </c>
      <c r="N2618" s="1">
        <f>Table1[[#This Row],[final_price]]*Table1[[#This Row],[competitor_price_index]]</f>
        <v>1676.1688560000002</v>
      </c>
      <c r="O2618" t="s">
        <v>45</v>
      </c>
      <c r="P2618">
        <v>4564</v>
      </c>
      <c r="Q2618">
        <v>2387</v>
      </c>
      <c r="R2618">
        <v>4.6500000000000004</v>
      </c>
      <c r="S2618" s="2">
        <f>Table1[[#This Row],[units_sold]]*(Table1[[#This Row],[return_rate]]/100)</f>
        <v>110.99550000000002</v>
      </c>
      <c r="T2618" s="2">
        <f>Table1[[#This Row],[units_sold]]-Table1[[#This Row],[unit_return]]</f>
        <v>2276.0045</v>
      </c>
      <c r="U2618">
        <f>Table1[[#This Row],[final_sold]]*Table1[[#This Row],[final_price]]</f>
        <v>3814967.8590158527</v>
      </c>
      <c r="V2618">
        <v>4.3899999999999997</v>
      </c>
      <c r="W2618">
        <v>8.9700000000000006</v>
      </c>
    </row>
    <row r="2619" spans="1:23" x14ac:dyDescent="0.3">
      <c r="A2619">
        <v>2022</v>
      </c>
      <c r="B2619" t="s">
        <v>41</v>
      </c>
      <c r="C2619" t="s">
        <v>21</v>
      </c>
      <c r="D2619">
        <v>6983</v>
      </c>
      <c r="E2619">
        <v>5.68</v>
      </c>
      <c r="F2619" s="2">
        <f>Table1[[#This Row],[website_traffic]]*(Table1[[#This Row],[conversion_rate]]/100)</f>
        <v>396.63439999999997</v>
      </c>
      <c r="G2619">
        <v>77215.179999999993</v>
      </c>
      <c r="H2619" s="2">
        <f>Table1[[#This Row],[marketing_spend]]/Table1[[#This Row],[customer buying]]</f>
        <v>194.67595347251776</v>
      </c>
      <c r="I2619">
        <v>35410.15</v>
      </c>
      <c r="J2619">
        <v>34.46</v>
      </c>
      <c r="K2619" s="1">
        <f t="shared" si="40"/>
        <v>23207.812310000001</v>
      </c>
      <c r="L2619">
        <v>312.79000000000002</v>
      </c>
      <c r="M2619">
        <v>0.84</v>
      </c>
      <c r="N2619" s="1">
        <f>Table1[[#This Row],[final_price]]*Table1[[#This Row],[competitor_price_index]]</f>
        <v>19494.5623404</v>
      </c>
      <c r="O2619" t="s">
        <v>45</v>
      </c>
      <c r="P2619">
        <v>2505</v>
      </c>
      <c r="Q2619">
        <v>300</v>
      </c>
      <c r="R2619">
        <v>13.53</v>
      </c>
      <c r="S2619" s="2">
        <f>Table1[[#This Row],[units_sold]]*(Table1[[#This Row],[return_rate]]/100)</f>
        <v>40.590000000000003</v>
      </c>
      <c r="T2619" s="2">
        <f>Table1[[#This Row],[units_sold]]-Table1[[#This Row],[unit_return]]</f>
        <v>259.40999999999997</v>
      </c>
      <c r="U2619">
        <f>Table1[[#This Row],[final_sold]]*Table1[[#This Row],[final_price]]</f>
        <v>6020338.5913370997</v>
      </c>
      <c r="V2619">
        <v>3.79</v>
      </c>
      <c r="W2619">
        <v>7.9</v>
      </c>
    </row>
    <row r="2620" spans="1:23" x14ac:dyDescent="0.3">
      <c r="A2620">
        <v>2022</v>
      </c>
      <c r="B2620" t="s">
        <v>41</v>
      </c>
      <c r="C2620" t="s">
        <v>21</v>
      </c>
      <c r="D2620">
        <v>38203</v>
      </c>
      <c r="E2620">
        <v>3.6</v>
      </c>
      <c r="F2620" s="2">
        <f>Table1[[#This Row],[website_traffic]]*(Table1[[#This Row],[conversion_rate]]/100)</f>
        <v>1375.3080000000002</v>
      </c>
      <c r="G2620">
        <v>222711.27</v>
      </c>
      <c r="H2620" s="2">
        <f>Table1[[#This Row],[marketing_spend]]/Table1[[#This Row],[customer buying]]</f>
        <v>161.93555916202041</v>
      </c>
      <c r="I2620">
        <v>47900.2</v>
      </c>
      <c r="J2620">
        <v>23.96</v>
      </c>
      <c r="K2620" s="1">
        <f t="shared" si="40"/>
        <v>36423.312079999996</v>
      </c>
      <c r="L2620">
        <v>196.55</v>
      </c>
      <c r="M2620">
        <v>0.85</v>
      </c>
      <c r="N2620" s="1">
        <f>Table1[[#This Row],[final_price]]*Table1[[#This Row],[competitor_price_index]]</f>
        <v>30959.815267999995</v>
      </c>
      <c r="O2620" t="s">
        <v>45</v>
      </c>
      <c r="P2620">
        <v>602</v>
      </c>
      <c r="Q2620">
        <v>1149</v>
      </c>
      <c r="R2620">
        <v>10.14</v>
      </c>
      <c r="S2620" s="2">
        <f>Table1[[#This Row],[units_sold]]*(Table1[[#This Row],[return_rate]]/100)</f>
        <v>116.5086</v>
      </c>
      <c r="T2620" s="2">
        <f>Table1[[#This Row],[units_sold]]-Table1[[#This Row],[unit_return]]</f>
        <v>1032.4913999999999</v>
      </c>
      <c r="U2620">
        <f>Table1[[#This Row],[final_sold]]*Table1[[#This Row],[final_price]]</f>
        <v>37606756.482116103</v>
      </c>
      <c r="V2620">
        <v>4.18</v>
      </c>
      <c r="W2620">
        <v>3.95</v>
      </c>
    </row>
    <row r="2621" spans="1:23" x14ac:dyDescent="0.3">
      <c r="A2621">
        <v>2022</v>
      </c>
      <c r="B2621" t="s">
        <v>41</v>
      </c>
      <c r="C2621" t="s">
        <v>20</v>
      </c>
      <c r="D2621">
        <v>102415</v>
      </c>
      <c r="E2621">
        <v>4.41</v>
      </c>
      <c r="F2621" s="2">
        <f>Table1[[#This Row],[website_traffic]]*(Table1[[#This Row],[conversion_rate]]/100)</f>
        <v>4516.5015000000003</v>
      </c>
      <c r="G2621">
        <v>434890.34</v>
      </c>
      <c r="H2621" s="2">
        <f>Table1[[#This Row],[marketing_spend]]/Table1[[#This Row],[customer buying]]</f>
        <v>96.289205262081722</v>
      </c>
      <c r="I2621">
        <v>13309.66</v>
      </c>
      <c r="J2621">
        <v>6.62</v>
      </c>
      <c r="K2621" s="1">
        <f t="shared" si="40"/>
        <v>12428.560507999999</v>
      </c>
      <c r="L2621">
        <v>257.16000000000003</v>
      </c>
      <c r="M2621">
        <v>1.07</v>
      </c>
      <c r="N2621" s="1">
        <f>Table1[[#This Row],[final_price]]*Table1[[#This Row],[competitor_price_index]]</f>
        <v>13298.559743559999</v>
      </c>
      <c r="O2621" t="s">
        <v>44</v>
      </c>
      <c r="P2621">
        <v>2005</v>
      </c>
      <c r="Q2621">
        <v>5600</v>
      </c>
      <c r="R2621">
        <v>10.74</v>
      </c>
      <c r="S2621" s="2">
        <f>Table1[[#This Row],[units_sold]]*(Table1[[#This Row],[return_rate]]/100)</f>
        <v>601.43999999999994</v>
      </c>
      <c r="T2621" s="2">
        <f>Table1[[#This Row],[units_sold]]-Table1[[#This Row],[unit_return]]</f>
        <v>4998.5600000000004</v>
      </c>
      <c r="U2621">
        <f>Table1[[#This Row],[final_sold]]*Table1[[#This Row],[final_price]]</f>
        <v>62124905.412868477</v>
      </c>
      <c r="V2621">
        <v>4.96</v>
      </c>
      <c r="W2621">
        <v>16.38</v>
      </c>
    </row>
    <row r="2622" spans="1:23" x14ac:dyDescent="0.3">
      <c r="A2622">
        <v>2022</v>
      </c>
      <c r="B2622" t="s">
        <v>41</v>
      </c>
      <c r="C2622" t="s">
        <v>19</v>
      </c>
      <c r="D2622">
        <v>122471</v>
      </c>
      <c r="E2622">
        <v>1.8</v>
      </c>
      <c r="F2622" s="2">
        <f>Table1[[#This Row],[website_traffic]]*(Table1[[#This Row],[conversion_rate]]/100)</f>
        <v>2204.4780000000001</v>
      </c>
      <c r="G2622">
        <v>84263.48</v>
      </c>
      <c r="H2622" s="2">
        <f>Table1[[#This Row],[marketing_spend]]/Table1[[#This Row],[customer buying]]</f>
        <v>38.223779053363195</v>
      </c>
      <c r="I2622">
        <v>29013.55</v>
      </c>
      <c r="J2622">
        <v>53.74</v>
      </c>
      <c r="K2622" s="1">
        <f t="shared" si="40"/>
        <v>13421.668229999999</v>
      </c>
      <c r="L2622">
        <v>423.61</v>
      </c>
      <c r="M2622">
        <v>0.83</v>
      </c>
      <c r="N2622" s="1">
        <f>Table1[[#This Row],[final_price]]*Table1[[#This Row],[competitor_price_index]]</f>
        <v>11139.984630899999</v>
      </c>
      <c r="O2622" t="s">
        <v>44</v>
      </c>
      <c r="P2622">
        <v>613</v>
      </c>
      <c r="Q2622">
        <v>2573</v>
      </c>
      <c r="R2622">
        <v>24.14</v>
      </c>
      <c r="S2622" s="2">
        <f>Table1[[#This Row],[units_sold]]*(Table1[[#This Row],[return_rate]]/100)</f>
        <v>621.12220000000002</v>
      </c>
      <c r="T2622" s="2">
        <f>Table1[[#This Row],[units_sold]]-Table1[[#This Row],[unit_return]]</f>
        <v>1951.8778</v>
      </c>
      <c r="U2622">
        <f>Table1[[#This Row],[final_sold]]*Table1[[#This Row],[final_price]]</f>
        <v>26197456.257102292</v>
      </c>
      <c r="V2622">
        <v>4.67</v>
      </c>
      <c r="W2622">
        <v>17.899999999999999</v>
      </c>
    </row>
    <row r="2623" spans="1:23" x14ac:dyDescent="0.3">
      <c r="A2623">
        <v>2022</v>
      </c>
      <c r="B2623" t="s">
        <v>41</v>
      </c>
      <c r="C2623" t="s">
        <v>20</v>
      </c>
      <c r="D2623">
        <v>197761</v>
      </c>
      <c r="E2623">
        <v>6.11</v>
      </c>
      <c r="F2623" s="2">
        <f>Table1[[#This Row],[website_traffic]]*(Table1[[#This Row],[conversion_rate]]/100)</f>
        <v>12083.197099999999</v>
      </c>
      <c r="G2623">
        <v>84455.13</v>
      </c>
      <c r="H2623" s="2">
        <f>Table1[[#This Row],[marketing_spend]]/Table1[[#This Row],[customer buying]]</f>
        <v>6.9894688716118027</v>
      </c>
      <c r="I2623">
        <v>45646.69</v>
      </c>
      <c r="J2623">
        <v>58.49</v>
      </c>
      <c r="K2623" s="1">
        <f t="shared" si="40"/>
        <v>18947.941019000002</v>
      </c>
      <c r="L2623">
        <v>151.94</v>
      </c>
      <c r="M2623">
        <v>0.93</v>
      </c>
      <c r="N2623" s="1">
        <f>Table1[[#This Row],[final_price]]*Table1[[#This Row],[competitor_price_index]]</f>
        <v>17621.585147670001</v>
      </c>
      <c r="O2623" t="s">
        <v>45</v>
      </c>
      <c r="P2623">
        <v>4293</v>
      </c>
      <c r="Q2623">
        <v>6524</v>
      </c>
      <c r="R2623">
        <v>8.8000000000000007</v>
      </c>
      <c r="S2623" s="2">
        <f>Table1[[#This Row],[units_sold]]*(Table1[[#This Row],[return_rate]]/100)</f>
        <v>574.11200000000008</v>
      </c>
      <c r="T2623" s="2">
        <f>Table1[[#This Row],[units_sold]]-Table1[[#This Row],[unit_return]]</f>
        <v>5949.8879999999999</v>
      </c>
      <c r="U2623">
        <f>Table1[[#This Row],[final_sold]]*Table1[[#This Row],[final_price]]</f>
        <v>112738126.89365588</v>
      </c>
      <c r="V2623">
        <v>2.7</v>
      </c>
      <c r="W2623">
        <v>11.44</v>
      </c>
    </row>
    <row r="2624" spans="1:23" x14ac:dyDescent="0.3">
      <c r="A2624">
        <v>2022</v>
      </c>
      <c r="B2624" t="s">
        <v>41</v>
      </c>
      <c r="C2624" t="s">
        <v>21</v>
      </c>
      <c r="D2624">
        <v>88542</v>
      </c>
      <c r="E2624">
        <v>7.84</v>
      </c>
      <c r="F2624" s="2">
        <f>Table1[[#This Row],[website_traffic]]*(Table1[[#This Row],[conversion_rate]]/100)</f>
        <v>6941.6927999999998</v>
      </c>
      <c r="G2624">
        <v>445075.85</v>
      </c>
      <c r="H2624" s="2">
        <f>Table1[[#This Row],[marketing_spend]]/Table1[[#This Row],[customer buying]]</f>
        <v>64.116327648495187</v>
      </c>
      <c r="I2624">
        <v>32316.33</v>
      </c>
      <c r="J2624">
        <v>40.71</v>
      </c>
      <c r="K2624" s="1">
        <f t="shared" si="40"/>
        <v>19160.352057</v>
      </c>
      <c r="L2624">
        <v>360.56</v>
      </c>
      <c r="M2624">
        <v>1.19</v>
      </c>
      <c r="N2624" s="1">
        <f>Table1[[#This Row],[final_price]]*Table1[[#This Row],[competitor_price_index]]</f>
        <v>22800.818947829997</v>
      </c>
      <c r="O2624" t="s">
        <v>44</v>
      </c>
      <c r="P2624">
        <v>2731</v>
      </c>
      <c r="Q2624">
        <v>5640</v>
      </c>
      <c r="R2624">
        <v>7.71</v>
      </c>
      <c r="S2624" s="2">
        <f>Table1[[#This Row],[units_sold]]*(Table1[[#This Row],[return_rate]]/100)</f>
        <v>434.84399999999999</v>
      </c>
      <c r="T2624" s="2">
        <f>Table1[[#This Row],[units_sold]]-Table1[[#This Row],[unit_return]]</f>
        <v>5205.1559999999999</v>
      </c>
      <c r="U2624">
        <f>Table1[[#This Row],[final_sold]]*Table1[[#This Row],[final_price]]</f>
        <v>99732621.471605897</v>
      </c>
      <c r="V2624">
        <v>3.25</v>
      </c>
      <c r="W2624">
        <v>14.58</v>
      </c>
    </row>
    <row r="2625" spans="1:23" x14ac:dyDescent="0.3">
      <c r="A2625">
        <v>2022</v>
      </c>
      <c r="B2625" t="s">
        <v>41</v>
      </c>
      <c r="C2625" t="s">
        <v>21</v>
      </c>
      <c r="D2625">
        <v>179700</v>
      </c>
      <c r="E2625">
        <v>4.62</v>
      </c>
      <c r="F2625" s="2">
        <f>Table1[[#This Row],[website_traffic]]*(Table1[[#This Row],[conversion_rate]]/100)</f>
        <v>8302.14</v>
      </c>
      <c r="G2625">
        <v>397705.69</v>
      </c>
      <c r="H2625" s="2">
        <f>Table1[[#This Row],[marketing_spend]]/Table1[[#This Row],[customer buying]]</f>
        <v>47.903997041726598</v>
      </c>
      <c r="I2625">
        <v>18926.88</v>
      </c>
      <c r="J2625">
        <v>16.54</v>
      </c>
      <c r="K2625" s="1">
        <f t="shared" si="40"/>
        <v>15796.374048000001</v>
      </c>
      <c r="L2625">
        <v>323.79000000000002</v>
      </c>
      <c r="M2625">
        <v>0.91</v>
      </c>
      <c r="N2625" s="1">
        <f>Table1[[#This Row],[final_price]]*Table1[[#This Row],[competitor_price_index]]</f>
        <v>14374.700383680001</v>
      </c>
      <c r="O2625" t="s">
        <v>45</v>
      </c>
      <c r="P2625">
        <v>3701</v>
      </c>
      <c r="Q2625">
        <v>4400</v>
      </c>
      <c r="R2625">
        <v>3.44</v>
      </c>
      <c r="S2625" s="2">
        <f>Table1[[#This Row],[units_sold]]*(Table1[[#This Row],[return_rate]]/100)</f>
        <v>151.36000000000001</v>
      </c>
      <c r="T2625" s="2">
        <f>Table1[[#This Row],[units_sold]]-Table1[[#This Row],[unit_return]]</f>
        <v>4248.6400000000003</v>
      </c>
      <c r="U2625">
        <f>Table1[[#This Row],[final_sold]]*Table1[[#This Row],[final_price]]</f>
        <v>67113106.635294735</v>
      </c>
      <c r="V2625">
        <v>2.65</v>
      </c>
      <c r="W2625">
        <v>12.19</v>
      </c>
    </row>
    <row r="2626" spans="1:23" x14ac:dyDescent="0.3">
      <c r="A2626">
        <v>2022</v>
      </c>
      <c r="B2626" t="s">
        <v>41</v>
      </c>
      <c r="C2626" t="s">
        <v>19</v>
      </c>
      <c r="D2626">
        <v>22432</v>
      </c>
      <c r="E2626">
        <v>1.31</v>
      </c>
      <c r="F2626" s="2">
        <f>Table1[[#This Row],[website_traffic]]*(Table1[[#This Row],[conversion_rate]]/100)</f>
        <v>293.85919999999999</v>
      </c>
      <c r="G2626">
        <v>322634.82</v>
      </c>
      <c r="H2626" s="2">
        <f>Table1[[#This Row],[marketing_spend]]/Table1[[#This Row],[customer buying]]</f>
        <v>1097.9231550347922</v>
      </c>
      <c r="I2626">
        <v>12990.21</v>
      </c>
      <c r="J2626">
        <v>27.2</v>
      </c>
      <c r="K2626" s="1">
        <f t="shared" ref="K2626:K2689" si="41">I2626*(1-J2626/100)</f>
        <v>9456.872879999999</v>
      </c>
      <c r="L2626">
        <v>225.2</v>
      </c>
      <c r="M2626">
        <v>1.1599999999999999</v>
      </c>
      <c r="N2626" s="1">
        <f>Table1[[#This Row],[final_price]]*Table1[[#This Row],[competitor_price_index]]</f>
        <v>10969.972540799998</v>
      </c>
      <c r="O2626" t="s">
        <v>44</v>
      </c>
      <c r="P2626">
        <v>2037</v>
      </c>
      <c r="Q2626">
        <v>210</v>
      </c>
      <c r="R2626">
        <v>23.83</v>
      </c>
      <c r="S2626" s="2">
        <f>Table1[[#This Row],[units_sold]]*(Table1[[#This Row],[return_rate]]/100)</f>
        <v>50.042999999999999</v>
      </c>
      <c r="T2626" s="2">
        <f>Table1[[#This Row],[units_sold]]-Table1[[#This Row],[unit_return]]</f>
        <v>159.95699999999999</v>
      </c>
      <c r="U2626">
        <f>Table1[[#This Row],[final_sold]]*Table1[[#This Row],[final_price]]</f>
        <v>1512693.0152661598</v>
      </c>
      <c r="V2626">
        <v>2.86</v>
      </c>
      <c r="W2626">
        <v>12.91</v>
      </c>
    </row>
    <row r="2627" spans="1:23" x14ac:dyDescent="0.3">
      <c r="A2627">
        <v>2022</v>
      </c>
      <c r="B2627" t="s">
        <v>41</v>
      </c>
      <c r="C2627" t="s">
        <v>21</v>
      </c>
      <c r="D2627">
        <v>66573</v>
      </c>
      <c r="E2627">
        <v>1.65</v>
      </c>
      <c r="F2627" s="2">
        <f>Table1[[#This Row],[website_traffic]]*(Table1[[#This Row],[conversion_rate]]/100)</f>
        <v>1098.4545000000001</v>
      </c>
      <c r="G2627">
        <v>54570.93</v>
      </c>
      <c r="H2627" s="2">
        <f>Table1[[#This Row],[marketing_spend]]/Table1[[#This Row],[customer buying]]</f>
        <v>49.679736393268904</v>
      </c>
      <c r="I2627">
        <v>7083.96</v>
      </c>
      <c r="J2627">
        <v>17.329999999999998</v>
      </c>
      <c r="K2627" s="1">
        <f t="shared" si="41"/>
        <v>5856.3097319999997</v>
      </c>
      <c r="L2627">
        <v>337.36</v>
      </c>
      <c r="M2627">
        <v>1.19</v>
      </c>
      <c r="N2627" s="1">
        <f>Table1[[#This Row],[final_price]]*Table1[[#This Row],[competitor_price_index]]</f>
        <v>6969.0085810799992</v>
      </c>
      <c r="O2627" t="s">
        <v>45</v>
      </c>
      <c r="P2627">
        <v>4550</v>
      </c>
      <c r="Q2627">
        <v>764</v>
      </c>
      <c r="R2627">
        <v>6.66</v>
      </c>
      <c r="S2627" s="2">
        <f>Table1[[#This Row],[units_sold]]*(Table1[[#This Row],[return_rate]]/100)</f>
        <v>50.882400000000004</v>
      </c>
      <c r="T2627" s="2">
        <f>Table1[[#This Row],[units_sold]]-Table1[[#This Row],[unit_return]]</f>
        <v>713.11760000000004</v>
      </c>
      <c r="U2627">
        <f>Table1[[#This Row],[final_sold]]*Table1[[#This Row],[final_price]]</f>
        <v>4176237.5409404831</v>
      </c>
      <c r="V2627">
        <v>3.48</v>
      </c>
      <c r="W2627">
        <v>4.67</v>
      </c>
    </row>
    <row r="2628" spans="1:23" x14ac:dyDescent="0.3">
      <c r="A2628">
        <v>2022</v>
      </c>
      <c r="B2628" t="s">
        <v>41</v>
      </c>
      <c r="C2628" t="s">
        <v>20</v>
      </c>
      <c r="D2628">
        <v>91731</v>
      </c>
      <c r="E2628">
        <v>5.39</v>
      </c>
      <c r="F2628" s="2">
        <f>Table1[[#This Row],[website_traffic]]*(Table1[[#This Row],[conversion_rate]]/100)</f>
        <v>4944.3008999999993</v>
      </c>
      <c r="G2628">
        <v>259193.43</v>
      </c>
      <c r="H2628" s="2">
        <f>Table1[[#This Row],[marketing_spend]]/Table1[[#This Row],[customer buying]]</f>
        <v>52.422665052606334</v>
      </c>
      <c r="I2628">
        <v>32940.730000000003</v>
      </c>
      <c r="J2628">
        <v>35.700000000000003</v>
      </c>
      <c r="K2628" s="1">
        <f t="shared" si="41"/>
        <v>21180.889390000004</v>
      </c>
      <c r="L2628">
        <v>224.21</v>
      </c>
      <c r="M2628">
        <v>1.04</v>
      </c>
      <c r="N2628" s="1">
        <f>Table1[[#This Row],[final_price]]*Table1[[#This Row],[competitor_price_index]]</f>
        <v>22028.124965600004</v>
      </c>
      <c r="O2628" t="s">
        <v>44</v>
      </c>
      <c r="P2628">
        <v>644</v>
      </c>
      <c r="Q2628">
        <v>5315</v>
      </c>
      <c r="R2628">
        <v>9.27</v>
      </c>
      <c r="S2628" s="2">
        <f>Table1[[#This Row],[units_sold]]*(Table1[[#This Row],[return_rate]]/100)</f>
        <v>492.70049999999998</v>
      </c>
      <c r="T2628" s="2">
        <f>Table1[[#This Row],[units_sold]]-Table1[[#This Row],[unit_return]]</f>
        <v>4822.2995000000001</v>
      </c>
      <c r="U2628">
        <f>Table1[[#This Row],[final_sold]]*Table1[[#This Row],[final_price]]</f>
        <v>102140592.31495233</v>
      </c>
      <c r="V2628">
        <v>4.3</v>
      </c>
      <c r="W2628">
        <v>16.72</v>
      </c>
    </row>
    <row r="2629" spans="1:23" x14ac:dyDescent="0.3">
      <c r="A2629">
        <v>2022</v>
      </c>
      <c r="B2629" t="s">
        <v>41</v>
      </c>
      <c r="C2629" t="s">
        <v>18</v>
      </c>
      <c r="D2629">
        <v>13651</v>
      </c>
      <c r="E2629">
        <v>2.87</v>
      </c>
      <c r="F2629" s="2">
        <f>Table1[[#This Row],[website_traffic]]*(Table1[[#This Row],[conversion_rate]]/100)</f>
        <v>391.78370000000001</v>
      </c>
      <c r="G2629">
        <v>145539.10999999999</v>
      </c>
      <c r="H2629" s="2">
        <f>Table1[[#This Row],[marketing_spend]]/Table1[[#This Row],[customer buying]]</f>
        <v>371.4782161687686</v>
      </c>
      <c r="I2629">
        <v>46706.17</v>
      </c>
      <c r="J2629">
        <v>56.48</v>
      </c>
      <c r="K2629" s="1">
        <f t="shared" si="41"/>
        <v>20326.525184000002</v>
      </c>
      <c r="L2629">
        <v>310.24</v>
      </c>
      <c r="M2629">
        <v>1.03</v>
      </c>
      <c r="N2629" s="1">
        <f>Table1[[#This Row],[final_price]]*Table1[[#This Row],[competitor_price_index]]</f>
        <v>20936.320939520003</v>
      </c>
      <c r="O2629" t="s">
        <v>45</v>
      </c>
      <c r="P2629">
        <v>716</v>
      </c>
      <c r="Q2629">
        <v>340</v>
      </c>
      <c r="R2629">
        <v>8.09</v>
      </c>
      <c r="S2629" s="2">
        <f>Table1[[#This Row],[units_sold]]*(Table1[[#This Row],[return_rate]]/100)</f>
        <v>27.506</v>
      </c>
      <c r="T2629" s="2">
        <f>Table1[[#This Row],[units_sold]]-Table1[[#This Row],[unit_return]]</f>
        <v>312.49400000000003</v>
      </c>
      <c r="U2629">
        <f>Table1[[#This Row],[final_sold]]*Table1[[#This Row],[final_price]]</f>
        <v>6351917.160848897</v>
      </c>
      <c r="V2629">
        <v>4.3499999999999996</v>
      </c>
      <c r="W2629">
        <v>12.33</v>
      </c>
    </row>
    <row r="2630" spans="1:23" x14ac:dyDescent="0.3">
      <c r="A2630">
        <v>2022</v>
      </c>
      <c r="B2630" t="s">
        <v>41</v>
      </c>
      <c r="C2630" t="s">
        <v>22</v>
      </c>
      <c r="D2630">
        <v>150688</v>
      </c>
      <c r="E2630">
        <v>1.34</v>
      </c>
      <c r="F2630" s="2">
        <f>Table1[[#This Row],[website_traffic]]*(Table1[[#This Row],[conversion_rate]]/100)</f>
        <v>2019.2192</v>
      </c>
      <c r="G2630">
        <v>471201.53</v>
      </c>
      <c r="H2630" s="2">
        <f>Table1[[#This Row],[marketing_spend]]/Table1[[#This Row],[customer buying]]</f>
        <v>233.35828522232754</v>
      </c>
      <c r="I2630">
        <v>26836.66</v>
      </c>
      <c r="J2630">
        <v>27.37</v>
      </c>
      <c r="K2630" s="1">
        <f t="shared" si="41"/>
        <v>19491.466157999999</v>
      </c>
      <c r="L2630">
        <v>451.46</v>
      </c>
      <c r="M2630">
        <v>0.83</v>
      </c>
      <c r="N2630" s="1">
        <f>Table1[[#This Row],[final_price]]*Table1[[#This Row],[competitor_price_index]]</f>
        <v>16177.916911139999</v>
      </c>
      <c r="O2630" t="s">
        <v>45</v>
      </c>
      <c r="P2630">
        <v>1588</v>
      </c>
      <c r="Q2630">
        <v>1029</v>
      </c>
      <c r="R2630">
        <v>15.88</v>
      </c>
      <c r="S2630" s="2">
        <f>Table1[[#This Row],[units_sold]]*(Table1[[#This Row],[return_rate]]/100)</f>
        <v>163.40520000000001</v>
      </c>
      <c r="T2630" s="2">
        <f>Table1[[#This Row],[units_sold]]-Table1[[#This Row],[unit_return]]</f>
        <v>865.59479999999996</v>
      </c>
      <c r="U2630">
        <f>Table1[[#This Row],[final_sold]]*Table1[[#This Row],[final_price]]</f>
        <v>16871711.750740778</v>
      </c>
      <c r="V2630">
        <v>2.5499999999999998</v>
      </c>
      <c r="W2630">
        <v>14.36</v>
      </c>
    </row>
    <row r="2631" spans="1:23" x14ac:dyDescent="0.3">
      <c r="A2631">
        <v>2022</v>
      </c>
      <c r="B2631" t="s">
        <v>41</v>
      </c>
      <c r="C2631" t="s">
        <v>18</v>
      </c>
      <c r="D2631">
        <v>32188</v>
      </c>
      <c r="E2631">
        <v>3.7</v>
      </c>
      <c r="F2631" s="2">
        <f>Table1[[#This Row],[website_traffic]]*(Table1[[#This Row],[conversion_rate]]/100)</f>
        <v>1190.9560000000001</v>
      </c>
      <c r="G2631">
        <v>181065.26</v>
      </c>
      <c r="H2631" s="2">
        <f>Table1[[#This Row],[marketing_spend]]/Table1[[#This Row],[customer buying]]</f>
        <v>152.03354280090952</v>
      </c>
      <c r="I2631">
        <v>25969.56</v>
      </c>
      <c r="J2631">
        <v>22</v>
      </c>
      <c r="K2631" s="1">
        <f t="shared" si="41"/>
        <v>20256.256800000003</v>
      </c>
      <c r="L2631">
        <v>267.25</v>
      </c>
      <c r="M2631">
        <v>1.1599999999999999</v>
      </c>
      <c r="N2631" s="1">
        <f>Table1[[#This Row],[final_price]]*Table1[[#This Row],[competitor_price_index]]</f>
        <v>23497.257888</v>
      </c>
      <c r="O2631" t="s">
        <v>45</v>
      </c>
      <c r="P2631">
        <v>119</v>
      </c>
      <c r="Q2631">
        <v>733</v>
      </c>
      <c r="R2631">
        <v>24.61</v>
      </c>
      <c r="S2631" s="2">
        <f>Table1[[#This Row],[units_sold]]*(Table1[[#This Row],[return_rate]]/100)</f>
        <v>180.3913</v>
      </c>
      <c r="T2631" s="2">
        <f>Table1[[#This Row],[units_sold]]-Table1[[#This Row],[unit_return]]</f>
        <v>552.6087</v>
      </c>
      <c r="U2631">
        <f>Table1[[#This Row],[final_sold]]*Table1[[#This Row],[final_price]]</f>
        <v>11193783.737114161</v>
      </c>
      <c r="V2631">
        <v>3.08</v>
      </c>
      <c r="W2631">
        <v>7.34</v>
      </c>
    </row>
    <row r="2632" spans="1:23" x14ac:dyDescent="0.3">
      <c r="A2632">
        <v>2022</v>
      </c>
      <c r="B2632" t="s">
        <v>41</v>
      </c>
      <c r="C2632" t="s">
        <v>22</v>
      </c>
      <c r="D2632">
        <v>132279</v>
      </c>
      <c r="E2632">
        <v>7.45</v>
      </c>
      <c r="F2632" s="2">
        <f>Table1[[#This Row],[website_traffic]]*(Table1[[#This Row],[conversion_rate]]/100)</f>
        <v>9854.7855</v>
      </c>
      <c r="G2632">
        <v>351825.63</v>
      </c>
      <c r="H2632" s="2">
        <f>Table1[[#This Row],[marketing_spend]]/Table1[[#This Row],[customer buying]]</f>
        <v>35.700993187522954</v>
      </c>
      <c r="I2632">
        <v>245.11</v>
      </c>
      <c r="J2632">
        <v>10.89</v>
      </c>
      <c r="K2632" s="1">
        <f t="shared" si="41"/>
        <v>218.41752100000002</v>
      </c>
      <c r="L2632">
        <v>278.24</v>
      </c>
      <c r="M2632">
        <v>1.1299999999999999</v>
      </c>
      <c r="N2632" s="1">
        <f>Table1[[#This Row],[final_price]]*Table1[[#This Row],[competitor_price_index]]</f>
        <v>246.81179872999999</v>
      </c>
      <c r="O2632" t="s">
        <v>44</v>
      </c>
      <c r="P2632">
        <v>2099</v>
      </c>
      <c r="Q2632">
        <v>11111</v>
      </c>
      <c r="R2632">
        <v>16.28</v>
      </c>
      <c r="S2632" s="2">
        <f>Table1[[#This Row],[units_sold]]*(Table1[[#This Row],[return_rate]]/100)</f>
        <v>1808.8707999999999</v>
      </c>
      <c r="T2632" s="2">
        <f>Table1[[#This Row],[units_sold]]-Table1[[#This Row],[unit_return]]</f>
        <v>9302.1291999999994</v>
      </c>
      <c r="U2632">
        <f>Table1[[#This Row],[final_sold]]*Table1[[#This Row],[final_price]]</f>
        <v>2031747.9998857132</v>
      </c>
      <c r="V2632">
        <v>4.51</v>
      </c>
      <c r="W2632">
        <v>13.83</v>
      </c>
    </row>
    <row r="2633" spans="1:23" x14ac:dyDescent="0.3">
      <c r="A2633">
        <v>2022</v>
      </c>
      <c r="B2633" t="s">
        <v>41</v>
      </c>
      <c r="C2633" t="s">
        <v>22</v>
      </c>
      <c r="D2633">
        <v>76018</v>
      </c>
      <c r="E2633">
        <v>7.41</v>
      </c>
      <c r="F2633" s="2">
        <f>Table1[[#This Row],[website_traffic]]*(Table1[[#This Row],[conversion_rate]]/100)</f>
        <v>5632.9337999999998</v>
      </c>
      <c r="G2633">
        <v>150432</v>
      </c>
      <c r="H2633" s="2">
        <f>Table1[[#This Row],[marketing_spend]]/Table1[[#This Row],[customer buying]]</f>
        <v>26.705799382907713</v>
      </c>
      <c r="I2633">
        <v>24453.4</v>
      </c>
      <c r="J2633">
        <v>46.67</v>
      </c>
      <c r="K2633" s="1">
        <f t="shared" si="41"/>
        <v>13040.998220000001</v>
      </c>
      <c r="L2633">
        <v>27.16</v>
      </c>
      <c r="M2633">
        <v>1.18</v>
      </c>
      <c r="N2633" s="1">
        <f>Table1[[#This Row],[final_price]]*Table1[[#This Row],[competitor_price_index]]</f>
        <v>15388.3778996</v>
      </c>
      <c r="O2633" t="s">
        <v>45</v>
      </c>
      <c r="P2633">
        <v>1949</v>
      </c>
      <c r="Q2633">
        <v>3334</v>
      </c>
      <c r="R2633">
        <v>20.309999999999999</v>
      </c>
      <c r="S2633" s="2">
        <f>Table1[[#This Row],[units_sold]]*(Table1[[#This Row],[return_rate]]/100)</f>
        <v>677.13539999999989</v>
      </c>
      <c r="T2633" s="2">
        <f>Table1[[#This Row],[units_sold]]-Table1[[#This Row],[unit_return]]</f>
        <v>2656.8645999999999</v>
      </c>
      <c r="U2633">
        <f>Table1[[#This Row],[final_sold]]*Table1[[#This Row],[final_price]]</f>
        <v>34648166.519381016</v>
      </c>
      <c r="V2633">
        <v>2.96</v>
      </c>
      <c r="W2633">
        <v>15.78</v>
      </c>
    </row>
    <row r="2634" spans="1:23" x14ac:dyDescent="0.3">
      <c r="A2634">
        <v>2022</v>
      </c>
      <c r="B2634" t="s">
        <v>41</v>
      </c>
      <c r="C2634" t="s">
        <v>18</v>
      </c>
      <c r="D2634">
        <v>151002</v>
      </c>
      <c r="E2634">
        <v>1.46</v>
      </c>
      <c r="F2634" s="2">
        <f>Table1[[#This Row],[website_traffic]]*(Table1[[#This Row],[conversion_rate]]/100)</f>
        <v>2204.6291999999999</v>
      </c>
      <c r="G2634">
        <v>45816.75</v>
      </c>
      <c r="H2634" s="2">
        <f>Table1[[#This Row],[marketing_spend]]/Table1[[#This Row],[customer buying]]</f>
        <v>20.782066208684892</v>
      </c>
      <c r="I2634">
        <v>40795.980000000003</v>
      </c>
      <c r="J2634">
        <v>20.97</v>
      </c>
      <c r="K2634" s="1">
        <f t="shared" si="41"/>
        <v>32241.062994000004</v>
      </c>
      <c r="L2634">
        <v>74.069999999999993</v>
      </c>
      <c r="M2634">
        <v>0.8</v>
      </c>
      <c r="N2634" s="1">
        <f>Table1[[#This Row],[final_price]]*Table1[[#This Row],[competitor_price_index]]</f>
        <v>25792.850395200003</v>
      </c>
      <c r="O2634" t="s">
        <v>45</v>
      </c>
      <c r="P2634">
        <v>177</v>
      </c>
      <c r="Q2634">
        <v>1375</v>
      </c>
      <c r="R2634">
        <v>2.1</v>
      </c>
      <c r="S2634" s="2">
        <f>Table1[[#This Row],[units_sold]]*(Table1[[#This Row],[return_rate]]/100)</f>
        <v>28.875000000000004</v>
      </c>
      <c r="T2634" s="2">
        <f>Table1[[#This Row],[units_sold]]-Table1[[#This Row],[unit_return]]</f>
        <v>1346.125</v>
      </c>
      <c r="U2634">
        <f>Table1[[#This Row],[final_sold]]*Table1[[#This Row],[final_price]]</f>
        <v>43400500.922798254</v>
      </c>
      <c r="V2634">
        <v>3.12</v>
      </c>
      <c r="W2634">
        <v>6.55</v>
      </c>
    </row>
    <row r="2635" spans="1:23" x14ac:dyDescent="0.3">
      <c r="A2635">
        <v>2022</v>
      </c>
      <c r="B2635" t="s">
        <v>41</v>
      </c>
      <c r="C2635" t="s">
        <v>18</v>
      </c>
      <c r="D2635">
        <v>28011</v>
      </c>
      <c r="E2635">
        <v>5.05</v>
      </c>
      <c r="F2635" s="2">
        <f>Table1[[#This Row],[website_traffic]]*(Table1[[#This Row],[conversion_rate]]/100)</f>
        <v>1414.5554999999999</v>
      </c>
      <c r="G2635">
        <v>266080.86</v>
      </c>
      <c r="H2635" s="2">
        <f>Table1[[#This Row],[marketing_spend]]/Table1[[#This Row],[customer buying]]</f>
        <v>188.10209991760664</v>
      </c>
      <c r="I2635">
        <v>49446.01</v>
      </c>
      <c r="J2635">
        <v>36.97</v>
      </c>
      <c r="K2635" s="1">
        <f t="shared" si="41"/>
        <v>31165.820103000005</v>
      </c>
      <c r="L2635">
        <v>296.08</v>
      </c>
      <c r="M2635">
        <v>0.86</v>
      </c>
      <c r="N2635" s="1">
        <f>Table1[[#This Row],[final_price]]*Table1[[#This Row],[competitor_price_index]]</f>
        <v>26802.605288580005</v>
      </c>
      <c r="O2635" t="s">
        <v>45</v>
      </c>
      <c r="P2635">
        <v>3716</v>
      </c>
      <c r="Q2635">
        <v>828</v>
      </c>
      <c r="R2635">
        <v>18.14</v>
      </c>
      <c r="S2635" s="2">
        <f>Table1[[#This Row],[units_sold]]*(Table1[[#This Row],[return_rate]]/100)</f>
        <v>150.19920000000002</v>
      </c>
      <c r="T2635" s="2">
        <f>Table1[[#This Row],[units_sold]]-Table1[[#This Row],[unit_return]]</f>
        <v>677.80079999999998</v>
      </c>
      <c r="U2635">
        <f>Table1[[#This Row],[final_sold]]*Table1[[#This Row],[final_price]]</f>
        <v>21124217.798469484</v>
      </c>
      <c r="V2635">
        <v>2.93</v>
      </c>
      <c r="W2635">
        <v>12.43</v>
      </c>
    </row>
    <row r="2636" spans="1:23" x14ac:dyDescent="0.3">
      <c r="A2636">
        <v>2022</v>
      </c>
      <c r="B2636" t="s">
        <v>41</v>
      </c>
      <c r="C2636" t="s">
        <v>20</v>
      </c>
      <c r="D2636">
        <v>61656</v>
      </c>
      <c r="E2636">
        <v>1.03</v>
      </c>
      <c r="F2636" s="2">
        <f>Table1[[#This Row],[website_traffic]]*(Table1[[#This Row],[conversion_rate]]/100)</f>
        <v>635.05679999999995</v>
      </c>
      <c r="G2636">
        <v>248113.58</v>
      </c>
      <c r="H2636" s="2">
        <f>Table1[[#This Row],[marketing_spend]]/Table1[[#This Row],[customer buying]]</f>
        <v>390.69510002884783</v>
      </c>
      <c r="I2636">
        <v>5960.63</v>
      </c>
      <c r="J2636">
        <v>29.19</v>
      </c>
      <c r="K2636" s="1">
        <f t="shared" si="41"/>
        <v>4220.7221030000001</v>
      </c>
      <c r="L2636">
        <v>385.02</v>
      </c>
      <c r="M2636">
        <v>0.95</v>
      </c>
      <c r="N2636" s="1">
        <f>Table1[[#This Row],[final_price]]*Table1[[#This Row],[competitor_price_index]]</f>
        <v>4009.6859978499997</v>
      </c>
      <c r="O2636" t="s">
        <v>45</v>
      </c>
      <c r="P2636">
        <v>4745</v>
      </c>
      <c r="Q2636">
        <v>392</v>
      </c>
      <c r="R2636">
        <v>13.79</v>
      </c>
      <c r="S2636" s="2">
        <f>Table1[[#This Row],[units_sold]]*(Table1[[#This Row],[return_rate]]/100)</f>
        <v>54.056799999999996</v>
      </c>
      <c r="T2636" s="2">
        <f>Table1[[#This Row],[units_sold]]-Table1[[#This Row],[unit_return]]</f>
        <v>337.94319999999999</v>
      </c>
      <c r="U2636">
        <f>Table1[[#This Row],[final_sold]]*Table1[[#This Row],[final_price]]</f>
        <v>1426364.3337985496</v>
      </c>
      <c r="V2636">
        <v>3.09</v>
      </c>
      <c r="W2636">
        <v>13.93</v>
      </c>
    </row>
    <row r="2637" spans="1:23" x14ac:dyDescent="0.3">
      <c r="A2637">
        <v>2022</v>
      </c>
      <c r="B2637" t="s">
        <v>41</v>
      </c>
      <c r="C2637" t="s">
        <v>21</v>
      </c>
      <c r="D2637">
        <v>98119</v>
      </c>
      <c r="E2637">
        <v>7.74</v>
      </c>
      <c r="F2637" s="2">
        <f>Table1[[#This Row],[website_traffic]]*(Table1[[#This Row],[conversion_rate]]/100)</f>
        <v>7594.4105999999992</v>
      </c>
      <c r="G2637">
        <v>138651.23000000001</v>
      </c>
      <c r="H2637" s="2">
        <f>Table1[[#This Row],[marketing_spend]]/Table1[[#This Row],[customer buying]]</f>
        <v>18.257009964670598</v>
      </c>
      <c r="I2637">
        <v>45189.71</v>
      </c>
      <c r="J2637">
        <v>15.66</v>
      </c>
      <c r="K2637" s="1">
        <f t="shared" si="41"/>
        <v>38113.001413999998</v>
      </c>
      <c r="L2637">
        <v>384.2</v>
      </c>
      <c r="M2637">
        <v>1.17</v>
      </c>
      <c r="N2637" s="1">
        <f>Table1[[#This Row],[final_price]]*Table1[[#This Row],[competitor_price_index]]</f>
        <v>44592.211654379993</v>
      </c>
      <c r="O2637" t="s">
        <v>45</v>
      </c>
      <c r="P2637">
        <v>359</v>
      </c>
      <c r="Q2637">
        <v>4587</v>
      </c>
      <c r="R2637">
        <v>3.9</v>
      </c>
      <c r="S2637" s="2">
        <f>Table1[[#This Row],[units_sold]]*(Table1[[#This Row],[return_rate]]/100)</f>
        <v>178.893</v>
      </c>
      <c r="T2637" s="2">
        <f>Table1[[#This Row],[units_sold]]-Table1[[#This Row],[unit_return]]</f>
        <v>4408.107</v>
      </c>
      <c r="U2637">
        <f>Table1[[#This Row],[final_sold]]*Table1[[#This Row],[final_price]]</f>
        <v>168006188.3240633</v>
      </c>
      <c r="V2637">
        <v>3.02</v>
      </c>
      <c r="W2637">
        <v>5.65</v>
      </c>
    </row>
    <row r="2638" spans="1:23" x14ac:dyDescent="0.3">
      <c r="A2638">
        <v>2022</v>
      </c>
      <c r="B2638" t="s">
        <v>41</v>
      </c>
      <c r="C2638" t="s">
        <v>20</v>
      </c>
      <c r="D2638">
        <v>24763</v>
      </c>
      <c r="E2638">
        <v>1.4</v>
      </c>
      <c r="F2638" s="2">
        <f>Table1[[#This Row],[website_traffic]]*(Table1[[#This Row],[conversion_rate]]/100)</f>
        <v>346.68199999999996</v>
      </c>
      <c r="G2638">
        <v>58706.68</v>
      </c>
      <c r="H2638" s="2">
        <f>Table1[[#This Row],[marketing_spend]]/Table1[[#This Row],[customer buying]]</f>
        <v>169.33870232662787</v>
      </c>
      <c r="I2638">
        <v>19396.43</v>
      </c>
      <c r="J2638">
        <v>44.29</v>
      </c>
      <c r="K2638" s="1">
        <f t="shared" si="41"/>
        <v>10805.751152999999</v>
      </c>
      <c r="L2638">
        <v>178.58</v>
      </c>
      <c r="M2638">
        <v>1</v>
      </c>
      <c r="N2638" s="1">
        <f>Table1[[#This Row],[final_price]]*Table1[[#This Row],[competitor_price_index]]</f>
        <v>10805.751152999999</v>
      </c>
      <c r="O2638" t="s">
        <v>44</v>
      </c>
      <c r="P2638">
        <v>1755</v>
      </c>
      <c r="Q2638">
        <v>415</v>
      </c>
      <c r="R2638">
        <v>21.26</v>
      </c>
      <c r="S2638" s="2">
        <f>Table1[[#This Row],[units_sold]]*(Table1[[#This Row],[return_rate]]/100)</f>
        <v>88.228999999999999</v>
      </c>
      <c r="T2638" s="2">
        <f>Table1[[#This Row],[units_sold]]-Table1[[#This Row],[unit_return]]</f>
        <v>326.77100000000002</v>
      </c>
      <c r="U2638">
        <f>Table1[[#This Row],[final_sold]]*Table1[[#This Row],[final_price]]</f>
        <v>3531006.110016963</v>
      </c>
      <c r="V2638">
        <v>4.79</v>
      </c>
      <c r="W2638">
        <v>16</v>
      </c>
    </row>
    <row r="2639" spans="1:23" x14ac:dyDescent="0.3">
      <c r="A2639">
        <v>2022</v>
      </c>
      <c r="B2639" t="s">
        <v>41</v>
      </c>
      <c r="C2639" t="s">
        <v>22</v>
      </c>
      <c r="D2639">
        <v>124811</v>
      </c>
      <c r="E2639">
        <v>3.51</v>
      </c>
      <c r="F2639" s="2">
        <f>Table1[[#This Row],[website_traffic]]*(Table1[[#This Row],[conversion_rate]]/100)</f>
        <v>4380.8661000000002</v>
      </c>
      <c r="G2639">
        <v>395543.71</v>
      </c>
      <c r="H2639" s="2">
        <f>Table1[[#This Row],[marketing_spend]]/Table1[[#This Row],[customer buying]]</f>
        <v>90.288929396860595</v>
      </c>
      <c r="I2639">
        <v>22639.01</v>
      </c>
      <c r="J2639">
        <v>55.28</v>
      </c>
      <c r="K2639" s="1">
        <f t="shared" si="41"/>
        <v>10124.165272</v>
      </c>
      <c r="L2639">
        <v>462.23</v>
      </c>
      <c r="M2639">
        <v>0.85</v>
      </c>
      <c r="N2639" s="1">
        <f>Table1[[#This Row],[final_price]]*Table1[[#This Row],[competitor_price_index]]</f>
        <v>8605.5404811999997</v>
      </c>
      <c r="O2639" t="s">
        <v>45</v>
      </c>
      <c r="P2639">
        <v>3860</v>
      </c>
      <c r="Q2639">
        <v>3907</v>
      </c>
      <c r="R2639">
        <v>14.15</v>
      </c>
      <c r="S2639" s="2">
        <f>Table1[[#This Row],[units_sold]]*(Table1[[#This Row],[return_rate]]/100)</f>
        <v>552.84050000000002</v>
      </c>
      <c r="T2639" s="2">
        <f>Table1[[#This Row],[units_sold]]-Table1[[#This Row],[unit_return]]</f>
        <v>3354.1594999999998</v>
      </c>
      <c r="U2639">
        <f>Table1[[#This Row],[final_sold]]*Table1[[#This Row],[final_price]]</f>
        <v>33958065.126648881</v>
      </c>
      <c r="V2639">
        <v>4.46</v>
      </c>
      <c r="W2639">
        <v>10.09</v>
      </c>
    </row>
    <row r="2640" spans="1:23" x14ac:dyDescent="0.3">
      <c r="A2640">
        <v>2022</v>
      </c>
      <c r="B2640" t="s">
        <v>41</v>
      </c>
      <c r="C2640" t="s">
        <v>19</v>
      </c>
      <c r="D2640">
        <v>197062</v>
      </c>
      <c r="E2640">
        <v>2.99</v>
      </c>
      <c r="F2640" s="2">
        <f>Table1[[#This Row],[website_traffic]]*(Table1[[#This Row],[conversion_rate]]/100)</f>
        <v>5892.153800000001</v>
      </c>
      <c r="G2640">
        <v>109472.67</v>
      </c>
      <c r="H2640" s="2">
        <f>Table1[[#This Row],[marketing_spend]]/Table1[[#This Row],[customer buying]]</f>
        <v>18.579397910489028</v>
      </c>
      <c r="I2640">
        <v>17436.14</v>
      </c>
      <c r="J2640">
        <v>8.4499999999999993</v>
      </c>
      <c r="K2640" s="1">
        <f t="shared" si="41"/>
        <v>15962.786169999999</v>
      </c>
      <c r="L2640">
        <v>458.73</v>
      </c>
      <c r="M2640">
        <v>1.03</v>
      </c>
      <c r="N2640" s="1">
        <f>Table1[[#This Row],[final_price]]*Table1[[#This Row],[competitor_price_index]]</f>
        <v>16441.6697551</v>
      </c>
      <c r="O2640" t="s">
        <v>45</v>
      </c>
      <c r="P2640">
        <v>1735</v>
      </c>
      <c r="Q2640">
        <v>4042</v>
      </c>
      <c r="R2640">
        <v>11.12</v>
      </c>
      <c r="S2640" s="2">
        <f>Table1[[#This Row],[units_sold]]*(Table1[[#This Row],[return_rate]]/100)</f>
        <v>449.47039999999998</v>
      </c>
      <c r="T2640" s="2">
        <f>Table1[[#This Row],[units_sold]]-Table1[[#This Row],[unit_return]]</f>
        <v>3592.5295999999998</v>
      </c>
      <c r="U2640">
        <f>Table1[[#This Row],[final_sold]]*Table1[[#This Row],[final_price]]</f>
        <v>57346781.814195625</v>
      </c>
      <c r="V2640">
        <v>3.43</v>
      </c>
      <c r="W2640">
        <v>7.79</v>
      </c>
    </row>
    <row r="2641" spans="1:23" x14ac:dyDescent="0.3">
      <c r="A2641">
        <v>2022</v>
      </c>
      <c r="B2641" t="s">
        <v>41</v>
      </c>
      <c r="C2641" t="s">
        <v>21</v>
      </c>
      <c r="D2641">
        <v>31373</v>
      </c>
      <c r="E2641">
        <v>4.29</v>
      </c>
      <c r="F2641" s="2">
        <f>Table1[[#This Row],[website_traffic]]*(Table1[[#This Row],[conversion_rate]]/100)</f>
        <v>1345.9017000000001</v>
      </c>
      <c r="G2641">
        <v>390706.53</v>
      </c>
      <c r="H2641" s="2">
        <f>Table1[[#This Row],[marketing_spend]]/Table1[[#This Row],[customer buying]]</f>
        <v>290.29351103427535</v>
      </c>
      <c r="I2641">
        <v>34460.550000000003</v>
      </c>
      <c r="J2641">
        <v>14.91</v>
      </c>
      <c r="K2641" s="1">
        <f t="shared" si="41"/>
        <v>29322.481995000002</v>
      </c>
      <c r="L2641">
        <v>184.31</v>
      </c>
      <c r="M2641">
        <v>0.99</v>
      </c>
      <c r="N2641" s="1">
        <f>Table1[[#This Row],[final_price]]*Table1[[#This Row],[competitor_price_index]]</f>
        <v>29029.257175050003</v>
      </c>
      <c r="O2641" t="s">
        <v>45</v>
      </c>
      <c r="P2641">
        <v>1484</v>
      </c>
      <c r="Q2641">
        <v>890</v>
      </c>
      <c r="R2641">
        <v>17.27</v>
      </c>
      <c r="S2641" s="2">
        <f>Table1[[#This Row],[units_sold]]*(Table1[[#This Row],[return_rate]]/100)</f>
        <v>153.703</v>
      </c>
      <c r="T2641" s="2">
        <f>Table1[[#This Row],[units_sold]]-Table1[[#This Row],[unit_return]]</f>
        <v>736.29700000000003</v>
      </c>
      <c r="U2641">
        <f>Table1[[#This Row],[final_sold]]*Table1[[#This Row],[final_price]]</f>
        <v>21590055.525472518</v>
      </c>
      <c r="V2641">
        <v>3.31</v>
      </c>
      <c r="W2641">
        <v>8.17</v>
      </c>
    </row>
    <row r="2642" spans="1:23" x14ac:dyDescent="0.3">
      <c r="A2642">
        <v>2023</v>
      </c>
      <c r="B2642" t="s">
        <v>41</v>
      </c>
      <c r="C2642" t="s">
        <v>18</v>
      </c>
      <c r="D2642">
        <v>125679</v>
      </c>
      <c r="E2642">
        <v>4.76</v>
      </c>
      <c r="F2642" s="2">
        <f>Table1[[#This Row],[website_traffic]]*(Table1[[#This Row],[conversion_rate]]/100)</f>
        <v>5982.3203999999996</v>
      </c>
      <c r="G2642">
        <v>476448.24</v>
      </c>
      <c r="H2642" s="2">
        <f>Table1[[#This Row],[marketing_spend]]/Table1[[#This Row],[customer buying]]</f>
        <v>79.642715224681055</v>
      </c>
      <c r="I2642">
        <v>14421.86</v>
      </c>
      <c r="J2642">
        <v>34.39</v>
      </c>
      <c r="K2642" s="1">
        <f t="shared" si="41"/>
        <v>9462.1823460000014</v>
      </c>
      <c r="L2642">
        <v>271.72000000000003</v>
      </c>
      <c r="M2642">
        <v>0.9</v>
      </c>
      <c r="N2642" s="1">
        <f>Table1[[#This Row],[final_price]]*Table1[[#This Row],[competitor_price_index]]</f>
        <v>8515.9641114000024</v>
      </c>
      <c r="O2642" t="s">
        <v>45</v>
      </c>
      <c r="P2642">
        <v>4775</v>
      </c>
      <c r="Q2642">
        <v>3158</v>
      </c>
      <c r="R2642">
        <v>24.21</v>
      </c>
      <c r="S2642" s="2">
        <f>Table1[[#This Row],[units_sold]]*(Table1[[#This Row],[return_rate]]/100)</f>
        <v>764.55180000000007</v>
      </c>
      <c r="T2642" s="2">
        <f>Table1[[#This Row],[units_sold]]-Table1[[#This Row],[unit_return]]</f>
        <v>2393.4481999999998</v>
      </c>
      <c r="U2642">
        <f>Table1[[#This Row],[final_sold]]*Table1[[#This Row],[final_price]]</f>
        <v>22647243.304105479</v>
      </c>
      <c r="V2642">
        <v>2.64</v>
      </c>
      <c r="W2642">
        <v>12.92</v>
      </c>
    </row>
    <row r="2643" spans="1:23" x14ac:dyDescent="0.3">
      <c r="A2643">
        <v>2023</v>
      </c>
      <c r="B2643" t="s">
        <v>41</v>
      </c>
      <c r="C2643" t="s">
        <v>22</v>
      </c>
      <c r="D2643">
        <v>195308</v>
      </c>
      <c r="E2643">
        <v>2.25</v>
      </c>
      <c r="F2643" s="2">
        <f>Table1[[#This Row],[website_traffic]]*(Table1[[#This Row],[conversion_rate]]/100)</f>
        <v>4394.43</v>
      </c>
      <c r="G2643">
        <v>227615.02</v>
      </c>
      <c r="H2643" s="2">
        <f>Table1[[#This Row],[marketing_spend]]/Table1[[#This Row],[customer buying]]</f>
        <v>51.79625571462055</v>
      </c>
      <c r="I2643">
        <v>45490.29</v>
      </c>
      <c r="J2643">
        <v>6.92</v>
      </c>
      <c r="K2643" s="1">
        <f t="shared" si="41"/>
        <v>42342.361932</v>
      </c>
      <c r="L2643">
        <v>450.45</v>
      </c>
      <c r="M2643">
        <v>0.97</v>
      </c>
      <c r="N2643" s="1">
        <f>Table1[[#This Row],[final_price]]*Table1[[#This Row],[competitor_price_index]]</f>
        <v>41072.09107404</v>
      </c>
      <c r="O2643" t="s">
        <v>44</v>
      </c>
      <c r="P2643">
        <v>1625</v>
      </c>
      <c r="Q2643">
        <v>5163</v>
      </c>
      <c r="R2643">
        <v>8.59</v>
      </c>
      <c r="S2643" s="2">
        <f>Table1[[#This Row],[units_sold]]*(Table1[[#This Row],[return_rate]]/100)</f>
        <v>443.50170000000003</v>
      </c>
      <c r="T2643" s="2">
        <f>Table1[[#This Row],[units_sold]]-Table1[[#This Row],[unit_return]]</f>
        <v>4719.4983000000002</v>
      </c>
      <c r="U2643">
        <f>Table1[[#This Row],[final_sold]]*Table1[[#This Row],[final_price]]</f>
        <v>199834705.15605873</v>
      </c>
      <c r="V2643">
        <v>4.7</v>
      </c>
      <c r="W2643">
        <v>7.97</v>
      </c>
    </row>
    <row r="2644" spans="1:23" x14ac:dyDescent="0.3">
      <c r="A2644">
        <v>2023</v>
      </c>
      <c r="B2644" t="s">
        <v>41</v>
      </c>
      <c r="C2644" t="s">
        <v>21</v>
      </c>
      <c r="D2644">
        <v>23743</v>
      </c>
      <c r="E2644">
        <v>4.04</v>
      </c>
      <c r="F2644" s="2">
        <f>Table1[[#This Row],[website_traffic]]*(Table1[[#This Row],[conversion_rate]]/100)</f>
        <v>959.21719999999993</v>
      </c>
      <c r="G2644">
        <v>442614.7</v>
      </c>
      <c r="H2644" s="2">
        <f>Table1[[#This Row],[marketing_spend]]/Table1[[#This Row],[customer buying]]</f>
        <v>461.43323952072592</v>
      </c>
      <c r="I2644">
        <v>22552.799999999999</v>
      </c>
      <c r="J2644">
        <v>22.06</v>
      </c>
      <c r="K2644" s="1">
        <f t="shared" si="41"/>
        <v>17577.652319999997</v>
      </c>
      <c r="L2644">
        <v>322.89999999999998</v>
      </c>
      <c r="M2644">
        <v>0.82</v>
      </c>
      <c r="N2644" s="1">
        <f>Table1[[#This Row],[final_price]]*Table1[[#This Row],[competitor_price_index]]</f>
        <v>14413.674902399996</v>
      </c>
      <c r="O2644" t="s">
        <v>44</v>
      </c>
      <c r="P2644">
        <v>4738</v>
      </c>
      <c r="Q2644">
        <v>1019</v>
      </c>
      <c r="R2644">
        <v>10.56</v>
      </c>
      <c r="S2644" s="2">
        <f>Table1[[#This Row],[units_sold]]*(Table1[[#This Row],[return_rate]]/100)</f>
        <v>107.60639999999999</v>
      </c>
      <c r="T2644" s="2">
        <f>Table1[[#This Row],[units_sold]]-Table1[[#This Row],[unit_return]]</f>
        <v>911.39359999999999</v>
      </c>
      <c r="U2644">
        <f>Table1[[#This Row],[final_sold]]*Table1[[#This Row],[final_price]]</f>
        <v>16020159.827473149</v>
      </c>
      <c r="V2644">
        <v>4.25</v>
      </c>
      <c r="W2644">
        <v>15.18</v>
      </c>
    </row>
    <row r="2645" spans="1:23" x14ac:dyDescent="0.3">
      <c r="A2645">
        <v>2023</v>
      </c>
      <c r="B2645" t="s">
        <v>41</v>
      </c>
      <c r="C2645" t="s">
        <v>18</v>
      </c>
      <c r="D2645">
        <v>75975</v>
      </c>
      <c r="E2645">
        <v>7.56</v>
      </c>
      <c r="F2645" s="2">
        <f>Table1[[#This Row],[website_traffic]]*(Table1[[#This Row],[conversion_rate]]/100)</f>
        <v>5743.71</v>
      </c>
      <c r="G2645">
        <v>289344.71000000002</v>
      </c>
      <c r="H2645" s="2">
        <f>Table1[[#This Row],[marketing_spend]]/Table1[[#This Row],[customer buying]]</f>
        <v>50.375926012977679</v>
      </c>
      <c r="I2645">
        <v>11702.77</v>
      </c>
      <c r="J2645">
        <v>50.7</v>
      </c>
      <c r="K2645" s="1">
        <f t="shared" si="41"/>
        <v>5769.4656100000002</v>
      </c>
      <c r="L2645">
        <v>224.77</v>
      </c>
      <c r="M2645">
        <v>1.07</v>
      </c>
      <c r="N2645" s="1">
        <f>Table1[[#This Row],[final_price]]*Table1[[#This Row],[competitor_price_index]]</f>
        <v>6173.3282027000005</v>
      </c>
      <c r="O2645" t="s">
        <v>44</v>
      </c>
      <c r="P2645">
        <v>842</v>
      </c>
      <c r="Q2645">
        <v>4221</v>
      </c>
      <c r="R2645">
        <v>12.17</v>
      </c>
      <c r="S2645" s="2">
        <f>Table1[[#This Row],[units_sold]]*(Table1[[#This Row],[return_rate]]/100)</f>
        <v>513.69569999999999</v>
      </c>
      <c r="T2645" s="2">
        <f>Table1[[#This Row],[units_sold]]-Table1[[#This Row],[unit_return]]</f>
        <v>3707.3042999999998</v>
      </c>
      <c r="U2645">
        <f>Table1[[#This Row],[final_sold]]*Table1[[#This Row],[final_price]]</f>
        <v>21389164.664655123</v>
      </c>
      <c r="V2645">
        <v>2.94</v>
      </c>
      <c r="W2645">
        <v>16.48</v>
      </c>
    </row>
    <row r="2646" spans="1:23" x14ac:dyDescent="0.3">
      <c r="A2646">
        <v>2023</v>
      </c>
      <c r="B2646" t="s">
        <v>41</v>
      </c>
      <c r="C2646" t="s">
        <v>19</v>
      </c>
      <c r="D2646">
        <v>145932</v>
      </c>
      <c r="E2646">
        <v>3.6</v>
      </c>
      <c r="F2646" s="2">
        <f>Table1[[#This Row],[website_traffic]]*(Table1[[#This Row],[conversion_rate]]/100)</f>
        <v>5253.5520000000006</v>
      </c>
      <c r="G2646">
        <v>94626.14</v>
      </c>
      <c r="H2646" s="2">
        <f>Table1[[#This Row],[marketing_spend]]/Table1[[#This Row],[customer buying]]</f>
        <v>18.011840370096269</v>
      </c>
      <c r="I2646">
        <v>31233.99</v>
      </c>
      <c r="J2646">
        <v>38.14</v>
      </c>
      <c r="K2646" s="1">
        <f t="shared" si="41"/>
        <v>19321.346214000001</v>
      </c>
      <c r="L2646">
        <v>242.07</v>
      </c>
      <c r="M2646">
        <v>1.08</v>
      </c>
      <c r="N2646" s="1">
        <f>Table1[[#This Row],[final_price]]*Table1[[#This Row],[competitor_price_index]]</f>
        <v>20867.053911120001</v>
      </c>
      <c r="O2646" t="s">
        <v>45</v>
      </c>
      <c r="P2646">
        <v>1064</v>
      </c>
      <c r="Q2646">
        <v>4854</v>
      </c>
      <c r="R2646">
        <v>14.9</v>
      </c>
      <c r="S2646" s="2">
        <f>Table1[[#This Row],[units_sold]]*(Table1[[#This Row],[return_rate]]/100)</f>
        <v>723.24599999999998</v>
      </c>
      <c r="T2646" s="2">
        <f>Table1[[#This Row],[units_sold]]-Table1[[#This Row],[unit_return]]</f>
        <v>4130.7539999999999</v>
      </c>
      <c r="U2646">
        <f>Table1[[#This Row],[final_sold]]*Table1[[#This Row],[final_price]]</f>
        <v>79811728.158865362</v>
      </c>
      <c r="V2646">
        <v>4.62</v>
      </c>
      <c r="W2646">
        <v>12.58</v>
      </c>
    </row>
    <row r="2647" spans="1:23" x14ac:dyDescent="0.3">
      <c r="A2647">
        <v>2023</v>
      </c>
      <c r="B2647" t="s">
        <v>41</v>
      </c>
      <c r="C2647" t="s">
        <v>19</v>
      </c>
      <c r="D2647">
        <v>83804</v>
      </c>
      <c r="E2647">
        <v>1.53</v>
      </c>
      <c r="F2647" s="2">
        <f>Table1[[#This Row],[website_traffic]]*(Table1[[#This Row],[conversion_rate]]/100)</f>
        <v>1282.2012000000002</v>
      </c>
      <c r="G2647">
        <v>168799.75</v>
      </c>
      <c r="H2647" s="2">
        <f>Table1[[#This Row],[marketing_spend]]/Table1[[#This Row],[customer buying]]</f>
        <v>131.64841056146255</v>
      </c>
      <c r="I2647">
        <v>40257.85</v>
      </c>
      <c r="J2647">
        <v>6.15</v>
      </c>
      <c r="K2647" s="1">
        <f t="shared" si="41"/>
        <v>37781.992225000002</v>
      </c>
      <c r="L2647">
        <v>129.74</v>
      </c>
      <c r="M2647">
        <v>0.82</v>
      </c>
      <c r="N2647" s="1">
        <f>Table1[[#This Row],[final_price]]*Table1[[#This Row],[competitor_price_index]]</f>
        <v>30981.233624500001</v>
      </c>
      <c r="O2647" t="s">
        <v>45</v>
      </c>
      <c r="P2647">
        <v>2412</v>
      </c>
      <c r="Q2647">
        <v>910</v>
      </c>
      <c r="R2647">
        <v>3.79</v>
      </c>
      <c r="S2647" s="2">
        <f>Table1[[#This Row],[units_sold]]*(Table1[[#This Row],[return_rate]]/100)</f>
        <v>34.489000000000004</v>
      </c>
      <c r="T2647" s="2">
        <f>Table1[[#This Row],[units_sold]]-Table1[[#This Row],[unit_return]]</f>
        <v>875.51099999999997</v>
      </c>
      <c r="U2647">
        <f>Table1[[#This Row],[final_sold]]*Table1[[#This Row],[final_price]]</f>
        <v>33078549.794901974</v>
      </c>
      <c r="V2647">
        <v>3.55</v>
      </c>
      <c r="W2647">
        <v>7.72</v>
      </c>
    </row>
    <row r="2648" spans="1:23" x14ac:dyDescent="0.3">
      <c r="A2648">
        <v>2023</v>
      </c>
      <c r="B2648" t="s">
        <v>41</v>
      </c>
      <c r="C2648" t="s">
        <v>21</v>
      </c>
      <c r="D2648">
        <v>137421</v>
      </c>
      <c r="E2648">
        <v>7.96</v>
      </c>
      <c r="F2648" s="2">
        <f>Table1[[#This Row],[website_traffic]]*(Table1[[#This Row],[conversion_rate]]/100)</f>
        <v>10938.711600000001</v>
      </c>
      <c r="G2648">
        <v>144503.71</v>
      </c>
      <c r="H2648" s="2">
        <f>Table1[[#This Row],[marketing_spend]]/Table1[[#This Row],[customer buying]]</f>
        <v>13.210304401845642</v>
      </c>
      <c r="I2648">
        <v>6802.19</v>
      </c>
      <c r="J2648">
        <v>28.16</v>
      </c>
      <c r="K2648" s="1">
        <f t="shared" si="41"/>
        <v>4886.6932959999995</v>
      </c>
      <c r="L2648">
        <v>309.85000000000002</v>
      </c>
      <c r="M2648">
        <v>0.81</v>
      </c>
      <c r="N2648" s="1">
        <f>Table1[[#This Row],[final_price]]*Table1[[#This Row],[competitor_price_index]]</f>
        <v>3958.22156976</v>
      </c>
      <c r="O2648" t="s">
        <v>45</v>
      </c>
      <c r="P2648">
        <v>3658</v>
      </c>
      <c r="Q2648">
        <v>9801</v>
      </c>
      <c r="R2648">
        <v>8.42</v>
      </c>
      <c r="S2648" s="2">
        <f>Table1[[#This Row],[units_sold]]*(Table1[[#This Row],[return_rate]]/100)</f>
        <v>825.24419999999998</v>
      </c>
      <c r="T2648" s="2">
        <f>Table1[[#This Row],[units_sold]]-Table1[[#This Row],[unit_return]]</f>
        <v>8975.7558000000008</v>
      </c>
      <c r="U2648">
        <f>Table1[[#This Row],[final_sold]]*Table1[[#This Row],[final_price]]</f>
        <v>43861765.694393113</v>
      </c>
      <c r="V2648">
        <v>4.4800000000000004</v>
      </c>
      <c r="W2648">
        <v>13.06</v>
      </c>
    </row>
    <row r="2649" spans="1:23" x14ac:dyDescent="0.3">
      <c r="A2649">
        <v>2023</v>
      </c>
      <c r="B2649" t="s">
        <v>41</v>
      </c>
      <c r="C2649" t="s">
        <v>22</v>
      </c>
      <c r="D2649">
        <v>119414</v>
      </c>
      <c r="E2649">
        <v>6.37</v>
      </c>
      <c r="F2649" s="2">
        <f>Table1[[#This Row],[website_traffic]]*(Table1[[#This Row],[conversion_rate]]/100)</f>
        <v>7606.671800000001</v>
      </c>
      <c r="G2649">
        <v>212504</v>
      </c>
      <c r="H2649" s="2">
        <f>Table1[[#This Row],[marketing_spend]]/Table1[[#This Row],[customer buying]]</f>
        <v>27.936528035822445</v>
      </c>
      <c r="I2649">
        <v>38567.800000000003</v>
      </c>
      <c r="J2649">
        <v>25.65</v>
      </c>
      <c r="K2649" s="1">
        <f t="shared" si="41"/>
        <v>28675.159300000003</v>
      </c>
      <c r="L2649">
        <v>148.18</v>
      </c>
      <c r="M2649">
        <v>0.81</v>
      </c>
      <c r="N2649" s="1">
        <f>Table1[[#This Row],[final_price]]*Table1[[#This Row],[competitor_price_index]]</f>
        <v>23226.879033000005</v>
      </c>
      <c r="O2649" t="s">
        <v>44</v>
      </c>
      <c r="P2649">
        <v>1045</v>
      </c>
      <c r="Q2649">
        <v>5400</v>
      </c>
      <c r="R2649">
        <v>4.71</v>
      </c>
      <c r="S2649" s="2">
        <f>Table1[[#This Row],[units_sold]]*(Table1[[#This Row],[return_rate]]/100)</f>
        <v>254.34</v>
      </c>
      <c r="T2649" s="2">
        <f>Table1[[#This Row],[units_sold]]-Table1[[#This Row],[unit_return]]</f>
        <v>5145.66</v>
      </c>
      <c r="U2649">
        <f>Table1[[#This Row],[final_sold]]*Table1[[#This Row],[final_price]]</f>
        <v>147552620.20363802</v>
      </c>
      <c r="V2649">
        <v>2.84</v>
      </c>
      <c r="W2649">
        <v>11.86</v>
      </c>
    </row>
    <row r="2650" spans="1:23" x14ac:dyDescent="0.3">
      <c r="A2650">
        <v>2023</v>
      </c>
      <c r="B2650" t="s">
        <v>41</v>
      </c>
      <c r="C2650" t="s">
        <v>19</v>
      </c>
      <c r="D2650">
        <v>143063</v>
      </c>
      <c r="E2650">
        <v>5.22</v>
      </c>
      <c r="F2650" s="2">
        <f>Table1[[#This Row],[website_traffic]]*(Table1[[#This Row],[conversion_rate]]/100)</f>
        <v>7467.8885999999993</v>
      </c>
      <c r="G2650">
        <v>440135.69</v>
      </c>
      <c r="H2650" s="2">
        <f>Table1[[#This Row],[marketing_spend]]/Table1[[#This Row],[customer buying]]</f>
        <v>58.937099034926689</v>
      </c>
      <c r="I2650">
        <v>27335.11</v>
      </c>
      <c r="J2650">
        <v>25.67</v>
      </c>
      <c r="K2650" s="1">
        <f t="shared" si="41"/>
        <v>20318.187263</v>
      </c>
      <c r="L2650">
        <v>494.77</v>
      </c>
      <c r="M2650">
        <v>0.99</v>
      </c>
      <c r="N2650" s="1">
        <f>Table1[[#This Row],[final_price]]*Table1[[#This Row],[competitor_price_index]]</f>
        <v>20115.005390369999</v>
      </c>
      <c r="O2650" t="s">
        <v>45</v>
      </c>
      <c r="P2650">
        <v>132</v>
      </c>
      <c r="Q2650">
        <v>6093</v>
      </c>
      <c r="R2650">
        <v>3.54</v>
      </c>
      <c r="S2650" s="2">
        <f>Table1[[#This Row],[units_sold]]*(Table1[[#This Row],[return_rate]]/100)</f>
        <v>215.69220000000001</v>
      </c>
      <c r="T2650" s="2">
        <f>Table1[[#This Row],[units_sold]]-Table1[[#This Row],[unit_return]]</f>
        <v>5877.3077999999996</v>
      </c>
      <c r="U2650">
        <f>Table1[[#This Row],[final_sold]]*Table1[[#This Row],[final_price]]</f>
        <v>119416240.48269054</v>
      </c>
      <c r="V2650">
        <v>4.08</v>
      </c>
      <c r="W2650">
        <v>17.23</v>
      </c>
    </row>
    <row r="2651" spans="1:23" x14ac:dyDescent="0.3">
      <c r="A2651">
        <v>2023</v>
      </c>
      <c r="B2651" t="s">
        <v>41</v>
      </c>
      <c r="C2651" t="s">
        <v>19</v>
      </c>
      <c r="D2651">
        <v>103067</v>
      </c>
      <c r="E2651">
        <v>7.81</v>
      </c>
      <c r="F2651" s="2">
        <f>Table1[[#This Row],[website_traffic]]*(Table1[[#This Row],[conversion_rate]]/100)</f>
        <v>8049.5327000000007</v>
      </c>
      <c r="G2651">
        <v>110656.7</v>
      </c>
      <c r="H2651" s="2">
        <f>Table1[[#This Row],[marketing_spend]]/Table1[[#This Row],[customer buying]]</f>
        <v>13.746971920494216</v>
      </c>
      <c r="I2651">
        <v>21629.759999999998</v>
      </c>
      <c r="J2651">
        <v>49.24</v>
      </c>
      <c r="K2651" s="1">
        <f t="shared" si="41"/>
        <v>10979.266176000001</v>
      </c>
      <c r="L2651">
        <v>306.89</v>
      </c>
      <c r="M2651">
        <v>1.02</v>
      </c>
      <c r="N2651" s="1">
        <f>Table1[[#This Row],[final_price]]*Table1[[#This Row],[competitor_price_index]]</f>
        <v>11198.851499520002</v>
      </c>
      <c r="O2651" t="s">
        <v>45</v>
      </c>
      <c r="P2651">
        <v>3736</v>
      </c>
      <c r="Q2651">
        <v>5618</v>
      </c>
      <c r="R2651">
        <v>21.29</v>
      </c>
      <c r="S2651" s="2">
        <f>Table1[[#This Row],[units_sold]]*(Table1[[#This Row],[return_rate]]/100)</f>
        <v>1196.0721999999998</v>
      </c>
      <c r="T2651" s="2">
        <f>Table1[[#This Row],[units_sold]]-Table1[[#This Row],[unit_return]]</f>
        <v>4421.9278000000004</v>
      </c>
      <c r="U2651">
        <f>Table1[[#This Row],[final_sold]]*Table1[[#This Row],[final_price]]</f>
        <v>48549522.327254102</v>
      </c>
      <c r="V2651">
        <v>3.49</v>
      </c>
      <c r="W2651">
        <v>9.86</v>
      </c>
    </row>
    <row r="2652" spans="1:23" x14ac:dyDescent="0.3">
      <c r="A2652">
        <v>2023</v>
      </c>
      <c r="B2652" t="s">
        <v>41</v>
      </c>
      <c r="C2652" t="s">
        <v>19</v>
      </c>
      <c r="D2652">
        <v>107657</v>
      </c>
      <c r="E2652">
        <v>1.28</v>
      </c>
      <c r="F2652" s="2">
        <f>Table1[[#This Row],[website_traffic]]*(Table1[[#This Row],[conversion_rate]]/100)</f>
        <v>1378.0096000000001</v>
      </c>
      <c r="G2652">
        <v>157668.44</v>
      </c>
      <c r="H2652" s="2">
        <f>Table1[[#This Row],[marketing_spend]]/Table1[[#This Row],[customer buying]]</f>
        <v>114.41751929739821</v>
      </c>
      <c r="I2652">
        <v>34754.39</v>
      </c>
      <c r="J2652">
        <v>8.52</v>
      </c>
      <c r="K2652" s="1">
        <f t="shared" si="41"/>
        <v>31793.315972</v>
      </c>
      <c r="L2652">
        <v>95.25</v>
      </c>
      <c r="M2652">
        <v>1.07</v>
      </c>
      <c r="N2652" s="1">
        <f>Table1[[#This Row],[final_price]]*Table1[[#This Row],[competitor_price_index]]</f>
        <v>34018.848090040003</v>
      </c>
      <c r="O2652" t="s">
        <v>45</v>
      </c>
      <c r="P2652">
        <v>1169</v>
      </c>
      <c r="Q2652">
        <v>1041</v>
      </c>
      <c r="R2652">
        <v>4.74</v>
      </c>
      <c r="S2652" s="2">
        <f>Table1[[#This Row],[units_sold]]*(Table1[[#This Row],[return_rate]]/100)</f>
        <v>49.343400000000003</v>
      </c>
      <c r="T2652" s="2">
        <f>Table1[[#This Row],[units_sold]]-Table1[[#This Row],[unit_return]]</f>
        <v>991.65660000000003</v>
      </c>
      <c r="U2652">
        <f>Table1[[#This Row],[final_sold]]*Table1[[#This Row],[final_price]]</f>
        <v>31528051.619519215</v>
      </c>
      <c r="V2652">
        <v>3.78</v>
      </c>
      <c r="W2652">
        <v>8.75</v>
      </c>
    </row>
    <row r="2653" spans="1:23" x14ac:dyDescent="0.3">
      <c r="A2653">
        <v>2023</v>
      </c>
      <c r="B2653" t="s">
        <v>41</v>
      </c>
      <c r="C2653" t="s">
        <v>19</v>
      </c>
      <c r="D2653">
        <v>43568</v>
      </c>
      <c r="E2653">
        <v>6.91</v>
      </c>
      <c r="F2653" s="2">
        <f>Table1[[#This Row],[website_traffic]]*(Table1[[#This Row],[conversion_rate]]/100)</f>
        <v>3010.5487999999996</v>
      </c>
      <c r="G2653">
        <v>152185.16</v>
      </c>
      <c r="H2653" s="2">
        <f>Table1[[#This Row],[marketing_spend]]/Table1[[#This Row],[customer buying]]</f>
        <v>50.550637146290413</v>
      </c>
      <c r="I2653">
        <v>43793.09</v>
      </c>
      <c r="J2653">
        <v>38.03</v>
      </c>
      <c r="K2653" s="1">
        <f t="shared" si="41"/>
        <v>27138.577872999995</v>
      </c>
      <c r="L2653">
        <v>366.32</v>
      </c>
      <c r="M2653">
        <v>0.98</v>
      </c>
      <c r="N2653" s="1">
        <f>Table1[[#This Row],[final_price]]*Table1[[#This Row],[competitor_price_index]]</f>
        <v>26595.806315539994</v>
      </c>
      <c r="O2653" t="s">
        <v>44</v>
      </c>
      <c r="P2653">
        <v>705</v>
      </c>
      <c r="Q2653">
        <v>3085</v>
      </c>
      <c r="R2653">
        <v>8.02</v>
      </c>
      <c r="S2653" s="2">
        <f>Table1[[#This Row],[units_sold]]*(Table1[[#This Row],[return_rate]]/100)</f>
        <v>247.41699999999997</v>
      </c>
      <c r="T2653" s="2">
        <f>Table1[[#This Row],[units_sold]]-Table1[[#This Row],[unit_return]]</f>
        <v>2837.5830000000001</v>
      </c>
      <c r="U2653">
        <f>Table1[[#This Row],[final_sold]]*Table1[[#This Row],[final_price]]</f>
        <v>77007967.21660094</v>
      </c>
      <c r="V2653">
        <v>4.0999999999999996</v>
      </c>
      <c r="W2653">
        <v>17.32</v>
      </c>
    </row>
    <row r="2654" spans="1:23" x14ac:dyDescent="0.3">
      <c r="A2654">
        <v>2023</v>
      </c>
      <c r="B2654" t="s">
        <v>41</v>
      </c>
      <c r="C2654" t="s">
        <v>18</v>
      </c>
      <c r="D2654">
        <v>34512</v>
      </c>
      <c r="E2654">
        <v>3.34</v>
      </c>
      <c r="F2654" s="2">
        <f>Table1[[#This Row],[website_traffic]]*(Table1[[#This Row],[conversion_rate]]/100)</f>
        <v>1152.7008000000001</v>
      </c>
      <c r="G2654">
        <v>27696.75</v>
      </c>
      <c r="H2654" s="2">
        <f>Table1[[#This Row],[marketing_spend]]/Table1[[#This Row],[customer buying]]</f>
        <v>24.027700856978669</v>
      </c>
      <c r="I2654">
        <v>34364.01</v>
      </c>
      <c r="J2654">
        <v>30.16</v>
      </c>
      <c r="K2654" s="1">
        <f t="shared" si="41"/>
        <v>23999.824584000002</v>
      </c>
      <c r="L2654">
        <v>462.63</v>
      </c>
      <c r="M2654">
        <v>1.1000000000000001</v>
      </c>
      <c r="N2654" s="1">
        <f>Table1[[#This Row],[final_price]]*Table1[[#This Row],[competitor_price_index]]</f>
        <v>26399.807042400003</v>
      </c>
      <c r="O2654" t="s">
        <v>45</v>
      </c>
      <c r="P2654">
        <v>2576</v>
      </c>
      <c r="Q2654">
        <v>894</v>
      </c>
      <c r="R2654">
        <v>9.57</v>
      </c>
      <c r="S2654" s="2">
        <f>Table1[[#This Row],[units_sold]]*(Table1[[#This Row],[return_rate]]/100)</f>
        <v>85.555800000000005</v>
      </c>
      <c r="T2654" s="2">
        <f>Table1[[#This Row],[units_sold]]-Table1[[#This Row],[unit_return]]</f>
        <v>808.44420000000002</v>
      </c>
      <c r="U2654">
        <f>Table1[[#This Row],[final_sold]]*Table1[[#This Row],[final_price]]</f>
        <v>19402518.985952213</v>
      </c>
      <c r="V2654">
        <v>3.88</v>
      </c>
      <c r="W2654">
        <v>5.78</v>
      </c>
    </row>
    <row r="2655" spans="1:23" x14ac:dyDescent="0.3">
      <c r="A2655">
        <v>2023</v>
      </c>
      <c r="B2655" t="s">
        <v>41</v>
      </c>
      <c r="C2655" t="s">
        <v>19</v>
      </c>
      <c r="D2655">
        <v>13402</v>
      </c>
      <c r="E2655">
        <v>6.02</v>
      </c>
      <c r="F2655" s="2">
        <f>Table1[[#This Row],[website_traffic]]*(Table1[[#This Row],[conversion_rate]]/100)</f>
        <v>806.80039999999997</v>
      </c>
      <c r="G2655">
        <v>185876.03</v>
      </c>
      <c r="H2655" s="2">
        <f>Table1[[#This Row],[marketing_spend]]/Table1[[#This Row],[customer buying]]</f>
        <v>230.38663590151916</v>
      </c>
      <c r="I2655">
        <v>28705.9</v>
      </c>
      <c r="J2655">
        <v>9.5299999999999994</v>
      </c>
      <c r="K2655" s="1">
        <f t="shared" si="41"/>
        <v>25970.227730000002</v>
      </c>
      <c r="L2655">
        <v>231.7</v>
      </c>
      <c r="M2655">
        <v>1.19</v>
      </c>
      <c r="N2655" s="1">
        <f>Table1[[#This Row],[final_price]]*Table1[[#This Row],[competitor_price_index]]</f>
        <v>30904.570998700001</v>
      </c>
      <c r="O2655" t="s">
        <v>45</v>
      </c>
      <c r="P2655">
        <v>3722</v>
      </c>
      <c r="Q2655">
        <v>613</v>
      </c>
      <c r="R2655">
        <v>6.02</v>
      </c>
      <c r="S2655" s="2">
        <f>Table1[[#This Row],[units_sold]]*(Table1[[#This Row],[return_rate]]/100)</f>
        <v>36.9026</v>
      </c>
      <c r="T2655" s="2">
        <f>Table1[[#This Row],[units_sold]]-Table1[[#This Row],[unit_return]]</f>
        <v>576.09739999999999</v>
      </c>
      <c r="U2655">
        <f>Table1[[#This Row],[final_sold]]*Table1[[#This Row],[final_price]]</f>
        <v>14961380.672660904</v>
      </c>
      <c r="V2655">
        <v>3.8</v>
      </c>
      <c r="W2655">
        <v>7.47</v>
      </c>
    </row>
    <row r="2656" spans="1:23" x14ac:dyDescent="0.3">
      <c r="A2656">
        <v>2023</v>
      </c>
      <c r="B2656" t="s">
        <v>41</v>
      </c>
      <c r="C2656" t="s">
        <v>19</v>
      </c>
      <c r="D2656">
        <v>44815</v>
      </c>
      <c r="E2656">
        <v>4.92</v>
      </c>
      <c r="F2656" s="2">
        <f>Table1[[#This Row],[website_traffic]]*(Table1[[#This Row],[conversion_rate]]/100)</f>
        <v>2204.8980000000001</v>
      </c>
      <c r="G2656">
        <v>480064.78</v>
      </c>
      <c r="H2656" s="2">
        <f>Table1[[#This Row],[marketing_spend]]/Table1[[#This Row],[customer buying]]</f>
        <v>217.7265252179466</v>
      </c>
      <c r="I2656">
        <v>9254.06</v>
      </c>
      <c r="J2656">
        <v>4.93</v>
      </c>
      <c r="K2656" s="1">
        <f t="shared" si="41"/>
        <v>8797.8348420000002</v>
      </c>
      <c r="L2656">
        <v>104.59</v>
      </c>
      <c r="M2656">
        <v>1.1299999999999999</v>
      </c>
      <c r="N2656" s="1">
        <f>Table1[[#This Row],[final_price]]*Table1[[#This Row],[competitor_price_index]]</f>
        <v>9941.5533714599987</v>
      </c>
      <c r="O2656" t="s">
        <v>45</v>
      </c>
      <c r="P2656">
        <v>995</v>
      </c>
      <c r="Q2656">
        <v>1684</v>
      </c>
      <c r="R2656">
        <v>3.51</v>
      </c>
      <c r="S2656" s="2">
        <f>Table1[[#This Row],[units_sold]]*(Table1[[#This Row],[return_rate]]/100)</f>
        <v>59.108399999999996</v>
      </c>
      <c r="T2656" s="2">
        <f>Table1[[#This Row],[units_sold]]-Table1[[#This Row],[unit_return]]</f>
        <v>1624.8915999999999</v>
      </c>
      <c r="U2656">
        <f>Table1[[#This Row],[final_sold]]*Table1[[#This Row],[final_price]]</f>
        <v>14295527.932953127</v>
      </c>
      <c r="V2656">
        <v>3.82</v>
      </c>
      <c r="W2656">
        <v>12.17</v>
      </c>
    </row>
    <row r="2657" spans="1:23" x14ac:dyDescent="0.3">
      <c r="A2657">
        <v>2023</v>
      </c>
      <c r="B2657" t="s">
        <v>41</v>
      </c>
      <c r="C2657" t="s">
        <v>21</v>
      </c>
      <c r="D2657">
        <v>168579</v>
      </c>
      <c r="E2657">
        <v>4.93</v>
      </c>
      <c r="F2657" s="2">
        <f>Table1[[#This Row],[website_traffic]]*(Table1[[#This Row],[conversion_rate]]/100)</f>
        <v>8310.9447</v>
      </c>
      <c r="G2657">
        <v>19741.490000000002</v>
      </c>
      <c r="H2657" s="2">
        <f>Table1[[#This Row],[marketing_spend]]/Table1[[#This Row],[customer buying]]</f>
        <v>2.3753605291104876</v>
      </c>
      <c r="I2657">
        <v>27206.54</v>
      </c>
      <c r="J2657">
        <v>50.73</v>
      </c>
      <c r="K2657" s="1">
        <f t="shared" si="41"/>
        <v>13404.662258</v>
      </c>
      <c r="L2657">
        <v>273.02</v>
      </c>
      <c r="M2657">
        <v>0.97</v>
      </c>
      <c r="N2657" s="1">
        <f>Table1[[#This Row],[final_price]]*Table1[[#This Row],[competitor_price_index]]</f>
        <v>13002.522390259999</v>
      </c>
      <c r="O2657" t="s">
        <v>45</v>
      </c>
      <c r="P2657">
        <v>3563</v>
      </c>
      <c r="Q2657">
        <v>5485</v>
      </c>
      <c r="R2657">
        <v>19.79</v>
      </c>
      <c r="S2657" s="2">
        <f>Table1[[#This Row],[units_sold]]*(Table1[[#This Row],[return_rate]]/100)</f>
        <v>1085.4814999999999</v>
      </c>
      <c r="T2657" s="2">
        <f>Table1[[#This Row],[units_sold]]-Table1[[#This Row],[unit_return]]</f>
        <v>4399.5185000000001</v>
      </c>
      <c r="U2657">
        <f>Table1[[#This Row],[final_sold]]*Table1[[#This Row],[final_price]]</f>
        <v>58974059.590322778</v>
      </c>
      <c r="V2657">
        <v>3.3</v>
      </c>
      <c r="W2657">
        <v>7.6</v>
      </c>
    </row>
    <row r="2658" spans="1:23" x14ac:dyDescent="0.3">
      <c r="A2658">
        <v>2023</v>
      </c>
      <c r="B2658" t="s">
        <v>41</v>
      </c>
      <c r="C2658" t="s">
        <v>18</v>
      </c>
      <c r="D2658">
        <v>153963</v>
      </c>
      <c r="E2658">
        <v>0.54</v>
      </c>
      <c r="F2658" s="2">
        <f>Table1[[#This Row],[website_traffic]]*(Table1[[#This Row],[conversion_rate]]/100)</f>
        <v>831.40020000000004</v>
      </c>
      <c r="G2658">
        <v>278708.71000000002</v>
      </c>
      <c r="H2658" s="2">
        <f>Table1[[#This Row],[marketing_spend]]/Table1[[#This Row],[customer buying]]</f>
        <v>335.22810073897023</v>
      </c>
      <c r="I2658">
        <v>24632.560000000001</v>
      </c>
      <c r="J2658">
        <v>36.729999999999997</v>
      </c>
      <c r="K2658" s="1">
        <f t="shared" si="41"/>
        <v>15585.020712000001</v>
      </c>
      <c r="L2658">
        <v>128.58000000000001</v>
      </c>
      <c r="M2658">
        <v>1.0900000000000001</v>
      </c>
      <c r="N2658" s="1">
        <f>Table1[[#This Row],[final_price]]*Table1[[#This Row],[competitor_price_index]]</f>
        <v>16987.672576080004</v>
      </c>
      <c r="O2658" t="s">
        <v>45</v>
      </c>
      <c r="P2658">
        <v>185</v>
      </c>
      <c r="Q2658">
        <v>636</v>
      </c>
      <c r="R2658">
        <v>12.83</v>
      </c>
      <c r="S2658" s="2">
        <f>Table1[[#This Row],[units_sold]]*(Table1[[#This Row],[return_rate]]/100)</f>
        <v>81.598799999999997</v>
      </c>
      <c r="T2658" s="2">
        <f>Table1[[#This Row],[units_sold]]-Table1[[#This Row],[unit_return]]</f>
        <v>554.40120000000002</v>
      </c>
      <c r="U2658">
        <f>Table1[[#This Row],[final_sold]]*Table1[[#This Row],[final_price]]</f>
        <v>8640354.1847576555</v>
      </c>
      <c r="V2658">
        <v>3.83</v>
      </c>
      <c r="W2658">
        <v>14.12</v>
      </c>
    </row>
    <row r="2659" spans="1:23" x14ac:dyDescent="0.3">
      <c r="A2659">
        <v>2023</v>
      </c>
      <c r="B2659" t="s">
        <v>41</v>
      </c>
      <c r="C2659" t="s">
        <v>19</v>
      </c>
      <c r="D2659">
        <v>87184</v>
      </c>
      <c r="E2659">
        <v>1.35</v>
      </c>
      <c r="F2659" s="2">
        <f>Table1[[#This Row],[website_traffic]]*(Table1[[#This Row],[conversion_rate]]/100)</f>
        <v>1176.9840000000002</v>
      </c>
      <c r="G2659">
        <v>292208.39</v>
      </c>
      <c r="H2659" s="2">
        <f>Table1[[#This Row],[marketing_spend]]/Table1[[#This Row],[customer buying]]</f>
        <v>248.26878700135259</v>
      </c>
      <c r="I2659">
        <v>26967.19</v>
      </c>
      <c r="J2659">
        <v>12.15</v>
      </c>
      <c r="K2659" s="1">
        <f t="shared" si="41"/>
        <v>23690.676415000002</v>
      </c>
      <c r="L2659">
        <v>324.56</v>
      </c>
      <c r="M2659">
        <v>0.85</v>
      </c>
      <c r="N2659" s="1">
        <f>Table1[[#This Row],[final_price]]*Table1[[#This Row],[competitor_price_index]]</f>
        <v>20137.074952750001</v>
      </c>
      <c r="O2659" t="s">
        <v>44</v>
      </c>
      <c r="P2659">
        <v>4033</v>
      </c>
      <c r="Q2659">
        <v>809</v>
      </c>
      <c r="R2659">
        <v>3.98</v>
      </c>
      <c r="S2659" s="2">
        <f>Table1[[#This Row],[units_sold]]*(Table1[[#This Row],[return_rate]]/100)</f>
        <v>32.1982</v>
      </c>
      <c r="T2659" s="2">
        <f>Table1[[#This Row],[units_sold]]-Table1[[#This Row],[unit_return]]</f>
        <v>776.80179999999996</v>
      </c>
      <c r="U2659">
        <f>Table1[[#This Row],[final_sold]]*Table1[[#This Row],[final_price]]</f>
        <v>18402960.082389548</v>
      </c>
      <c r="V2659">
        <v>2.75</v>
      </c>
      <c r="W2659">
        <v>11.56</v>
      </c>
    </row>
    <row r="2660" spans="1:23" x14ac:dyDescent="0.3">
      <c r="A2660">
        <v>2023</v>
      </c>
      <c r="B2660" t="s">
        <v>41</v>
      </c>
      <c r="C2660" t="s">
        <v>18</v>
      </c>
      <c r="D2660">
        <v>116663</v>
      </c>
      <c r="E2660">
        <v>0.9</v>
      </c>
      <c r="F2660" s="2">
        <f>Table1[[#This Row],[website_traffic]]*(Table1[[#This Row],[conversion_rate]]/100)</f>
        <v>1049.9670000000001</v>
      </c>
      <c r="G2660">
        <v>35267.360000000001</v>
      </c>
      <c r="H2660" s="2">
        <f>Table1[[#This Row],[marketing_spend]]/Table1[[#This Row],[customer buying]]</f>
        <v>33.58901755959949</v>
      </c>
      <c r="I2660">
        <v>19870.52</v>
      </c>
      <c r="J2660">
        <v>9.2100000000000009</v>
      </c>
      <c r="K2660" s="1">
        <f t="shared" si="41"/>
        <v>18040.445108</v>
      </c>
      <c r="L2660">
        <v>132.16999999999999</v>
      </c>
      <c r="M2660">
        <v>1.1200000000000001</v>
      </c>
      <c r="N2660" s="1">
        <f>Table1[[#This Row],[final_price]]*Table1[[#This Row],[competitor_price_index]]</f>
        <v>20205.298520960001</v>
      </c>
      <c r="O2660" t="s">
        <v>45</v>
      </c>
      <c r="P2660">
        <v>4710</v>
      </c>
      <c r="Q2660">
        <v>550</v>
      </c>
      <c r="R2660">
        <v>12.87</v>
      </c>
      <c r="S2660" s="2">
        <f>Table1[[#This Row],[units_sold]]*(Table1[[#This Row],[return_rate]]/100)</f>
        <v>70.784999999999997</v>
      </c>
      <c r="T2660" s="2">
        <f>Table1[[#This Row],[units_sold]]-Table1[[#This Row],[unit_return]]</f>
        <v>479.21500000000003</v>
      </c>
      <c r="U2660">
        <f>Table1[[#This Row],[final_sold]]*Table1[[#This Row],[final_price]]</f>
        <v>8645251.9024302214</v>
      </c>
      <c r="V2660">
        <v>2.62</v>
      </c>
      <c r="W2660">
        <v>5.22</v>
      </c>
    </row>
    <row r="2661" spans="1:23" x14ac:dyDescent="0.3">
      <c r="A2661">
        <v>2023</v>
      </c>
      <c r="B2661" t="s">
        <v>41</v>
      </c>
      <c r="C2661" t="s">
        <v>18</v>
      </c>
      <c r="D2661">
        <v>105720</v>
      </c>
      <c r="E2661">
        <v>7.96</v>
      </c>
      <c r="F2661" s="2">
        <f>Table1[[#This Row],[website_traffic]]*(Table1[[#This Row],[conversion_rate]]/100)</f>
        <v>8415.3119999999999</v>
      </c>
      <c r="G2661">
        <v>80075.149999999994</v>
      </c>
      <c r="H2661" s="2">
        <f>Table1[[#This Row],[marketing_spend]]/Table1[[#This Row],[customer buying]]</f>
        <v>9.51541071798645</v>
      </c>
      <c r="I2661">
        <v>30762.66</v>
      </c>
      <c r="J2661">
        <v>53.75</v>
      </c>
      <c r="K2661" s="1">
        <f t="shared" si="41"/>
        <v>14227.730250000001</v>
      </c>
      <c r="L2661">
        <v>496.72</v>
      </c>
      <c r="M2661">
        <v>0.84</v>
      </c>
      <c r="N2661" s="1">
        <f>Table1[[#This Row],[final_price]]*Table1[[#This Row],[competitor_price_index]]</f>
        <v>11951.29341</v>
      </c>
      <c r="O2661" t="s">
        <v>44</v>
      </c>
      <c r="P2661">
        <v>3205</v>
      </c>
      <c r="Q2661">
        <v>9383</v>
      </c>
      <c r="R2661">
        <v>5.09</v>
      </c>
      <c r="S2661" s="2">
        <f>Table1[[#This Row],[units_sold]]*(Table1[[#This Row],[return_rate]]/100)</f>
        <v>477.59469999999999</v>
      </c>
      <c r="T2661" s="2">
        <f>Table1[[#This Row],[units_sold]]-Table1[[#This Row],[unit_return]]</f>
        <v>8905.4053000000004</v>
      </c>
      <c r="U2661">
        <f>Table1[[#This Row],[final_sold]]*Table1[[#This Row],[final_price]]</f>
        <v>126703704.37532033</v>
      </c>
      <c r="V2661">
        <v>4.46</v>
      </c>
      <c r="W2661">
        <v>11.13</v>
      </c>
    </row>
    <row r="2662" spans="1:23" x14ac:dyDescent="0.3">
      <c r="A2662">
        <v>2023</v>
      </c>
      <c r="B2662" t="s">
        <v>41</v>
      </c>
      <c r="C2662" t="s">
        <v>19</v>
      </c>
      <c r="D2662">
        <v>63661</v>
      </c>
      <c r="E2662">
        <v>4.59</v>
      </c>
      <c r="F2662" s="2">
        <f>Table1[[#This Row],[website_traffic]]*(Table1[[#This Row],[conversion_rate]]/100)</f>
        <v>2922.0398999999998</v>
      </c>
      <c r="G2662">
        <v>444031.54</v>
      </c>
      <c r="H2662" s="2">
        <f>Table1[[#This Row],[marketing_spend]]/Table1[[#This Row],[customer buying]]</f>
        <v>151.95943765175829</v>
      </c>
      <c r="I2662">
        <v>41300.36</v>
      </c>
      <c r="J2662">
        <v>18.82</v>
      </c>
      <c r="K2662" s="1">
        <f t="shared" si="41"/>
        <v>33527.632248000002</v>
      </c>
      <c r="L2662">
        <v>305.61</v>
      </c>
      <c r="M2662">
        <v>0.85</v>
      </c>
      <c r="N2662" s="1">
        <f>Table1[[#This Row],[final_price]]*Table1[[#This Row],[competitor_price_index]]</f>
        <v>28498.4874108</v>
      </c>
      <c r="O2662" t="s">
        <v>45</v>
      </c>
      <c r="P2662">
        <v>3942</v>
      </c>
      <c r="Q2662">
        <v>2378</v>
      </c>
      <c r="R2662">
        <v>22.6</v>
      </c>
      <c r="S2662" s="2">
        <f>Table1[[#This Row],[units_sold]]*(Table1[[#This Row],[return_rate]]/100)</f>
        <v>537.428</v>
      </c>
      <c r="T2662" s="2">
        <f>Table1[[#This Row],[units_sold]]-Table1[[#This Row],[unit_return]]</f>
        <v>1840.5720000000001</v>
      </c>
      <c r="U2662">
        <f>Table1[[#This Row],[final_sold]]*Table1[[#This Row],[final_price]]</f>
        <v>61710021.141965866</v>
      </c>
      <c r="V2662">
        <v>4.07</v>
      </c>
      <c r="W2662">
        <v>15.29</v>
      </c>
    </row>
    <row r="2663" spans="1:23" x14ac:dyDescent="0.3">
      <c r="A2663">
        <v>2023</v>
      </c>
      <c r="B2663" t="s">
        <v>41</v>
      </c>
      <c r="C2663" t="s">
        <v>21</v>
      </c>
      <c r="D2663">
        <v>89264</v>
      </c>
      <c r="E2663">
        <v>6.66</v>
      </c>
      <c r="F2663" s="2">
        <f>Table1[[#This Row],[website_traffic]]*(Table1[[#This Row],[conversion_rate]]/100)</f>
        <v>5944.9824000000008</v>
      </c>
      <c r="G2663">
        <v>481227.31</v>
      </c>
      <c r="H2663" s="2">
        <f>Table1[[#This Row],[marketing_spend]]/Table1[[#This Row],[customer buying]]</f>
        <v>80.946801457309604</v>
      </c>
      <c r="I2663">
        <v>30993.65</v>
      </c>
      <c r="J2663">
        <v>20.97</v>
      </c>
      <c r="K2663" s="1">
        <f t="shared" si="41"/>
        <v>24494.281595</v>
      </c>
      <c r="L2663">
        <v>420.02</v>
      </c>
      <c r="M2663">
        <v>1.02</v>
      </c>
      <c r="N2663" s="1">
        <f>Table1[[#This Row],[final_price]]*Table1[[#This Row],[competitor_price_index]]</f>
        <v>24984.167226900001</v>
      </c>
      <c r="O2663" t="s">
        <v>45</v>
      </c>
      <c r="P2663">
        <v>279</v>
      </c>
      <c r="Q2663">
        <v>5172</v>
      </c>
      <c r="R2663">
        <v>17.66</v>
      </c>
      <c r="S2663" s="2">
        <f>Table1[[#This Row],[units_sold]]*(Table1[[#This Row],[return_rate]]/100)</f>
        <v>913.37520000000006</v>
      </c>
      <c r="T2663" s="2">
        <f>Table1[[#This Row],[units_sold]]-Table1[[#This Row],[unit_return]]</f>
        <v>4258.6247999999996</v>
      </c>
      <c r="U2663">
        <f>Table1[[#This Row],[final_sold]]*Table1[[#This Row],[final_price]]</f>
        <v>104311955.05865055</v>
      </c>
      <c r="V2663">
        <v>4.3499999999999996</v>
      </c>
      <c r="W2663">
        <v>3.16</v>
      </c>
    </row>
    <row r="2664" spans="1:23" x14ac:dyDescent="0.3">
      <c r="A2664">
        <v>2023</v>
      </c>
      <c r="B2664" t="s">
        <v>41</v>
      </c>
      <c r="C2664" t="s">
        <v>21</v>
      </c>
      <c r="D2664">
        <v>20760</v>
      </c>
      <c r="E2664">
        <v>0.6</v>
      </c>
      <c r="F2664" s="2">
        <f>Table1[[#This Row],[website_traffic]]*(Table1[[#This Row],[conversion_rate]]/100)</f>
        <v>124.56</v>
      </c>
      <c r="G2664">
        <v>265711.23</v>
      </c>
      <c r="H2664" s="2">
        <f>Table1[[#This Row],[marketing_spend]]/Table1[[#This Row],[customer buying]]</f>
        <v>2133.1986994219651</v>
      </c>
      <c r="I2664">
        <v>35264.400000000001</v>
      </c>
      <c r="J2664">
        <v>15.23</v>
      </c>
      <c r="K2664" s="1">
        <f t="shared" si="41"/>
        <v>29893.631880000001</v>
      </c>
      <c r="L2664">
        <v>190.85</v>
      </c>
      <c r="M2664">
        <v>1.1499999999999999</v>
      </c>
      <c r="N2664" s="1">
        <f>Table1[[#This Row],[final_price]]*Table1[[#This Row],[competitor_price_index]]</f>
        <v>34377.676661999998</v>
      </c>
      <c r="O2664" t="s">
        <v>45</v>
      </c>
      <c r="P2664">
        <v>128</v>
      </c>
      <c r="Q2664">
        <v>89</v>
      </c>
      <c r="R2664">
        <v>20.38</v>
      </c>
      <c r="S2664" s="2">
        <f>Table1[[#This Row],[units_sold]]*(Table1[[#This Row],[return_rate]]/100)</f>
        <v>18.138199999999998</v>
      </c>
      <c r="T2664" s="2">
        <f>Table1[[#This Row],[units_sold]]-Table1[[#This Row],[unit_return]]</f>
        <v>70.861800000000002</v>
      </c>
      <c r="U2664">
        <f>Table1[[#This Row],[final_sold]]*Table1[[#This Row],[final_price]]</f>
        <v>2118316.563554184</v>
      </c>
      <c r="V2664">
        <v>3.6</v>
      </c>
      <c r="W2664">
        <v>9.07</v>
      </c>
    </row>
    <row r="2665" spans="1:23" x14ac:dyDescent="0.3">
      <c r="A2665">
        <v>2023</v>
      </c>
      <c r="B2665" t="s">
        <v>41</v>
      </c>
      <c r="C2665" t="s">
        <v>19</v>
      </c>
      <c r="D2665">
        <v>179625</v>
      </c>
      <c r="E2665">
        <v>1.89</v>
      </c>
      <c r="F2665" s="2">
        <f>Table1[[#This Row],[website_traffic]]*(Table1[[#This Row],[conversion_rate]]/100)</f>
        <v>3394.9124999999999</v>
      </c>
      <c r="G2665">
        <v>15434.93</v>
      </c>
      <c r="H2665" s="2">
        <f>Table1[[#This Row],[marketing_spend]]/Table1[[#This Row],[customer buying]]</f>
        <v>4.5464883115544215</v>
      </c>
      <c r="I2665">
        <v>3389.37</v>
      </c>
      <c r="J2665">
        <v>58.77</v>
      </c>
      <c r="K2665" s="1">
        <f t="shared" si="41"/>
        <v>1397.4372510000001</v>
      </c>
      <c r="L2665">
        <v>159.77000000000001</v>
      </c>
      <c r="M2665">
        <v>1.03</v>
      </c>
      <c r="N2665" s="1">
        <f>Table1[[#This Row],[final_price]]*Table1[[#This Row],[competitor_price_index]]</f>
        <v>1439.3603685300002</v>
      </c>
      <c r="O2665" t="s">
        <v>45</v>
      </c>
      <c r="P2665">
        <v>360</v>
      </c>
      <c r="Q2665">
        <v>2661</v>
      </c>
      <c r="R2665">
        <v>2.17</v>
      </c>
      <c r="S2665" s="2">
        <f>Table1[[#This Row],[units_sold]]*(Table1[[#This Row],[return_rate]]/100)</f>
        <v>57.743700000000004</v>
      </c>
      <c r="T2665" s="2">
        <f>Table1[[#This Row],[units_sold]]-Table1[[#This Row],[unit_return]]</f>
        <v>2603.2563</v>
      </c>
      <c r="U2665">
        <f>Table1[[#This Row],[final_sold]]*Table1[[#This Row],[final_price]]</f>
        <v>3637887.3275204315</v>
      </c>
      <c r="V2665">
        <v>3.92</v>
      </c>
      <c r="W2665">
        <v>8.39</v>
      </c>
    </row>
    <row r="2666" spans="1:23" x14ac:dyDescent="0.3">
      <c r="A2666">
        <v>2023</v>
      </c>
      <c r="B2666" t="s">
        <v>41</v>
      </c>
      <c r="C2666" t="s">
        <v>20</v>
      </c>
      <c r="D2666">
        <v>27082</v>
      </c>
      <c r="E2666">
        <v>5.61</v>
      </c>
      <c r="F2666" s="2">
        <f>Table1[[#This Row],[website_traffic]]*(Table1[[#This Row],[conversion_rate]]/100)</f>
        <v>1519.3002000000001</v>
      </c>
      <c r="G2666">
        <v>430031.54</v>
      </c>
      <c r="H2666" s="2">
        <f>Table1[[#This Row],[marketing_spend]]/Table1[[#This Row],[customer buying]]</f>
        <v>283.04579963854405</v>
      </c>
      <c r="I2666">
        <v>43149.22</v>
      </c>
      <c r="J2666">
        <v>27.86</v>
      </c>
      <c r="K2666" s="1">
        <f t="shared" si="41"/>
        <v>31127.847308000004</v>
      </c>
      <c r="L2666">
        <v>298.44</v>
      </c>
      <c r="M2666">
        <v>1.1599999999999999</v>
      </c>
      <c r="N2666" s="1">
        <f>Table1[[#This Row],[final_price]]*Table1[[#This Row],[competitor_price_index]]</f>
        <v>36108.302877280003</v>
      </c>
      <c r="O2666" t="s">
        <v>45</v>
      </c>
      <c r="P2666">
        <v>1957</v>
      </c>
      <c r="Q2666">
        <v>1151</v>
      </c>
      <c r="R2666">
        <v>3.07</v>
      </c>
      <c r="S2666" s="2">
        <f>Table1[[#This Row],[units_sold]]*(Table1[[#This Row],[return_rate]]/100)</f>
        <v>35.335699999999996</v>
      </c>
      <c r="T2666" s="2">
        <f>Table1[[#This Row],[units_sold]]-Table1[[#This Row],[unit_return]]</f>
        <v>1115.6642999999999</v>
      </c>
      <c r="U2666">
        <f>Table1[[#This Row],[final_sold]]*Table1[[#This Row],[final_price]]</f>
        <v>34728227.977386706</v>
      </c>
      <c r="V2666">
        <v>3.79</v>
      </c>
      <c r="W2666">
        <v>12.52</v>
      </c>
    </row>
    <row r="2667" spans="1:23" x14ac:dyDescent="0.3">
      <c r="A2667">
        <v>2023</v>
      </c>
      <c r="B2667" t="s">
        <v>41</v>
      </c>
      <c r="C2667" t="s">
        <v>20</v>
      </c>
      <c r="D2667">
        <v>107948</v>
      </c>
      <c r="E2667">
        <v>4.8600000000000003</v>
      </c>
      <c r="F2667" s="2">
        <f>Table1[[#This Row],[website_traffic]]*(Table1[[#This Row],[conversion_rate]]/100)</f>
        <v>5246.2728000000006</v>
      </c>
      <c r="G2667">
        <v>188928.69</v>
      </c>
      <c r="H2667" s="2">
        <f>Table1[[#This Row],[marketing_spend]]/Table1[[#This Row],[customer buying]]</f>
        <v>36.011983593380805</v>
      </c>
      <c r="I2667">
        <v>7252.25</v>
      </c>
      <c r="J2667">
        <v>6.04</v>
      </c>
      <c r="K2667" s="1">
        <f t="shared" si="41"/>
        <v>6814.2141000000001</v>
      </c>
      <c r="L2667">
        <v>423.9</v>
      </c>
      <c r="M2667">
        <v>0.93</v>
      </c>
      <c r="N2667" s="1">
        <f>Table1[[#This Row],[final_price]]*Table1[[#This Row],[competitor_price_index]]</f>
        <v>6337.2191130000001</v>
      </c>
      <c r="O2667" t="s">
        <v>45</v>
      </c>
      <c r="P2667">
        <v>4635</v>
      </c>
      <c r="Q2667">
        <v>3808</v>
      </c>
      <c r="R2667">
        <v>14.91</v>
      </c>
      <c r="S2667" s="2">
        <f>Table1[[#This Row],[units_sold]]*(Table1[[#This Row],[return_rate]]/100)</f>
        <v>567.77280000000007</v>
      </c>
      <c r="T2667" s="2">
        <f>Table1[[#This Row],[units_sold]]-Table1[[#This Row],[unit_return]]</f>
        <v>3240.2271999999998</v>
      </c>
      <c r="U2667">
        <f>Table1[[#This Row],[final_sold]]*Table1[[#This Row],[final_price]]</f>
        <v>22079601.873443518</v>
      </c>
      <c r="V2667">
        <v>3.63</v>
      </c>
      <c r="W2667">
        <v>13.53</v>
      </c>
    </row>
    <row r="2668" spans="1:23" x14ac:dyDescent="0.3">
      <c r="A2668">
        <v>2023</v>
      </c>
      <c r="B2668" t="s">
        <v>41</v>
      </c>
      <c r="C2668" t="s">
        <v>18</v>
      </c>
      <c r="D2668">
        <v>108789</v>
      </c>
      <c r="E2668">
        <v>4.18</v>
      </c>
      <c r="F2668" s="2">
        <f>Table1[[#This Row],[website_traffic]]*(Table1[[#This Row],[conversion_rate]]/100)</f>
        <v>4547.3801999999996</v>
      </c>
      <c r="G2668">
        <v>418339.83</v>
      </c>
      <c r="H2668" s="2">
        <f>Table1[[#This Row],[marketing_spend]]/Table1[[#This Row],[customer buying]]</f>
        <v>91.995789135907316</v>
      </c>
      <c r="I2668">
        <v>27233.5</v>
      </c>
      <c r="J2668">
        <v>47.82</v>
      </c>
      <c r="K2668" s="1">
        <f t="shared" si="41"/>
        <v>14210.440300000002</v>
      </c>
      <c r="L2668">
        <v>131.56</v>
      </c>
      <c r="M2668">
        <v>1.1299999999999999</v>
      </c>
      <c r="N2668" s="1">
        <f>Table1[[#This Row],[final_price]]*Table1[[#This Row],[competitor_price_index]]</f>
        <v>16057.797539000001</v>
      </c>
      <c r="O2668" t="s">
        <v>45</v>
      </c>
      <c r="P2668">
        <v>390</v>
      </c>
      <c r="Q2668">
        <v>4019</v>
      </c>
      <c r="R2668">
        <v>15.87</v>
      </c>
      <c r="S2668" s="2">
        <f>Table1[[#This Row],[units_sold]]*(Table1[[#This Row],[return_rate]]/100)</f>
        <v>637.81529999999987</v>
      </c>
      <c r="T2668" s="2">
        <f>Table1[[#This Row],[units_sold]]-Table1[[#This Row],[unit_return]]</f>
        <v>3381.1847000000002</v>
      </c>
      <c r="U2668">
        <f>Table1[[#This Row],[final_sold]]*Table1[[#This Row],[final_price]]</f>
        <v>48048123.322623417</v>
      </c>
      <c r="V2668">
        <v>4.42</v>
      </c>
      <c r="W2668">
        <v>19.22</v>
      </c>
    </row>
    <row r="2669" spans="1:23" x14ac:dyDescent="0.3">
      <c r="A2669">
        <v>2023</v>
      </c>
      <c r="B2669" t="s">
        <v>41</v>
      </c>
      <c r="C2669" t="s">
        <v>22</v>
      </c>
      <c r="D2669">
        <v>151761</v>
      </c>
      <c r="E2669">
        <v>5.64</v>
      </c>
      <c r="F2669" s="2">
        <f>Table1[[#This Row],[website_traffic]]*(Table1[[#This Row],[conversion_rate]]/100)</f>
        <v>8559.3204000000005</v>
      </c>
      <c r="G2669">
        <v>269133.19</v>
      </c>
      <c r="H2669" s="2">
        <f>Table1[[#This Row],[marketing_spend]]/Table1[[#This Row],[customer buying]]</f>
        <v>31.443289586402209</v>
      </c>
      <c r="I2669">
        <v>44478.14</v>
      </c>
      <c r="J2669">
        <v>12.37</v>
      </c>
      <c r="K2669" s="1">
        <f t="shared" si="41"/>
        <v>38976.194081999995</v>
      </c>
      <c r="L2669">
        <v>147.84</v>
      </c>
      <c r="M2669">
        <v>1.0900000000000001</v>
      </c>
      <c r="N2669" s="1">
        <f>Table1[[#This Row],[final_price]]*Table1[[#This Row],[competitor_price_index]]</f>
        <v>42484.051549379998</v>
      </c>
      <c r="O2669" t="s">
        <v>45</v>
      </c>
      <c r="P2669">
        <v>1273</v>
      </c>
      <c r="Q2669">
        <v>4604</v>
      </c>
      <c r="R2669">
        <v>5.0199999999999996</v>
      </c>
      <c r="S2669" s="2">
        <f>Table1[[#This Row],[units_sold]]*(Table1[[#This Row],[return_rate]]/100)</f>
        <v>231.12079999999997</v>
      </c>
      <c r="T2669" s="2">
        <f>Table1[[#This Row],[units_sold]]-Table1[[#This Row],[unit_return]]</f>
        <v>4372.8792000000003</v>
      </c>
      <c r="U2669">
        <f>Table1[[#This Row],[final_sold]]*Table1[[#This Row],[final_price]]</f>
        <v>170438188.39634088</v>
      </c>
      <c r="V2669">
        <v>2.69</v>
      </c>
      <c r="W2669">
        <v>6.59</v>
      </c>
    </row>
    <row r="2670" spans="1:23" x14ac:dyDescent="0.3">
      <c r="A2670">
        <v>2023</v>
      </c>
      <c r="B2670" t="s">
        <v>41</v>
      </c>
      <c r="C2670" t="s">
        <v>20</v>
      </c>
      <c r="D2670">
        <v>83045</v>
      </c>
      <c r="E2670">
        <v>5.14</v>
      </c>
      <c r="F2670" s="2">
        <f>Table1[[#This Row],[website_traffic]]*(Table1[[#This Row],[conversion_rate]]/100)</f>
        <v>4268.5129999999999</v>
      </c>
      <c r="G2670">
        <v>447788.02</v>
      </c>
      <c r="H2670" s="2">
        <f>Table1[[#This Row],[marketing_spend]]/Table1[[#This Row],[customer buying]]</f>
        <v>104.90492122198059</v>
      </c>
      <c r="I2670">
        <v>34636.980000000003</v>
      </c>
      <c r="J2670">
        <v>41.72</v>
      </c>
      <c r="K2670" s="1">
        <f t="shared" si="41"/>
        <v>20186.431944</v>
      </c>
      <c r="L2670">
        <v>46.75</v>
      </c>
      <c r="M2670">
        <v>1.01</v>
      </c>
      <c r="N2670" s="1">
        <f>Table1[[#This Row],[final_price]]*Table1[[#This Row],[competitor_price_index]]</f>
        <v>20388.296263439999</v>
      </c>
      <c r="O2670" t="s">
        <v>44</v>
      </c>
      <c r="P2670">
        <v>2547</v>
      </c>
      <c r="Q2670">
        <v>5324</v>
      </c>
      <c r="R2670">
        <v>3.46</v>
      </c>
      <c r="S2670" s="2">
        <f>Table1[[#This Row],[units_sold]]*(Table1[[#This Row],[return_rate]]/100)</f>
        <v>184.21039999999999</v>
      </c>
      <c r="T2670" s="2">
        <f>Table1[[#This Row],[units_sold]]-Table1[[#This Row],[unit_return]]</f>
        <v>5139.7896000000001</v>
      </c>
      <c r="U2670">
        <f>Table1[[#This Row],[final_sold]]*Table1[[#This Row],[final_price]]</f>
        <v>103754012.96687898</v>
      </c>
      <c r="V2670">
        <v>4.99</v>
      </c>
      <c r="W2670">
        <v>15.35</v>
      </c>
    </row>
    <row r="2671" spans="1:23" x14ac:dyDescent="0.3">
      <c r="A2671">
        <v>2023</v>
      </c>
      <c r="B2671" t="s">
        <v>41</v>
      </c>
      <c r="C2671" t="s">
        <v>18</v>
      </c>
      <c r="D2671">
        <v>139572</v>
      </c>
      <c r="E2671">
        <v>1.54</v>
      </c>
      <c r="F2671" s="2">
        <f>Table1[[#This Row],[website_traffic]]*(Table1[[#This Row],[conversion_rate]]/100)</f>
        <v>2149.4088000000002</v>
      </c>
      <c r="G2671">
        <v>343794.18</v>
      </c>
      <c r="H2671" s="2">
        <f>Table1[[#This Row],[marketing_spend]]/Table1[[#This Row],[customer buying]]</f>
        <v>159.94825181696473</v>
      </c>
      <c r="I2671">
        <v>13768.87</v>
      </c>
      <c r="J2671">
        <v>40.479999999999997</v>
      </c>
      <c r="K2671" s="1">
        <f t="shared" si="41"/>
        <v>8195.2314239999996</v>
      </c>
      <c r="L2671">
        <v>263.33</v>
      </c>
      <c r="M2671">
        <v>1.1100000000000001</v>
      </c>
      <c r="N2671" s="1">
        <f>Table1[[#This Row],[final_price]]*Table1[[#This Row],[competitor_price_index]]</f>
        <v>9096.7068806400002</v>
      </c>
      <c r="O2671" t="s">
        <v>45</v>
      </c>
      <c r="P2671">
        <v>1382</v>
      </c>
      <c r="Q2671">
        <v>1177</v>
      </c>
      <c r="R2671">
        <v>19.260000000000002</v>
      </c>
      <c r="S2671" s="2">
        <f>Table1[[#This Row],[units_sold]]*(Table1[[#This Row],[return_rate]]/100)</f>
        <v>226.69020000000003</v>
      </c>
      <c r="T2671" s="2">
        <f>Table1[[#This Row],[units_sold]]-Table1[[#This Row],[unit_return]]</f>
        <v>950.3098</v>
      </c>
      <c r="U2671">
        <f>Table1[[#This Row],[final_sold]]*Table1[[#This Row],[final_price]]</f>
        <v>7788008.7354951547</v>
      </c>
      <c r="V2671">
        <v>2.74</v>
      </c>
      <c r="W2671">
        <v>12.47</v>
      </c>
    </row>
    <row r="2672" spans="1:23" x14ac:dyDescent="0.3">
      <c r="A2672">
        <v>2023</v>
      </c>
      <c r="B2672" t="s">
        <v>41</v>
      </c>
      <c r="C2672" t="s">
        <v>21</v>
      </c>
      <c r="D2672">
        <v>121965</v>
      </c>
      <c r="E2672">
        <v>1.24</v>
      </c>
      <c r="F2672" s="2">
        <f>Table1[[#This Row],[website_traffic]]*(Table1[[#This Row],[conversion_rate]]/100)</f>
        <v>1512.366</v>
      </c>
      <c r="G2672">
        <v>255744.14</v>
      </c>
      <c r="H2672" s="2">
        <f>Table1[[#This Row],[marketing_spend]]/Table1[[#This Row],[customer buying]]</f>
        <v>169.10201631086656</v>
      </c>
      <c r="I2672">
        <v>31510.33</v>
      </c>
      <c r="J2672">
        <v>28.67</v>
      </c>
      <c r="K2672" s="1">
        <f t="shared" si="41"/>
        <v>22476.318389000004</v>
      </c>
      <c r="L2672">
        <v>219.64</v>
      </c>
      <c r="M2672">
        <v>1.1000000000000001</v>
      </c>
      <c r="N2672" s="1">
        <f>Table1[[#This Row],[final_price]]*Table1[[#This Row],[competitor_price_index]]</f>
        <v>24723.950227900004</v>
      </c>
      <c r="O2672" t="s">
        <v>45</v>
      </c>
      <c r="P2672">
        <v>2683</v>
      </c>
      <c r="Q2672">
        <v>980</v>
      </c>
      <c r="R2672">
        <v>23.74</v>
      </c>
      <c r="S2672" s="2">
        <f>Table1[[#This Row],[units_sold]]*(Table1[[#This Row],[return_rate]]/100)</f>
        <v>232.65199999999999</v>
      </c>
      <c r="T2672" s="2">
        <f>Table1[[#This Row],[units_sold]]-Table1[[#This Row],[unit_return]]</f>
        <v>747.34799999999996</v>
      </c>
      <c r="U2672">
        <f>Table1[[#This Row],[final_sold]]*Table1[[#This Row],[final_price]]</f>
        <v>16797631.595382374</v>
      </c>
      <c r="V2672">
        <v>3.24</v>
      </c>
      <c r="W2672">
        <v>12.78</v>
      </c>
    </row>
    <row r="2673" spans="1:23" x14ac:dyDescent="0.3">
      <c r="A2673">
        <v>2023</v>
      </c>
      <c r="B2673" t="s">
        <v>41</v>
      </c>
      <c r="C2673" t="s">
        <v>20</v>
      </c>
      <c r="D2673">
        <v>98155</v>
      </c>
      <c r="E2673">
        <v>1.37</v>
      </c>
      <c r="F2673" s="2">
        <f>Table1[[#This Row],[website_traffic]]*(Table1[[#This Row],[conversion_rate]]/100)</f>
        <v>1344.7235000000001</v>
      </c>
      <c r="G2673">
        <v>416870.74</v>
      </c>
      <c r="H2673" s="2">
        <f>Table1[[#This Row],[marketing_spend]]/Table1[[#This Row],[customer buying]]</f>
        <v>310.00480024332137</v>
      </c>
      <c r="I2673">
        <v>43602.97</v>
      </c>
      <c r="J2673">
        <v>34.619999999999997</v>
      </c>
      <c r="K2673" s="1">
        <f t="shared" si="41"/>
        <v>28507.621786000003</v>
      </c>
      <c r="L2673">
        <v>337.09</v>
      </c>
      <c r="M2673">
        <v>1.06</v>
      </c>
      <c r="N2673" s="1">
        <f>Table1[[#This Row],[final_price]]*Table1[[#This Row],[competitor_price_index]]</f>
        <v>30218.079093160006</v>
      </c>
      <c r="O2673" t="s">
        <v>44</v>
      </c>
      <c r="P2673">
        <v>1807</v>
      </c>
      <c r="Q2673">
        <v>1620</v>
      </c>
      <c r="R2673">
        <v>17.95</v>
      </c>
      <c r="S2673" s="2">
        <f>Table1[[#This Row],[units_sold]]*(Table1[[#This Row],[return_rate]]/100)</f>
        <v>290.78999999999996</v>
      </c>
      <c r="T2673" s="2">
        <f>Table1[[#This Row],[units_sold]]-Table1[[#This Row],[unit_return]]</f>
        <v>1329.21</v>
      </c>
      <c r="U2673">
        <f>Table1[[#This Row],[final_sold]]*Table1[[#This Row],[final_price]]</f>
        <v>37892615.954169065</v>
      </c>
      <c r="V2673">
        <v>4.82</v>
      </c>
      <c r="W2673">
        <v>21.72</v>
      </c>
    </row>
    <row r="2674" spans="1:23" x14ac:dyDescent="0.3">
      <c r="A2674">
        <v>2023</v>
      </c>
      <c r="B2674" t="s">
        <v>41</v>
      </c>
      <c r="C2674" t="s">
        <v>20</v>
      </c>
      <c r="D2674">
        <v>197502</v>
      </c>
      <c r="E2674">
        <v>3.69</v>
      </c>
      <c r="F2674" s="2">
        <f>Table1[[#This Row],[website_traffic]]*(Table1[[#This Row],[conversion_rate]]/100)</f>
        <v>7287.8238000000001</v>
      </c>
      <c r="G2674">
        <v>310781.55</v>
      </c>
      <c r="H2674" s="2">
        <f>Table1[[#This Row],[marketing_spend]]/Table1[[#This Row],[customer buying]]</f>
        <v>42.643943998755837</v>
      </c>
      <c r="I2674">
        <v>25350.400000000001</v>
      </c>
      <c r="J2674">
        <v>58.63</v>
      </c>
      <c r="K2674" s="1">
        <f t="shared" si="41"/>
        <v>10487.46048</v>
      </c>
      <c r="L2674">
        <v>440.42</v>
      </c>
      <c r="M2674">
        <v>0.87</v>
      </c>
      <c r="N2674" s="1">
        <f>Table1[[#This Row],[final_price]]*Table1[[#This Row],[competitor_price_index]]</f>
        <v>9124.090617599999</v>
      </c>
      <c r="O2674" t="s">
        <v>45</v>
      </c>
      <c r="P2674">
        <v>4495</v>
      </c>
      <c r="Q2674">
        <v>6150</v>
      </c>
      <c r="R2674">
        <v>7.18</v>
      </c>
      <c r="S2674" s="2">
        <f>Table1[[#This Row],[units_sold]]*(Table1[[#This Row],[return_rate]]/100)</f>
        <v>441.57</v>
      </c>
      <c r="T2674" s="2">
        <f>Table1[[#This Row],[units_sold]]-Table1[[#This Row],[unit_return]]</f>
        <v>5708.43</v>
      </c>
      <c r="U2674">
        <f>Table1[[#This Row],[final_sold]]*Table1[[#This Row],[final_price]]</f>
        <v>59866934.027846403</v>
      </c>
      <c r="V2674">
        <v>4.22</v>
      </c>
      <c r="W2674">
        <v>13.15</v>
      </c>
    </row>
    <row r="2675" spans="1:23" x14ac:dyDescent="0.3">
      <c r="A2675">
        <v>2023</v>
      </c>
      <c r="B2675" t="s">
        <v>41</v>
      </c>
      <c r="C2675" t="s">
        <v>22</v>
      </c>
      <c r="D2675">
        <v>197336</v>
      </c>
      <c r="E2675">
        <v>7.65</v>
      </c>
      <c r="F2675" s="2">
        <f>Table1[[#This Row],[website_traffic]]*(Table1[[#This Row],[conversion_rate]]/100)</f>
        <v>15096.204</v>
      </c>
      <c r="G2675">
        <v>59615.71</v>
      </c>
      <c r="H2675" s="2">
        <f>Table1[[#This Row],[marketing_spend]]/Table1[[#This Row],[customer buying]]</f>
        <v>3.949053020216208</v>
      </c>
      <c r="I2675">
        <v>27700.67</v>
      </c>
      <c r="J2675">
        <v>20.86</v>
      </c>
      <c r="K2675" s="1">
        <f t="shared" si="41"/>
        <v>21922.310237999998</v>
      </c>
      <c r="L2675">
        <v>29.54</v>
      </c>
      <c r="M2675">
        <v>0.94</v>
      </c>
      <c r="N2675" s="1">
        <f>Table1[[#This Row],[final_price]]*Table1[[#This Row],[competitor_price_index]]</f>
        <v>20606.971623719997</v>
      </c>
      <c r="O2675" t="s">
        <v>45</v>
      </c>
      <c r="P2675">
        <v>1730</v>
      </c>
      <c r="Q2675">
        <v>10265</v>
      </c>
      <c r="R2675">
        <v>3.62</v>
      </c>
      <c r="S2675" s="2">
        <f>Table1[[#This Row],[units_sold]]*(Table1[[#This Row],[return_rate]]/100)</f>
        <v>371.59300000000002</v>
      </c>
      <c r="T2675" s="2">
        <f>Table1[[#This Row],[units_sold]]-Table1[[#This Row],[unit_return]]</f>
        <v>9893.4069999999992</v>
      </c>
      <c r="U2675">
        <f>Table1[[#This Row],[final_sold]]*Table1[[#This Row],[final_price]]</f>
        <v>216886337.56480083</v>
      </c>
      <c r="V2675">
        <v>3.4</v>
      </c>
      <c r="W2675">
        <v>8.48</v>
      </c>
    </row>
    <row r="2676" spans="1:23" x14ac:dyDescent="0.3">
      <c r="A2676">
        <v>2023</v>
      </c>
      <c r="B2676" t="s">
        <v>41</v>
      </c>
      <c r="C2676" t="s">
        <v>20</v>
      </c>
      <c r="D2676">
        <v>103126</v>
      </c>
      <c r="E2676">
        <v>2.64</v>
      </c>
      <c r="F2676" s="2">
        <f>Table1[[#This Row],[website_traffic]]*(Table1[[#This Row],[conversion_rate]]/100)</f>
        <v>2722.5264000000002</v>
      </c>
      <c r="G2676">
        <v>357198.89</v>
      </c>
      <c r="H2676" s="2">
        <f>Table1[[#This Row],[marketing_spend]]/Table1[[#This Row],[customer buying]]</f>
        <v>131.20125850753917</v>
      </c>
      <c r="I2676">
        <v>48089.7</v>
      </c>
      <c r="J2676">
        <v>40.21</v>
      </c>
      <c r="K2676" s="1">
        <f t="shared" si="41"/>
        <v>28752.831629999997</v>
      </c>
      <c r="L2676">
        <v>122.77</v>
      </c>
      <c r="M2676">
        <v>1.05</v>
      </c>
      <c r="N2676" s="1">
        <f>Table1[[#This Row],[final_price]]*Table1[[#This Row],[competitor_price_index]]</f>
        <v>30190.473211499997</v>
      </c>
      <c r="O2676" t="s">
        <v>45</v>
      </c>
      <c r="P2676">
        <v>2221</v>
      </c>
      <c r="Q2676">
        <v>2216</v>
      </c>
      <c r="R2676">
        <v>15.83</v>
      </c>
      <c r="S2676" s="2">
        <f>Table1[[#This Row],[units_sold]]*(Table1[[#This Row],[return_rate]]/100)</f>
        <v>350.7928</v>
      </c>
      <c r="T2676" s="2">
        <f>Table1[[#This Row],[units_sold]]-Table1[[#This Row],[unit_return]]</f>
        <v>1865.2072000000001</v>
      </c>
      <c r="U2676">
        <f>Table1[[#This Row],[final_sold]]*Table1[[#This Row],[final_price]]</f>
        <v>53629988.576663733</v>
      </c>
      <c r="V2676">
        <v>4.07</v>
      </c>
      <c r="W2676">
        <v>9.9700000000000006</v>
      </c>
    </row>
    <row r="2677" spans="1:23" x14ac:dyDescent="0.3">
      <c r="A2677">
        <v>2023</v>
      </c>
      <c r="B2677" t="s">
        <v>41</v>
      </c>
      <c r="C2677" t="s">
        <v>20</v>
      </c>
      <c r="D2677">
        <v>107716</v>
      </c>
      <c r="E2677">
        <v>0.92</v>
      </c>
      <c r="F2677" s="2">
        <f>Table1[[#This Row],[website_traffic]]*(Table1[[#This Row],[conversion_rate]]/100)</f>
        <v>990.98720000000003</v>
      </c>
      <c r="G2677">
        <v>83687.72</v>
      </c>
      <c r="H2677" s="2">
        <f>Table1[[#This Row],[marketing_spend]]/Table1[[#This Row],[customer buying]]</f>
        <v>84.448840509746233</v>
      </c>
      <c r="I2677">
        <v>41058.97</v>
      </c>
      <c r="J2677">
        <v>36.840000000000003</v>
      </c>
      <c r="K2677" s="1">
        <f t="shared" si="41"/>
        <v>25932.845451999998</v>
      </c>
      <c r="L2677">
        <v>216.63</v>
      </c>
      <c r="M2677">
        <v>0.96</v>
      </c>
      <c r="N2677" s="1">
        <f>Table1[[#This Row],[final_price]]*Table1[[#This Row],[competitor_price_index]]</f>
        <v>24895.531633919996</v>
      </c>
      <c r="O2677" t="s">
        <v>44</v>
      </c>
      <c r="P2677">
        <v>2587</v>
      </c>
      <c r="Q2677">
        <v>896</v>
      </c>
      <c r="R2677">
        <v>17.760000000000002</v>
      </c>
      <c r="S2677" s="2">
        <f>Table1[[#This Row],[units_sold]]*(Table1[[#This Row],[return_rate]]/100)</f>
        <v>159.12960000000001</v>
      </c>
      <c r="T2677" s="2">
        <f>Table1[[#This Row],[units_sold]]-Table1[[#This Row],[unit_return]]</f>
        <v>736.87040000000002</v>
      </c>
      <c r="U2677">
        <f>Table1[[#This Row],[final_sold]]*Table1[[#This Row],[final_price]]</f>
        <v>19109146.20135342</v>
      </c>
      <c r="V2677">
        <v>3.62</v>
      </c>
      <c r="W2677">
        <v>15.14</v>
      </c>
    </row>
    <row r="2678" spans="1:23" x14ac:dyDescent="0.3">
      <c r="A2678">
        <v>2023</v>
      </c>
      <c r="B2678" t="s">
        <v>41</v>
      </c>
      <c r="C2678" t="s">
        <v>19</v>
      </c>
      <c r="D2678">
        <v>108879</v>
      </c>
      <c r="E2678">
        <v>3.29</v>
      </c>
      <c r="F2678" s="2">
        <f>Table1[[#This Row],[website_traffic]]*(Table1[[#This Row],[conversion_rate]]/100)</f>
        <v>3582.1190999999999</v>
      </c>
      <c r="G2678">
        <v>71329.350000000006</v>
      </c>
      <c r="H2678" s="2">
        <f>Table1[[#This Row],[marketing_spend]]/Table1[[#This Row],[customer buying]]</f>
        <v>19.912612620836647</v>
      </c>
      <c r="I2678">
        <v>39636.949999999997</v>
      </c>
      <c r="J2678">
        <v>21.11</v>
      </c>
      <c r="K2678" s="1">
        <f t="shared" si="41"/>
        <v>31269.589854999998</v>
      </c>
      <c r="L2678">
        <v>179.6</v>
      </c>
      <c r="M2678">
        <v>0.86</v>
      </c>
      <c r="N2678" s="1">
        <f>Table1[[#This Row],[final_price]]*Table1[[#This Row],[competitor_price_index]]</f>
        <v>26891.847275299999</v>
      </c>
      <c r="O2678" t="s">
        <v>45</v>
      </c>
      <c r="P2678">
        <v>2461</v>
      </c>
      <c r="Q2678">
        <v>2507</v>
      </c>
      <c r="R2678">
        <v>10.78</v>
      </c>
      <c r="S2678" s="2">
        <f>Table1[[#This Row],[units_sold]]*(Table1[[#This Row],[return_rate]]/100)</f>
        <v>270.25459999999998</v>
      </c>
      <c r="T2678" s="2">
        <f>Table1[[#This Row],[units_sold]]-Table1[[#This Row],[unit_return]]</f>
        <v>2236.7453999999998</v>
      </c>
      <c r="U2678">
        <f>Table1[[#This Row],[final_sold]]*Table1[[#This Row],[final_price]]</f>
        <v>69942111.268057913</v>
      </c>
      <c r="V2678">
        <v>3.5</v>
      </c>
      <c r="W2678">
        <v>7.66</v>
      </c>
    </row>
    <row r="2679" spans="1:23" x14ac:dyDescent="0.3">
      <c r="A2679">
        <v>2023</v>
      </c>
      <c r="B2679" t="s">
        <v>41</v>
      </c>
      <c r="C2679" t="s">
        <v>19</v>
      </c>
      <c r="D2679">
        <v>165064</v>
      </c>
      <c r="E2679">
        <v>7.08</v>
      </c>
      <c r="F2679" s="2">
        <f>Table1[[#This Row],[website_traffic]]*(Table1[[#This Row],[conversion_rate]]/100)</f>
        <v>11686.531199999999</v>
      </c>
      <c r="G2679">
        <v>260922.29</v>
      </c>
      <c r="H2679" s="2">
        <f>Table1[[#This Row],[marketing_spend]]/Table1[[#This Row],[customer buying]]</f>
        <v>22.326752526874699</v>
      </c>
      <c r="I2679">
        <v>31750.06</v>
      </c>
      <c r="J2679">
        <v>46.71</v>
      </c>
      <c r="K2679" s="1">
        <f t="shared" si="41"/>
        <v>16919.606973999998</v>
      </c>
      <c r="L2679">
        <v>209.98</v>
      </c>
      <c r="M2679">
        <v>1.1499999999999999</v>
      </c>
      <c r="N2679" s="1">
        <f>Table1[[#This Row],[final_price]]*Table1[[#This Row],[competitor_price_index]]</f>
        <v>19457.548020099995</v>
      </c>
      <c r="O2679" t="s">
        <v>45</v>
      </c>
      <c r="P2679">
        <v>3635</v>
      </c>
      <c r="Q2679">
        <v>10050</v>
      </c>
      <c r="R2679">
        <v>5.98</v>
      </c>
      <c r="S2679" s="2">
        <f>Table1[[#This Row],[units_sold]]*(Table1[[#This Row],[return_rate]]/100)</f>
        <v>600.99</v>
      </c>
      <c r="T2679" s="2">
        <f>Table1[[#This Row],[units_sold]]-Table1[[#This Row],[unit_return]]</f>
        <v>9449.01</v>
      </c>
      <c r="U2679">
        <f>Table1[[#This Row],[final_sold]]*Table1[[#This Row],[final_price]]</f>
        <v>159873535.49339572</v>
      </c>
      <c r="V2679">
        <v>4.3</v>
      </c>
      <c r="W2679">
        <v>10.91</v>
      </c>
    </row>
    <row r="2680" spans="1:23" x14ac:dyDescent="0.3">
      <c r="A2680">
        <v>2023</v>
      </c>
      <c r="B2680" t="s">
        <v>41</v>
      </c>
      <c r="C2680" t="s">
        <v>21</v>
      </c>
      <c r="D2680">
        <v>70152</v>
      </c>
      <c r="E2680">
        <v>6.4</v>
      </c>
      <c r="F2680" s="2">
        <f>Table1[[#This Row],[website_traffic]]*(Table1[[#This Row],[conversion_rate]]/100)</f>
        <v>4489.7280000000001</v>
      </c>
      <c r="G2680">
        <v>359583.86</v>
      </c>
      <c r="H2680" s="2">
        <f>Table1[[#This Row],[marketing_spend]]/Table1[[#This Row],[customer buying]]</f>
        <v>80.090344003022011</v>
      </c>
      <c r="I2680">
        <v>20324.669999999998</v>
      </c>
      <c r="J2680">
        <v>4.88</v>
      </c>
      <c r="K2680" s="1">
        <f t="shared" si="41"/>
        <v>19332.826104</v>
      </c>
      <c r="L2680">
        <v>79.88</v>
      </c>
      <c r="M2680">
        <v>0.99</v>
      </c>
      <c r="N2680" s="1">
        <f>Table1[[#This Row],[final_price]]*Table1[[#This Row],[competitor_price_index]]</f>
        <v>19139.497842959998</v>
      </c>
      <c r="O2680" t="s">
        <v>45</v>
      </c>
      <c r="P2680">
        <v>3228</v>
      </c>
      <c r="Q2680">
        <v>2541</v>
      </c>
      <c r="R2680">
        <v>6.15</v>
      </c>
      <c r="S2680" s="2">
        <f>Table1[[#This Row],[units_sold]]*(Table1[[#This Row],[return_rate]]/100)</f>
        <v>156.2715</v>
      </c>
      <c r="T2680" s="2">
        <f>Table1[[#This Row],[units_sold]]-Table1[[#This Row],[unit_return]]</f>
        <v>2384.7285000000002</v>
      </c>
      <c r="U2680">
        <f>Table1[[#This Row],[final_sold]]*Table1[[#This Row],[final_price]]</f>
        <v>46103541.395752765</v>
      </c>
      <c r="V2680">
        <v>2.83</v>
      </c>
      <c r="W2680">
        <v>8.34</v>
      </c>
    </row>
    <row r="2681" spans="1:23" x14ac:dyDescent="0.3">
      <c r="A2681">
        <v>2023</v>
      </c>
      <c r="B2681" t="s">
        <v>41</v>
      </c>
      <c r="C2681" t="s">
        <v>20</v>
      </c>
      <c r="D2681">
        <v>64862</v>
      </c>
      <c r="E2681">
        <v>2.2000000000000002</v>
      </c>
      <c r="F2681" s="2">
        <f>Table1[[#This Row],[website_traffic]]*(Table1[[#This Row],[conversion_rate]]/100)</f>
        <v>1426.9640000000002</v>
      </c>
      <c r="G2681">
        <v>113181.49</v>
      </c>
      <c r="H2681" s="2">
        <f>Table1[[#This Row],[marketing_spend]]/Table1[[#This Row],[customer buying]]</f>
        <v>79.316289689158239</v>
      </c>
      <c r="I2681">
        <v>40110.559999999998</v>
      </c>
      <c r="J2681">
        <v>35.950000000000003</v>
      </c>
      <c r="K2681" s="1">
        <f t="shared" si="41"/>
        <v>25690.813679999996</v>
      </c>
      <c r="L2681">
        <v>26.15</v>
      </c>
      <c r="M2681">
        <v>0.97</v>
      </c>
      <c r="N2681" s="1">
        <f>Table1[[#This Row],[final_price]]*Table1[[#This Row],[competitor_price_index]]</f>
        <v>24920.089269599994</v>
      </c>
      <c r="O2681" t="s">
        <v>44</v>
      </c>
      <c r="P2681">
        <v>4099</v>
      </c>
      <c r="Q2681">
        <v>1105</v>
      </c>
      <c r="R2681">
        <v>17.399999999999999</v>
      </c>
      <c r="S2681" s="2">
        <f>Table1[[#This Row],[units_sold]]*(Table1[[#This Row],[return_rate]]/100)</f>
        <v>192.26999999999998</v>
      </c>
      <c r="T2681" s="2">
        <f>Table1[[#This Row],[units_sold]]-Table1[[#This Row],[unit_return]]</f>
        <v>912.73</v>
      </c>
      <c r="U2681">
        <f>Table1[[#This Row],[final_sold]]*Table1[[#This Row],[final_price]]</f>
        <v>23448776.370146398</v>
      </c>
      <c r="V2681">
        <v>3.1</v>
      </c>
      <c r="W2681">
        <v>15.22</v>
      </c>
    </row>
    <row r="2682" spans="1:23" x14ac:dyDescent="0.3">
      <c r="A2682">
        <v>2023</v>
      </c>
      <c r="B2682" t="s">
        <v>41</v>
      </c>
      <c r="C2682" t="s">
        <v>19</v>
      </c>
      <c r="D2682">
        <v>8304</v>
      </c>
      <c r="E2682">
        <v>3.38</v>
      </c>
      <c r="F2682" s="2">
        <f>Table1[[#This Row],[website_traffic]]*(Table1[[#This Row],[conversion_rate]]/100)</f>
        <v>280.67519999999996</v>
      </c>
      <c r="G2682">
        <v>362540.64</v>
      </c>
      <c r="H2682" s="2">
        <f>Table1[[#This Row],[marketing_spend]]/Table1[[#This Row],[customer buying]]</f>
        <v>1291.6732222868286</v>
      </c>
      <c r="I2682">
        <v>44982.67</v>
      </c>
      <c r="J2682">
        <v>44.33</v>
      </c>
      <c r="K2682" s="1">
        <f t="shared" si="41"/>
        <v>25041.852388999996</v>
      </c>
      <c r="L2682">
        <v>31.81</v>
      </c>
      <c r="M2682">
        <v>1.1499999999999999</v>
      </c>
      <c r="N2682" s="1">
        <f>Table1[[#This Row],[final_price]]*Table1[[#This Row],[competitor_price_index]]</f>
        <v>28798.130247349993</v>
      </c>
      <c r="O2682" t="s">
        <v>44</v>
      </c>
      <c r="P2682">
        <v>4233</v>
      </c>
      <c r="Q2682">
        <v>254</v>
      </c>
      <c r="R2682">
        <v>3.97</v>
      </c>
      <c r="S2682" s="2">
        <f>Table1[[#This Row],[units_sold]]*(Table1[[#This Row],[return_rate]]/100)</f>
        <v>10.0838</v>
      </c>
      <c r="T2682" s="2">
        <f>Table1[[#This Row],[units_sold]]-Table1[[#This Row],[unit_return]]</f>
        <v>243.9162</v>
      </c>
      <c r="U2682">
        <f>Table1[[#This Row],[final_sold]]*Table1[[#This Row],[final_price]]</f>
        <v>6108113.4756858014</v>
      </c>
      <c r="V2682">
        <v>3.63</v>
      </c>
      <c r="W2682">
        <v>17.7</v>
      </c>
    </row>
    <row r="2683" spans="1:23" x14ac:dyDescent="0.3">
      <c r="A2683">
        <v>2023</v>
      </c>
      <c r="B2683" t="s">
        <v>41</v>
      </c>
      <c r="C2683" t="s">
        <v>19</v>
      </c>
      <c r="D2683">
        <v>15987</v>
      </c>
      <c r="E2683">
        <v>6.84</v>
      </c>
      <c r="F2683" s="2">
        <f>Table1[[#This Row],[website_traffic]]*(Table1[[#This Row],[conversion_rate]]/100)</f>
        <v>1093.5108</v>
      </c>
      <c r="G2683">
        <v>198068.95</v>
      </c>
      <c r="H2683" s="2">
        <f>Table1[[#This Row],[marketing_spend]]/Table1[[#This Row],[customer buying]]</f>
        <v>181.13122430981022</v>
      </c>
      <c r="I2683">
        <v>32424.09</v>
      </c>
      <c r="J2683">
        <v>4.45</v>
      </c>
      <c r="K2683" s="1">
        <f t="shared" si="41"/>
        <v>30981.217994999999</v>
      </c>
      <c r="L2683">
        <v>138.34</v>
      </c>
      <c r="M2683">
        <v>1.19</v>
      </c>
      <c r="N2683" s="1">
        <f>Table1[[#This Row],[final_price]]*Table1[[#This Row],[competitor_price_index]]</f>
        <v>36867.64941405</v>
      </c>
      <c r="O2683" t="s">
        <v>45</v>
      </c>
      <c r="P2683">
        <v>71</v>
      </c>
      <c r="Q2683">
        <v>564</v>
      </c>
      <c r="R2683">
        <v>1.17</v>
      </c>
      <c r="S2683" s="2">
        <f>Table1[[#This Row],[units_sold]]*(Table1[[#This Row],[return_rate]]/100)</f>
        <v>6.5987999999999989</v>
      </c>
      <c r="T2683" s="2">
        <f>Table1[[#This Row],[units_sold]]-Table1[[#This Row],[unit_return]]</f>
        <v>557.40120000000002</v>
      </c>
      <c r="U2683">
        <f>Table1[[#This Row],[final_sold]]*Table1[[#This Row],[final_price]]</f>
        <v>17268968.087874595</v>
      </c>
      <c r="V2683">
        <v>2.58</v>
      </c>
      <c r="W2683">
        <v>9.66</v>
      </c>
    </row>
    <row r="2684" spans="1:23" x14ac:dyDescent="0.3">
      <c r="A2684">
        <v>2023</v>
      </c>
      <c r="B2684" t="s">
        <v>41</v>
      </c>
      <c r="C2684" t="s">
        <v>18</v>
      </c>
      <c r="D2684">
        <v>80833</v>
      </c>
      <c r="E2684">
        <v>2.38</v>
      </c>
      <c r="F2684" s="2">
        <f>Table1[[#This Row],[website_traffic]]*(Table1[[#This Row],[conversion_rate]]/100)</f>
        <v>1923.8253999999999</v>
      </c>
      <c r="G2684">
        <v>424806.86</v>
      </c>
      <c r="H2684" s="2">
        <f>Table1[[#This Row],[marketing_spend]]/Table1[[#This Row],[customer buying]]</f>
        <v>220.81362477073023</v>
      </c>
      <c r="I2684">
        <v>33652.89</v>
      </c>
      <c r="J2684">
        <v>24.24</v>
      </c>
      <c r="K2684" s="1">
        <f t="shared" si="41"/>
        <v>25495.429464000001</v>
      </c>
      <c r="L2684">
        <v>322.95</v>
      </c>
      <c r="M2684">
        <v>1.06</v>
      </c>
      <c r="N2684" s="1">
        <f>Table1[[#This Row],[final_price]]*Table1[[#This Row],[competitor_price_index]]</f>
        <v>27025.155231840003</v>
      </c>
      <c r="O2684" t="s">
        <v>45</v>
      </c>
      <c r="P2684">
        <v>1236</v>
      </c>
      <c r="Q2684">
        <v>1315</v>
      </c>
      <c r="R2684">
        <v>8.36</v>
      </c>
      <c r="S2684" s="2">
        <f>Table1[[#This Row],[units_sold]]*(Table1[[#This Row],[return_rate]]/100)</f>
        <v>109.934</v>
      </c>
      <c r="T2684" s="2">
        <f>Table1[[#This Row],[units_sold]]-Table1[[#This Row],[unit_return]]</f>
        <v>1205.066</v>
      </c>
      <c r="U2684">
        <f>Table1[[#This Row],[final_sold]]*Table1[[#This Row],[final_price]]</f>
        <v>30723675.202464625</v>
      </c>
      <c r="V2684">
        <v>3.42</v>
      </c>
      <c r="W2684">
        <v>9.5500000000000007</v>
      </c>
    </row>
    <row r="2685" spans="1:23" x14ac:dyDescent="0.3">
      <c r="A2685">
        <v>2023</v>
      </c>
      <c r="B2685" t="s">
        <v>41</v>
      </c>
      <c r="C2685" t="s">
        <v>21</v>
      </c>
      <c r="D2685">
        <v>127616</v>
      </c>
      <c r="E2685">
        <v>5.24</v>
      </c>
      <c r="F2685" s="2">
        <f>Table1[[#This Row],[website_traffic]]*(Table1[[#This Row],[conversion_rate]]/100)</f>
        <v>6687.0784000000003</v>
      </c>
      <c r="G2685">
        <v>438730.53</v>
      </c>
      <c r="H2685" s="2">
        <f>Table1[[#This Row],[marketing_spend]]/Table1[[#This Row],[customer buying]]</f>
        <v>65.608701402394203</v>
      </c>
      <c r="I2685">
        <v>43635.79</v>
      </c>
      <c r="J2685">
        <v>54.88</v>
      </c>
      <c r="K2685" s="1">
        <f t="shared" si="41"/>
        <v>19688.468447999996</v>
      </c>
      <c r="L2685">
        <v>357.46</v>
      </c>
      <c r="M2685">
        <v>1.03</v>
      </c>
      <c r="N2685" s="1">
        <f>Table1[[#This Row],[final_price]]*Table1[[#This Row],[competitor_price_index]]</f>
        <v>20279.122501439997</v>
      </c>
      <c r="O2685" t="s">
        <v>45</v>
      </c>
      <c r="P2685">
        <v>2334</v>
      </c>
      <c r="Q2685">
        <v>3718</v>
      </c>
      <c r="R2685">
        <v>3.92</v>
      </c>
      <c r="S2685" s="2">
        <f>Table1[[#This Row],[units_sold]]*(Table1[[#This Row],[return_rate]]/100)</f>
        <v>145.7456</v>
      </c>
      <c r="T2685" s="2">
        <f>Table1[[#This Row],[units_sold]]-Table1[[#This Row],[unit_return]]</f>
        <v>3572.2543999999998</v>
      </c>
      <c r="U2685">
        <f>Table1[[#This Row],[final_sold]]*Table1[[#This Row],[final_price]]</f>
        <v>70332218.042629153</v>
      </c>
      <c r="V2685">
        <v>2.78</v>
      </c>
      <c r="W2685">
        <v>11.39</v>
      </c>
    </row>
    <row r="2686" spans="1:23" x14ac:dyDescent="0.3">
      <c r="A2686">
        <v>2023</v>
      </c>
      <c r="B2686" t="s">
        <v>41</v>
      </c>
      <c r="C2686" t="s">
        <v>21</v>
      </c>
      <c r="D2686">
        <v>149351</v>
      </c>
      <c r="E2686">
        <v>7.13</v>
      </c>
      <c r="F2686" s="2">
        <f>Table1[[#This Row],[website_traffic]]*(Table1[[#This Row],[conversion_rate]]/100)</f>
        <v>10648.7263</v>
      </c>
      <c r="G2686">
        <v>17898.650000000001</v>
      </c>
      <c r="H2686" s="2">
        <f>Table1[[#This Row],[marketing_spend]]/Table1[[#This Row],[customer buying]]</f>
        <v>1.6808254335544337</v>
      </c>
      <c r="I2686">
        <v>10106.06</v>
      </c>
      <c r="J2686">
        <v>12.92</v>
      </c>
      <c r="K2686" s="1">
        <f t="shared" si="41"/>
        <v>8800.3570479999998</v>
      </c>
      <c r="L2686">
        <v>421.63</v>
      </c>
      <c r="M2686">
        <v>0.89</v>
      </c>
      <c r="N2686" s="1">
        <f>Table1[[#This Row],[final_price]]*Table1[[#This Row],[competitor_price_index]]</f>
        <v>7832.31777272</v>
      </c>
      <c r="O2686" t="s">
        <v>44</v>
      </c>
      <c r="P2686">
        <v>4065</v>
      </c>
      <c r="Q2686">
        <v>11713</v>
      </c>
      <c r="R2686">
        <v>20.65</v>
      </c>
      <c r="S2686" s="2">
        <f>Table1[[#This Row],[units_sold]]*(Table1[[#This Row],[return_rate]]/100)</f>
        <v>2418.7345</v>
      </c>
      <c r="T2686" s="2">
        <f>Table1[[#This Row],[units_sold]]-Table1[[#This Row],[unit_return]]</f>
        <v>9294.2654999999995</v>
      </c>
      <c r="U2686">
        <f>Table1[[#This Row],[final_sold]]*Table1[[#This Row],[final_price]]</f>
        <v>81792854.898908243</v>
      </c>
      <c r="V2686">
        <v>4.4000000000000004</v>
      </c>
      <c r="W2686">
        <v>13.75</v>
      </c>
    </row>
    <row r="2687" spans="1:23" x14ac:dyDescent="0.3">
      <c r="A2687">
        <v>2023</v>
      </c>
      <c r="B2687" t="s">
        <v>41</v>
      </c>
      <c r="C2687" t="s">
        <v>18</v>
      </c>
      <c r="D2687">
        <v>135625</v>
      </c>
      <c r="E2687">
        <v>6.83</v>
      </c>
      <c r="F2687" s="2">
        <f>Table1[[#This Row],[website_traffic]]*(Table1[[#This Row],[conversion_rate]]/100)</f>
        <v>9263.1875</v>
      </c>
      <c r="G2687">
        <v>405576.69</v>
      </c>
      <c r="H2687" s="2">
        <f>Table1[[#This Row],[marketing_spend]]/Table1[[#This Row],[customer buying]]</f>
        <v>43.783707282185532</v>
      </c>
      <c r="I2687">
        <v>39163.31</v>
      </c>
      <c r="J2687">
        <v>9.94</v>
      </c>
      <c r="K2687" s="1">
        <f t="shared" si="41"/>
        <v>35270.476986000001</v>
      </c>
      <c r="L2687">
        <v>390.97</v>
      </c>
      <c r="M2687">
        <v>1.05</v>
      </c>
      <c r="N2687" s="1">
        <f>Table1[[#This Row],[final_price]]*Table1[[#This Row],[competitor_price_index]]</f>
        <v>37034.000835300001</v>
      </c>
      <c r="O2687" t="s">
        <v>45</v>
      </c>
      <c r="P2687">
        <v>4812</v>
      </c>
      <c r="Q2687">
        <v>6762</v>
      </c>
      <c r="R2687">
        <v>14.81</v>
      </c>
      <c r="S2687" s="2">
        <f>Table1[[#This Row],[units_sold]]*(Table1[[#This Row],[return_rate]]/100)</f>
        <v>1001.4522000000001</v>
      </c>
      <c r="T2687" s="2">
        <f>Table1[[#This Row],[units_sold]]-Table1[[#This Row],[unit_return]]</f>
        <v>5760.5478000000003</v>
      </c>
      <c r="U2687">
        <f>Table1[[#This Row],[final_sold]]*Table1[[#This Row],[final_price]]</f>
        <v>203177268.60665295</v>
      </c>
      <c r="V2687">
        <v>3.65</v>
      </c>
      <c r="W2687">
        <v>8.8800000000000008</v>
      </c>
    </row>
    <row r="2688" spans="1:23" x14ac:dyDescent="0.3">
      <c r="A2688">
        <v>2023</v>
      </c>
      <c r="B2688" t="s">
        <v>41</v>
      </c>
      <c r="C2688" t="s">
        <v>22</v>
      </c>
      <c r="D2688">
        <v>4302</v>
      </c>
      <c r="E2688">
        <v>2.83</v>
      </c>
      <c r="F2688" s="2">
        <f>Table1[[#This Row],[website_traffic]]*(Table1[[#This Row],[conversion_rate]]/100)</f>
        <v>121.74660000000002</v>
      </c>
      <c r="G2688">
        <v>295388.28999999998</v>
      </c>
      <c r="H2688" s="2">
        <f>Table1[[#This Row],[marketing_spend]]/Table1[[#This Row],[customer buying]]</f>
        <v>2426.2549426431615</v>
      </c>
      <c r="I2688">
        <v>3623.8</v>
      </c>
      <c r="J2688">
        <v>45.8</v>
      </c>
      <c r="K2688" s="1">
        <f t="shared" si="41"/>
        <v>1964.0996000000002</v>
      </c>
      <c r="L2688">
        <v>414.44</v>
      </c>
      <c r="M2688">
        <v>1.06</v>
      </c>
      <c r="N2688" s="1">
        <f>Table1[[#This Row],[final_price]]*Table1[[#This Row],[competitor_price_index]]</f>
        <v>2081.9455760000005</v>
      </c>
      <c r="O2688" t="s">
        <v>45</v>
      </c>
      <c r="P2688">
        <v>4798</v>
      </c>
      <c r="Q2688">
        <v>120</v>
      </c>
      <c r="R2688">
        <v>10.119999999999999</v>
      </c>
      <c r="S2688" s="2">
        <f>Table1[[#This Row],[units_sold]]*(Table1[[#This Row],[return_rate]]/100)</f>
        <v>12.144</v>
      </c>
      <c r="T2688" s="2">
        <f>Table1[[#This Row],[units_sold]]-Table1[[#This Row],[unit_return]]</f>
        <v>107.85599999999999</v>
      </c>
      <c r="U2688">
        <f>Table1[[#This Row],[final_sold]]*Table1[[#This Row],[final_price]]</f>
        <v>211839.92645760003</v>
      </c>
      <c r="V2688">
        <v>4.93</v>
      </c>
      <c r="W2688">
        <v>10.26</v>
      </c>
    </row>
    <row r="2689" spans="1:23" x14ac:dyDescent="0.3">
      <c r="A2689">
        <v>2024</v>
      </c>
      <c r="B2689" t="s">
        <v>41</v>
      </c>
      <c r="C2689" t="s">
        <v>20</v>
      </c>
      <c r="D2689">
        <v>99156</v>
      </c>
      <c r="E2689">
        <v>0.9</v>
      </c>
      <c r="F2689" s="2">
        <f>Table1[[#This Row],[website_traffic]]*(Table1[[#This Row],[conversion_rate]]/100)</f>
        <v>892.40400000000011</v>
      </c>
      <c r="G2689">
        <v>116403.88</v>
      </c>
      <c r="H2689" s="2">
        <f>Table1[[#This Row],[marketing_spend]]/Table1[[#This Row],[customer buying]]</f>
        <v>130.43854577074956</v>
      </c>
      <c r="I2689">
        <v>11492.58</v>
      </c>
      <c r="J2689">
        <v>38.76</v>
      </c>
      <c r="K2689" s="1">
        <f t="shared" si="41"/>
        <v>7038.0559920000005</v>
      </c>
      <c r="L2689">
        <v>97.67</v>
      </c>
      <c r="M2689">
        <v>0.92</v>
      </c>
      <c r="N2689" s="1">
        <f>Table1[[#This Row],[final_price]]*Table1[[#This Row],[competitor_price_index]]</f>
        <v>6475.0115126400005</v>
      </c>
      <c r="O2689" t="s">
        <v>45</v>
      </c>
      <c r="P2689">
        <v>2290</v>
      </c>
      <c r="Q2689">
        <v>596</v>
      </c>
      <c r="R2689">
        <v>6.22</v>
      </c>
      <c r="S2689" s="2">
        <f>Table1[[#This Row],[units_sold]]*(Table1[[#This Row],[return_rate]]/100)</f>
        <v>37.071199999999997</v>
      </c>
      <c r="T2689" s="2">
        <f>Table1[[#This Row],[units_sold]]-Table1[[#This Row],[unit_return]]</f>
        <v>558.92880000000002</v>
      </c>
      <c r="U2689">
        <f>Table1[[#This Row],[final_sold]]*Table1[[#This Row],[final_price]]</f>
        <v>3933772.1899413699</v>
      </c>
      <c r="V2689">
        <v>3.34</v>
      </c>
      <c r="W2689">
        <v>6.13</v>
      </c>
    </row>
    <row r="2690" spans="1:23" x14ac:dyDescent="0.3">
      <c r="A2690">
        <v>2024</v>
      </c>
      <c r="B2690" t="s">
        <v>41</v>
      </c>
      <c r="C2690" t="s">
        <v>18</v>
      </c>
      <c r="D2690">
        <v>143952</v>
      </c>
      <c r="E2690">
        <v>0.84</v>
      </c>
      <c r="F2690" s="2">
        <f>Table1[[#This Row],[website_traffic]]*(Table1[[#This Row],[conversion_rate]]/100)</f>
        <v>1209.1967999999999</v>
      </c>
      <c r="G2690">
        <v>61399.4</v>
      </c>
      <c r="H2690" s="2">
        <f>Table1[[#This Row],[marketing_spend]]/Table1[[#This Row],[customer buying]]</f>
        <v>50.777011649385777</v>
      </c>
      <c r="I2690">
        <v>47171.15</v>
      </c>
      <c r="J2690">
        <v>3.29</v>
      </c>
      <c r="K2690" s="1">
        <f t="shared" ref="K2690:K2753" si="42">I2690*(1-J2690/100)</f>
        <v>45619.219165000002</v>
      </c>
      <c r="L2690">
        <v>207.04</v>
      </c>
      <c r="M2690">
        <v>0.95</v>
      </c>
      <c r="N2690" s="1">
        <f>Table1[[#This Row],[final_price]]*Table1[[#This Row],[competitor_price_index]]</f>
        <v>43338.258206749997</v>
      </c>
      <c r="O2690" t="s">
        <v>45</v>
      </c>
      <c r="P2690">
        <v>2490</v>
      </c>
      <c r="Q2690">
        <v>1003</v>
      </c>
      <c r="R2690">
        <v>17.93</v>
      </c>
      <c r="S2690" s="2">
        <f>Table1[[#This Row],[units_sold]]*(Table1[[#This Row],[return_rate]]/100)</f>
        <v>179.83789999999999</v>
      </c>
      <c r="T2690" s="2">
        <f>Table1[[#This Row],[units_sold]]-Table1[[#This Row],[unit_return]]</f>
        <v>823.16210000000001</v>
      </c>
      <c r="U2690">
        <f>Table1[[#This Row],[final_sold]]*Table1[[#This Row],[final_price]]</f>
        <v>37552012.248221651</v>
      </c>
      <c r="V2690">
        <v>4.1500000000000004</v>
      </c>
      <c r="W2690">
        <v>5.72</v>
      </c>
    </row>
    <row r="2691" spans="1:23" x14ac:dyDescent="0.3">
      <c r="A2691">
        <v>2024</v>
      </c>
      <c r="B2691" t="s">
        <v>41</v>
      </c>
      <c r="C2691" t="s">
        <v>21</v>
      </c>
      <c r="D2691">
        <v>37994</v>
      </c>
      <c r="E2691">
        <v>1.46</v>
      </c>
      <c r="F2691" s="2">
        <f>Table1[[#This Row],[website_traffic]]*(Table1[[#This Row],[conversion_rate]]/100)</f>
        <v>554.7124</v>
      </c>
      <c r="G2691">
        <v>196672.84</v>
      </c>
      <c r="H2691" s="2">
        <f>Table1[[#This Row],[marketing_spend]]/Table1[[#This Row],[customer buying]]</f>
        <v>354.54920423628533</v>
      </c>
      <c r="I2691">
        <v>1603.93</v>
      </c>
      <c r="J2691">
        <v>15.67</v>
      </c>
      <c r="K2691" s="1">
        <f t="shared" si="42"/>
        <v>1352.594169</v>
      </c>
      <c r="L2691">
        <v>434.99</v>
      </c>
      <c r="M2691">
        <v>0.91</v>
      </c>
      <c r="N2691" s="1">
        <f>Table1[[#This Row],[final_price]]*Table1[[#This Row],[competitor_price_index]]</f>
        <v>1230.8606937899999</v>
      </c>
      <c r="O2691" t="s">
        <v>45</v>
      </c>
      <c r="P2691">
        <v>1802</v>
      </c>
      <c r="Q2691">
        <v>332</v>
      </c>
      <c r="R2691">
        <v>7.38</v>
      </c>
      <c r="S2691" s="2">
        <f>Table1[[#This Row],[units_sold]]*(Table1[[#This Row],[return_rate]]/100)</f>
        <v>24.5016</v>
      </c>
      <c r="T2691" s="2">
        <f>Table1[[#This Row],[units_sold]]-Table1[[#This Row],[unit_return]]</f>
        <v>307.4984</v>
      </c>
      <c r="U2691">
        <f>Table1[[#This Row],[final_sold]]*Table1[[#This Row],[final_price]]</f>
        <v>415920.54281682958</v>
      </c>
      <c r="V2691">
        <v>3</v>
      </c>
      <c r="W2691">
        <v>7.58</v>
      </c>
    </row>
    <row r="2692" spans="1:23" x14ac:dyDescent="0.3">
      <c r="A2692">
        <v>2024</v>
      </c>
      <c r="B2692" t="s">
        <v>41</v>
      </c>
      <c r="C2692" t="s">
        <v>18</v>
      </c>
      <c r="D2692">
        <v>88340</v>
      </c>
      <c r="E2692">
        <v>3.24</v>
      </c>
      <c r="F2692" s="2">
        <f>Table1[[#This Row],[website_traffic]]*(Table1[[#This Row],[conversion_rate]]/100)</f>
        <v>2862.2160000000003</v>
      </c>
      <c r="G2692">
        <v>443292.19</v>
      </c>
      <c r="H2692" s="2">
        <f>Table1[[#This Row],[marketing_spend]]/Table1[[#This Row],[customer buying]]</f>
        <v>154.87726642573446</v>
      </c>
      <c r="I2692">
        <v>33518.870000000003</v>
      </c>
      <c r="J2692">
        <v>34.03</v>
      </c>
      <c r="K2692" s="1">
        <f t="shared" si="42"/>
        <v>22112.398539000002</v>
      </c>
      <c r="L2692">
        <v>131.79</v>
      </c>
      <c r="M2692">
        <v>0.86</v>
      </c>
      <c r="N2692" s="1">
        <f>Table1[[#This Row],[final_price]]*Table1[[#This Row],[competitor_price_index]]</f>
        <v>19016.662743540001</v>
      </c>
      <c r="O2692" t="s">
        <v>45</v>
      </c>
      <c r="P2692">
        <v>3607</v>
      </c>
      <c r="Q2692">
        <v>2621</v>
      </c>
      <c r="R2692">
        <v>21.65</v>
      </c>
      <c r="S2692" s="2">
        <f>Table1[[#This Row],[units_sold]]*(Table1[[#This Row],[return_rate]]/100)</f>
        <v>567.44650000000001</v>
      </c>
      <c r="T2692" s="2">
        <f>Table1[[#This Row],[units_sold]]-Table1[[#This Row],[unit_return]]</f>
        <v>2053.5535</v>
      </c>
      <c r="U2692">
        <f>Table1[[#This Row],[final_sold]]*Table1[[#This Row],[final_price]]</f>
        <v>45408993.413158342</v>
      </c>
      <c r="V2692">
        <v>4.58</v>
      </c>
      <c r="W2692">
        <v>9.26</v>
      </c>
    </row>
    <row r="2693" spans="1:23" x14ac:dyDescent="0.3">
      <c r="A2693">
        <v>2024</v>
      </c>
      <c r="B2693" t="s">
        <v>41</v>
      </c>
      <c r="C2693" t="s">
        <v>19</v>
      </c>
      <c r="D2693">
        <v>111623</v>
      </c>
      <c r="E2693">
        <v>4.21</v>
      </c>
      <c r="F2693" s="2">
        <f>Table1[[#This Row],[website_traffic]]*(Table1[[#This Row],[conversion_rate]]/100)</f>
        <v>4699.3283000000001</v>
      </c>
      <c r="G2693">
        <v>60575.02</v>
      </c>
      <c r="H2693" s="2">
        <f>Table1[[#This Row],[marketing_spend]]/Table1[[#This Row],[customer buying]]</f>
        <v>12.890144321263955</v>
      </c>
      <c r="I2693">
        <v>46692.94</v>
      </c>
      <c r="J2693">
        <v>37.5</v>
      </c>
      <c r="K2693" s="1">
        <f t="shared" si="42"/>
        <v>29183.087500000001</v>
      </c>
      <c r="L2693">
        <v>397.42</v>
      </c>
      <c r="M2693">
        <v>0.94</v>
      </c>
      <c r="N2693" s="1">
        <f>Table1[[#This Row],[final_price]]*Table1[[#This Row],[competitor_price_index]]</f>
        <v>27432.10225</v>
      </c>
      <c r="O2693" t="s">
        <v>45</v>
      </c>
      <c r="P2693">
        <v>1035</v>
      </c>
      <c r="Q2693">
        <v>4577</v>
      </c>
      <c r="R2693">
        <v>3.99</v>
      </c>
      <c r="S2693" s="2">
        <f>Table1[[#This Row],[units_sold]]*(Table1[[#This Row],[return_rate]]/100)</f>
        <v>182.62230000000002</v>
      </c>
      <c r="T2693" s="2">
        <f>Table1[[#This Row],[units_sold]]-Table1[[#This Row],[unit_return]]</f>
        <v>4394.3777</v>
      </c>
      <c r="U2693">
        <f>Table1[[#This Row],[final_sold]]*Table1[[#This Row],[final_price]]</f>
        <v>128241508.92714876</v>
      </c>
      <c r="V2693">
        <v>4.87</v>
      </c>
      <c r="W2693">
        <v>5.24</v>
      </c>
    </row>
    <row r="2694" spans="1:23" x14ac:dyDescent="0.3">
      <c r="A2694">
        <v>2024</v>
      </c>
      <c r="B2694" t="s">
        <v>41</v>
      </c>
      <c r="C2694" t="s">
        <v>21</v>
      </c>
      <c r="D2694">
        <v>121921</v>
      </c>
      <c r="E2694">
        <v>6.76</v>
      </c>
      <c r="F2694" s="2">
        <f>Table1[[#This Row],[website_traffic]]*(Table1[[#This Row],[conversion_rate]]/100)</f>
        <v>8241.8595999999998</v>
      </c>
      <c r="G2694">
        <v>466291.83</v>
      </c>
      <c r="H2694" s="2">
        <f>Table1[[#This Row],[marketing_spend]]/Table1[[#This Row],[customer buying]]</f>
        <v>56.576046260239622</v>
      </c>
      <c r="I2694">
        <v>39506.67</v>
      </c>
      <c r="J2694">
        <v>54.5</v>
      </c>
      <c r="K2694" s="1">
        <f t="shared" si="42"/>
        <v>17975.534849999996</v>
      </c>
      <c r="L2694">
        <v>153.6</v>
      </c>
      <c r="M2694">
        <v>0.92</v>
      </c>
      <c r="N2694" s="1">
        <f>Table1[[#This Row],[final_price]]*Table1[[#This Row],[competitor_price_index]]</f>
        <v>16537.492061999998</v>
      </c>
      <c r="O2694" t="s">
        <v>44</v>
      </c>
      <c r="P2694">
        <v>3660</v>
      </c>
      <c r="Q2694">
        <v>9313</v>
      </c>
      <c r="R2694">
        <v>22.52</v>
      </c>
      <c r="S2694" s="2">
        <f>Table1[[#This Row],[units_sold]]*(Table1[[#This Row],[return_rate]]/100)</f>
        <v>2097.2875999999997</v>
      </c>
      <c r="T2694" s="2">
        <f>Table1[[#This Row],[units_sold]]-Table1[[#This Row],[unit_return]]</f>
        <v>7215.7124000000003</v>
      </c>
      <c r="U2694">
        <f>Table1[[#This Row],[final_sold]]*Table1[[#This Row],[final_price]]</f>
        <v>129706289.71377712</v>
      </c>
      <c r="V2694">
        <v>4.5199999999999996</v>
      </c>
      <c r="W2694">
        <v>17.41</v>
      </c>
    </row>
    <row r="2695" spans="1:23" x14ac:dyDescent="0.3">
      <c r="A2695">
        <v>2024</v>
      </c>
      <c r="B2695" t="s">
        <v>41</v>
      </c>
      <c r="C2695" t="s">
        <v>19</v>
      </c>
      <c r="D2695">
        <v>73920</v>
      </c>
      <c r="E2695">
        <v>4.58</v>
      </c>
      <c r="F2695" s="2">
        <f>Table1[[#This Row],[website_traffic]]*(Table1[[#This Row],[conversion_rate]]/100)</f>
        <v>3385.5360000000001</v>
      </c>
      <c r="G2695">
        <v>323899.49</v>
      </c>
      <c r="H2695" s="2">
        <f>Table1[[#This Row],[marketing_spend]]/Table1[[#This Row],[customer buying]]</f>
        <v>95.671553928240598</v>
      </c>
      <c r="I2695">
        <v>27314.17</v>
      </c>
      <c r="J2695">
        <v>49.27</v>
      </c>
      <c r="K2695" s="1">
        <f t="shared" si="42"/>
        <v>13856.478440999997</v>
      </c>
      <c r="L2695">
        <v>402.25</v>
      </c>
      <c r="M2695">
        <v>1.05</v>
      </c>
      <c r="N2695" s="1">
        <f>Table1[[#This Row],[final_price]]*Table1[[#This Row],[competitor_price_index]]</f>
        <v>14549.302363049997</v>
      </c>
      <c r="O2695" t="s">
        <v>45</v>
      </c>
      <c r="P2695">
        <v>1087</v>
      </c>
      <c r="Q2695">
        <v>2593</v>
      </c>
      <c r="R2695">
        <v>14.36</v>
      </c>
      <c r="S2695" s="2">
        <f>Table1[[#This Row],[units_sold]]*(Table1[[#This Row],[return_rate]]/100)</f>
        <v>372.35480000000001</v>
      </c>
      <c r="T2695" s="2">
        <f>Table1[[#This Row],[units_sold]]-Table1[[#This Row],[unit_return]]</f>
        <v>2220.6451999999999</v>
      </c>
      <c r="U2695">
        <f>Table1[[#This Row],[final_sold]]*Table1[[#This Row],[final_price]]</f>
        <v>30770322.338910125</v>
      </c>
      <c r="V2695">
        <v>3.83</v>
      </c>
      <c r="W2695">
        <v>16.88</v>
      </c>
    </row>
    <row r="2696" spans="1:23" x14ac:dyDescent="0.3">
      <c r="A2696">
        <v>2024</v>
      </c>
      <c r="B2696" t="s">
        <v>41</v>
      </c>
      <c r="C2696" t="s">
        <v>20</v>
      </c>
      <c r="D2696">
        <v>157865</v>
      </c>
      <c r="E2696">
        <v>6.13</v>
      </c>
      <c r="F2696" s="2">
        <f>Table1[[#This Row],[website_traffic]]*(Table1[[#This Row],[conversion_rate]]/100)</f>
        <v>9677.1244999999999</v>
      </c>
      <c r="G2696">
        <v>132418.56</v>
      </c>
      <c r="H2696" s="2">
        <f>Table1[[#This Row],[marketing_spend]]/Table1[[#This Row],[customer buying]]</f>
        <v>13.683668118561458</v>
      </c>
      <c r="I2696">
        <v>35283.78</v>
      </c>
      <c r="J2696">
        <v>52.81</v>
      </c>
      <c r="K2696" s="1">
        <f t="shared" si="42"/>
        <v>16650.415782</v>
      </c>
      <c r="L2696">
        <v>181.41</v>
      </c>
      <c r="M2696">
        <v>1.18</v>
      </c>
      <c r="N2696" s="1">
        <f>Table1[[#This Row],[final_price]]*Table1[[#This Row],[competitor_price_index]]</f>
        <v>19647.49062276</v>
      </c>
      <c r="O2696" t="s">
        <v>45</v>
      </c>
      <c r="P2696">
        <v>4094</v>
      </c>
      <c r="Q2696">
        <v>8844</v>
      </c>
      <c r="R2696">
        <v>9.5299999999999994</v>
      </c>
      <c r="S2696" s="2">
        <f>Table1[[#This Row],[units_sold]]*(Table1[[#This Row],[return_rate]]/100)</f>
        <v>842.83319999999992</v>
      </c>
      <c r="T2696" s="2">
        <f>Table1[[#This Row],[units_sold]]-Table1[[#This Row],[unit_return]]</f>
        <v>8001.1668</v>
      </c>
      <c r="U2696">
        <f>Table1[[#This Row],[final_sold]]*Table1[[#This Row],[final_price]]</f>
        <v>133222753.96113443</v>
      </c>
      <c r="V2696">
        <v>4.57</v>
      </c>
      <c r="W2696">
        <v>12.12</v>
      </c>
    </row>
    <row r="2697" spans="1:23" x14ac:dyDescent="0.3">
      <c r="A2697">
        <v>2024</v>
      </c>
      <c r="B2697" t="s">
        <v>41</v>
      </c>
      <c r="C2697" t="s">
        <v>19</v>
      </c>
      <c r="D2697">
        <v>154529</v>
      </c>
      <c r="E2697">
        <v>2.92</v>
      </c>
      <c r="F2697" s="2">
        <f>Table1[[#This Row],[website_traffic]]*(Table1[[#This Row],[conversion_rate]]/100)</f>
        <v>4512.2467999999999</v>
      </c>
      <c r="G2697">
        <v>319054.3</v>
      </c>
      <c r="H2697" s="2">
        <f>Table1[[#This Row],[marketing_spend]]/Table1[[#This Row],[customer buying]]</f>
        <v>70.708521528565328</v>
      </c>
      <c r="I2697">
        <v>29522.75</v>
      </c>
      <c r="J2697">
        <v>48.84</v>
      </c>
      <c r="K2697" s="1">
        <f t="shared" si="42"/>
        <v>15103.838899999999</v>
      </c>
      <c r="L2697">
        <v>479.61</v>
      </c>
      <c r="M2697">
        <v>1.06</v>
      </c>
      <c r="N2697" s="1">
        <f>Table1[[#This Row],[final_price]]*Table1[[#This Row],[competitor_price_index]]</f>
        <v>16010.069233999999</v>
      </c>
      <c r="O2697" t="s">
        <v>45</v>
      </c>
      <c r="P2697">
        <v>1240</v>
      </c>
      <c r="Q2697">
        <v>3284</v>
      </c>
      <c r="R2697">
        <v>10.050000000000001</v>
      </c>
      <c r="S2697" s="2">
        <f>Table1[[#This Row],[units_sold]]*(Table1[[#This Row],[return_rate]]/100)</f>
        <v>330.04200000000003</v>
      </c>
      <c r="T2697" s="2">
        <f>Table1[[#This Row],[units_sold]]-Table1[[#This Row],[unit_return]]</f>
        <v>2953.9580000000001</v>
      </c>
      <c r="U2697">
        <f>Table1[[#This Row],[final_sold]]*Table1[[#This Row],[final_price]]</f>
        <v>44616105.749366201</v>
      </c>
      <c r="V2697">
        <v>3.64</v>
      </c>
      <c r="W2697">
        <v>15.34</v>
      </c>
    </row>
    <row r="2698" spans="1:23" x14ac:dyDescent="0.3">
      <c r="A2698">
        <v>2024</v>
      </c>
      <c r="B2698" t="s">
        <v>41</v>
      </c>
      <c r="C2698" t="s">
        <v>20</v>
      </c>
      <c r="D2698">
        <v>81263</v>
      </c>
      <c r="E2698">
        <v>5.82</v>
      </c>
      <c r="F2698" s="2">
        <f>Table1[[#This Row],[website_traffic]]*(Table1[[#This Row],[conversion_rate]]/100)</f>
        <v>4729.5065999999997</v>
      </c>
      <c r="G2698">
        <v>149046.66</v>
      </c>
      <c r="H2698" s="2">
        <f>Table1[[#This Row],[marketing_spend]]/Table1[[#This Row],[customer buying]]</f>
        <v>31.51420911432918</v>
      </c>
      <c r="I2698">
        <v>9833.67</v>
      </c>
      <c r="J2698">
        <v>38.51</v>
      </c>
      <c r="K2698" s="1">
        <f t="shared" si="42"/>
        <v>6046.7236830000002</v>
      </c>
      <c r="L2698">
        <v>197.85</v>
      </c>
      <c r="M2698">
        <v>1.18</v>
      </c>
      <c r="N2698" s="1">
        <f>Table1[[#This Row],[final_price]]*Table1[[#This Row],[competitor_price_index]]</f>
        <v>7135.1339459399996</v>
      </c>
      <c r="O2698" t="s">
        <v>45</v>
      </c>
      <c r="P2698">
        <v>439</v>
      </c>
      <c r="Q2698">
        <v>2657</v>
      </c>
      <c r="R2698">
        <v>19.989999999999998</v>
      </c>
      <c r="S2698" s="2">
        <f>Table1[[#This Row],[units_sold]]*(Table1[[#This Row],[return_rate]]/100)</f>
        <v>531.13429999999994</v>
      </c>
      <c r="T2698" s="2">
        <f>Table1[[#This Row],[units_sold]]-Table1[[#This Row],[unit_return]]</f>
        <v>2125.8657000000003</v>
      </c>
      <c r="U2698">
        <f>Table1[[#This Row],[final_sold]]*Table1[[#This Row],[final_price]]</f>
        <v>12854522.475067375</v>
      </c>
      <c r="V2698">
        <v>2.81</v>
      </c>
      <c r="W2698">
        <v>10.67</v>
      </c>
    </row>
    <row r="2699" spans="1:23" x14ac:dyDescent="0.3">
      <c r="A2699">
        <v>2024</v>
      </c>
      <c r="B2699" t="s">
        <v>41</v>
      </c>
      <c r="C2699" t="s">
        <v>19</v>
      </c>
      <c r="D2699">
        <v>91636</v>
      </c>
      <c r="E2699">
        <v>4.6100000000000003</v>
      </c>
      <c r="F2699" s="2">
        <f>Table1[[#This Row],[website_traffic]]*(Table1[[#This Row],[conversion_rate]]/100)</f>
        <v>4224.4196000000002</v>
      </c>
      <c r="G2699">
        <v>208616.39</v>
      </c>
      <c r="H2699" s="2">
        <f>Table1[[#This Row],[marketing_spend]]/Table1[[#This Row],[customer buying]]</f>
        <v>49.383444296111115</v>
      </c>
      <c r="I2699">
        <v>18595.259999999998</v>
      </c>
      <c r="J2699">
        <v>32.049999999999997</v>
      </c>
      <c r="K2699" s="1">
        <f t="shared" si="42"/>
        <v>12635.479169999999</v>
      </c>
      <c r="L2699">
        <v>264.41000000000003</v>
      </c>
      <c r="M2699">
        <v>0.84</v>
      </c>
      <c r="N2699" s="1">
        <f>Table1[[#This Row],[final_price]]*Table1[[#This Row],[competitor_price_index]]</f>
        <v>10613.802502799999</v>
      </c>
      <c r="O2699" t="s">
        <v>45</v>
      </c>
      <c r="P2699">
        <v>3480</v>
      </c>
      <c r="Q2699">
        <v>3979</v>
      </c>
      <c r="R2699">
        <v>2.83</v>
      </c>
      <c r="S2699" s="2">
        <f>Table1[[#This Row],[units_sold]]*(Table1[[#This Row],[return_rate]]/100)</f>
        <v>112.60570000000001</v>
      </c>
      <c r="T2699" s="2">
        <f>Table1[[#This Row],[units_sold]]-Table1[[#This Row],[unit_return]]</f>
        <v>3866.3942999999999</v>
      </c>
      <c r="U2699">
        <f>Table1[[#This Row],[final_sold]]*Table1[[#This Row],[final_price]]</f>
        <v>48853744.640656725</v>
      </c>
      <c r="V2699">
        <v>4.71</v>
      </c>
      <c r="W2699">
        <v>12.15</v>
      </c>
    </row>
    <row r="2700" spans="1:23" x14ac:dyDescent="0.3">
      <c r="A2700">
        <v>2024</v>
      </c>
      <c r="B2700" t="s">
        <v>41</v>
      </c>
      <c r="C2700" t="s">
        <v>22</v>
      </c>
      <c r="D2700">
        <v>85267</v>
      </c>
      <c r="E2700">
        <v>0.88</v>
      </c>
      <c r="F2700" s="2">
        <f>Table1[[#This Row],[website_traffic]]*(Table1[[#This Row],[conversion_rate]]/100)</f>
        <v>750.34960000000001</v>
      </c>
      <c r="G2700">
        <v>280277.19</v>
      </c>
      <c r="H2700" s="2">
        <f>Table1[[#This Row],[marketing_spend]]/Table1[[#This Row],[customer buying]]</f>
        <v>373.52880577266916</v>
      </c>
      <c r="I2700">
        <v>36086.69</v>
      </c>
      <c r="J2700">
        <v>13.86</v>
      </c>
      <c r="K2700" s="1">
        <f t="shared" si="42"/>
        <v>31085.074766000002</v>
      </c>
      <c r="L2700">
        <v>360.75</v>
      </c>
      <c r="M2700">
        <v>0.81</v>
      </c>
      <c r="N2700" s="1">
        <f>Table1[[#This Row],[final_price]]*Table1[[#This Row],[competitor_price_index]]</f>
        <v>25178.910560460004</v>
      </c>
      <c r="O2700" t="s">
        <v>44</v>
      </c>
      <c r="P2700">
        <v>4769</v>
      </c>
      <c r="Q2700">
        <v>785</v>
      </c>
      <c r="R2700">
        <v>23.63</v>
      </c>
      <c r="S2700" s="2">
        <f>Table1[[#This Row],[units_sold]]*(Table1[[#This Row],[return_rate]]/100)</f>
        <v>185.49549999999999</v>
      </c>
      <c r="T2700" s="2">
        <f>Table1[[#This Row],[units_sold]]-Table1[[#This Row],[unit_return]]</f>
        <v>599.50450000000001</v>
      </c>
      <c r="U2700">
        <f>Table1[[#This Row],[final_sold]]*Table1[[#This Row],[final_price]]</f>
        <v>18635642.205053449</v>
      </c>
      <c r="V2700">
        <v>4.1900000000000004</v>
      </c>
      <c r="W2700">
        <v>8.01</v>
      </c>
    </row>
    <row r="2701" spans="1:23" x14ac:dyDescent="0.3">
      <c r="A2701">
        <v>2024</v>
      </c>
      <c r="B2701" t="s">
        <v>41</v>
      </c>
      <c r="C2701" t="s">
        <v>18</v>
      </c>
      <c r="D2701">
        <v>51000</v>
      </c>
      <c r="E2701">
        <v>7.42</v>
      </c>
      <c r="F2701" s="2">
        <f>Table1[[#This Row],[website_traffic]]*(Table1[[#This Row],[conversion_rate]]/100)</f>
        <v>3784.2000000000003</v>
      </c>
      <c r="G2701">
        <v>229696.82</v>
      </c>
      <c r="H2701" s="2">
        <f>Table1[[#This Row],[marketing_spend]]/Table1[[#This Row],[customer buying]]</f>
        <v>60.698911262618253</v>
      </c>
      <c r="I2701">
        <v>25769.040000000001</v>
      </c>
      <c r="J2701">
        <v>57.74</v>
      </c>
      <c r="K2701" s="1">
        <f t="shared" si="42"/>
        <v>10889.996304</v>
      </c>
      <c r="L2701">
        <v>363.32</v>
      </c>
      <c r="M2701">
        <v>1.06</v>
      </c>
      <c r="N2701" s="1">
        <f>Table1[[#This Row],[final_price]]*Table1[[#This Row],[competitor_price_index]]</f>
        <v>11543.39608224</v>
      </c>
      <c r="O2701" t="s">
        <v>45</v>
      </c>
      <c r="P2701">
        <v>527</v>
      </c>
      <c r="Q2701">
        <v>3216</v>
      </c>
      <c r="R2701">
        <v>22.86</v>
      </c>
      <c r="S2701" s="2">
        <f>Table1[[#This Row],[units_sold]]*(Table1[[#This Row],[return_rate]]/100)</f>
        <v>735.17759999999998</v>
      </c>
      <c r="T2701" s="2">
        <f>Table1[[#This Row],[units_sold]]-Table1[[#This Row],[unit_return]]</f>
        <v>2480.8224</v>
      </c>
      <c r="U2701">
        <f>Table1[[#This Row],[final_sold]]*Table1[[#This Row],[final_price]]</f>
        <v>27016146.766880412</v>
      </c>
      <c r="V2701">
        <v>4.25</v>
      </c>
      <c r="W2701">
        <v>10.119999999999999</v>
      </c>
    </row>
    <row r="2702" spans="1:23" x14ac:dyDescent="0.3">
      <c r="A2702">
        <v>2024</v>
      </c>
      <c r="B2702" t="s">
        <v>41</v>
      </c>
      <c r="C2702" t="s">
        <v>21</v>
      </c>
      <c r="D2702">
        <v>121992</v>
      </c>
      <c r="E2702">
        <v>7.67</v>
      </c>
      <c r="F2702" s="2">
        <f>Table1[[#This Row],[website_traffic]]*(Table1[[#This Row],[conversion_rate]]/100)</f>
        <v>9356.7864000000009</v>
      </c>
      <c r="G2702">
        <v>224678.45</v>
      </c>
      <c r="H2702" s="2">
        <f>Table1[[#This Row],[marketing_spend]]/Table1[[#This Row],[customer buying]]</f>
        <v>24.01235214688667</v>
      </c>
      <c r="I2702">
        <v>32211.54</v>
      </c>
      <c r="J2702">
        <v>0.2</v>
      </c>
      <c r="K2702" s="1">
        <f t="shared" si="42"/>
        <v>32147.11692</v>
      </c>
      <c r="L2702">
        <v>231.27</v>
      </c>
      <c r="M2702">
        <v>0.87</v>
      </c>
      <c r="N2702" s="1">
        <f>Table1[[#This Row],[final_price]]*Table1[[#This Row],[competitor_price_index]]</f>
        <v>27967.991720400001</v>
      </c>
      <c r="O2702" t="s">
        <v>45</v>
      </c>
      <c r="P2702">
        <v>673</v>
      </c>
      <c r="Q2702">
        <v>7709</v>
      </c>
      <c r="R2702">
        <v>10.55</v>
      </c>
      <c r="S2702" s="2">
        <f>Table1[[#This Row],[units_sold]]*(Table1[[#This Row],[return_rate]]/100)</f>
        <v>813.29950000000008</v>
      </c>
      <c r="T2702" s="2">
        <f>Table1[[#This Row],[units_sold]]-Table1[[#This Row],[unit_return]]</f>
        <v>6895.7004999999999</v>
      </c>
      <c r="U2702">
        <f>Table1[[#This Row],[final_sold]]*Table1[[#This Row],[final_price]]</f>
        <v>221676890.21880245</v>
      </c>
      <c r="V2702">
        <v>4.12</v>
      </c>
      <c r="W2702">
        <v>9.94</v>
      </c>
    </row>
    <row r="2703" spans="1:23" x14ac:dyDescent="0.3">
      <c r="A2703">
        <v>2024</v>
      </c>
      <c r="B2703" t="s">
        <v>41</v>
      </c>
      <c r="C2703" t="s">
        <v>21</v>
      </c>
      <c r="D2703">
        <v>145901</v>
      </c>
      <c r="E2703">
        <v>1.19</v>
      </c>
      <c r="F2703" s="2">
        <f>Table1[[#This Row],[website_traffic]]*(Table1[[#This Row],[conversion_rate]]/100)</f>
        <v>1736.2218999999998</v>
      </c>
      <c r="G2703">
        <v>149403.32</v>
      </c>
      <c r="H2703" s="2">
        <f>Table1[[#This Row],[marketing_spend]]/Table1[[#This Row],[customer buying]]</f>
        <v>86.050821038485935</v>
      </c>
      <c r="I2703">
        <v>34538.800000000003</v>
      </c>
      <c r="J2703">
        <v>28.67</v>
      </c>
      <c r="K2703" s="1">
        <f t="shared" si="42"/>
        <v>24636.526040000004</v>
      </c>
      <c r="L2703">
        <v>465.47</v>
      </c>
      <c r="M2703">
        <v>0.9</v>
      </c>
      <c r="N2703" s="1">
        <f>Table1[[#This Row],[final_price]]*Table1[[#This Row],[competitor_price_index]]</f>
        <v>22172.873436000005</v>
      </c>
      <c r="O2703" t="s">
        <v>44</v>
      </c>
      <c r="P2703">
        <v>2004</v>
      </c>
      <c r="Q2703">
        <v>1098</v>
      </c>
      <c r="R2703">
        <v>11.03</v>
      </c>
      <c r="S2703" s="2">
        <f>Table1[[#This Row],[units_sold]]*(Table1[[#This Row],[return_rate]]/100)</f>
        <v>121.10939999999999</v>
      </c>
      <c r="T2703" s="2">
        <f>Table1[[#This Row],[units_sold]]-Table1[[#This Row],[unit_return]]</f>
        <v>976.89059999999995</v>
      </c>
      <c r="U2703">
        <f>Table1[[#This Row],[final_sold]]*Table1[[#This Row],[final_price]]</f>
        <v>24067190.705131225</v>
      </c>
      <c r="V2703">
        <v>2.5299999999999998</v>
      </c>
      <c r="W2703">
        <v>19.899999999999999</v>
      </c>
    </row>
    <row r="2704" spans="1:23" x14ac:dyDescent="0.3">
      <c r="A2704">
        <v>2024</v>
      </c>
      <c r="B2704" t="s">
        <v>41</v>
      </c>
      <c r="C2704" t="s">
        <v>18</v>
      </c>
      <c r="D2704">
        <v>143076</v>
      </c>
      <c r="E2704">
        <v>2.97</v>
      </c>
      <c r="F2704" s="2">
        <f>Table1[[#This Row],[website_traffic]]*(Table1[[#This Row],[conversion_rate]]/100)</f>
        <v>4249.3572000000004</v>
      </c>
      <c r="G2704">
        <v>289504.07</v>
      </c>
      <c r="H2704" s="2">
        <f>Table1[[#This Row],[marketing_spend]]/Table1[[#This Row],[customer buying]]</f>
        <v>68.1289090029899</v>
      </c>
      <c r="I2704">
        <v>37469.089999999997</v>
      </c>
      <c r="J2704">
        <v>38.79</v>
      </c>
      <c r="K2704" s="1">
        <f t="shared" si="42"/>
        <v>22934.829989000002</v>
      </c>
      <c r="L2704">
        <v>293.42</v>
      </c>
      <c r="M2704">
        <v>0.9</v>
      </c>
      <c r="N2704" s="1">
        <f>Table1[[#This Row],[final_price]]*Table1[[#This Row],[competitor_price_index]]</f>
        <v>20641.346990100003</v>
      </c>
      <c r="O2704" t="s">
        <v>44</v>
      </c>
      <c r="P2704">
        <v>4144</v>
      </c>
      <c r="Q2704">
        <v>3431</v>
      </c>
      <c r="R2704">
        <v>20.57</v>
      </c>
      <c r="S2704" s="2">
        <f>Table1[[#This Row],[units_sold]]*(Table1[[#This Row],[return_rate]]/100)</f>
        <v>705.75670000000002</v>
      </c>
      <c r="T2704" s="2">
        <f>Table1[[#This Row],[units_sold]]-Table1[[#This Row],[unit_return]]</f>
        <v>2725.2433000000001</v>
      </c>
      <c r="U2704">
        <f>Table1[[#This Row],[final_sold]]*Table1[[#This Row],[final_price]]</f>
        <v>62502991.764161333</v>
      </c>
      <c r="V2704">
        <v>3.23</v>
      </c>
      <c r="W2704">
        <v>19.29</v>
      </c>
    </row>
    <row r="2705" spans="1:23" x14ac:dyDescent="0.3">
      <c r="A2705">
        <v>2024</v>
      </c>
      <c r="B2705" t="s">
        <v>41</v>
      </c>
      <c r="C2705" t="s">
        <v>18</v>
      </c>
      <c r="D2705">
        <v>125011</v>
      </c>
      <c r="E2705">
        <v>2.46</v>
      </c>
      <c r="F2705" s="2">
        <f>Table1[[#This Row],[website_traffic]]*(Table1[[#This Row],[conversion_rate]]/100)</f>
        <v>3075.2705999999998</v>
      </c>
      <c r="G2705">
        <v>202336.35</v>
      </c>
      <c r="H2705" s="2">
        <f>Table1[[#This Row],[marketing_spend]]/Table1[[#This Row],[customer buying]]</f>
        <v>65.794649095269861</v>
      </c>
      <c r="I2705">
        <v>10183.36</v>
      </c>
      <c r="J2705">
        <v>13.74</v>
      </c>
      <c r="K2705" s="1">
        <f t="shared" si="42"/>
        <v>8784.1663360000002</v>
      </c>
      <c r="L2705">
        <v>158.19</v>
      </c>
      <c r="M2705">
        <v>1.04</v>
      </c>
      <c r="N2705" s="1">
        <f>Table1[[#This Row],[final_price]]*Table1[[#This Row],[competitor_price_index]]</f>
        <v>9135.5329894400002</v>
      </c>
      <c r="O2705" t="s">
        <v>45</v>
      </c>
      <c r="P2705">
        <v>1143</v>
      </c>
      <c r="Q2705">
        <v>1685</v>
      </c>
      <c r="R2705">
        <v>18.3</v>
      </c>
      <c r="S2705" s="2">
        <f>Table1[[#This Row],[units_sold]]*(Table1[[#This Row],[return_rate]]/100)</f>
        <v>308.35500000000002</v>
      </c>
      <c r="T2705" s="2">
        <f>Table1[[#This Row],[units_sold]]-Table1[[#This Row],[unit_return]]</f>
        <v>1376.645</v>
      </c>
      <c r="U2705">
        <f>Table1[[#This Row],[final_sold]]*Table1[[#This Row],[final_price]]</f>
        <v>12092678.66562272</v>
      </c>
      <c r="V2705">
        <v>2.74</v>
      </c>
      <c r="W2705">
        <v>10.17</v>
      </c>
    </row>
    <row r="2706" spans="1:23" x14ac:dyDescent="0.3">
      <c r="A2706">
        <v>2024</v>
      </c>
      <c r="B2706" t="s">
        <v>41</v>
      </c>
      <c r="C2706" t="s">
        <v>21</v>
      </c>
      <c r="D2706">
        <v>96155</v>
      </c>
      <c r="E2706">
        <v>1.3</v>
      </c>
      <c r="F2706" s="2">
        <f>Table1[[#This Row],[website_traffic]]*(Table1[[#This Row],[conversion_rate]]/100)</f>
        <v>1250.0150000000001</v>
      </c>
      <c r="G2706">
        <v>496487.23</v>
      </c>
      <c r="H2706" s="2">
        <f>Table1[[#This Row],[marketing_spend]]/Table1[[#This Row],[customer buying]]</f>
        <v>397.18501777978662</v>
      </c>
      <c r="I2706">
        <v>43852.71</v>
      </c>
      <c r="J2706">
        <v>15.33</v>
      </c>
      <c r="K2706" s="1">
        <f t="shared" si="42"/>
        <v>37130.089556999999</v>
      </c>
      <c r="L2706">
        <v>331.42</v>
      </c>
      <c r="M2706">
        <v>0.96</v>
      </c>
      <c r="N2706" s="1">
        <f>Table1[[#This Row],[final_price]]*Table1[[#This Row],[competitor_price_index]]</f>
        <v>35644.885974719997</v>
      </c>
      <c r="O2706" t="s">
        <v>45</v>
      </c>
      <c r="P2706">
        <v>4412</v>
      </c>
      <c r="Q2706">
        <v>1215</v>
      </c>
      <c r="R2706">
        <v>6.46</v>
      </c>
      <c r="S2706" s="2">
        <f>Table1[[#This Row],[units_sold]]*(Table1[[#This Row],[return_rate]]/100)</f>
        <v>78.489000000000004</v>
      </c>
      <c r="T2706" s="2">
        <f>Table1[[#This Row],[units_sold]]-Table1[[#This Row],[unit_return]]</f>
        <v>1136.511</v>
      </c>
      <c r="U2706">
        <f>Table1[[#This Row],[final_sold]]*Table1[[#This Row],[final_price]]</f>
        <v>42198755.212515622</v>
      </c>
      <c r="V2706">
        <v>4.8600000000000003</v>
      </c>
      <c r="W2706">
        <v>13.58</v>
      </c>
    </row>
    <row r="2707" spans="1:23" x14ac:dyDescent="0.3">
      <c r="A2707">
        <v>2024</v>
      </c>
      <c r="B2707" t="s">
        <v>41</v>
      </c>
      <c r="C2707" t="s">
        <v>20</v>
      </c>
      <c r="D2707">
        <v>181546</v>
      </c>
      <c r="E2707">
        <v>2.37</v>
      </c>
      <c r="F2707" s="2">
        <f>Table1[[#This Row],[website_traffic]]*(Table1[[#This Row],[conversion_rate]]/100)</f>
        <v>4302.6402000000007</v>
      </c>
      <c r="G2707">
        <v>52644.04</v>
      </c>
      <c r="H2707" s="2">
        <f>Table1[[#This Row],[marketing_spend]]/Table1[[#This Row],[customer buying]]</f>
        <v>12.235287533454457</v>
      </c>
      <c r="I2707">
        <v>14928.49</v>
      </c>
      <c r="J2707">
        <v>47.62</v>
      </c>
      <c r="K2707" s="1">
        <f t="shared" si="42"/>
        <v>7819.5430620000006</v>
      </c>
      <c r="L2707">
        <v>81.93</v>
      </c>
      <c r="M2707">
        <v>1.1599999999999999</v>
      </c>
      <c r="N2707" s="1">
        <f>Table1[[#This Row],[final_price]]*Table1[[#This Row],[competitor_price_index]]</f>
        <v>9070.6699519199992</v>
      </c>
      <c r="O2707" t="s">
        <v>44</v>
      </c>
      <c r="P2707">
        <v>4083</v>
      </c>
      <c r="Q2707">
        <v>4001</v>
      </c>
      <c r="R2707">
        <v>10.81</v>
      </c>
      <c r="S2707" s="2">
        <f>Table1[[#This Row],[units_sold]]*(Table1[[#This Row],[return_rate]]/100)</f>
        <v>432.50810000000001</v>
      </c>
      <c r="T2707" s="2">
        <f>Table1[[#This Row],[units_sold]]-Table1[[#This Row],[unit_return]]</f>
        <v>3568.4919</v>
      </c>
      <c r="U2707">
        <f>Table1[[#This Row],[final_sold]]*Table1[[#This Row],[final_price]]</f>
        <v>27903976.078448199</v>
      </c>
      <c r="V2707">
        <v>3.72</v>
      </c>
      <c r="W2707">
        <v>10.16</v>
      </c>
    </row>
    <row r="2708" spans="1:23" x14ac:dyDescent="0.3">
      <c r="A2708">
        <v>2024</v>
      </c>
      <c r="B2708" t="s">
        <v>41</v>
      </c>
      <c r="C2708" t="s">
        <v>19</v>
      </c>
      <c r="D2708">
        <v>149039</v>
      </c>
      <c r="E2708">
        <v>7.65</v>
      </c>
      <c r="F2708" s="2">
        <f>Table1[[#This Row],[website_traffic]]*(Table1[[#This Row],[conversion_rate]]/100)</f>
        <v>11401.4835</v>
      </c>
      <c r="G2708">
        <v>435382.26</v>
      </c>
      <c r="H2708" s="2">
        <f>Table1[[#This Row],[marketing_spend]]/Table1[[#This Row],[customer buying]]</f>
        <v>38.186457051838914</v>
      </c>
      <c r="I2708">
        <v>21171.72</v>
      </c>
      <c r="J2708">
        <v>33.409999999999997</v>
      </c>
      <c r="K2708" s="1">
        <f t="shared" si="42"/>
        <v>14098.248348000001</v>
      </c>
      <c r="L2708">
        <v>459</v>
      </c>
      <c r="M2708">
        <v>0.9</v>
      </c>
      <c r="N2708" s="1">
        <f>Table1[[#This Row],[final_price]]*Table1[[#This Row],[competitor_price_index]]</f>
        <v>12688.423513200001</v>
      </c>
      <c r="O2708" t="s">
        <v>45</v>
      </c>
      <c r="P2708">
        <v>1304</v>
      </c>
      <c r="Q2708">
        <v>10420</v>
      </c>
      <c r="R2708">
        <v>3.38</v>
      </c>
      <c r="S2708" s="2">
        <f>Table1[[#This Row],[units_sold]]*(Table1[[#This Row],[return_rate]]/100)</f>
        <v>352.19599999999997</v>
      </c>
      <c r="T2708" s="2">
        <f>Table1[[#This Row],[units_sold]]-Table1[[#This Row],[unit_return]]</f>
        <v>10067.804</v>
      </c>
      <c r="U2708">
        <f>Table1[[#This Row],[final_sold]]*Table1[[#This Row],[final_price]]</f>
        <v>141938401.11098781</v>
      </c>
      <c r="V2708">
        <v>4.57</v>
      </c>
      <c r="W2708">
        <v>10.51</v>
      </c>
    </row>
    <row r="2709" spans="1:23" x14ac:dyDescent="0.3">
      <c r="A2709">
        <v>2024</v>
      </c>
      <c r="B2709" t="s">
        <v>41</v>
      </c>
      <c r="C2709" t="s">
        <v>20</v>
      </c>
      <c r="D2709">
        <v>120616</v>
      </c>
      <c r="E2709">
        <v>6.37</v>
      </c>
      <c r="F2709" s="2">
        <f>Table1[[#This Row],[website_traffic]]*(Table1[[#This Row],[conversion_rate]]/100)</f>
        <v>7683.2392000000009</v>
      </c>
      <c r="G2709">
        <v>232732.79</v>
      </c>
      <c r="H2709" s="2">
        <f>Table1[[#This Row],[marketing_spend]]/Table1[[#This Row],[customer buying]]</f>
        <v>30.290972849055642</v>
      </c>
      <c r="I2709">
        <v>620.88</v>
      </c>
      <c r="J2709">
        <v>22.12</v>
      </c>
      <c r="K2709" s="1">
        <f t="shared" si="42"/>
        <v>483.54134399999998</v>
      </c>
      <c r="L2709">
        <v>446.55</v>
      </c>
      <c r="M2709">
        <v>0.9</v>
      </c>
      <c r="N2709" s="1">
        <f>Table1[[#This Row],[final_price]]*Table1[[#This Row],[competitor_price_index]]</f>
        <v>435.18720960000002</v>
      </c>
      <c r="O2709" t="s">
        <v>45</v>
      </c>
      <c r="P2709">
        <v>1503</v>
      </c>
      <c r="Q2709">
        <v>7283</v>
      </c>
      <c r="R2709">
        <v>12.29</v>
      </c>
      <c r="S2709" s="2">
        <f>Table1[[#This Row],[units_sold]]*(Table1[[#This Row],[return_rate]]/100)</f>
        <v>895.08069999999998</v>
      </c>
      <c r="T2709" s="2">
        <f>Table1[[#This Row],[units_sold]]-Table1[[#This Row],[unit_return]]</f>
        <v>6387.9192999999996</v>
      </c>
      <c r="U2709">
        <f>Table1[[#This Row],[final_sold]]*Table1[[#This Row],[final_price]]</f>
        <v>3088823.0836855387</v>
      </c>
      <c r="V2709">
        <v>4.74</v>
      </c>
      <c r="W2709">
        <v>9.1999999999999993</v>
      </c>
    </row>
    <row r="2710" spans="1:23" x14ac:dyDescent="0.3">
      <c r="A2710">
        <v>2024</v>
      </c>
      <c r="B2710" t="s">
        <v>41</v>
      </c>
      <c r="C2710" t="s">
        <v>19</v>
      </c>
      <c r="D2710">
        <v>20567</v>
      </c>
      <c r="E2710">
        <v>4.2300000000000004</v>
      </c>
      <c r="F2710" s="2">
        <f>Table1[[#This Row],[website_traffic]]*(Table1[[#This Row],[conversion_rate]]/100)</f>
        <v>869.98410000000013</v>
      </c>
      <c r="G2710">
        <v>461313.52</v>
      </c>
      <c r="H2710" s="2">
        <f>Table1[[#This Row],[marketing_spend]]/Table1[[#This Row],[customer buying]]</f>
        <v>530.25511615672053</v>
      </c>
      <c r="I2710">
        <v>6691.51</v>
      </c>
      <c r="J2710">
        <v>28.43</v>
      </c>
      <c r="K2710" s="1">
        <f t="shared" si="42"/>
        <v>4789.1137070000004</v>
      </c>
      <c r="L2710">
        <v>48.57</v>
      </c>
      <c r="M2710">
        <v>0.86</v>
      </c>
      <c r="N2710" s="1">
        <f>Table1[[#This Row],[final_price]]*Table1[[#This Row],[competitor_price_index]]</f>
        <v>4118.6377880200007</v>
      </c>
      <c r="O2710" t="s">
        <v>44</v>
      </c>
      <c r="P2710">
        <v>3810</v>
      </c>
      <c r="Q2710">
        <v>1078</v>
      </c>
      <c r="R2710">
        <v>10.88</v>
      </c>
      <c r="S2710" s="2">
        <f>Table1[[#This Row],[units_sold]]*(Table1[[#This Row],[return_rate]]/100)</f>
        <v>117.28640000000001</v>
      </c>
      <c r="T2710" s="2">
        <f>Table1[[#This Row],[units_sold]]-Table1[[#This Row],[unit_return]]</f>
        <v>960.71360000000004</v>
      </c>
      <c r="U2710">
        <f>Table1[[#This Row],[final_sold]]*Table1[[#This Row],[final_price]]</f>
        <v>4600966.670261316</v>
      </c>
      <c r="V2710">
        <v>4.96</v>
      </c>
      <c r="W2710">
        <v>17.79</v>
      </c>
    </row>
    <row r="2711" spans="1:23" x14ac:dyDescent="0.3">
      <c r="A2711">
        <v>2024</v>
      </c>
      <c r="B2711" t="s">
        <v>41</v>
      </c>
      <c r="C2711" t="s">
        <v>20</v>
      </c>
      <c r="D2711">
        <v>4784</v>
      </c>
      <c r="E2711">
        <v>7.28</v>
      </c>
      <c r="F2711" s="2">
        <f>Table1[[#This Row],[website_traffic]]*(Table1[[#This Row],[conversion_rate]]/100)</f>
        <v>348.27520000000004</v>
      </c>
      <c r="G2711">
        <v>377927.12</v>
      </c>
      <c r="H2711" s="2">
        <f>Table1[[#This Row],[marketing_spend]]/Table1[[#This Row],[customer buying]]</f>
        <v>1085.1393380866623</v>
      </c>
      <c r="I2711">
        <v>3350.48</v>
      </c>
      <c r="J2711">
        <v>46.29</v>
      </c>
      <c r="K2711" s="1">
        <f t="shared" si="42"/>
        <v>1799.5428080000002</v>
      </c>
      <c r="L2711">
        <v>55.02</v>
      </c>
      <c r="M2711">
        <v>1.1499999999999999</v>
      </c>
      <c r="N2711" s="1">
        <f>Table1[[#This Row],[final_price]]*Table1[[#This Row],[competitor_price_index]]</f>
        <v>2069.4742292000001</v>
      </c>
      <c r="O2711" t="s">
        <v>44</v>
      </c>
      <c r="P2711">
        <v>3002</v>
      </c>
      <c r="Q2711">
        <v>236</v>
      </c>
      <c r="R2711">
        <v>22.58</v>
      </c>
      <c r="S2711" s="2">
        <f>Table1[[#This Row],[units_sold]]*(Table1[[#This Row],[return_rate]]/100)</f>
        <v>53.288799999999995</v>
      </c>
      <c r="T2711" s="2">
        <f>Table1[[#This Row],[units_sold]]-Table1[[#This Row],[unit_return]]</f>
        <v>182.71120000000002</v>
      </c>
      <c r="U2711">
        <f>Table1[[#This Row],[final_sold]]*Table1[[#This Row],[final_price]]</f>
        <v>328796.62590104964</v>
      </c>
      <c r="V2711">
        <v>2.72</v>
      </c>
      <c r="W2711">
        <v>16.579999999999998</v>
      </c>
    </row>
    <row r="2712" spans="1:23" x14ac:dyDescent="0.3">
      <c r="A2712">
        <v>2024</v>
      </c>
      <c r="B2712" t="s">
        <v>41</v>
      </c>
      <c r="C2712" t="s">
        <v>18</v>
      </c>
      <c r="D2712">
        <v>93297</v>
      </c>
      <c r="E2712">
        <v>7.11</v>
      </c>
      <c r="F2712" s="2">
        <f>Table1[[#This Row],[website_traffic]]*(Table1[[#This Row],[conversion_rate]]/100)</f>
        <v>6633.4166999999998</v>
      </c>
      <c r="G2712">
        <v>55890.239999999998</v>
      </c>
      <c r="H2712" s="2">
        <f>Table1[[#This Row],[marketing_spend]]/Table1[[#This Row],[customer buying]]</f>
        <v>8.4255584305445481</v>
      </c>
      <c r="I2712">
        <v>41963.37</v>
      </c>
      <c r="J2712">
        <v>40.700000000000003</v>
      </c>
      <c r="K2712" s="1">
        <f t="shared" si="42"/>
        <v>24884.278409999999</v>
      </c>
      <c r="L2712">
        <v>417.12</v>
      </c>
      <c r="M2712">
        <v>0.85</v>
      </c>
      <c r="N2712" s="1">
        <f>Table1[[#This Row],[final_price]]*Table1[[#This Row],[competitor_price_index]]</f>
        <v>21151.6366485</v>
      </c>
      <c r="O2712" t="s">
        <v>44</v>
      </c>
      <c r="P2712">
        <v>2084</v>
      </c>
      <c r="Q2712">
        <v>7827</v>
      </c>
      <c r="R2712">
        <v>18.48</v>
      </c>
      <c r="S2712" s="2">
        <f>Table1[[#This Row],[units_sold]]*(Table1[[#This Row],[return_rate]]/100)</f>
        <v>1446.4295999999999</v>
      </c>
      <c r="T2712" s="2">
        <f>Table1[[#This Row],[units_sold]]-Table1[[#This Row],[unit_return]]</f>
        <v>6380.5704000000005</v>
      </c>
      <c r="U2712">
        <f>Table1[[#This Row],[final_sold]]*Table1[[#This Row],[final_price]]</f>
        <v>158775890.24820507</v>
      </c>
      <c r="V2712">
        <v>4.72</v>
      </c>
      <c r="W2712">
        <v>14.24</v>
      </c>
    </row>
    <row r="2713" spans="1:23" x14ac:dyDescent="0.3">
      <c r="A2713">
        <v>2024</v>
      </c>
      <c r="B2713" t="s">
        <v>41</v>
      </c>
      <c r="C2713" t="s">
        <v>21</v>
      </c>
      <c r="D2713">
        <v>81912</v>
      </c>
      <c r="E2713">
        <v>1.08</v>
      </c>
      <c r="F2713" s="2">
        <f>Table1[[#This Row],[website_traffic]]*(Table1[[#This Row],[conversion_rate]]/100)</f>
        <v>884.64960000000008</v>
      </c>
      <c r="G2713">
        <v>12745.42</v>
      </c>
      <c r="H2713" s="2">
        <f>Table1[[#This Row],[marketing_spend]]/Table1[[#This Row],[customer buying]]</f>
        <v>14.407308837306882</v>
      </c>
      <c r="I2713">
        <v>11536.1</v>
      </c>
      <c r="J2713">
        <v>28.15</v>
      </c>
      <c r="K2713" s="1">
        <f t="shared" si="42"/>
        <v>8288.6878500000003</v>
      </c>
      <c r="L2713">
        <v>463.55</v>
      </c>
      <c r="M2713">
        <v>0.83</v>
      </c>
      <c r="N2713" s="1">
        <f>Table1[[#This Row],[final_price]]*Table1[[#This Row],[competitor_price_index]]</f>
        <v>6879.6109154999995</v>
      </c>
      <c r="O2713" t="s">
        <v>45</v>
      </c>
      <c r="P2713">
        <v>2159</v>
      </c>
      <c r="Q2713">
        <v>458</v>
      </c>
      <c r="R2713">
        <v>6.64</v>
      </c>
      <c r="S2713" s="2">
        <f>Table1[[#This Row],[units_sold]]*(Table1[[#This Row],[return_rate]]/100)</f>
        <v>30.411200000000001</v>
      </c>
      <c r="T2713" s="2">
        <f>Table1[[#This Row],[units_sold]]-Table1[[#This Row],[unit_return]]</f>
        <v>427.58879999999999</v>
      </c>
      <c r="U2713">
        <f>Table1[[#This Row],[final_sold]]*Table1[[#This Row],[final_price]]</f>
        <v>3544150.09135608</v>
      </c>
      <c r="V2713">
        <v>2.59</v>
      </c>
      <c r="W2713">
        <v>9.26</v>
      </c>
    </row>
    <row r="2714" spans="1:23" x14ac:dyDescent="0.3">
      <c r="A2714">
        <v>2024</v>
      </c>
      <c r="B2714" t="s">
        <v>41</v>
      </c>
      <c r="C2714" t="s">
        <v>19</v>
      </c>
      <c r="D2714">
        <v>102086</v>
      </c>
      <c r="E2714">
        <v>4.8</v>
      </c>
      <c r="F2714" s="2">
        <f>Table1[[#This Row],[website_traffic]]*(Table1[[#This Row],[conversion_rate]]/100)</f>
        <v>4900.1279999999997</v>
      </c>
      <c r="G2714">
        <v>444721.28</v>
      </c>
      <c r="H2714" s="2">
        <f>Table1[[#This Row],[marketing_spend]]/Table1[[#This Row],[customer buying]]</f>
        <v>90.757074100921457</v>
      </c>
      <c r="I2714">
        <v>20488.78</v>
      </c>
      <c r="J2714">
        <v>23.38</v>
      </c>
      <c r="K2714" s="1">
        <f t="shared" si="42"/>
        <v>15698.503235999999</v>
      </c>
      <c r="L2714">
        <v>313.69</v>
      </c>
      <c r="M2714">
        <v>1.0900000000000001</v>
      </c>
      <c r="N2714" s="1">
        <f>Table1[[#This Row],[final_price]]*Table1[[#This Row],[competitor_price_index]]</f>
        <v>17111.36852724</v>
      </c>
      <c r="O2714" t="s">
        <v>44</v>
      </c>
      <c r="P2714">
        <v>2894</v>
      </c>
      <c r="Q2714">
        <v>4385</v>
      </c>
      <c r="R2714">
        <v>24.43</v>
      </c>
      <c r="S2714" s="2">
        <f>Table1[[#This Row],[units_sold]]*(Table1[[#This Row],[return_rate]]/100)</f>
        <v>1071.2555</v>
      </c>
      <c r="T2714" s="2">
        <f>Table1[[#This Row],[units_sold]]-Table1[[#This Row],[unit_return]]</f>
        <v>3313.7444999999998</v>
      </c>
      <c r="U2714">
        <f>Table1[[#This Row],[final_sold]]*Table1[[#This Row],[final_price]]</f>
        <v>52020828.756527193</v>
      </c>
      <c r="V2714">
        <v>3.58</v>
      </c>
      <c r="W2714">
        <v>21.35</v>
      </c>
    </row>
    <row r="2715" spans="1:23" x14ac:dyDescent="0.3">
      <c r="A2715">
        <v>2024</v>
      </c>
      <c r="B2715" t="s">
        <v>41</v>
      </c>
      <c r="C2715" t="s">
        <v>21</v>
      </c>
      <c r="D2715">
        <v>19456</v>
      </c>
      <c r="E2715">
        <v>2.54</v>
      </c>
      <c r="F2715" s="2">
        <f>Table1[[#This Row],[website_traffic]]*(Table1[[#This Row],[conversion_rate]]/100)</f>
        <v>494.18239999999997</v>
      </c>
      <c r="G2715">
        <v>433015.49</v>
      </c>
      <c r="H2715" s="2">
        <f>Table1[[#This Row],[marketing_spend]]/Table1[[#This Row],[customer buying]]</f>
        <v>876.22604528206591</v>
      </c>
      <c r="I2715">
        <v>3115.12</v>
      </c>
      <c r="J2715">
        <v>13.7</v>
      </c>
      <c r="K2715" s="1">
        <f t="shared" si="42"/>
        <v>2688.3485599999999</v>
      </c>
      <c r="L2715">
        <v>62.45</v>
      </c>
      <c r="M2715">
        <v>0.88</v>
      </c>
      <c r="N2715" s="1">
        <f>Table1[[#This Row],[final_price]]*Table1[[#This Row],[competitor_price_index]]</f>
        <v>2365.7467327999998</v>
      </c>
      <c r="O2715" t="s">
        <v>45</v>
      </c>
      <c r="P2715">
        <v>4814</v>
      </c>
      <c r="Q2715">
        <v>312</v>
      </c>
      <c r="R2715">
        <v>20.72</v>
      </c>
      <c r="S2715" s="2">
        <f>Table1[[#This Row],[units_sold]]*(Table1[[#This Row],[return_rate]]/100)</f>
        <v>64.6464</v>
      </c>
      <c r="T2715" s="2">
        <f>Table1[[#This Row],[units_sold]]-Table1[[#This Row],[unit_return]]</f>
        <v>247.3536</v>
      </c>
      <c r="U2715">
        <f>Table1[[#This Row],[final_sold]]*Table1[[#This Row],[final_price]]</f>
        <v>664972.694370816</v>
      </c>
      <c r="V2715">
        <v>3.16</v>
      </c>
      <c r="W2715">
        <v>6.77</v>
      </c>
    </row>
    <row r="2716" spans="1:23" x14ac:dyDescent="0.3">
      <c r="A2716">
        <v>2024</v>
      </c>
      <c r="B2716" t="s">
        <v>41</v>
      </c>
      <c r="C2716" t="s">
        <v>19</v>
      </c>
      <c r="D2716">
        <v>161059</v>
      </c>
      <c r="E2716">
        <v>7.98</v>
      </c>
      <c r="F2716" s="2">
        <f>Table1[[#This Row],[website_traffic]]*(Table1[[#This Row],[conversion_rate]]/100)</f>
        <v>12852.508200000002</v>
      </c>
      <c r="G2716">
        <v>67630.820000000007</v>
      </c>
      <c r="H2716" s="2">
        <f>Table1[[#This Row],[marketing_spend]]/Table1[[#This Row],[customer buying]]</f>
        <v>5.2620717254239917</v>
      </c>
      <c r="I2716">
        <v>43373.66</v>
      </c>
      <c r="J2716">
        <v>36.130000000000003</v>
      </c>
      <c r="K2716" s="1">
        <f t="shared" si="42"/>
        <v>27702.756642000004</v>
      </c>
      <c r="L2716">
        <v>179.64</v>
      </c>
      <c r="M2716">
        <v>1.1599999999999999</v>
      </c>
      <c r="N2716" s="1">
        <f>Table1[[#This Row],[final_price]]*Table1[[#This Row],[competitor_price_index]]</f>
        <v>32135.197704720002</v>
      </c>
      <c r="O2716" t="s">
        <v>45</v>
      </c>
      <c r="P2716">
        <v>1443</v>
      </c>
      <c r="Q2716">
        <v>9562</v>
      </c>
      <c r="R2716">
        <v>15.77</v>
      </c>
      <c r="S2716" s="2">
        <f>Table1[[#This Row],[units_sold]]*(Table1[[#This Row],[return_rate]]/100)</f>
        <v>1507.9274</v>
      </c>
      <c r="T2716" s="2">
        <f>Table1[[#This Row],[units_sold]]-Table1[[#This Row],[unit_return]]</f>
        <v>8054.0725999999995</v>
      </c>
      <c r="U2716">
        <f>Table1[[#This Row],[final_sold]]*Table1[[#This Row],[final_price]]</f>
        <v>223120013.21480024</v>
      </c>
      <c r="V2716">
        <v>3.72</v>
      </c>
      <c r="W2716">
        <v>11.03</v>
      </c>
    </row>
    <row r="2717" spans="1:23" x14ac:dyDescent="0.3">
      <c r="A2717">
        <v>2024</v>
      </c>
      <c r="B2717" t="s">
        <v>41</v>
      </c>
      <c r="C2717" t="s">
        <v>19</v>
      </c>
      <c r="D2717">
        <v>163373</v>
      </c>
      <c r="E2717">
        <v>7.8</v>
      </c>
      <c r="F2717" s="2">
        <f>Table1[[#This Row],[website_traffic]]*(Table1[[#This Row],[conversion_rate]]/100)</f>
        <v>12743.093999999999</v>
      </c>
      <c r="G2717">
        <v>80441.429999999993</v>
      </c>
      <c r="H2717" s="2">
        <f>Table1[[#This Row],[marketing_spend]]/Table1[[#This Row],[customer buying]]</f>
        <v>6.3125509393558579</v>
      </c>
      <c r="I2717">
        <v>23336.22</v>
      </c>
      <c r="J2717">
        <v>1.66</v>
      </c>
      <c r="K2717" s="1">
        <f t="shared" si="42"/>
        <v>22948.838748000002</v>
      </c>
      <c r="L2717">
        <v>225.53</v>
      </c>
      <c r="M2717">
        <v>0.87</v>
      </c>
      <c r="N2717" s="1">
        <f>Table1[[#This Row],[final_price]]*Table1[[#This Row],[competitor_price_index]]</f>
        <v>19965.489710760001</v>
      </c>
      <c r="O2717" t="s">
        <v>45</v>
      </c>
      <c r="P2717">
        <v>2795</v>
      </c>
      <c r="Q2717">
        <v>7875</v>
      </c>
      <c r="R2717">
        <v>18.64</v>
      </c>
      <c r="S2717" s="2">
        <f>Table1[[#This Row],[units_sold]]*(Table1[[#This Row],[return_rate]]/100)</f>
        <v>1467.9</v>
      </c>
      <c r="T2717" s="2">
        <f>Table1[[#This Row],[units_sold]]-Table1[[#This Row],[unit_return]]</f>
        <v>6407.1</v>
      </c>
      <c r="U2717">
        <f>Table1[[#This Row],[final_sold]]*Table1[[#This Row],[final_price]]</f>
        <v>147035504.74231082</v>
      </c>
      <c r="V2717">
        <v>3.09</v>
      </c>
      <c r="W2717">
        <v>2.83</v>
      </c>
    </row>
    <row r="2718" spans="1:23" x14ac:dyDescent="0.3">
      <c r="A2718">
        <v>2024</v>
      </c>
      <c r="B2718" t="s">
        <v>41</v>
      </c>
      <c r="C2718" t="s">
        <v>19</v>
      </c>
      <c r="D2718">
        <v>17333</v>
      </c>
      <c r="E2718">
        <v>4.59</v>
      </c>
      <c r="F2718" s="2">
        <f>Table1[[#This Row],[website_traffic]]*(Table1[[#This Row],[conversion_rate]]/100)</f>
        <v>795.58469999999988</v>
      </c>
      <c r="G2718">
        <v>95529.39</v>
      </c>
      <c r="H2718" s="2">
        <f>Table1[[#This Row],[marketing_spend]]/Table1[[#This Row],[customer buying]]</f>
        <v>120.07444336222154</v>
      </c>
      <c r="I2718">
        <v>27813.56</v>
      </c>
      <c r="J2718">
        <v>10.19</v>
      </c>
      <c r="K2718" s="1">
        <f t="shared" si="42"/>
        <v>24979.358236</v>
      </c>
      <c r="L2718">
        <v>69.84</v>
      </c>
      <c r="M2718">
        <v>0.83</v>
      </c>
      <c r="N2718" s="1">
        <f>Table1[[#This Row],[final_price]]*Table1[[#This Row],[competitor_price_index]]</f>
        <v>20732.867335880001</v>
      </c>
      <c r="O2718" t="s">
        <v>44</v>
      </c>
      <c r="P2718">
        <v>425</v>
      </c>
      <c r="Q2718">
        <v>747</v>
      </c>
      <c r="R2718">
        <v>2.67</v>
      </c>
      <c r="S2718" s="2">
        <f>Table1[[#This Row],[units_sold]]*(Table1[[#This Row],[return_rate]]/100)</f>
        <v>19.944899999999997</v>
      </c>
      <c r="T2718" s="2">
        <f>Table1[[#This Row],[units_sold]]-Table1[[#This Row],[unit_return]]</f>
        <v>727.05510000000004</v>
      </c>
      <c r="U2718">
        <f>Table1[[#This Row],[final_sold]]*Table1[[#This Row],[final_price]]</f>
        <v>18161369.800210804</v>
      </c>
      <c r="V2718">
        <v>3.76</v>
      </c>
      <c r="W2718">
        <v>11.08</v>
      </c>
    </row>
    <row r="2719" spans="1:23" x14ac:dyDescent="0.3">
      <c r="A2719">
        <v>2024</v>
      </c>
      <c r="B2719" t="s">
        <v>41</v>
      </c>
      <c r="C2719" t="s">
        <v>20</v>
      </c>
      <c r="D2719">
        <v>177559</v>
      </c>
      <c r="E2719">
        <v>5.74</v>
      </c>
      <c r="F2719" s="2">
        <f>Table1[[#This Row],[website_traffic]]*(Table1[[#This Row],[conversion_rate]]/100)</f>
        <v>10191.8866</v>
      </c>
      <c r="G2719">
        <v>338139.5</v>
      </c>
      <c r="H2719" s="2">
        <f>Table1[[#This Row],[marketing_spend]]/Table1[[#This Row],[customer buying]]</f>
        <v>33.177321655050598</v>
      </c>
      <c r="I2719">
        <v>11496.49</v>
      </c>
      <c r="J2719">
        <v>28.02</v>
      </c>
      <c r="K2719" s="1">
        <f t="shared" si="42"/>
        <v>8275.1735019999996</v>
      </c>
      <c r="L2719">
        <v>130.68</v>
      </c>
      <c r="M2719">
        <v>1.1200000000000001</v>
      </c>
      <c r="N2719" s="1">
        <f>Table1[[#This Row],[final_price]]*Table1[[#This Row],[competitor_price_index]]</f>
        <v>9268.1943222400005</v>
      </c>
      <c r="O2719" t="s">
        <v>44</v>
      </c>
      <c r="P2719">
        <v>3119</v>
      </c>
      <c r="Q2719">
        <v>11185</v>
      </c>
      <c r="R2719">
        <v>19.63</v>
      </c>
      <c r="S2719" s="2">
        <f>Table1[[#This Row],[units_sold]]*(Table1[[#This Row],[return_rate]]/100)</f>
        <v>2195.6154999999999</v>
      </c>
      <c r="T2719" s="2">
        <f>Table1[[#This Row],[units_sold]]-Table1[[#This Row],[unit_return]]</f>
        <v>8989.3845000000001</v>
      </c>
      <c r="U2719">
        <f>Table1[[#This Row],[final_sold]]*Table1[[#This Row],[final_price]]</f>
        <v>74388716.413689524</v>
      </c>
      <c r="V2719">
        <v>4.3899999999999997</v>
      </c>
      <c r="W2719">
        <v>15.62</v>
      </c>
    </row>
    <row r="2720" spans="1:23" x14ac:dyDescent="0.3">
      <c r="A2720">
        <v>2024</v>
      </c>
      <c r="B2720" t="s">
        <v>41</v>
      </c>
      <c r="C2720" t="s">
        <v>19</v>
      </c>
      <c r="D2720">
        <v>52069</v>
      </c>
      <c r="E2720">
        <v>0.7</v>
      </c>
      <c r="F2720" s="2">
        <f>Table1[[#This Row],[website_traffic]]*(Table1[[#This Row],[conversion_rate]]/100)</f>
        <v>364.48299999999995</v>
      </c>
      <c r="G2720">
        <v>88886.02</v>
      </c>
      <c r="H2720" s="2">
        <f>Table1[[#This Row],[marketing_spend]]/Table1[[#This Row],[customer buying]]</f>
        <v>243.86876754197044</v>
      </c>
      <c r="I2720">
        <v>5927.54</v>
      </c>
      <c r="J2720">
        <v>37.31</v>
      </c>
      <c r="K2720" s="1">
        <f t="shared" si="42"/>
        <v>3715.9748260000001</v>
      </c>
      <c r="L2720">
        <v>240.88</v>
      </c>
      <c r="M2720">
        <v>0.9</v>
      </c>
      <c r="N2720" s="1">
        <f>Table1[[#This Row],[final_price]]*Table1[[#This Row],[competitor_price_index]]</f>
        <v>3344.3773434</v>
      </c>
      <c r="O2720" t="s">
        <v>45</v>
      </c>
      <c r="P2720">
        <v>1672</v>
      </c>
      <c r="Q2720">
        <v>363</v>
      </c>
      <c r="R2720">
        <v>8.11</v>
      </c>
      <c r="S2720" s="2">
        <f>Table1[[#This Row],[units_sold]]*(Table1[[#This Row],[return_rate]]/100)</f>
        <v>29.439299999999996</v>
      </c>
      <c r="T2720" s="2">
        <f>Table1[[#This Row],[units_sold]]-Table1[[#This Row],[unit_return]]</f>
        <v>333.5607</v>
      </c>
      <c r="U2720">
        <f>Table1[[#This Row],[final_sold]]*Table1[[#This Row],[final_price]]</f>
        <v>1239503.1641429383</v>
      </c>
      <c r="V2720">
        <v>4.99</v>
      </c>
      <c r="W2720">
        <v>7.86</v>
      </c>
    </row>
    <row r="2721" spans="1:23" x14ac:dyDescent="0.3">
      <c r="A2721">
        <v>2024</v>
      </c>
      <c r="B2721" t="s">
        <v>41</v>
      </c>
      <c r="C2721" t="s">
        <v>21</v>
      </c>
      <c r="D2721">
        <v>53788</v>
      </c>
      <c r="E2721">
        <v>3.44</v>
      </c>
      <c r="F2721" s="2">
        <f>Table1[[#This Row],[website_traffic]]*(Table1[[#This Row],[conversion_rate]]/100)</f>
        <v>1850.3072</v>
      </c>
      <c r="G2721">
        <v>453447.83</v>
      </c>
      <c r="H2721" s="2">
        <f>Table1[[#This Row],[marketing_spend]]/Table1[[#This Row],[customer buying]]</f>
        <v>245.06624089232318</v>
      </c>
      <c r="I2721">
        <v>26105</v>
      </c>
      <c r="J2721">
        <v>41.18</v>
      </c>
      <c r="K2721" s="1">
        <f t="shared" si="42"/>
        <v>15354.961000000001</v>
      </c>
      <c r="L2721">
        <v>114.31</v>
      </c>
      <c r="M2721">
        <v>1.02</v>
      </c>
      <c r="N2721" s="1">
        <f>Table1[[#This Row],[final_price]]*Table1[[#This Row],[competitor_price_index]]</f>
        <v>15662.060220000001</v>
      </c>
      <c r="O2721" t="s">
        <v>45</v>
      </c>
      <c r="P2721">
        <v>977</v>
      </c>
      <c r="Q2721">
        <v>1713</v>
      </c>
      <c r="R2721">
        <v>8.51</v>
      </c>
      <c r="S2721" s="2">
        <f>Table1[[#This Row],[units_sold]]*(Table1[[#This Row],[return_rate]]/100)</f>
        <v>145.77629999999999</v>
      </c>
      <c r="T2721" s="2">
        <f>Table1[[#This Row],[units_sold]]-Table1[[#This Row],[unit_return]]</f>
        <v>1567.2237</v>
      </c>
      <c r="U2721">
        <f>Table1[[#This Row],[final_sold]]*Table1[[#This Row],[final_price]]</f>
        <v>24064658.791775703</v>
      </c>
      <c r="V2721">
        <v>4.63</v>
      </c>
      <c r="W2721">
        <v>13.35</v>
      </c>
    </row>
    <row r="2722" spans="1:23" x14ac:dyDescent="0.3">
      <c r="A2722">
        <v>2024</v>
      </c>
      <c r="B2722" t="s">
        <v>41</v>
      </c>
      <c r="C2722" t="s">
        <v>22</v>
      </c>
      <c r="D2722">
        <v>56541</v>
      </c>
      <c r="E2722">
        <v>1.84</v>
      </c>
      <c r="F2722" s="2">
        <f>Table1[[#This Row],[website_traffic]]*(Table1[[#This Row],[conversion_rate]]/100)</f>
        <v>1040.3543999999999</v>
      </c>
      <c r="G2722">
        <v>451599.04</v>
      </c>
      <c r="H2722" s="2">
        <f>Table1[[#This Row],[marketing_spend]]/Table1[[#This Row],[customer buying]]</f>
        <v>434.08192439038083</v>
      </c>
      <c r="I2722">
        <v>15604.35</v>
      </c>
      <c r="J2722">
        <v>53.07</v>
      </c>
      <c r="K2722" s="1">
        <f t="shared" si="42"/>
        <v>7323.1214550000013</v>
      </c>
      <c r="L2722">
        <v>244.27</v>
      </c>
      <c r="M2722">
        <v>0.98</v>
      </c>
      <c r="N2722" s="1">
        <f>Table1[[#This Row],[final_price]]*Table1[[#This Row],[competitor_price_index]]</f>
        <v>7176.6590259000013</v>
      </c>
      <c r="O2722" t="s">
        <v>45</v>
      </c>
      <c r="P2722">
        <v>1801</v>
      </c>
      <c r="Q2722">
        <v>890</v>
      </c>
      <c r="R2722">
        <v>7.06</v>
      </c>
      <c r="S2722" s="2">
        <f>Table1[[#This Row],[units_sold]]*(Table1[[#This Row],[return_rate]]/100)</f>
        <v>62.833999999999996</v>
      </c>
      <c r="T2722" s="2">
        <f>Table1[[#This Row],[units_sold]]-Table1[[#This Row],[unit_return]]</f>
        <v>827.16600000000005</v>
      </c>
      <c r="U2722">
        <f>Table1[[#This Row],[final_sold]]*Table1[[#This Row],[final_price]]</f>
        <v>6057437.0814465312</v>
      </c>
      <c r="V2722">
        <v>4.28</v>
      </c>
      <c r="W2722">
        <v>14.42</v>
      </c>
    </row>
    <row r="2723" spans="1:23" x14ac:dyDescent="0.3">
      <c r="A2723">
        <v>2024</v>
      </c>
      <c r="B2723" t="s">
        <v>41</v>
      </c>
      <c r="C2723" t="s">
        <v>18</v>
      </c>
      <c r="D2723">
        <v>58202</v>
      </c>
      <c r="E2723">
        <v>7.44</v>
      </c>
      <c r="F2723" s="2">
        <f>Table1[[#This Row],[website_traffic]]*(Table1[[#This Row],[conversion_rate]]/100)</f>
        <v>4330.2288000000008</v>
      </c>
      <c r="G2723">
        <v>95863.64</v>
      </c>
      <c r="H2723" s="2">
        <f>Table1[[#This Row],[marketing_spend]]/Table1[[#This Row],[customer buying]]</f>
        <v>22.138238977118249</v>
      </c>
      <c r="I2723">
        <v>40252.21</v>
      </c>
      <c r="J2723">
        <v>48.6</v>
      </c>
      <c r="K2723" s="1">
        <f t="shared" si="42"/>
        <v>20689.63594</v>
      </c>
      <c r="L2723">
        <v>273.01</v>
      </c>
      <c r="M2723">
        <v>0.85</v>
      </c>
      <c r="N2723" s="1">
        <f>Table1[[#This Row],[final_price]]*Table1[[#This Row],[competitor_price_index]]</f>
        <v>17586.190548999999</v>
      </c>
      <c r="O2723" t="s">
        <v>45</v>
      </c>
      <c r="P2723">
        <v>390</v>
      </c>
      <c r="Q2723">
        <v>3576</v>
      </c>
      <c r="R2723">
        <v>8.51</v>
      </c>
      <c r="S2723" s="2">
        <f>Table1[[#This Row],[units_sold]]*(Table1[[#This Row],[return_rate]]/100)</f>
        <v>304.31759999999997</v>
      </c>
      <c r="T2723" s="2">
        <f>Table1[[#This Row],[units_sold]]-Table1[[#This Row],[unit_return]]</f>
        <v>3271.6824000000001</v>
      </c>
      <c r="U2723">
        <f>Table1[[#This Row],[final_sold]]*Table1[[#This Row],[final_price]]</f>
        <v>67689917.767305464</v>
      </c>
      <c r="V2723">
        <v>4.13</v>
      </c>
      <c r="W2723">
        <v>9.33</v>
      </c>
    </row>
    <row r="2724" spans="1:23" x14ac:dyDescent="0.3">
      <c r="A2724">
        <v>2024</v>
      </c>
      <c r="B2724" t="s">
        <v>41</v>
      </c>
      <c r="C2724" t="s">
        <v>19</v>
      </c>
      <c r="D2724">
        <v>162334</v>
      </c>
      <c r="E2724">
        <v>2.63</v>
      </c>
      <c r="F2724" s="2">
        <f>Table1[[#This Row],[website_traffic]]*(Table1[[#This Row],[conversion_rate]]/100)</f>
        <v>4269.3842000000004</v>
      </c>
      <c r="G2724">
        <v>140235.74</v>
      </c>
      <c r="H2724" s="2">
        <f>Table1[[#This Row],[marketing_spend]]/Table1[[#This Row],[customer buying]]</f>
        <v>32.84683069750433</v>
      </c>
      <c r="I2724">
        <v>40058.14</v>
      </c>
      <c r="J2724">
        <v>36.82</v>
      </c>
      <c r="K2724" s="1">
        <f t="shared" si="42"/>
        <v>25308.732851999997</v>
      </c>
      <c r="L2724">
        <v>407.32</v>
      </c>
      <c r="M2724">
        <v>0.99</v>
      </c>
      <c r="N2724" s="1">
        <f>Table1[[#This Row],[final_price]]*Table1[[#This Row],[competitor_price_index]]</f>
        <v>25055.645523479998</v>
      </c>
      <c r="O2724" t="s">
        <v>44</v>
      </c>
      <c r="P2724">
        <v>326</v>
      </c>
      <c r="Q2724">
        <v>3308</v>
      </c>
      <c r="R2724">
        <v>14.13</v>
      </c>
      <c r="S2724" s="2">
        <f>Table1[[#This Row],[units_sold]]*(Table1[[#This Row],[return_rate]]/100)</f>
        <v>467.42040000000003</v>
      </c>
      <c r="T2724" s="2">
        <f>Table1[[#This Row],[units_sold]]-Table1[[#This Row],[unit_return]]</f>
        <v>2840.5796</v>
      </c>
      <c r="U2724">
        <f>Table1[[#This Row],[final_sold]]*Table1[[#This Row],[final_price]]</f>
        <v>71891470.241241008</v>
      </c>
      <c r="V2724">
        <v>3.1</v>
      </c>
      <c r="W2724">
        <v>12.92</v>
      </c>
    </row>
    <row r="2725" spans="1:23" x14ac:dyDescent="0.3">
      <c r="A2725">
        <v>2024</v>
      </c>
      <c r="B2725" t="s">
        <v>41</v>
      </c>
      <c r="C2725" t="s">
        <v>22</v>
      </c>
      <c r="D2725">
        <v>82823</v>
      </c>
      <c r="E2725">
        <v>0.99</v>
      </c>
      <c r="F2725" s="2">
        <f>Table1[[#This Row],[website_traffic]]*(Table1[[#This Row],[conversion_rate]]/100)</f>
        <v>819.94769999999994</v>
      </c>
      <c r="G2725">
        <v>255472.64000000001</v>
      </c>
      <c r="H2725" s="2">
        <f>Table1[[#This Row],[marketing_spend]]/Table1[[#This Row],[customer buying]]</f>
        <v>311.57187220599559</v>
      </c>
      <c r="I2725">
        <v>25320.17</v>
      </c>
      <c r="J2725">
        <v>38.159999999999997</v>
      </c>
      <c r="K2725" s="1">
        <f t="shared" si="42"/>
        <v>15657.993128</v>
      </c>
      <c r="L2725">
        <v>121.94</v>
      </c>
      <c r="M2725">
        <v>1</v>
      </c>
      <c r="N2725" s="1">
        <f>Table1[[#This Row],[final_price]]*Table1[[#This Row],[competitor_price_index]]</f>
        <v>15657.993128</v>
      </c>
      <c r="O2725" t="s">
        <v>45</v>
      </c>
      <c r="P2725">
        <v>1400</v>
      </c>
      <c r="Q2725">
        <v>818</v>
      </c>
      <c r="R2725">
        <v>10.43</v>
      </c>
      <c r="S2725" s="2">
        <f>Table1[[#This Row],[units_sold]]*(Table1[[#This Row],[return_rate]]/100)</f>
        <v>85.317400000000006</v>
      </c>
      <c r="T2725" s="2">
        <f>Table1[[#This Row],[units_sold]]-Table1[[#This Row],[unit_return]]</f>
        <v>732.68259999999998</v>
      </c>
      <c r="U2725">
        <f>Table1[[#This Row],[final_sold]]*Table1[[#This Row],[final_price]]</f>
        <v>11472339.115805173</v>
      </c>
      <c r="V2725">
        <v>4.99</v>
      </c>
      <c r="W2725">
        <v>7.72</v>
      </c>
    </row>
    <row r="2726" spans="1:23" x14ac:dyDescent="0.3">
      <c r="A2726">
        <v>2024</v>
      </c>
      <c r="B2726" t="s">
        <v>41</v>
      </c>
      <c r="C2726" t="s">
        <v>20</v>
      </c>
      <c r="D2726">
        <v>75736</v>
      </c>
      <c r="E2726">
        <v>3.98</v>
      </c>
      <c r="F2726" s="2">
        <f>Table1[[#This Row],[website_traffic]]*(Table1[[#This Row],[conversion_rate]]/100)</f>
        <v>3014.2928000000002</v>
      </c>
      <c r="G2726">
        <v>52364.67</v>
      </c>
      <c r="H2726" s="2">
        <f>Table1[[#This Row],[marketing_spend]]/Table1[[#This Row],[customer buying]]</f>
        <v>17.37212456600102</v>
      </c>
      <c r="I2726">
        <v>37732.57</v>
      </c>
      <c r="J2726">
        <v>51.88</v>
      </c>
      <c r="K2726" s="1">
        <f t="shared" si="42"/>
        <v>18156.912683999999</v>
      </c>
      <c r="L2726">
        <v>420.22</v>
      </c>
      <c r="M2726">
        <v>0.86</v>
      </c>
      <c r="N2726" s="1">
        <f>Table1[[#This Row],[final_price]]*Table1[[#This Row],[competitor_price_index]]</f>
        <v>15614.944908239999</v>
      </c>
      <c r="O2726" t="s">
        <v>45</v>
      </c>
      <c r="P2726">
        <v>4650</v>
      </c>
      <c r="Q2726">
        <v>2061</v>
      </c>
      <c r="R2726">
        <v>12.07</v>
      </c>
      <c r="S2726" s="2">
        <f>Table1[[#This Row],[units_sold]]*(Table1[[#This Row],[return_rate]]/100)</f>
        <v>248.7627</v>
      </c>
      <c r="T2726" s="2">
        <f>Table1[[#This Row],[units_sold]]-Table1[[#This Row],[unit_return]]</f>
        <v>1812.2373</v>
      </c>
      <c r="U2726">
        <f>Table1[[#This Row],[final_sold]]*Table1[[#This Row],[final_price]]</f>
        <v>32904634.418787912</v>
      </c>
      <c r="V2726">
        <v>3.42</v>
      </c>
      <c r="W2726">
        <v>10.84</v>
      </c>
    </row>
    <row r="2727" spans="1:23" x14ac:dyDescent="0.3">
      <c r="A2727">
        <v>2024</v>
      </c>
      <c r="B2727" t="s">
        <v>41</v>
      </c>
      <c r="C2727" t="s">
        <v>22</v>
      </c>
      <c r="D2727">
        <v>76204</v>
      </c>
      <c r="E2727">
        <v>7.97</v>
      </c>
      <c r="F2727" s="2">
        <f>Table1[[#This Row],[website_traffic]]*(Table1[[#This Row],[conversion_rate]]/100)</f>
        <v>6073.4587999999994</v>
      </c>
      <c r="G2727">
        <v>70266.73</v>
      </c>
      <c r="H2727" s="2">
        <f>Table1[[#This Row],[marketing_spend]]/Table1[[#This Row],[customer buying]]</f>
        <v>11.569475041141303</v>
      </c>
      <c r="I2727">
        <v>15231.37</v>
      </c>
      <c r="J2727">
        <v>17.43</v>
      </c>
      <c r="K2727" s="1">
        <f t="shared" si="42"/>
        <v>12576.542209000001</v>
      </c>
      <c r="L2727">
        <v>88.75</v>
      </c>
      <c r="M2727">
        <v>1.1499999999999999</v>
      </c>
      <c r="N2727" s="1">
        <f>Table1[[#This Row],[final_price]]*Table1[[#This Row],[competitor_price_index]]</f>
        <v>14463.023540350001</v>
      </c>
      <c r="O2727" t="s">
        <v>45</v>
      </c>
      <c r="P2727">
        <v>4752</v>
      </c>
      <c r="Q2727">
        <v>3534</v>
      </c>
      <c r="R2727">
        <v>19.079999999999998</v>
      </c>
      <c r="S2727" s="2">
        <f>Table1[[#This Row],[units_sold]]*(Table1[[#This Row],[return_rate]]/100)</f>
        <v>674.28719999999987</v>
      </c>
      <c r="T2727" s="2">
        <f>Table1[[#This Row],[units_sold]]-Table1[[#This Row],[unit_return]]</f>
        <v>2859.7128000000002</v>
      </c>
      <c r="U2727">
        <f>Table1[[#This Row],[final_sold]]*Table1[[#This Row],[final_price]]</f>
        <v>35965298.734817579</v>
      </c>
      <c r="V2727">
        <v>2.91</v>
      </c>
      <c r="W2727">
        <v>7.66</v>
      </c>
    </row>
    <row r="2728" spans="1:23" x14ac:dyDescent="0.3">
      <c r="A2728">
        <v>2024</v>
      </c>
      <c r="B2728" t="s">
        <v>41</v>
      </c>
      <c r="C2728" t="s">
        <v>21</v>
      </c>
      <c r="D2728">
        <v>59084</v>
      </c>
      <c r="E2728">
        <v>6.47</v>
      </c>
      <c r="F2728" s="2">
        <f>Table1[[#This Row],[website_traffic]]*(Table1[[#This Row],[conversion_rate]]/100)</f>
        <v>3822.7347999999997</v>
      </c>
      <c r="G2728">
        <v>212854.24</v>
      </c>
      <c r="H2728" s="2">
        <f>Table1[[#This Row],[marketing_spend]]/Table1[[#This Row],[customer buying]]</f>
        <v>55.681142202174215</v>
      </c>
      <c r="I2728">
        <v>17641.78</v>
      </c>
      <c r="J2728">
        <v>37.78</v>
      </c>
      <c r="K2728" s="1">
        <f t="shared" si="42"/>
        <v>10976.715515999998</v>
      </c>
      <c r="L2728">
        <v>360.92</v>
      </c>
      <c r="M2728">
        <v>0.98</v>
      </c>
      <c r="N2728" s="1">
        <f>Table1[[#This Row],[final_price]]*Table1[[#This Row],[competitor_price_index]]</f>
        <v>10757.181205679999</v>
      </c>
      <c r="O2728" t="s">
        <v>45</v>
      </c>
      <c r="P2728">
        <v>3928</v>
      </c>
      <c r="Q2728">
        <v>3394</v>
      </c>
      <c r="R2728">
        <v>3.19</v>
      </c>
      <c r="S2728" s="2">
        <f>Table1[[#This Row],[units_sold]]*(Table1[[#This Row],[return_rate]]/100)</f>
        <v>108.26859999999999</v>
      </c>
      <c r="T2728" s="2">
        <f>Table1[[#This Row],[units_sold]]-Table1[[#This Row],[unit_return]]</f>
        <v>3285.7314000000001</v>
      </c>
      <c r="U2728">
        <f>Table1[[#This Row],[final_sold]]*Table1[[#This Row],[final_price]]</f>
        <v>36066538.8397884</v>
      </c>
      <c r="V2728">
        <v>4.4400000000000004</v>
      </c>
      <c r="W2728">
        <v>9.11</v>
      </c>
    </row>
    <row r="2729" spans="1:23" x14ac:dyDescent="0.3">
      <c r="A2729">
        <v>2024</v>
      </c>
      <c r="B2729" t="s">
        <v>41</v>
      </c>
      <c r="C2729" t="s">
        <v>20</v>
      </c>
      <c r="D2729">
        <v>113117</v>
      </c>
      <c r="E2729">
        <v>2.87</v>
      </c>
      <c r="F2729" s="2">
        <f>Table1[[#This Row],[website_traffic]]*(Table1[[#This Row],[conversion_rate]]/100)</f>
        <v>3246.4578999999999</v>
      </c>
      <c r="G2729">
        <v>304476.52</v>
      </c>
      <c r="H2729" s="2">
        <f>Table1[[#This Row],[marketing_spend]]/Table1[[#This Row],[customer buying]]</f>
        <v>93.787299690533501</v>
      </c>
      <c r="I2729">
        <v>10938.86</v>
      </c>
      <c r="J2729">
        <v>55.18</v>
      </c>
      <c r="K2729" s="1">
        <f t="shared" si="42"/>
        <v>4902.7970520000008</v>
      </c>
      <c r="L2729">
        <v>353.11</v>
      </c>
      <c r="M2729">
        <v>0.86</v>
      </c>
      <c r="N2729" s="1">
        <f>Table1[[#This Row],[final_price]]*Table1[[#This Row],[competitor_price_index]]</f>
        <v>4216.405464720001</v>
      </c>
      <c r="O2729" t="s">
        <v>45</v>
      </c>
      <c r="P2729">
        <v>1298</v>
      </c>
      <c r="Q2729">
        <v>2649</v>
      </c>
      <c r="R2729">
        <v>22.62</v>
      </c>
      <c r="S2729" s="2">
        <f>Table1[[#This Row],[units_sold]]*(Table1[[#This Row],[return_rate]]/100)</f>
        <v>599.2038</v>
      </c>
      <c r="T2729" s="2">
        <f>Table1[[#This Row],[units_sold]]-Table1[[#This Row],[unit_return]]</f>
        <v>2049.7961999999998</v>
      </c>
      <c r="U2729">
        <f>Table1[[#This Row],[final_sold]]*Table1[[#This Row],[final_price]]</f>
        <v>10049734.766560802</v>
      </c>
      <c r="V2729">
        <v>4.08</v>
      </c>
      <c r="W2729">
        <v>13</v>
      </c>
    </row>
    <row r="2730" spans="1:23" x14ac:dyDescent="0.3">
      <c r="A2730">
        <v>2024</v>
      </c>
      <c r="B2730" t="s">
        <v>41</v>
      </c>
      <c r="C2730" t="s">
        <v>21</v>
      </c>
      <c r="D2730">
        <v>9164</v>
      </c>
      <c r="E2730">
        <v>5.67</v>
      </c>
      <c r="F2730" s="2">
        <f>Table1[[#This Row],[website_traffic]]*(Table1[[#This Row],[conversion_rate]]/100)</f>
        <v>519.59879999999998</v>
      </c>
      <c r="G2730">
        <v>274563.19</v>
      </c>
      <c r="H2730" s="2">
        <f>Table1[[#This Row],[marketing_spend]]/Table1[[#This Row],[customer buying]]</f>
        <v>528.41382620591116</v>
      </c>
      <c r="I2730">
        <v>16571.55</v>
      </c>
      <c r="J2730">
        <v>26.85</v>
      </c>
      <c r="K2730" s="1">
        <f t="shared" si="42"/>
        <v>12122.088825000001</v>
      </c>
      <c r="L2730">
        <v>356.08</v>
      </c>
      <c r="M2730">
        <v>0.97</v>
      </c>
      <c r="N2730" s="1">
        <f>Table1[[#This Row],[final_price]]*Table1[[#This Row],[competitor_price_index]]</f>
        <v>11758.426160250001</v>
      </c>
      <c r="O2730" t="s">
        <v>45</v>
      </c>
      <c r="P2730">
        <v>3352</v>
      </c>
      <c r="Q2730">
        <v>412</v>
      </c>
      <c r="R2730">
        <v>19.09</v>
      </c>
      <c r="S2730" s="2">
        <f>Table1[[#This Row],[units_sold]]*(Table1[[#This Row],[return_rate]]/100)</f>
        <v>78.65079999999999</v>
      </c>
      <c r="T2730" s="2">
        <f>Table1[[#This Row],[units_sold]]-Table1[[#This Row],[unit_return]]</f>
        <v>333.3492</v>
      </c>
      <c r="U2730">
        <f>Table1[[#This Row],[final_sold]]*Table1[[#This Row],[final_price]]</f>
        <v>4040888.61214269</v>
      </c>
      <c r="V2730">
        <v>3.97</v>
      </c>
      <c r="W2730">
        <v>8.8000000000000007</v>
      </c>
    </row>
    <row r="2731" spans="1:23" x14ac:dyDescent="0.3">
      <c r="A2731">
        <v>2024</v>
      </c>
      <c r="B2731" t="s">
        <v>41</v>
      </c>
      <c r="C2731" t="s">
        <v>22</v>
      </c>
      <c r="D2731">
        <v>20750</v>
      </c>
      <c r="E2731">
        <v>6.42</v>
      </c>
      <c r="F2731" s="2">
        <f>Table1[[#This Row],[website_traffic]]*(Table1[[#This Row],[conversion_rate]]/100)</f>
        <v>1332.1499999999999</v>
      </c>
      <c r="G2731">
        <v>374639.65</v>
      </c>
      <c r="H2731" s="2">
        <f>Table1[[#This Row],[marketing_spend]]/Table1[[#This Row],[customer buying]]</f>
        <v>281.22932852906962</v>
      </c>
      <c r="I2731">
        <v>26362.95</v>
      </c>
      <c r="J2731">
        <v>4.8</v>
      </c>
      <c r="K2731" s="1">
        <f t="shared" si="42"/>
        <v>25097.528399999999</v>
      </c>
      <c r="L2731">
        <v>217.85</v>
      </c>
      <c r="M2731">
        <v>0.9</v>
      </c>
      <c r="N2731" s="1">
        <f>Table1[[#This Row],[final_price]]*Table1[[#This Row],[competitor_price_index]]</f>
        <v>22587.775559999998</v>
      </c>
      <c r="O2731" t="s">
        <v>45</v>
      </c>
      <c r="P2731">
        <v>3036</v>
      </c>
      <c r="Q2731">
        <v>706</v>
      </c>
      <c r="R2731">
        <v>20.71</v>
      </c>
      <c r="S2731" s="2">
        <f>Table1[[#This Row],[units_sold]]*(Table1[[#This Row],[return_rate]]/100)</f>
        <v>146.21260000000001</v>
      </c>
      <c r="T2731" s="2">
        <f>Table1[[#This Row],[units_sold]]-Table1[[#This Row],[unit_return]]</f>
        <v>559.78739999999993</v>
      </c>
      <c r="U2731">
        <f>Table1[[#This Row],[final_sold]]*Table1[[#This Row],[final_price]]</f>
        <v>14049280.169462157</v>
      </c>
      <c r="V2731">
        <v>2.65</v>
      </c>
      <c r="W2731">
        <v>7.3</v>
      </c>
    </row>
    <row r="2732" spans="1:23" x14ac:dyDescent="0.3">
      <c r="A2732">
        <v>2024</v>
      </c>
      <c r="B2732" t="s">
        <v>41</v>
      </c>
      <c r="C2732" t="s">
        <v>22</v>
      </c>
      <c r="D2732">
        <v>149010</v>
      </c>
      <c r="E2732">
        <v>2.78</v>
      </c>
      <c r="F2732" s="2">
        <f>Table1[[#This Row],[website_traffic]]*(Table1[[#This Row],[conversion_rate]]/100)</f>
        <v>4142.4780000000001</v>
      </c>
      <c r="G2732">
        <v>89858.94</v>
      </c>
      <c r="H2732" s="2">
        <f>Table1[[#This Row],[marketing_spend]]/Table1[[#This Row],[customer buying]]</f>
        <v>21.692074164304554</v>
      </c>
      <c r="I2732">
        <v>18474.5</v>
      </c>
      <c r="J2732">
        <v>19.75</v>
      </c>
      <c r="K2732" s="1">
        <f t="shared" si="42"/>
        <v>14825.786249999999</v>
      </c>
      <c r="L2732">
        <v>410.31</v>
      </c>
      <c r="M2732">
        <v>1.08</v>
      </c>
      <c r="N2732" s="1">
        <f>Table1[[#This Row],[final_price]]*Table1[[#This Row],[competitor_price_index]]</f>
        <v>16011.84915</v>
      </c>
      <c r="O2732" t="s">
        <v>45</v>
      </c>
      <c r="P2732">
        <v>3601</v>
      </c>
      <c r="Q2732">
        <v>3860</v>
      </c>
      <c r="R2732">
        <v>19.309999999999999</v>
      </c>
      <c r="S2732" s="2">
        <f>Table1[[#This Row],[units_sold]]*(Table1[[#This Row],[return_rate]]/100)</f>
        <v>745.36599999999999</v>
      </c>
      <c r="T2732" s="2">
        <f>Table1[[#This Row],[units_sold]]-Table1[[#This Row],[unit_return]]</f>
        <v>3114.634</v>
      </c>
      <c r="U2732">
        <f>Table1[[#This Row],[final_sold]]*Table1[[#This Row],[final_price]]</f>
        <v>46176897.9309825</v>
      </c>
      <c r="V2732">
        <v>4.66</v>
      </c>
      <c r="W2732">
        <v>13.79</v>
      </c>
    </row>
    <row r="2733" spans="1:23" x14ac:dyDescent="0.3">
      <c r="A2733">
        <v>2024</v>
      </c>
      <c r="B2733" t="s">
        <v>41</v>
      </c>
      <c r="C2733" t="s">
        <v>21</v>
      </c>
      <c r="D2733">
        <v>160027</v>
      </c>
      <c r="E2733">
        <v>7.33</v>
      </c>
      <c r="F2733" s="2">
        <f>Table1[[#This Row],[website_traffic]]*(Table1[[#This Row],[conversion_rate]]/100)</f>
        <v>11729.9791</v>
      </c>
      <c r="G2733">
        <v>123673.37</v>
      </c>
      <c r="H2733" s="2">
        <f>Table1[[#This Row],[marketing_spend]]/Table1[[#This Row],[customer buying]]</f>
        <v>10.543358086631201</v>
      </c>
      <c r="I2733">
        <v>19758.21</v>
      </c>
      <c r="J2733">
        <v>38.81</v>
      </c>
      <c r="K2733" s="1">
        <f t="shared" si="42"/>
        <v>12090.048698999999</v>
      </c>
      <c r="L2733">
        <v>38.979999999999997</v>
      </c>
      <c r="M2733">
        <v>1.01</v>
      </c>
      <c r="N2733" s="1">
        <f>Table1[[#This Row],[final_price]]*Table1[[#This Row],[competitor_price_index]]</f>
        <v>12210.949185989999</v>
      </c>
      <c r="O2733" t="s">
        <v>45</v>
      </c>
      <c r="P2733">
        <v>1531</v>
      </c>
      <c r="Q2733">
        <v>11307</v>
      </c>
      <c r="R2733">
        <v>13.27</v>
      </c>
      <c r="S2733" s="2">
        <f>Table1[[#This Row],[units_sold]]*(Table1[[#This Row],[return_rate]]/100)</f>
        <v>1500.4388999999999</v>
      </c>
      <c r="T2733" s="2">
        <f>Table1[[#This Row],[units_sold]]-Table1[[#This Row],[unit_return]]</f>
        <v>9806.5611000000008</v>
      </c>
      <c r="U2733">
        <f>Table1[[#This Row],[final_sold]]*Table1[[#This Row],[final_price]]</f>
        <v>118561801.268719</v>
      </c>
      <c r="V2733">
        <v>4.82</v>
      </c>
      <c r="W2733">
        <v>11.45</v>
      </c>
    </row>
    <row r="2734" spans="1:23" x14ac:dyDescent="0.3">
      <c r="A2734">
        <v>2024</v>
      </c>
      <c r="B2734" t="s">
        <v>41</v>
      </c>
      <c r="C2734" t="s">
        <v>21</v>
      </c>
      <c r="D2734">
        <v>182265</v>
      </c>
      <c r="E2734">
        <v>4.3</v>
      </c>
      <c r="F2734" s="2">
        <f>Table1[[#This Row],[website_traffic]]*(Table1[[#This Row],[conversion_rate]]/100)</f>
        <v>7837.3949999999995</v>
      </c>
      <c r="G2734">
        <v>248177.48</v>
      </c>
      <c r="H2734" s="2">
        <f>Table1[[#This Row],[marketing_spend]]/Table1[[#This Row],[customer buying]]</f>
        <v>31.665812428747056</v>
      </c>
      <c r="I2734">
        <v>43630.879999999997</v>
      </c>
      <c r="J2734">
        <v>11.19</v>
      </c>
      <c r="K2734" s="1">
        <f t="shared" si="42"/>
        <v>38748.584527999999</v>
      </c>
      <c r="L2734">
        <v>280.51</v>
      </c>
      <c r="M2734">
        <v>0.81</v>
      </c>
      <c r="N2734" s="1">
        <f>Table1[[#This Row],[final_price]]*Table1[[#This Row],[competitor_price_index]]</f>
        <v>31386.353467680001</v>
      </c>
      <c r="O2734" t="s">
        <v>45</v>
      </c>
      <c r="P2734">
        <v>2282</v>
      </c>
      <c r="Q2734">
        <v>7006</v>
      </c>
      <c r="R2734">
        <v>24.71</v>
      </c>
      <c r="S2734" s="2">
        <f>Table1[[#This Row],[units_sold]]*(Table1[[#This Row],[return_rate]]/100)</f>
        <v>1731.1826000000001</v>
      </c>
      <c r="T2734" s="2">
        <f>Table1[[#This Row],[units_sold]]-Table1[[#This Row],[unit_return]]</f>
        <v>5274.8173999999999</v>
      </c>
      <c r="U2734">
        <f>Table1[[#This Row],[final_sold]]*Table1[[#This Row],[final_price]]</f>
        <v>204391707.89366519</v>
      </c>
      <c r="V2734">
        <v>4.47</v>
      </c>
      <c r="W2734">
        <v>11.32</v>
      </c>
    </row>
    <row r="2735" spans="1:23" x14ac:dyDescent="0.3">
      <c r="A2735">
        <v>2024</v>
      </c>
      <c r="B2735" t="s">
        <v>41</v>
      </c>
      <c r="C2735" t="s">
        <v>20</v>
      </c>
      <c r="D2735">
        <v>68639</v>
      </c>
      <c r="E2735">
        <v>6.71</v>
      </c>
      <c r="F2735" s="2">
        <f>Table1[[#This Row],[website_traffic]]*(Table1[[#This Row],[conversion_rate]]/100)</f>
        <v>4605.6768999999995</v>
      </c>
      <c r="G2735">
        <v>22658.84</v>
      </c>
      <c r="H2735" s="2">
        <f>Table1[[#This Row],[marketing_spend]]/Table1[[#This Row],[customer buying]]</f>
        <v>4.9197632599889936</v>
      </c>
      <c r="I2735">
        <v>23498.89</v>
      </c>
      <c r="J2735">
        <v>27.23</v>
      </c>
      <c r="K2735" s="1">
        <f t="shared" si="42"/>
        <v>17100.142252999998</v>
      </c>
      <c r="L2735">
        <v>384.19</v>
      </c>
      <c r="M2735">
        <v>0.91</v>
      </c>
      <c r="N2735" s="1">
        <f>Table1[[#This Row],[final_price]]*Table1[[#This Row],[competitor_price_index]]</f>
        <v>15561.129450229999</v>
      </c>
      <c r="O2735" t="s">
        <v>44</v>
      </c>
      <c r="P2735">
        <v>1565</v>
      </c>
      <c r="Q2735">
        <v>5158</v>
      </c>
      <c r="R2735">
        <v>24.76</v>
      </c>
      <c r="S2735" s="2">
        <f>Table1[[#This Row],[units_sold]]*(Table1[[#This Row],[return_rate]]/100)</f>
        <v>1277.1208000000001</v>
      </c>
      <c r="T2735" s="2">
        <f>Table1[[#This Row],[units_sold]]-Table1[[#This Row],[unit_return]]</f>
        <v>3880.8791999999999</v>
      </c>
      <c r="U2735">
        <f>Table1[[#This Row],[final_sold]]*Table1[[#This Row],[final_price]]</f>
        <v>66363586.386708826</v>
      </c>
      <c r="V2735">
        <v>4.4800000000000004</v>
      </c>
      <c r="W2735">
        <v>10.25</v>
      </c>
    </row>
    <row r="2736" spans="1:23" x14ac:dyDescent="0.3">
      <c r="A2736">
        <v>2024</v>
      </c>
      <c r="B2736" t="s">
        <v>41</v>
      </c>
      <c r="C2736" t="s">
        <v>22</v>
      </c>
      <c r="D2736">
        <v>10028</v>
      </c>
      <c r="E2736">
        <v>7.72</v>
      </c>
      <c r="F2736" s="2">
        <f>Table1[[#This Row],[website_traffic]]*(Table1[[#This Row],[conversion_rate]]/100)</f>
        <v>774.16159999999991</v>
      </c>
      <c r="G2736">
        <v>18605.169999999998</v>
      </c>
      <c r="H2736" s="2">
        <f>Table1[[#This Row],[marketing_spend]]/Table1[[#This Row],[customer buying]]</f>
        <v>24.032669664834835</v>
      </c>
      <c r="I2736">
        <v>33116.5</v>
      </c>
      <c r="J2736">
        <v>45.77</v>
      </c>
      <c r="K2736" s="1">
        <f t="shared" si="42"/>
        <v>17959.077949999999</v>
      </c>
      <c r="L2736">
        <v>132.13</v>
      </c>
      <c r="M2736">
        <v>1.02</v>
      </c>
      <c r="N2736" s="1">
        <f>Table1[[#This Row],[final_price]]*Table1[[#This Row],[competitor_price_index]]</f>
        <v>18318.259509</v>
      </c>
      <c r="O2736" t="s">
        <v>45</v>
      </c>
      <c r="P2736">
        <v>4900</v>
      </c>
      <c r="Q2736">
        <v>456</v>
      </c>
      <c r="R2736">
        <v>10.97</v>
      </c>
      <c r="S2736" s="2">
        <f>Table1[[#This Row],[units_sold]]*(Table1[[#This Row],[return_rate]]/100)</f>
        <v>50.023200000000003</v>
      </c>
      <c r="T2736" s="2">
        <f>Table1[[#This Row],[units_sold]]-Table1[[#This Row],[unit_return]]</f>
        <v>405.97680000000003</v>
      </c>
      <c r="U2736">
        <f>Table1[[#This Row],[final_sold]]*Table1[[#This Row],[final_price]]</f>
        <v>7290968.9970915597</v>
      </c>
      <c r="V2736">
        <v>2.95</v>
      </c>
      <c r="W2736">
        <v>11</v>
      </c>
    </row>
    <row r="2737" spans="1:23" x14ac:dyDescent="0.3">
      <c r="A2737">
        <v>2024</v>
      </c>
      <c r="B2737" t="s">
        <v>41</v>
      </c>
      <c r="C2737" t="s">
        <v>22</v>
      </c>
      <c r="D2737">
        <v>50956</v>
      </c>
      <c r="E2737">
        <v>2.83</v>
      </c>
      <c r="F2737" s="2">
        <f>Table1[[#This Row],[website_traffic]]*(Table1[[#This Row],[conversion_rate]]/100)</f>
        <v>1442.0548000000001</v>
      </c>
      <c r="G2737">
        <v>382032.27</v>
      </c>
      <c r="H2737" s="2">
        <f>Table1[[#This Row],[marketing_spend]]/Table1[[#This Row],[customer buying]]</f>
        <v>264.92215829800642</v>
      </c>
      <c r="I2737">
        <v>20476.78</v>
      </c>
      <c r="J2737">
        <v>0.89</v>
      </c>
      <c r="K2737" s="1">
        <f t="shared" si="42"/>
        <v>20294.536657999997</v>
      </c>
      <c r="L2737">
        <v>428.97</v>
      </c>
      <c r="M2737">
        <v>0.89</v>
      </c>
      <c r="N2737" s="1">
        <f>Table1[[#This Row],[final_price]]*Table1[[#This Row],[competitor_price_index]]</f>
        <v>18062.137625619998</v>
      </c>
      <c r="O2737" t="s">
        <v>44</v>
      </c>
      <c r="P2737">
        <v>861</v>
      </c>
      <c r="Q2737">
        <v>1074</v>
      </c>
      <c r="R2737">
        <v>9.67</v>
      </c>
      <c r="S2737" s="2">
        <f>Table1[[#This Row],[units_sold]]*(Table1[[#This Row],[return_rate]]/100)</f>
        <v>103.85579999999999</v>
      </c>
      <c r="T2737" s="2">
        <f>Table1[[#This Row],[units_sold]]-Table1[[#This Row],[unit_return]]</f>
        <v>970.14419999999996</v>
      </c>
      <c r="U2737">
        <f>Table1[[#This Row],[final_sold]]*Table1[[#This Row],[final_price]]</f>
        <v>19688627.030446079</v>
      </c>
      <c r="V2737">
        <v>2.98</v>
      </c>
      <c r="W2737">
        <v>8.3699999999999992</v>
      </c>
    </row>
    <row r="2738" spans="1:23" x14ac:dyDescent="0.3">
      <c r="A2738">
        <v>2024</v>
      </c>
      <c r="B2738" t="s">
        <v>41</v>
      </c>
      <c r="C2738" t="s">
        <v>20</v>
      </c>
      <c r="D2738">
        <v>183277</v>
      </c>
      <c r="E2738">
        <v>5.66</v>
      </c>
      <c r="F2738" s="2">
        <f>Table1[[#This Row],[website_traffic]]*(Table1[[#This Row],[conversion_rate]]/100)</f>
        <v>10373.478200000001</v>
      </c>
      <c r="G2738">
        <v>302234.07</v>
      </c>
      <c r="H2738" s="2">
        <f>Table1[[#This Row],[marketing_spend]]/Table1[[#This Row],[customer buying]]</f>
        <v>29.135268245900392</v>
      </c>
      <c r="I2738">
        <v>30326.51</v>
      </c>
      <c r="J2738">
        <v>4.66</v>
      </c>
      <c r="K2738" s="1">
        <f t="shared" si="42"/>
        <v>28913.294633999998</v>
      </c>
      <c r="L2738">
        <v>247.5</v>
      </c>
      <c r="M2738">
        <v>1.1499999999999999</v>
      </c>
      <c r="N2738" s="1">
        <f>Table1[[#This Row],[final_price]]*Table1[[#This Row],[competitor_price_index]]</f>
        <v>33250.288829099998</v>
      </c>
      <c r="O2738" t="s">
        <v>45</v>
      </c>
      <c r="P2738">
        <v>553</v>
      </c>
      <c r="Q2738">
        <v>9813</v>
      </c>
      <c r="R2738">
        <v>18.97</v>
      </c>
      <c r="S2738" s="2">
        <f>Table1[[#This Row],[units_sold]]*(Table1[[#This Row],[return_rate]]/100)</f>
        <v>1861.5260999999998</v>
      </c>
      <c r="T2738" s="2">
        <f>Table1[[#This Row],[units_sold]]-Table1[[#This Row],[unit_return]]</f>
        <v>7951.4739</v>
      </c>
      <c r="U2738">
        <f>Table1[[#This Row],[final_sold]]*Table1[[#This Row],[final_price]]</f>
        <v>229903307.64526105</v>
      </c>
      <c r="V2738">
        <v>4.7300000000000004</v>
      </c>
      <c r="W2738">
        <v>7.3</v>
      </c>
    </row>
    <row r="2739" spans="1:23" x14ac:dyDescent="0.3">
      <c r="A2739">
        <v>2024</v>
      </c>
      <c r="B2739" t="s">
        <v>41</v>
      </c>
      <c r="C2739" t="s">
        <v>20</v>
      </c>
      <c r="D2739">
        <v>159596</v>
      </c>
      <c r="E2739">
        <v>3.8</v>
      </c>
      <c r="F2739" s="2">
        <f>Table1[[#This Row],[website_traffic]]*(Table1[[#This Row],[conversion_rate]]/100)</f>
        <v>6064.6480000000001</v>
      </c>
      <c r="G2739">
        <v>311733.76000000001</v>
      </c>
      <c r="H2739" s="2">
        <f>Table1[[#This Row],[marketing_spend]]/Table1[[#This Row],[customer buying]]</f>
        <v>51.401789518534301</v>
      </c>
      <c r="I2739">
        <v>6304.64</v>
      </c>
      <c r="J2739">
        <v>58.63</v>
      </c>
      <c r="K2739" s="1">
        <f t="shared" si="42"/>
        <v>2608.2295679999997</v>
      </c>
      <c r="L2739">
        <v>344.37</v>
      </c>
      <c r="M2739">
        <v>0.93</v>
      </c>
      <c r="N2739" s="1">
        <f>Table1[[#This Row],[final_price]]*Table1[[#This Row],[competitor_price_index]]</f>
        <v>2425.6534982399999</v>
      </c>
      <c r="O2739" t="s">
        <v>45</v>
      </c>
      <c r="P2739">
        <v>163</v>
      </c>
      <c r="Q2739">
        <v>4512</v>
      </c>
      <c r="R2739">
        <v>17.670000000000002</v>
      </c>
      <c r="S2739" s="2">
        <f>Table1[[#This Row],[units_sold]]*(Table1[[#This Row],[return_rate]]/100)</f>
        <v>797.27040000000011</v>
      </c>
      <c r="T2739" s="2">
        <f>Table1[[#This Row],[units_sold]]-Table1[[#This Row],[unit_return]]</f>
        <v>3714.7295999999997</v>
      </c>
      <c r="U2739">
        <f>Table1[[#This Row],[final_sold]]*Table1[[#This Row],[final_price]]</f>
        <v>9688867.5798448101</v>
      </c>
      <c r="V2739">
        <v>3.72</v>
      </c>
      <c r="W2739">
        <v>12.35</v>
      </c>
    </row>
    <row r="2740" spans="1:23" x14ac:dyDescent="0.3">
      <c r="A2740">
        <v>2024</v>
      </c>
      <c r="B2740" t="s">
        <v>41</v>
      </c>
      <c r="C2740" t="s">
        <v>18</v>
      </c>
      <c r="D2740">
        <v>110657</v>
      </c>
      <c r="E2740">
        <v>6.75</v>
      </c>
      <c r="F2740" s="2">
        <f>Table1[[#This Row],[website_traffic]]*(Table1[[#This Row],[conversion_rate]]/100)</f>
        <v>7469.3475000000008</v>
      </c>
      <c r="G2740">
        <v>320137.31</v>
      </c>
      <c r="H2740" s="2">
        <f>Table1[[#This Row],[marketing_spend]]/Table1[[#This Row],[customer buying]]</f>
        <v>42.860144075503243</v>
      </c>
      <c r="I2740">
        <v>40573.89</v>
      </c>
      <c r="J2740">
        <v>46.61</v>
      </c>
      <c r="K2740" s="1">
        <f t="shared" si="42"/>
        <v>21662.399871000001</v>
      </c>
      <c r="L2740">
        <v>199.25</v>
      </c>
      <c r="M2740">
        <v>0.82</v>
      </c>
      <c r="N2740" s="1">
        <f>Table1[[#This Row],[final_price]]*Table1[[#This Row],[competitor_price_index]]</f>
        <v>17763.167894220001</v>
      </c>
      <c r="O2740" t="s">
        <v>44</v>
      </c>
      <c r="P2740">
        <v>3779</v>
      </c>
      <c r="Q2740">
        <v>9187</v>
      </c>
      <c r="R2740">
        <v>1.72</v>
      </c>
      <c r="S2740" s="2">
        <f>Table1[[#This Row],[units_sold]]*(Table1[[#This Row],[return_rate]]/100)</f>
        <v>158.0164</v>
      </c>
      <c r="T2740" s="2">
        <f>Table1[[#This Row],[units_sold]]-Table1[[#This Row],[unit_return]]</f>
        <v>9028.9835999999996</v>
      </c>
      <c r="U2740">
        <f>Table1[[#This Row],[final_sold]]*Table1[[#This Row],[final_price]]</f>
        <v>195589453.17190111</v>
      </c>
      <c r="V2740">
        <v>4.92</v>
      </c>
      <c r="W2740">
        <v>18.190000000000001</v>
      </c>
    </row>
    <row r="2741" spans="1:23" x14ac:dyDescent="0.3">
      <c r="A2741">
        <v>2024</v>
      </c>
      <c r="B2741" t="s">
        <v>41</v>
      </c>
      <c r="C2741" t="s">
        <v>21</v>
      </c>
      <c r="D2741">
        <v>183529</v>
      </c>
      <c r="E2741">
        <v>6.19</v>
      </c>
      <c r="F2741" s="2">
        <f>Table1[[#This Row],[website_traffic]]*(Table1[[#This Row],[conversion_rate]]/100)</f>
        <v>11360.445100000001</v>
      </c>
      <c r="G2741">
        <v>11008.04</v>
      </c>
      <c r="H2741" s="2">
        <f>Table1[[#This Row],[marketing_spend]]/Table1[[#This Row],[customer buying]]</f>
        <v>0.96897963971499679</v>
      </c>
      <c r="I2741">
        <v>5796.67</v>
      </c>
      <c r="J2741">
        <v>39.369999999999997</v>
      </c>
      <c r="K2741" s="1">
        <f t="shared" si="42"/>
        <v>3514.5210210000005</v>
      </c>
      <c r="L2741">
        <v>111.54</v>
      </c>
      <c r="M2741">
        <v>1.1399999999999999</v>
      </c>
      <c r="N2741" s="1">
        <f>Table1[[#This Row],[final_price]]*Table1[[#This Row],[competitor_price_index]]</f>
        <v>4006.5539639400004</v>
      </c>
      <c r="O2741" t="s">
        <v>45</v>
      </c>
      <c r="P2741">
        <v>3464</v>
      </c>
      <c r="Q2741">
        <v>8020</v>
      </c>
      <c r="R2741">
        <v>21.41</v>
      </c>
      <c r="S2741" s="2">
        <f>Table1[[#This Row],[units_sold]]*(Table1[[#This Row],[return_rate]]/100)</f>
        <v>1717.0820000000001</v>
      </c>
      <c r="T2741" s="2">
        <f>Table1[[#This Row],[units_sold]]-Table1[[#This Row],[unit_return]]</f>
        <v>6302.9179999999997</v>
      </c>
      <c r="U2741">
        <f>Table1[[#This Row],[final_sold]]*Table1[[#This Row],[final_price]]</f>
        <v>22151737.80463928</v>
      </c>
      <c r="V2741">
        <v>3.53</v>
      </c>
      <c r="W2741">
        <v>13.76</v>
      </c>
    </row>
    <row r="2742" spans="1:23" x14ac:dyDescent="0.3">
      <c r="A2742">
        <v>2024</v>
      </c>
      <c r="B2742" t="s">
        <v>41</v>
      </c>
      <c r="C2742" t="s">
        <v>18</v>
      </c>
      <c r="D2742">
        <v>50987</v>
      </c>
      <c r="E2742">
        <v>3.2</v>
      </c>
      <c r="F2742" s="2">
        <f>Table1[[#This Row],[website_traffic]]*(Table1[[#This Row],[conversion_rate]]/100)</f>
        <v>1631.5840000000001</v>
      </c>
      <c r="G2742">
        <v>369293.86</v>
      </c>
      <c r="H2742" s="2">
        <f>Table1[[#This Row],[marketing_spend]]/Table1[[#This Row],[customer buying]]</f>
        <v>226.34069713848626</v>
      </c>
      <c r="I2742">
        <v>48947.03</v>
      </c>
      <c r="J2742">
        <v>12.76</v>
      </c>
      <c r="K2742" s="1">
        <f t="shared" si="42"/>
        <v>42701.388972000001</v>
      </c>
      <c r="L2742">
        <v>244.76</v>
      </c>
      <c r="M2742">
        <v>1.19</v>
      </c>
      <c r="N2742" s="1">
        <f>Table1[[#This Row],[final_price]]*Table1[[#This Row],[competitor_price_index]]</f>
        <v>50814.652876679997</v>
      </c>
      <c r="O2742" t="s">
        <v>44</v>
      </c>
      <c r="P2742">
        <v>2628</v>
      </c>
      <c r="Q2742">
        <v>1060</v>
      </c>
      <c r="R2742">
        <v>3.53</v>
      </c>
      <c r="S2742" s="2">
        <f>Table1[[#This Row],[units_sold]]*(Table1[[#This Row],[return_rate]]/100)</f>
        <v>37.417999999999999</v>
      </c>
      <c r="T2742" s="2">
        <f>Table1[[#This Row],[units_sold]]-Table1[[#This Row],[unit_return]]</f>
        <v>1022.582</v>
      </c>
      <c r="U2742">
        <f>Table1[[#This Row],[final_sold]]*Table1[[#This Row],[final_price]]</f>
        <v>43665671.737765707</v>
      </c>
      <c r="V2742">
        <v>2.6</v>
      </c>
      <c r="W2742">
        <v>15.78</v>
      </c>
    </row>
    <row r="2743" spans="1:23" x14ac:dyDescent="0.3">
      <c r="A2743">
        <v>2024</v>
      </c>
      <c r="B2743" t="s">
        <v>41</v>
      </c>
      <c r="C2743" t="s">
        <v>18</v>
      </c>
      <c r="D2743">
        <v>65583</v>
      </c>
      <c r="E2743">
        <v>1.49</v>
      </c>
      <c r="F2743" s="2">
        <f>Table1[[#This Row],[website_traffic]]*(Table1[[#This Row],[conversion_rate]]/100)</f>
        <v>977.18669999999997</v>
      </c>
      <c r="G2743">
        <v>145750.24</v>
      </c>
      <c r="H2743" s="2">
        <f>Table1[[#This Row],[marketing_spend]]/Table1[[#This Row],[customer buying]]</f>
        <v>149.15291008361044</v>
      </c>
      <c r="I2743">
        <v>31785.31</v>
      </c>
      <c r="J2743">
        <v>39.71</v>
      </c>
      <c r="K2743" s="1">
        <f t="shared" si="42"/>
        <v>19163.363399000002</v>
      </c>
      <c r="L2743">
        <v>430.88</v>
      </c>
      <c r="M2743">
        <v>1.04</v>
      </c>
      <c r="N2743" s="1">
        <f>Table1[[#This Row],[final_price]]*Table1[[#This Row],[competitor_price_index]]</f>
        <v>19929.897934960001</v>
      </c>
      <c r="O2743" t="s">
        <v>44</v>
      </c>
      <c r="P2743">
        <v>2004</v>
      </c>
      <c r="Q2743">
        <v>1177</v>
      </c>
      <c r="R2743">
        <v>19.71</v>
      </c>
      <c r="S2743" s="2">
        <f>Table1[[#This Row],[units_sold]]*(Table1[[#This Row],[return_rate]]/100)</f>
        <v>231.98669999999998</v>
      </c>
      <c r="T2743" s="2">
        <f>Table1[[#This Row],[units_sold]]-Table1[[#This Row],[unit_return]]</f>
        <v>945.01330000000007</v>
      </c>
      <c r="U2743">
        <f>Table1[[#This Row],[final_sold]]*Table1[[#This Row],[final_price]]</f>
        <v>18109633.28478821</v>
      </c>
      <c r="V2743">
        <v>4.82</v>
      </c>
      <c r="W2743">
        <v>19.28</v>
      </c>
    </row>
    <row r="2744" spans="1:23" x14ac:dyDescent="0.3">
      <c r="A2744">
        <v>2024</v>
      </c>
      <c r="B2744" t="s">
        <v>41</v>
      </c>
      <c r="C2744" t="s">
        <v>21</v>
      </c>
      <c r="D2744">
        <v>99896</v>
      </c>
      <c r="E2744">
        <v>5.31</v>
      </c>
      <c r="F2744" s="2">
        <f>Table1[[#This Row],[website_traffic]]*(Table1[[#This Row],[conversion_rate]]/100)</f>
        <v>5304.4775999999993</v>
      </c>
      <c r="G2744">
        <v>177689.03</v>
      </c>
      <c r="H2744" s="2">
        <f>Table1[[#This Row],[marketing_spend]]/Table1[[#This Row],[customer buying]]</f>
        <v>33.497932011250271</v>
      </c>
      <c r="I2744">
        <v>32334.83</v>
      </c>
      <c r="J2744">
        <v>36.79</v>
      </c>
      <c r="K2744" s="1">
        <f t="shared" si="42"/>
        <v>20438.846043000001</v>
      </c>
      <c r="L2744">
        <v>175.18</v>
      </c>
      <c r="M2744">
        <v>1.1000000000000001</v>
      </c>
      <c r="N2744" s="1">
        <f>Table1[[#This Row],[final_price]]*Table1[[#This Row],[competitor_price_index]]</f>
        <v>22482.730647300003</v>
      </c>
      <c r="O2744" t="s">
        <v>45</v>
      </c>
      <c r="P2744">
        <v>1369</v>
      </c>
      <c r="Q2744">
        <v>4954</v>
      </c>
      <c r="R2744">
        <v>17.38</v>
      </c>
      <c r="S2744" s="2">
        <f>Table1[[#This Row],[units_sold]]*(Table1[[#This Row],[return_rate]]/100)</f>
        <v>861.00519999999995</v>
      </c>
      <c r="T2744" s="2">
        <f>Table1[[#This Row],[units_sold]]-Table1[[#This Row],[unit_return]]</f>
        <v>4092.9947999999999</v>
      </c>
      <c r="U2744">
        <f>Table1[[#This Row],[final_sold]]*Table1[[#This Row],[final_price]]</f>
        <v>83656090.57199958</v>
      </c>
      <c r="V2744">
        <v>4.67</v>
      </c>
      <c r="W2744">
        <v>6.6</v>
      </c>
    </row>
    <row r="2745" spans="1:23" x14ac:dyDescent="0.3">
      <c r="A2745">
        <v>2024</v>
      </c>
      <c r="B2745" t="s">
        <v>41</v>
      </c>
      <c r="C2745" t="s">
        <v>21</v>
      </c>
      <c r="D2745">
        <v>62604</v>
      </c>
      <c r="E2745">
        <v>5.6</v>
      </c>
      <c r="F2745" s="2">
        <f>Table1[[#This Row],[website_traffic]]*(Table1[[#This Row],[conversion_rate]]/100)</f>
        <v>3505.8239999999996</v>
      </c>
      <c r="G2745">
        <v>471419.28</v>
      </c>
      <c r="H2745" s="2">
        <f>Table1[[#This Row],[marketing_spend]]/Table1[[#This Row],[customer buying]]</f>
        <v>134.46746898874559</v>
      </c>
      <c r="I2745">
        <v>13858.24</v>
      </c>
      <c r="J2745">
        <v>48.12</v>
      </c>
      <c r="K2745" s="1">
        <f t="shared" si="42"/>
        <v>7189.6549120000009</v>
      </c>
      <c r="L2745">
        <v>197.39</v>
      </c>
      <c r="M2745">
        <v>1.1100000000000001</v>
      </c>
      <c r="N2745" s="1">
        <f>Table1[[#This Row],[final_price]]*Table1[[#This Row],[competitor_price_index]]</f>
        <v>7980.516952320002</v>
      </c>
      <c r="O2745" t="s">
        <v>45</v>
      </c>
      <c r="P2745">
        <v>2861</v>
      </c>
      <c r="Q2745">
        <v>3449</v>
      </c>
      <c r="R2745">
        <v>7.72</v>
      </c>
      <c r="S2745" s="2">
        <f>Table1[[#This Row],[units_sold]]*(Table1[[#This Row],[return_rate]]/100)</f>
        <v>266.26279999999997</v>
      </c>
      <c r="T2745" s="2">
        <f>Table1[[#This Row],[units_sold]]-Table1[[#This Row],[unit_return]]</f>
        <v>3182.7372</v>
      </c>
      <c r="U2745">
        <f>Table1[[#This Row],[final_sold]]*Table1[[#This Row],[final_price]]</f>
        <v>22882782.143585131</v>
      </c>
      <c r="V2745">
        <v>4.92</v>
      </c>
      <c r="W2745">
        <v>13.54</v>
      </c>
    </row>
    <row r="2746" spans="1:23" x14ac:dyDescent="0.3">
      <c r="A2746">
        <v>2024</v>
      </c>
      <c r="B2746" t="s">
        <v>41</v>
      </c>
      <c r="C2746" t="s">
        <v>22</v>
      </c>
      <c r="D2746">
        <v>180037</v>
      </c>
      <c r="E2746">
        <v>3.31</v>
      </c>
      <c r="F2746" s="2">
        <f>Table1[[#This Row],[website_traffic]]*(Table1[[#This Row],[conversion_rate]]/100)</f>
        <v>5959.2246999999998</v>
      </c>
      <c r="G2746">
        <v>483474.42</v>
      </c>
      <c r="H2746" s="2">
        <f>Table1[[#This Row],[marketing_spend]]/Table1[[#This Row],[customer buying]]</f>
        <v>81.130422888735851</v>
      </c>
      <c r="I2746">
        <v>38670.39</v>
      </c>
      <c r="J2746">
        <v>28.55</v>
      </c>
      <c r="K2746" s="1">
        <f t="shared" si="42"/>
        <v>27629.993654999995</v>
      </c>
      <c r="L2746">
        <v>166.62</v>
      </c>
      <c r="M2746">
        <v>1.1299999999999999</v>
      </c>
      <c r="N2746" s="1">
        <f>Table1[[#This Row],[final_price]]*Table1[[#This Row],[competitor_price_index]]</f>
        <v>31221.892830149991</v>
      </c>
      <c r="O2746" t="s">
        <v>45</v>
      </c>
      <c r="P2746">
        <v>3434</v>
      </c>
      <c r="Q2746">
        <v>5756</v>
      </c>
      <c r="R2746">
        <v>23.42</v>
      </c>
      <c r="S2746" s="2">
        <f>Table1[[#This Row],[units_sold]]*(Table1[[#This Row],[return_rate]]/100)</f>
        <v>1348.0552</v>
      </c>
      <c r="T2746" s="2">
        <f>Table1[[#This Row],[units_sold]]-Table1[[#This Row],[unit_return]]</f>
        <v>4407.9448000000002</v>
      </c>
      <c r="U2746">
        <f>Table1[[#This Row],[final_sold]]*Table1[[#This Row],[final_price]]</f>
        <v>121791486.85559022</v>
      </c>
      <c r="V2746">
        <v>4.83</v>
      </c>
      <c r="W2746">
        <v>17.32</v>
      </c>
    </row>
    <row r="2747" spans="1:23" x14ac:dyDescent="0.3">
      <c r="A2747">
        <v>2024</v>
      </c>
      <c r="B2747" t="s">
        <v>41</v>
      </c>
      <c r="C2747" t="s">
        <v>18</v>
      </c>
      <c r="D2747">
        <v>76692</v>
      </c>
      <c r="E2747">
        <v>4.09</v>
      </c>
      <c r="F2747" s="2">
        <f>Table1[[#This Row],[website_traffic]]*(Table1[[#This Row],[conversion_rate]]/100)</f>
        <v>3136.7028</v>
      </c>
      <c r="G2747">
        <v>426913.31</v>
      </c>
      <c r="H2747" s="2">
        <f>Table1[[#This Row],[marketing_spend]]/Table1[[#This Row],[customer buying]]</f>
        <v>136.10256923289003</v>
      </c>
      <c r="I2747">
        <v>11700.89</v>
      </c>
      <c r="J2747">
        <v>9.0500000000000007</v>
      </c>
      <c r="K2747" s="1">
        <f t="shared" si="42"/>
        <v>10641.959454999998</v>
      </c>
      <c r="L2747">
        <v>290.17</v>
      </c>
      <c r="M2747">
        <v>0.91</v>
      </c>
      <c r="N2747" s="1">
        <f>Table1[[#This Row],[final_price]]*Table1[[#This Row],[competitor_price_index]]</f>
        <v>9684.1831040499983</v>
      </c>
      <c r="O2747" t="s">
        <v>45</v>
      </c>
      <c r="P2747">
        <v>1787</v>
      </c>
      <c r="Q2747">
        <v>2503</v>
      </c>
      <c r="R2747">
        <v>5.89</v>
      </c>
      <c r="S2747" s="2">
        <f>Table1[[#This Row],[units_sold]]*(Table1[[#This Row],[return_rate]]/100)</f>
        <v>147.42669999999998</v>
      </c>
      <c r="T2747" s="2">
        <f>Table1[[#This Row],[units_sold]]-Table1[[#This Row],[unit_return]]</f>
        <v>2355.5733</v>
      </c>
      <c r="U2747">
        <f>Table1[[#This Row],[final_sold]]*Table1[[#This Row],[final_price]]</f>
        <v>25067915.55188055</v>
      </c>
      <c r="V2747">
        <v>3.99</v>
      </c>
      <c r="W2747">
        <v>13.57</v>
      </c>
    </row>
    <row r="2748" spans="1:23" x14ac:dyDescent="0.3">
      <c r="A2748">
        <v>2024</v>
      </c>
      <c r="B2748" t="s">
        <v>41</v>
      </c>
      <c r="C2748" t="s">
        <v>21</v>
      </c>
      <c r="D2748">
        <v>178881</v>
      </c>
      <c r="E2748">
        <v>6.84</v>
      </c>
      <c r="F2748" s="2">
        <f>Table1[[#This Row],[website_traffic]]*(Table1[[#This Row],[conversion_rate]]/100)</f>
        <v>12235.4604</v>
      </c>
      <c r="G2748">
        <v>212209.57</v>
      </c>
      <c r="H2748" s="2">
        <f>Table1[[#This Row],[marketing_spend]]/Table1[[#This Row],[customer buying]]</f>
        <v>17.343815685104911</v>
      </c>
      <c r="I2748">
        <v>331.08</v>
      </c>
      <c r="J2748">
        <v>10.86</v>
      </c>
      <c r="K2748" s="1">
        <f t="shared" si="42"/>
        <v>295.12471199999999</v>
      </c>
      <c r="L2748">
        <v>343.68</v>
      </c>
      <c r="M2748">
        <v>1.1399999999999999</v>
      </c>
      <c r="N2748" s="1">
        <f>Table1[[#This Row],[final_price]]*Table1[[#This Row],[competitor_price_index]]</f>
        <v>336.44217167999994</v>
      </c>
      <c r="O2748" t="s">
        <v>45</v>
      </c>
      <c r="P2748">
        <v>4066</v>
      </c>
      <c r="Q2748">
        <v>9445</v>
      </c>
      <c r="R2748">
        <v>24.92</v>
      </c>
      <c r="S2748" s="2">
        <f>Table1[[#This Row],[units_sold]]*(Table1[[#This Row],[return_rate]]/100)</f>
        <v>2353.694</v>
      </c>
      <c r="T2748" s="2">
        <f>Table1[[#This Row],[units_sold]]-Table1[[#This Row],[unit_return]]</f>
        <v>7091.3060000000005</v>
      </c>
      <c r="U2748">
        <f>Table1[[#This Row],[final_sold]]*Table1[[#This Row],[final_price]]</f>
        <v>2092819.6409538721</v>
      </c>
      <c r="V2748">
        <v>3.86</v>
      </c>
      <c r="W2748">
        <v>9.61</v>
      </c>
    </row>
    <row r="2749" spans="1:23" x14ac:dyDescent="0.3">
      <c r="A2749">
        <v>2024</v>
      </c>
      <c r="B2749" t="s">
        <v>41</v>
      </c>
      <c r="C2749" t="s">
        <v>19</v>
      </c>
      <c r="D2749">
        <v>64131</v>
      </c>
      <c r="E2749">
        <v>5.69</v>
      </c>
      <c r="F2749" s="2">
        <f>Table1[[#This Row],[website_traffic]]*(Table1[[#This Row],[conversion_rate]]/100)</f>
        <v>3649.0539000000003</v>
      </c>
      <c r="G2749">
        <v>296584.78000000003</v>
      </c>
      <c r="H2749" s="2">
        <f>Table1[[#This Row],[marketing_spend]]/Table1[[#This Row],[customer buying]]</f>
        <v>81.277171597821564</v>
      </c>
      <c r="I2749">
        <v>17751.150000000001</v>
      </c>
      <c r="J2749">
        <v>27.42</v>
      </c>
      <c r="K2749" s="1">
        <f t="shared" si="42"/>
        <v>12883.784670000001</v>
      </c>
      <c r="L2749">
        <v>145.04</v>
      </c>
      <c r="M2749">
        <v>0.87</v>
      </c>
      <c r="N2749" s="1">
        <f>Table1[[#This Row],[final_price]]*Table1[[#This Row],[competitor_price_index]]</f>
        <v>11208.892662900002</v>
      </c>
      <c r="O2749" t="s">
        <v>45</v>
      </c>
      <c r="P2749">
        <v>3482</v>
      </c>
      <c r="Q2749">
        <v>3094</v>
      </c>
      <c r="R2749">
        <v>16.989999999999998</v>
      </c>
      <c r="S2749" s="2">
        <f>Table1[[#This Row],[units_sold]]*(Table1[[#This Row],[return_rate]]/100)</f>
        <v>525.67060000000004</v>
      </c>
      <c r="T2749" s="2">
        <f>Table1[[#This Row],[units_sold]]-Table1[[#This Row],[unit_return]]</f>
        <v>2568.3294000000001</v>
      </c>
      <c r="U2749">
        <f>Table1[[#This Row],[final_sold]]*Table1[[#This Row],[final_price]]</f>
        <v>33089802.951230302</v>
      </c>
      <c r="V2749">
        <v>4.24</v>
      </c>
      <c r="W2749">
        <v>12.6</v>
      </c>
    </row>
    <row r="2750" spans="1:23" x14ac:dyDescent="0.3">
      <c r="A2750">
        <v>2020</v>
      </c>
      <c r="B2750" t="s">
        <v>42</v>
      </c>
      <c r="C2750" t="s">
        <v>19</v>
      </c>
      <c r="D2750">
        <v>47479</v>
      </c>
      <c r="E2750">
        <v>2.06</v>
      </c>
      <c r="F2750" s="2">
        <f>Table1[[#This Row],[website_traffic]]*(Table1[[#This Row],[conversion_rate]]/100)</f>
        <v>978.06740000000002</v>
      </c>
      <c r="G2750">
        <v>77689.84</v>
      </c>
      <c r="H2750" s="2">
        <f>Table1[[#This Row],[marketing_spend]]/Table1[[#This Row],[customer buying]]</f>
        <v>79.431990065306337</v>
      </c>
      <c r="I2750">
        <v>24214.82</v>
      </c>
      <c r="J2750">
        <v>38.18</v>
      </c>
      <c r="K2750" s="1">
        <f t="shared" si="42"/>
        <v>14969.601724000002</v>
      </c>
      <c r="L2750">
        <v>102.99</v>
      </c>
      <c r="M2750">
        <v>1.03</v>
      </c>
      <c r="N2750" s="1">
        <f>Table1[[#This Row],[final_price]]*Table1[[#This Row],[competitor_price_index]]</f>
        <v>15418.689775720002</v>
      </c>
      <c r="O2750" t="s">
        <v>45</v>
      </c>
      <c r="P2750">
        <v>1593</v>
      </c>
      <c r="Q2750">
        <v>933</v>
      </c>
      <c r="R2750">
        <v>21.18</v>
      </c>
      <c r="S2750" s="2">
        <f>Table1[[#This Row],[units_sold]]*(Table1[[#This Row],[return_rate]]/100)</f>
        <v>197.60939999999999</v>
      </c>
      <c r="T2750" s="2">
        <f>Table1[[#This Row],[units_sold]]-Table1[[#This Row],[unit_return]]</f>
        <v>735.39059999999995</v>
      </c>
      <c r="U2750">
        <f>Table1[[#This Row],[final_sold]]*Table1[[#This Row],[final_price]]</f>
        <v>11008504.393573396</v>
      </c>
      <c r="V2750">
        <v>4.7699999999999996</v>
      </c>
      <c r="W2750">
        <v>12.43</v>
      </c>
    </row>
    <row r="2751" spans="1:23" x14ac:dyDescent="0.3">
      <c r="A2751">
        <v>2020</v>
      </c>
      <c r="B2751" t="s">
        <v>42</v>
      </c>
      <c r="C2751" t="s">
        <v>20</v>
      </c>
      <c r="D2751">
        <v>115163</v>
      </c>
      <c r="E2751">
        <v>3.75</v>
      </c>
      <c r="F2751" s="2">
        <f>Table1[[#This Row],[website_traffic]]*(Table1[[#This Row],[conversion_rate]]/100)</f>
        <v>4318.6125000000002</v>
      </c>
      <c r="G2751">
        <v>35912.43</v>
      </c>
      <c r="H2751" s="2">
        <f>Table1[[#This Row],[marketing_spend]]/Table1[[#This Row],[customer buying]]</f>
        <v>8.3157333518578014</v>
      </c>
      <c r="I2751">
        <v>37483.870000000003</v>
      </c>
      <c r="J2751">
        <v>29.12</v>
      </c>
      <c r="K2751" s="1">
        <f t="shared" si="42"/>
        <v>26568.567056</v>
      </c>
      <c r="L2751">
        <v>82.87</v>
      </c>
      <c r="M2751">
        <v>0.97</v>
      </c>
      <c r="N2751" s="1">
        <f>Table1[[#This Row],[final_price]]*Table1[[#This Row],[competitor_price_index]]</f>
        <v>25771.510044319999</v>
      </c>
      <c r="O2751" t="s">
        <v>44</v>
      </c>
      <c r="P2751">
        <v>1636</v>
      </c>
      <c r="Q2751">
        <v>5247</v>
      </c>
      <c r="R2751">
        <v>1.23</v>
      </c>
      <c r="S2751" s="2">
        <f>Table1[[#This Row],[units_sold]]*(Table1[[#This Row],[return_rate]]/100)</f>
        <v>64.5381</v>
      </c>
      <c r="T2751" s="2">
        <f>Table1[[#This Row],[units_sold]]-Table1[[#This Row],[unit_return]]</f>
        <v>5182.4619000000002</v>
      </c>
      <c r="U2751">
        <f>Table1[[#This Row],[final_sold]]*Table1[[#This Row],[final_price]]</f>
        <v>137690586.50531518</v>
      </c>
      <c r="V2751">
        <v>4.8600000000000003</v>
      </c>
      <c r="W2751">
        <v>16.57</v>
      </c>
    </row>
    <row r="2752" spans="1:23" x14ac:dyDescent="0.3">
      <c r="A2752">
        <v>2020</v>
      </c>
      <c r="B2752" t="s">
        <v>42</v>
      </c>
      <c r="C2752" t="s">
        <v>19</v>
      </c>
      <c r="D2752">
        <v>132290</v>
      </c>
      <c r="E2752">
        <v>2.72</v>
      </c>
      <c r="F2752" s="2">
        <f>Table1[[#This Row],[website_traffic]]*(Table1[[#This Row],[conversion_rate]]/100)</f>
        <v>3598.2880000000005</v>
      </c>
      <c r="G2752">
        <v>9994.75</v>
      </c>
      <c r="H2752" s="2">
        <f>Table1[[#This Row],[marketing_spend]]/Table1[[#This Row],[customer buying]]</f>
        <v>2.7776403667521885</v>
      </c>
      <c r="I2752">
        <v>17662.009999999998</v>
      </c>
      <c r="J2752">
        <v>28.6</v>
      </c>
      <c r="K2752" s="1">
        <f t="shared" si="42"/>
        <v>12610.675139999998</v>
      </c>
      <c r="L2752">
        <v>337.34</v>
      </c>
      <c r="M2752">
        <v>0.88</v>
      </c>
      <c r="N2752" s="1">
        <f>Table1[[#This Row],[final_price]]*Table1[[#This Row],[competitor_price_index]]</f>
        <v>11097.394123199998</v>
      </c>
      <c r="O2752" t="s">
        <v>45</v>
      </c>
      <c r="P2752">
        <v>4355</v>
      </c>
      <c r="Q2752">
        <v>3051</v>
      </c>
      <c r="R2752">
        <v>12.21</v>
      </c>
      <c r="S2752" s="2">
        <f>Table1[[#This Row],[units_sold]]*(Table1[[#This Row],[return_rate]]/100)</f>
        <v>372.52710000000002</v>
      </c>
      <c r="T2752" s="2">
        <f>Table1[[#This Row],[units_sold]]-Table1[[#This Row],[unit_return]]</f>
        <v>2678.4728999999998</v>
      </c>
      <c r="U2752">
        <f>Table1[[#This Row],[final_sold]]*Table1[[#This Row],[final_price]]</f>
        <v>33777351.613193698</v>
      </c>
      <c r="V2752">
        <v>4.24</v>
      </c>
      <c r="W2752">
        <v>9.35</v>
      </c>
    </row>
    <row r="2753" spans="1:23" x14ac:dyDescent="0.3">
      <c r="A2753">
        <v>2020</v>
      </c>
      <c r="B2753" t="s">
        <v>42</v>
      </c>
      <c r="C2753" t="s">
        <v>18</v>
      </c>
      <c r="D2753">
        <v>150571</v>
      </c>
      <c r="E2753">
        <v>5.75</v>
      </c>
      <c r="F2753" s="2">
        <f>Table1[[#This Row],[website_traffic]]*(Table1[[#This Row],[conversion_rate]]/100)</f>
        <v>8657.8325000000004</v>
      </c>
      <c r="G2753">
        <v>92650.11</v>
      </c>
      <c r="H2753" s="2">
        <f>Table1[[#This Row],[marketing_spend]]/Table1[[#This Row],[customer buying]]</f>
        <v>10.701305436435735</v>
      </c>
      <c r="I2753">
        <v>36530.17</v>
      </c>
      <c r="J2753">
        <v>13.93</v>
      </c>
      <c r="K2753" s="1">
        <f t="shared" si="42"/>
        <v>31441.517318999999</v>
      </c>
      <c r="L2753">
        <v>206.94</v>
      </c>
      <c r="M2753">
        <v>0.86</v>
      </c>
      <c r="N2753" s="1">
        <f>Table1[[#This Row],[final_price]]*Table1[[#This Row],[competitor_price_index]]</f>
        <v>27039.704894339997</v>
      </c>
      <c r="O2753" t="s">
        <v>45</v>
      </c>
      <c r="P2753">
        <v>474</v>
      </c>
      <c r="Q2753">
        <v>5263</v>
      </c>
      <c r="R2753">
        <v>24.31</v>
      </c>
      <c r="S2753" s="2">
        <f>Table1[[#This Row],[units_sold]]*(Table1[[#This Row],[return_rate]]/100)</f>
        <v>1279.4352999999999</v>
      </c>
      <c r="T2753" s="2">
        <f>Table1[[#This Row],[units_sold]]-Table1[[#This Row],[unit_return]]</f>
        <v>3983.5646999999999</v>
      </c>
      <c r="U2753">
        <f>Table1[[#This Row],[final_sold]]*Table1[[#This Row],[final_price]]</f>
        <v>125249318.50640704</v>
      </c>
      <c r="V2753">
        <v>3.04</v>
      </c>
      <c r="W2753">
        <v>7.8</v>
      </c>
    </row>
    <row r="2754" spans="1:23" x14ac:dyDescent="0.3">
      <c r="A2754">
        <v>2020</v>
      </c>
      <c r="B2754" t="s">
        <v>42</v>
      </c>
      <c r="C2754" t="s">
        <v>20</v>
      </c>
      <c r="D2754">
        <v>61941</v>
      </c>
      <c r="E2754">
        <v>5.0599999999999996</v>
      </c>
      <c r="F2754" s="2">
        <f>Table1[[#This Row],[website_traffic]]*(Table1[[#This Row],[conversion_rate]]/100)</f>
        <v>3134.2145999999998</v>
      </c>
      <c r="G2754">
        <v>7119.47</v>
      </c>
      <c r="H2754" s="2">
        <f>Table1[[#This Row],[marketing_spend]]/Table1[[#This Row],[customer buying]]</f>
        <v>2.2715323960267431</v>
      </c>
      <c r="I2754">
        <v>31387.71</v>
      </c>
      <c r="J2754">
        <v>38.950000000000003</v>
      </c>
      <c r="K2754" s="1">
        <f t="shared" ref="K2754:K2817" si="43">I2754*(1-J2754/100)</f>
        <v>19162.196954999999</v>
      </c>
      <c r="L2754">
        <v>388.3</v>
      </c>
      <c r="M2754">
        <v>1.04</v>
      </c>
      <c r="N2754" s="1">
        <f>Table1[[#This Row],[final_price]]*Table1[[#This Row],[competitor_price_index]]</f>
        <v>19928.684833200001</v>
      </c>
      <c r="O2754" t="s">
        <v>45</v>
      </c>
      <c r="P2754">
        <v>177</v>
      </c>
      <c r="Q2754">
        <v>2814</v>
      </c>
      <c r="R2754">
        <v>2.79</v>
      </c>
      <c r="S2754" s="2">
        <f>Table1[[#This Row],[units_sold]]*(Table1[[#This Row],[return_rate]]/100)</f>
        <v>78.510599999999997</v>
      </c>
      <c r="T2754" s="2">
        <f>Table1[[#This Row],[units_sold]]-Table1[[#This Row],[unit_return]]</f>
        <v>2735.4893999999999</v>
      </c>
      <c r="U2754">
        <f>Table1[[#This Row],[final_sold]]*Table1[[#This Row],[final_price]]</f>
        <v>52417986.651114777</v>
      </c>
      <c r="V2754">
        <v>4.49</v>
      </c>
      <c r="W2754">
        <v>9.4700000000000006</v>
      </c>
    </row>
    <row r="2755" spans="1:23" x14ac:dyDescent="0.3">
      <c r="A2755">
        <v>2020</v>
      </c>
      <c r="B2755" t="s">
        <v>42</v>
      </c>
      <c r="C2755" t="s">
        <v>18</v>
      </c>
      <c r="D2755">
        <v>135144</v>
      </c>
      <c r="E2755">
        <v>2.97</v>
      </c>
      <c r="F2755" s="2">
        <f>Table1[[#This Row],[website_traffic]]*(Table1[[#This Row],[conversion_rate]]/100)</f>
        <v>4013.7768000000001</v>
      </c>
      <c r="G2755">
        <v>286565.27</v>
      </c>
      <c r="H2755" s="2">
        <f>Table1[[#This Row],[marketing_spend]]/Table1[[#This Row],[customer buying]]</f>
        <v>71.395417403379284</v>
      </c>
      <c r="I2755">
        <v>8985.31</v>
      </c>
      <c r="J2755">
        <v>53.32</v>
      </c>
      <c r="K2755" s="1">
        <f t="shared" si="43"/>
        <v>4194.3427080000001</v>
      </c>
      <c r="L2755">
        <v>416.55</v>
      </c>
      <c r="M2755">
        <v>1.01</v>
      </c>
      <c r="N2755" s="1">
        <f>Table1[[#This Row],[final_price]]*Table1[[#This Row],[competitor_price_index]]</f>
        <v>4236.2861350800003</v>
      </c>
      <c r="O2755" t="s">
        <v>45</v>
      </c>
      <c r="P2755">
        <v>4932</v>
      </c>
      <c r="Q2755">
        <v>2625</v>
      </c>
      <c r="R2755">
        <v>12.1</v>
      </c>
      <c r="S2755" s="2">
        <f>Table1[[#This Row],[units_sold]]*(Table1[[#This Row],[return_rate]]/100)</f>
        <v>317.625</v>
      </c>
      <c r="T2755" s="2">
        <f>Table1[[#This Row],[units_sold]]-Table1[[#This Row],[unit_return]]</f>
        <v>2307.375</v>
      </c>
      <c r="U2755">
        <f>Table1[[#This Row],[final_sold]]*Table1[[#This Row],[final_price]]</f>
        <v>9677921.5058715008</v>
      </c>
      <c r="V2755">
        <v>3.27</v>
      </c>
      <c r="W2755">
        <v>13.02</v>
      </c>
    </row>
    <row r="2756" spans="1:23" x14ac:dyDescent="0.3">
      <c r="A2756">
        <v>2020</v>
      </c>
      <c r="B2756" t="s">
        <v>42</v>
      </c>
      <c r="C2756" t="s">
        <v>20</v>
      </c>
      <c r="D2756">
        <v>189791</v>
      </c>
      <c r="E2756">
        <v>4.8</v>
      </c>
      <c r="F2756" s="2">
        <f>Table1[[#This Row],[website_traffic]]*(Table1[[#This Row],[conversion_rate]]/100)</f>
        <v>9109.9680000000008</v>
      </c>
      <c r="G2756">
        <v>359465.5</v>
      </c>
      <c r="H2756" s="2">
        <f>Table1[[#This Row],[marketing_spend]]/Table1[[#This Row],[customer buying]]</f>
        <v>39.458481083577894</v>
      </c>
      <c r="I2756">
        <v>5678.88</v>
      </c>
      <c r="J2756">
        <v>47.42</v>
      </c>
      <c r="K2756" s="1">
        <f t="shared" si="43"/>
        <v>2985.9551040000001</v>
      </c>
      <c r="L2756">
        <v>399.77</v>
      </c>
      <c r="M2756">
        <v>0.9</v>
      </c>
      <c r="N2756" s="1">
        <f>Table1[[#This Row],[final_price]]*Table1[[#This Row],[competitor_price_index]]</f>
        <v>2687.3595936000002</v>
      </c>
      <c r="O2756" t="s">
        <v>44</v>
      </c>
      <c r="P2756">
        <v>470</v>
      </c>
      <c r="Q2756">
        <v>10294</v>
      </c>
      <c r="R2756">
        <v>14.67</v>
      </c>
      <c r="S2756" s="2">
        <f>Table1[[#This Row],[units_sold]]*(Table1[[#This Row],[return_rate]]/100)</f>
        <v>1510.1297999999999</v>
      </c>
      <c r="T2756" s="2">
        <f>Table1[[#This Row],[units_sold]]-Table1[[#This Row],[unit_return]]</f>
        <v>8783.8701999999994</v>
      </c>
      <c r="U2756">
        <f>Table1[[#This Row],[final_sold]]*Table1[[#This Row],[final_price]]</f>
        <v>26228242.0565635</v>
      </c>
      <c r="V2756">
        <v>4.5199999999999996</v>
      </c>
      <c r="W2756">
        <v>16.600000000000001</v>
      </c>
    </row>
    <row r="2757" spans="1:23" x14ac:dyDescent="0.3">
      <c r="A2757">
        <v>2020</v>
      </c>
      <c r="B2757" t="s">
        <v>42</v>
      </c>
      <c r="C2757" t="s">
        <v>19</v>
      </c>
      <c r="D2757">
        <v>143111</v>
      </c>
      <c r="E2757">
        <v>1.1000000000000001</v>
      </c>
      <c r="F2757" s="2">
        <f>Table1[[#This Row],[website_traffic]]*(Table1[[#This Row],[conversion_rate]]/100)</f>
        <v>1574.2210000000002</v>
      </c>
      <c r="G2757">
        <v>272055.75</v>
      </c>
      <c r="H2757" s="2">
        <f>Table1[[#This Row],[marketing_spend]]/Table1[[#This Row],[customer buying]]</f>
        <v>172.81928649154088</v>
      </c>
      <c r="I2757">
        <v>15212.52</v>
      </c>
      <c r="J2757">
        <v>37.42</v>
      </c>
      <c r="K2757" s="1">
        <f t="shared" si="43"/>
        <v>9519.9950159999989</v>
      </c>
      <c r="L2757">
        <v>379.15</v>
      </c>
      <c r="M2757">
        <v>0.97</v>
      </c>
      <c r="N2757" s="1">
        <f>Table1[[#This Row],[final_price]]*Table1[[#This Row],[competitor_price_index]]</f>
        <v>9234.395165519998</v>
      </c>
      <c r="O2757" t="s">
        <v>45</v>
      </c>
      <c r="P2757">
        <v>1402</v>
      </c>
      <c r="Q2757">
        <v>1520</v>
      </c>
      <c r="R2757">
        <v>16.739999999999998</v>
      </c>
      <c r="S2757" s="2">
        <f>Table1[[#This Row],[units_sold]]*(Table1[[#This Row],[return_rate]]/100)</f>
        <v>254.44799999999998</v>
      </c>
      <c r="T2757" s="2">
        <f>Table1[[#This Row],[units_sold]]-Table1[[#This Row],[unit_return]]</f>
        <v>1265.5520000000001</v>
      </c>
      <c r="U2757">
        <f>Table1[[#This Row],[final_sold]]*Table1[[#This Row],[final_price]]</f>
        <v>12048048.732488832</v>
      </c>
      <c r="V2757">
        <v>4.83</v>
      </c>
      <c r="W2757">
        <v>17.63</v>
      </c>
    </row>
    <row r="2758" spans="1:23" x14ac:dyDescent="0.3">
      <c r="A2758">
        <v>2020</v>
      </c>
      <c r="B2758" t="s">
        <v>42</v>
      </c>
      <c r="C2758" t="s">
        <v>20</v>
      </c>
      <c r="D2758">
        <v>175847</v>
      </c>
      <c r="E2758">
        <v>0.85</v>
      </c>
      <c r="F2758" s="2">
        <f>Table1[[#This Row],[website_traffic]]*(Table1[[#This Row],[conversion_rate]]/100)</f>
        <v>1494.6995000000002</v>
      </c>
      <c r="G2758">
        <v>260816.29</v>
      </c>
      <c r="H2758" s="2">
        <f>Table1[[#This Row],[marketing_spend]]/Table1[[#This Row],[customer buying]]</f>
        <v>174.49413076006246</v>
      </c>
      <c r="I2758">
        <v>6626.01</v>
      </c>
      <c r="J2758">
        <v>54.67</v>
      </c>
      <c r="K2758" s="1">
        <f t="shared" si="43"/>
        <v>3003.5703330000001</v>
      </c>
      <c r="L2758">
        <v>59.71</v>
      </c>
      <c r="M2758">
        <v>0.93</v>
      </c>
      <c r="N2758" s="1">
        <f>Table1[[#This Row],[final_price]]*Table1[[#This Row],[competitor_price_index]]</f>
        <v>2793.3204096900004</v>
      </c>
      <c r="O2758" t="s">
        <v>45</v>
      </c>
      <c r="P2758">
        <v>3913</v>
      </c>
      <c r="Q2758">
        <v>1303</v>
      </c>
      <c r="R2758">
        <v>8.41</v>
      </c>
      <c r="S2758" s="2">
        <f>Table1[[#This Row],[units_sold]]*(Table1[[#This Row],[return_rate]]/100)</f>
        <v>109.5823</v>
      </c>
      <c r="T2758" s="2">
        <f>Table1[[#This Row],[units_sold]]-Table1[[#This Row],[unit_return]]</f>
        <v>1193.4177</v>
      </c>
      <c r="U2758">
        <f>Table1[[#This Row],[final_sold]]*Table1[[#This Row],[final_price]]</f>
        <v>3584513.9985970943</v>
      </c>
      <c r="V2758">
        <v>4.3600000000000003</v>
      </c>
      <c r="W2758">
        <v>14.6</v>
      </c>
    </row>
    <row r="2759" spans="1:23" x14ac:dyDescent="0.3">
      <c r="A2759">
        <v>2020</v>
      </c>
      <c r="B2759" t="s">
        <v>42</v>
      </c>
      <c r="C2759" t="s">
        <v>21</v>
      </c>
      <c r="D2759">
        <v>97742</v>
      </c>
      <c r="E2759">
        <v>2.66</v>
      </c>
      <c r="F2759" s="2">
        <f>Table1[[#This Row],[website_traffic]]*(Table1[[#This Row],[conversion_rate]]/100)</f>
        <v>2599.9372000000003</v>
      </c>
      <c r="G2759">
        <v>226453.01</v>
      </c>
      <c r="H2759" s="2">
        <f>Table1[[#This Row],[marketing_spend]]/Table1[[#This Row],[customer buying]]</f>
        <v>87.099415324339361</v>
      </c>
      <c r="I2759">
        <v>35202.75</v>
      </c>
      <c r="J2759">
        <v>1.72</v>
      </c>
      <c r="K2759" s="1">
        <f t="shared" si="43"/>
        <v>34597.262699999999</v>
      </c>
      <c r="L2759">
        <v>413.55</v>
      </c>
      <c r="M2759">
        <v>0.96</v>
      </c>
      <c r="N2759" s="1">
        <f>Table1[[#This Row],[final_price]]*Table1[[#This Row],[competitor_price_index]]</f>
        <v>33213.372191999995</v>
      </c>
      <c r="O2759" t="s">
        <v>45</v>
      </c>
      <c r="P2759">
        <v>3488</v>
      </c>
      <c r="Q2759">
        <v>2365</v>
      </c>
      <c r="R2759">
        <v>6.95</v>
      </c>
      <c r="S2759" s="2">
        <f>Table1[[#This Row],[units_sold]]*(Table1[[#This Row],[return_rate]]/100)</f>
        <v>164.36750000000001</v>
      </c>
      <c r="T2759" s="2">
        <f>Table1[[#This Row],[units_sold]]-Table1[[#This Row],[unit_return]]</f>
        <v>2200.6325000000002</v>
      </c>
      <c r="U2759">
        <f>Table1[[#This Row],[final_sold]]*Table1[[#This Row],[final_price]]</f>
        <v>76135860.708657756</v>
      </c>
      <c r="V2759">
        <v>4.55</v>
      </c>
      <c r="W2759">
        <v>7.65</v>
      </c>
    </row>
    <row r="2760" spans="1:23" x14ac:dyDescent="0.3">
      <c r="A2760">
        <v>2020</v>
      </c>
      <c r="B2760" t="s">
        <v>42</v>
      </c>
      <c r="C2760" t="s">
        <v>18</v>
      </c>
      <c r="D2760">
        <v>77438</v>
      </c>
      <c r="E2760">
        <v>3.78</v>
      </c>
      <c r="F2760" s="2">
        <f>Table1[[#This Row],[website_traffic]]*(Table1[[#This Row],[conversion_rate]]/100)</f>
        <v>2927.1563999999998</v>
      </c>
      <c r="G2760">
        <v>181426.84</v>
      </c>
      <c r="H2760" s="2">
        <f>Table1[[#This Row],[marketing_spend]]/Table1[[#This Row],[customer buying]]</f>
        <v>61.980576097676234</v>
      </c>
      <c r="I2760">
        <v>33256.82</v>
      </c>
      <c r="J2760">
        <v>57.5</v>
      </c>
      <c r="K2760" s="1">
        <f t="shared" si="43"/>
        <v>14134.148500000001</v>
      </c>
      <c r="L2760">
        <v>288.19</v>
      </c>
      <c r="M2760">
        <v>1.07</v>
      </c>
      <c r="N2760" s="1">
        <f>Table1[[#This Row],[final_price]]*Table1[[#This Row],[competitor_price_index]]</f>
        <v>15123.538895000002</v>
      </c>
      <c r="O2760" t="s">
        <v>45</v>
      </c>
      <c r="P2760">
        <v>1318</v>
      </c>
      <c r="Q2760">
        <v>2657</v>
      </c>
      <c r="R2760">
        <v>22.88</v>
      </c>
      <c r="S2760" s="2">
        <f>Table1[[#This Row],[units_sold]]*(Table1[[#This Row],[return_rate]]/100)</f>
        <v>607.92160000000001</v>
      </c>
      <c r="T2760" s="2">
        <f>Table1[[#This Row],[units_sold]]-Table1[[#This Row],[unit_return]]</f>
        <v>2049.0783999999999</v>
      </c>
      <c r="U2760">
        <f>Table1[[#This Row],[final_sold]]*Table1[[#This Row],[final_price]]</f>
        <v>28961978.393742401</v>
      </c>
      <c r="V2760">
        <v>4.54</v>
      </c>
      <c r="W2760">
        <v>10.71</v>
      </c>
    </row>
    <row r="2761" spans="1:23" x14ac:dyDescent="0.3">
      <c r="A2761">
        <v>2020</v>
      </c>
      <c r="B2761" t="s">
        <v>42</v>
      </c>
      <c r="C2761" t="s">
        <v>21</v>
      </c>
      <c r="D2761">
        <v>144075</v>
      </c>
      <c r="E2761">
        <v>5.34</v>
      </c>
      <c r="F2761" s="2">
        <f>Table1[[#This Row],[website_traffic]]*(Table1[[#This Row],[conversion_rate]]/100)</f>
        <v>7693.6049999999996</v>
      </c>
      <c r="G2761">
        <v>425124.48</v>
      </c>
      <c r="H2761" s="2">
        <f>Table1[[#This Row],[marketing_spend]]/Table1[[#This Row],[customer buying]]</f>
        <v>55.256863329999398</v>
      </c>
      <c r="I2761">
        <v>44056.4</v>
      </c>
      <c r="J2761">
        <v>0.34</v>
      </c>
      <c r="K2761" s="1">
        <f t="shared" si="43"/>
        <v>43906.608240000001</v>
      </c>
      <c r="L2761">
        <v>193.99</v>
      </c>
      <c r="M2761">
        <v>1.03</v>
      </c>
      <c r="N2761" s="1">
        <f>Table1[[#This Row],[final_price]]*Table1[[#This Row],[competitor_price_index]]</f>
        <v>45223.806487200003</v>
      </c>
      <c r="O2761" t="s">
        <v>44</v>
      </c>
      <c r="P2761">
        <v>1356</v>
      </c>
      <c r="Q2761">
        <v>5154</v>
      </c>
      <c r="R2761">
        <v>19.98</v>
      </c>
      <c r="S2761" s="2">
        <f>Table1[[#This Row],[units_sold]]*(Table1[[#This Row],[return_rate]]/100)</f>
        <v>1029.7692</v>
      </c>
      <c r="T2761" s="2">
        <f>Table1[[#This Row],[units_sold]]-Table1[[#This Row],[unit_return]]</f>
        <v>4124.2308000000003</v>
      </c>
      <c r="U2761">
        <f>Table1[[#This Row],[final_sold]]*Table1[[#This Row],[final_price]]</f>
        <v>181080986.02694181</v>
      </c>
      <c r="V2761">
        <v>2.68</v>
      </c>
      <c r="W2761">
        <v>15.12</v>
      </c>
    </row>
    <row r="2762" spans="1:23" x14ac:dyDescent="0.3">
      <c r="A2762">
        <v>2020</v>
      </c>
      <c r="B2762" t="s">
        <v>42</v>
      </c>
      <c r="C2762" t="s">
        <v>19</v>
      </c>
      <c r="D2762">
        <v>128430</v>
      </c>
      <c r="E2762">
        <v>4.5199999999999996</v>
      </c>
      <c r="F2762" s="2">
        <f>Table1[[#This Row],[website_traffic]]*(Table1[[#This Row],[conversion_rate]]/100)</f>
        <v>5805.0360000000001</v>
      </c>
      <c r="G2762">
        <v>132960.59</v>
      </c>
      <c r="H2762" s="2">
        <f>Table1[[#This Row],[marketing_spend]]/Table1[[#This Row],[customer buying]]</f>
        <v>22.904352358882871</v>
      </c>
      <c r="I2762">
        <v>34476.99</v>
      </c>
      <c r="J2762">
        <v>52.72</v>
      </c>
      <c r="K2762" s="1">
        <f t="shared" si="43"/>
        <v>16300.720872</v>
      </c>
      <c r="L2762">
        <v>334.12</v>
      </c>
      <c r="M2762">
        <v>0.95</v>
      </c>
      <c r="N2762" s="1">
        <f>Table1[[#This Row],[final_price]]*Table1[[#This Row],[competitor_price_index]]</f>
        <v>15485.684828399999</v>
      </c>
      <c r="O2762" t="s">
        <v>45</v>
      </c>
      <c r="P2762">
        <v>2109</v>
      </c>
      <c r="Q2762">
        <v>5561</v>
      </c>
      <c r="R2762">
        <v>4.49</v>
      </c>
      <c r="S2762" s="2">
        <f>Table1[[#This Row],[units_sold]]*(Table1[[#This Row],[return_rate]]/100)</f>
        <v>249.68890000000002</v>
      </c>
      <c r="T2762" s="2">
        <f>Table1[[#This Row],[units_sold]]-Table1[[#This Row],[unit_return]]</f>
        <v>5311.3110999999999</v>
      </c>
      <c r="U2762">
        <f>Table1[[#This Row],[final_sold]]*Table1[[#This Row],[final_price]]</f>
        <v>86578199.705455273</v>
      </c>
      <c r="V2762">
        <v>4.79</v>
      </c>
      <c r="W2762">
        <v>6.34</v>
      </c>
    </row>
    <row r="2763" spans="1:23" x14ac:dyDescent="0.3">
      <c r="A2763">
        <v>2020</v>
      </c>
      <c r="B2763" t="s">
        <v>42</v>
      </c>
      <c r="C2763" t="s">
        <v>22</v>
      </c>
      <c r="D2763">
        <v>94052</v>
      </c>
      <c r="E2763">
        <v>5.33</v>
      </c>
      <c r="F2763" s="2">
        <f>Table1[[#This Row],[website_traffic]]*(Table1[[#This Row],[conversion_rate]]/100)</f>
        <v>5012.9715999999999</v>
      </c>
      <c r="G2763">
        <v>272904.21000000002</v>
      </c>
      <c r="H2763" s="2">
        <f>Table1[[#This Row],[marketing_spend]]/Table1[[#This Row],[customer buying]]</f>
        <v>54.439608235562325</v>
      </c>
      <c r="I2763">
        <v>44235.41</v>
      </c>
      <c r="J2763">
        <v>38.799999999999997</v>
      </c>
      <c r="K2763" s="1">
        <f t="shared" si="43"/>
        <v>27072.070920000006</v>
      </c>
      <c r="L2763">
        <v>271.93</v>
      </c>
      <c r="M2763">
        <v>0.95</v>
      </c>
      <c r="N2763" s="1">
        <f>Table1[[#This Row],[final_price]]*Table1[[#This Row],[competitor_price_index]]</f>
        <v>25718.467374000003</v>
      </c>
      <c r="O2763" t="s">
        <v>45</v>
      </c>
      <c r="P2763">
        <v>2471</v>
      </c>
      <c r="Q2763">
        <v>3328</v>
      </c>
      <c r="R2763">
        <v>5.54</v>
      </c>
      <c r="S2763" s="2">
        <f>Table1[[#This Row],[units_sold]]*(Table1[[#This Row],[return_rate]]/100)</f>
        <v>184.37119999999999</v>
      </c>
      <c r="T2763" s="2">
        <f>Table1[[#This Row],[units_sold]]-Table1[[#This Row],[unit_return]]</f>
        <v>3143.6288</v>
      </c>
      <c r="U2763">
        <f>Table1[[#This Row],[final_sold]]*Table1[[#This Row],[final_price]]</f>
        <v>85104541.819754511</v>
      </c>
      <c r="V2763">
        <v>3.32</v>
      </c>
      <c r="W2763">
        <v>10.25</v>
      </c>
    </row>
    <row r="2764" spans="1:23" x14ac:dyDescent="0.3">
      <c r="A2764">
        <v>2020</v>
      </c>
      <c r="B2764" t="s">
        <v>42</v>
      </c>
      <c r="C2764" t="s">
        <v>19</v>
      </c>
      <c r="D2764">
        <v>91473</v>
      </c>
      <c r="E2764">
        <v>1.92</v>
      </c>
      <c r="F2764" s="2">
        <f>Table1[[#This Row],[website_traffic]]*(Table1[[#This Row],[conversion_rate]]/100)</f>
        <v>1756.2815999999998</v>
      </c>
      <c r="G2764">
        <v>12630.4</v>
      </c>
      <c r="H2764" s="2">
        <f>Table1[[#This Row],[marketing_spend]]/Table1[[#This Row],[customer buying]]</f>
        <v>7.1915574358918306</v>
      </c>
      <c r="I2764">
        <v>39207.85</v>
      </c>
      <c r="J2764">
        <v>40.33</v>
      </c>
      <c r="K2764" s="1">
        <f t="shared" si="43"/>
        <v>23395.324095</v>
      </c>
      <c r="L2764">
        <v>82.05</v>
      </c>
      <c r="M2764">
        <v>0.88</v>
      </c>
      <c r="N2764" s="1">
        <f>Table1[[#This Row],[final_price]]*Table1[[#This Row],[competitor_price_index]]</f>
        <v>20587.885203599999</v>
      </c>
      <c r="O2764" t="s">
        <v>45</v>
      </c>
      <c r="P2764">
        <v>351</v>
      </c>
      <c r="Q2764">
        <v>1183</v>
      </c>
      <c r="R2764">
        <v>1.61</v>
      </c>
      <c r="S2764" s="2">
        <f>Table1[[#This Row],[units_sold]]*(Table1[[#This Row],[return_rate]]/100)</f>
        <v>19.046299999999999</v>
      </c>
      <c r="T2764" s="2">
        <f>Table1[[#This Row],[units_sold]]-Table1[[#This Row],[unit_return]]</f>
        <v>1163.9537</v>
      </c>
      <c r="U2764">
        <f>Table1[[#This Row],[final_sold]]*Table1[[#This Row],[final_price]]</f>
        <v>27231074.043074403</v>
      </c>
      <c r="V2764">
        <v>3.37</v>
      </c>
      <c r="W2764">
        <v>11.48</v>
      </c>
    </row>
    <row r="2765" spans="1:23" x14ac:dyDescent="0.3">
      <c r="A2765">
        <v>2020</v>
      </c>
      <c r="B2765" t="s">
        <v>42</v>
      </c>
      <c r="C2765" t="s">
        <v>19</v>
      </c>
      <c r="D2765">
        <v>58251</v>
      </c>
      <c r="E2765">
        <v>6.44</v>
      </c>
      <c r="F2765" s="2">
        <f>Table1[[#This Row],[website_traffic]]*(Table1[[#This Row],[conversion_rate]]/100)</f>
        <v>3751.3643999999999</v>
      </c>
      <c r="G2765">
        <v>176847.59</v>
      </c>
      <c r="H2765" s="2">
        <f>Table1[[#This Row],[marketing_spend]]/Table1[[#This Row],[customer buying]]</f>
        <v>47.142205113424865</v>
      </c>
      <c r="I2765">
        <v>49790.96</v>
      </c>
      <c r="J2765">
        <v>35.03</v>
      </c>
      <c r="K2765" s="1">
        <f t="shared" si="43"/>
        <v>32349.186711999995</v>
      </c>
      <c r="L2765">
        <v>49.67</v>
      </c>
      <c r="M2765">
        <v>0.81</v>
      </c>
      <c r="N2765" s="1">
        <f>Table1[[#This Row],[final_price]]*Table1[[#This Row],[competitor_price_index]]</f>
        <v>26202.841236719996</v>
      </c>
      <c r="O2765" t="s">
        <v>45</v>
      </c>
      <c r="P2765">
        <v>2812</v>
      </c>
      <c r="Q2765">
        <v>2881</v>
      </c>
      <c r="R2765">
        <v>18.559999999999999</v>
      </c>
      <c r="S2765" s="2">
        <f>Table1[[#This Row],[units_sold]]*(Table1[[#This Row],[return_rate]]/100)</f>
        <v>534.71359999999993</v>
      </c>
      <c r="T2765" s="2">
        <f>Table1[[#This Row],[units_sold]]-Table1[[#This Row],[unit_return]]</f>
        <v>2346.2864</v>
      </c>
      <c r="U2765">
        <f>Table1[[#This Row],[final_sold]]*Table1[[#This Row],[final_price]]</f>
        <v>75900456.833426297</v>
      </c>
      <c r="V2765">
        <v>3.84</v>
      </c>
      <c r="W2765">
        <v>12.14</v>
      </c>
    </row>
    <row r="2766" spans="1:23" x14ac:dyDescent="0.3">
      <c r="A2766">
        <v>2020</v>
      </c>
      <c r="B2766" t="s">
        <v>42</v>
      </c>
      <c r="C2766" t="s">
        <v>19</v>
      </c>
      <c r="D2766">
        <v>139161</v>
      </c>
      <c r="E2766">
        <v>7.04</v>
      </c>
      <c r="F2766" s="2">
        <f>Table1[[#This Row],[website_traffic]]*(Table1[[#This Row],[conversion_rate]]/100)</f>
        <v>9796.9344000000001</v>
      </c>
      <c r="G2766">
        <v>55270.52</v>
      </c>
      <c r="H2766" s="2">
        <f>Table1[[#This Row],[marketing_spend]]/Table1[[#This Row],[customer buying]]</f>
        <v>5.6416137684865992</v>
      </c>
      <c r="I2766">
        <v>10309.08</v>
      </c>
      <c r="J2766">
        <v>47.76</v>
      </c>
      <c r="K2766" s="1">
        <f t="shared" si="43"/>
        <v>5385.4633919999997</v>
      </c>
      <c r="L2766">
        <v>122.6</v>
      </c>
      <c r="M2766">
        <v>1.06</v>
      </c>
      <c r="N2766" s="1">
        <f>Table1[[#This Row],[final_price]]*Table1[[#This Row],[competitor_price_index]]</f>
        <v>5708.5911955199999</v>
      </c>
      <c r="O2766" t="s">
        <v>45</v>
      </c>
      <c r="P2766">
        <v>2270</v>
      </c>
      <c r="Q2766">
        <v>5192</v>
      </c>
      <c r="R2766">
        <v>10.84</v>
      </c>
      <c r="S2766" s="2">
        <f>Table1[[#This Row],[units_sold]]*(Table1[[#This Row],[return_rate]]/100)</f>
        <v>562.81279999999992</v>
      </c>
      <c r="T2766" s="2">
        <f>Table1[[#This Row],[units_sold]]-Table1[[#This Row],[unit_return]]</f>
        <v>4629.1872000000003</v>
      </c>
      <c r="U2766">
        <f>Table1[[#This Row],[final_sold]]*Table1[[#This Row],[final_price]]</f>
        <v>24930318.200314984</v>
      </c>
      <c r="V2766">
        <v>2.65</v>
      </c>
      <c r="W2766">
        <v>6.6</v>
      </c>
    </row>
    <row r="2767" spans="1:23" x14ac:dyDescent="0.3">
      <c r="A2767">
        <v>2020</v>
      </c>
      <c r="B2767" t="s">
        <v>42</v>
      </c>
      <c r="C2767" t="s">
        <v>19</v>
      </c>
      <c r="D2767">
        <v>13043</v>
      </c>
      <c r="E2767">
        <v>1.69</v>
      </c>
      <c r="F2767" s="2">
        <f>Table1[[#This Row],[website_traffic]]*(Table1[[#This Row],[conversion_rate]]/100)</f>
        <v>220.42669999999998</v>
      </c>
      <c r="G2767">
        <v>447883.48</v>
      </c>
      <c r="H2767" s="2">
        <f>Table1[[#This Row],[marketing_spend]]/Table1[[#This Row],[customer buying]]</f>
        <v>2031.8930510686773</v>
      </c>
      <c r="I2767">
        <v>29603.22</v>
      </c>
      <c r="J2767">
        <v>37.659999999999997</v>
      </c>
      <c r="K2767" s="1">
        <f t="shared" si="43"/>
        <v>18454.647347999999</v>
      </c>
      <c r="L2767">
        <v>226.33</v>
      </c>
      <c r="M2767">
        <v>1</v>
      </c>
      <c r="N2767" s="1">
        <f>Table1[[#This Row],[final_price]]*Table1[[#This Row],[competitor_price_index]]</f>
        <v>18454.647347999999</v>
      </c>
      <c r="O2767" t="s">
        <v>45</v>
      </c>
      <c r="P2767">
        <v>3166</v>
      </c>
      <c r="Q2767">
        <v>214</v>
      </c>
      <c r="R2767">
        <v>9.1300000000000008</v>
      </c>
      <c r="S2767" s="2">
        <f>Table1[[#This Row],[units_sold]]*(Table1[[#This Row],[return_rate]]/100)</f>
        <v>19.5382</v>
      </c>
      <c r="T2767" s="2">
        <f>Table1[[#This Row],[units_sold]]-Table1[[#This Row],[unit_return]]</f>
        <v>194.46180000000001</v>
      </c>
      <c r="U2767">
        <f>Table1[[#This Row],[final_sold]]*Table1[[#This Row],[final_price]]</f>
        <v>3588723.9416573062</v>
      </c>
      <c r="V2767">
        <v>4.87</v>
      </c>
      <c r="W2767">
        <v>13.55</v>
      </c>
    </row>
    <row r="2768" spans="1:23" x14ac:dyDescent="0.3">
      <c r="A2768">
        <v>2020</v>
      </c>
      <c r="B2768" t="s">
        <v>42</v>
      </c>
      <c r="C2768" t="s">
        <v>18</v>
      </c>
      <c r="D2768">
        <v>91577</v>
      </c>
      <c r="E2768">
        <v>7.65</v>
      </c>
      <c r="F2768" s="2">
        <f>Table1[[#This Row],[website_traffic]]*(Table1[[#This Row],[conversion_rate]]/100)</f>
        <v>7005.6404999999995</v>
      </c>
      <c r="G2768">
        <v>239343.46</v>
      </c>
      <c r="H2768" s="2">
        <f>Table1[[#This Row],[marketing_spend]]/Table1[[#This Row],[customer buying]]</f>
        <v>34.164393676780875</v>
      </c>
      <c r="I2768">
        <v>37968.5</v>
      </c>
      <c r="J2768">
        <v>36.74</v>
      </c>
      <c r="K2768" s="1">
        <f t="shared" si="43"/>
        <v>24018.873100000001</v>
      </c>
      <c r="L2768">
        <v>277.05</v>
      </c>
      <c r="M2768">
        <v>0.89</v>
      </c>
      <c r="N2768" s="1">
        <f>Table1[[#This Row],[final_price]]*Table1[[#This Row],[competitor_price_index]]</f>
        <v>21376.797059</v>
      </c>
      <c r="O2768" t="s">
        <v>44</v>
      </c>
      <c r="P2768">
        <v>3739</v>
      </c>
      <c r="Q2768">
        <v>8144</v>
      </c>
      <c r="R2768">
        <v>3.68</v>
      </c>
      <c r="S2768" s="2">
        <f>Table1[[#This Row],[units_sold]]*(Table1[[#This Row],[return_rate]]/100)</f>
        <v>299.69920000000002</v>
      </c>
      <c r="T2768" s="2">
        <f>Table1[[#This Row],[units_sold]]-Table1[[#This Row],[unit_return]]</f>
        <v>7844.3008</v>
      </c>
      <c r="U2768">
        <f>Table1[[#This Row],[final_sold]]*Table1[[#This Row],[final_price]]</f>
        <v>188411265.47342849</v>
      </c>
      <c r="V2768">
        <v>4.6500000000000004</v>
      </c>
      <c r="W2768">
        <v>16.77</v>
      </c>
    </row>
    <row r="2769" spans="1:23" x14ac:dyDescent="0.3">
      <c r="A2769">
        <v>2020</v>
      </c>
      <c r="B2769" t="s">
        <v>42</v>
      </c>
      <c r="C2769" t="s">
        <v>21</v>
      </c>
      <c r="D2769">
        <v>74541</v>
      </c>
      <c r="E2769">
        <v>1.45</v>
      </c>
      <c r="F2769" s="2">
        <f>Table1[[#This Row],[website_traffic]]*(Table1[[#This Row],[conversion_rate]]/100)</f>
        <v>1080.8444999999999</v>
      </c>
      <c r="G2769">
        <v>25047.84</v>
      </c>
      <c r="H2769" s="2">
        <f>Table1[[#This Row],[marketing_spend]]/Table1[[#This Row],[customer buying]]</f>
        <v>23.174323410999456</v>
      </c>
      <c r="I2769">
        <v>385.24</v>
      </c>
      <c r="J2769">
        <v>11.51</v>
      </c>
      <c r="K2769" s="1">
        <f t="shared" si="43"/>
        <v>340.89887600000003</v>
      </c>
      <c r="L2769">
        <v>442.74</v>
      </c>
      <c r="M2769">
        <v>0.97</v>
      </c>
      <c r="N2769" s="1">
        <f>Table1[[#This Row],[final_price]]*Table1[[#This Row],[competitor_price_index]]</f>
        <v>330.67190972000003</v>
      </c>
      <c r="O2769" t="s">
        <v>45</v>
      </c>
      <c r="P2769">
        <v>4167</v>
      </c>
      <c r="Q2769">
        <v>804</v>
      </c>
      <c r="R2769">
        <v>17.05</v>
      </c>
      <c r="S2769" s="2">
        <f>Table1[[#This Row],[units_sold]]*(Table1[[#This Row],[return_rate]]/100)</f>
        <v>137.08200000000002</v>
      </c>
      <c r="T2769" s="2">
        <f>Table1[[#This Row],[units_sold]]-Table1[[#This Row],[unit_return]]</f>
        <v>666.91800000000001</v>
      </c>
      <c r="U2769">
        <f>Table1[[#This Row],[final_sold]]*Table1[[#This Row],[final_price]]</f>
        <v>227351.59658416803</v>
      </c>
      <c r="V2769">
        <v>3.72</v>
      </c>
      <c r="W2769">
        <v>5.46</v>
      </c>
    </row>
    <row r="2770" spans="1:23" x14ac:dyDescent="0.3">
      <c r="A2770">
        <v>2020</v>
      </c>
      <c r="B2770" t="s">
        <v>42</v>
      </c>
      <c r="C2770" t="s">
        <v>20</v>
      </c>
      <c r="D2770">
        <v>160206</v>
      </c>
      <c r="E2770">
        <v>4.3099999999999996</v>
      </c>
      <c r="F2770" s="2">
        <f>Table1[[#This Row],[website_traffic]]*(Table1[[#This Row],[conversion_rate]]/100)</f>
        <v>6904.8786</v>
      </c>
      <c r="G2770">
        <v>337618.29</v>
      </c>
      <c r="H2770" s="2">
        <f>Table1[[#This Row],[marketing_spend]]/Table1[[#This Row],[customer buying]]</f>
        <v>48.895615630374728</v>
      </c>
      <c r="I2770">
        <v>11557.48</v>
      </c>
      <c r="J2770">
        <v>56.51</v>
      </c>
      <c r="K2770" s="1">
        <f t="shared" si="43"/>
        <v>5026.3480520000003</v>
      </c>
      <c r="L2770">
        <v>132.59</v>
      </c>
      <c r="M2770">
        <v>0.97</v>
      </c>
      <c r="N2770" s="1">
        <f>Table1[[#This Row],[final_price]]*Table1[[#This Row],[competitor_price_index]]</f>
        <v>4875.5576104399997</v>
      </c>
      <c r="O2770" t="s">
        <v>45</v>
      </c>
      <c r="P2770">
        <v>1993</v>
      </c>
      <c r="Q2770">
        <v>3714</v>
      </c>
      <c r="R2770">
        <v>24.94</v>
      </c>
      <c r="S2770" s="2">
        <f>Table1[[#This Row],[units_sold]]*(Table1[[#This Row],[return_rate]]/100)</f>
        <v>926.27160000000003</v>
      </c>
      <c r="T2770" s="2">
        <f>Table1[[#This Row],[units_sold]]-Table1[[#This Row],[unit_return]]</f>
        <v>2787.7284</v>
      </c>
      <c r="U2770">
        <f>Table1[[#This Row],[final_sold]]*Table1[[#This Row],[final_price]]</f>
        <v>14012093.212845078</v>
      </c>
      <c r="V2770">
        <v>2.69</v>
      </c>
      <c r="W2770">
        <v>18.21</v>
      </c>
    </row>
    <row r="2771" spans="1:23" x14ac:dyDescent="0.3">
      <c r="A2771">
        <v>2020</v>
      </c>
      <c r="B2771" t="s">
        <v>42</v>
      </c>
      <c r="C2771" t="s">
        <v>22</v>
      </c>
      <c r="D2771">
        <v>106148</v>
      </c>
      <c r="E2771">
        <v>7.82</v>
      </c>
      <c r="F2771" s="2">
        <f>Table1[[#This Row],[website_traffic]]*(Table1[[#This Row],[conversion_rate]]/100)</f>
        <v>8300.7736000000004</v>
      </c>
      <c r="G2771">
        <v>205586.76</v>
      </c>
      <c r="H2771" s="2">
        <f>Table1[[#This Row],[marketing_spend]]/Table1[[#This Row],[customer buying]]</f>
        <v>24.767180736022002</v>
      </c>
      <c r="I2771">
        <v>38335.01</v>
      </c>
      <c r="J2771">
        <v>24.16</v>
      </c>
      <c r="K2771" s="1">
        <f t="shared" si="43"/>
        <v>29073.271584000002</v>
      </c>
      <c r="L2771">
        <v>370.44</v>
      </c>
      <c r="M2771">
        <v>1.01</v>
      </c>
      <c r="N2771" s="1">
        <f>Table1[[#This Row],[final_price]]*Table1[[#This Row],[competitor_price_index]]</f>
        <v>29364.004299840002</v>
      </c>
      <c r="O2771" t="s">
        <v>45</v>
      </c>
      <c r="P2771">
        <v>3494</v>
      </c>
      <c r="Q2771">
        <v>7304</v>
      </c>
      <c r="R2771">
        <v>17.2</v>
      </c>
      <c r="S2771" s="2">
        <f>Table1[[#This Row],[units_sold]]*(Table1[[#This Row],[return_rate]]/100)</f>
        <v>1256.288</v>
      </c>
      <c r="T2771" s="2">
        <f>Table1[[#This Row],[units_sold]]-Table1[[#This Row],[unit_return]]</f>
        <v>6047.7119999999995</v>
      </c>
      <c r="U2771">
        <f>Table1[[#This Row],[final_sold]]*Table1[[#This Row],[final_price]]</f>
        <v>175826773.43781582</v>
      </c>
      <c r="V2771">
        <v>4.4000000000000004</v>
      </c>
      <c r="W2771">
        <v>14.88</v>
      </c>
    </row>
    <row r="2772" spans="1:23" x14ac:dyDescent="0.3">
      <c r="A2772">
        <v>2020</v>
      </c>
      <c r="B2772" t="s">
        <v>42</v>
      </c>
      <c r="C2772" t="s">
        <v>21</v>
      </c>
      <c r="D2772">
        <v>178367</v>
      </c>
      <c r="E2772">
        <v>5.89</v>
      </c>
      <c r="F2772" s="2">
        <f>Table1[[#This Row],[website_traffic]]*(Table1[[#This Row],[conversion_rate]]/100)</f>
        <v>10505.816299999999</v>
      </c>
      <c r="G2772">
        <v>108290.47</v>
      </c>
      <c r="H2772" s="2">
        <f>Table1[[#This Row],[marketing_spend]]/Table1[[#This Row],[customer buying]]</f>
        <v>10.307668334158862</v>
      </c>
      <c r="I2772">
        <v>21435.02</v>
      </c>
      <c r="J2772">
        <v>4.17</v>
      </c>
      <c r="K2772" s="1">
        <f t="shared" si="43"/>
        <v>20541.179666</v>
      </c>
      <c r="L2772">
        <v>402.96</v>
      </c>
      <c r="M2772">
        <v>1.1200000000000001</v>
      </c>
      <c r="N2772" s="1">
        <f>Table1[[#This Row],[final_price]]*Table1[[#This Row],[competitor_price_index]]</f>
        <v>23006.121225920004</v>
      </c>
      <c r="O2772" t="s">
        <v>45</v>
      </c>
      <c r="P2772">
        <v>3848</v>
      </c>
      <c r="Q2772">
        <v>6849</v>
      </c>
      <c r="R2772">
        <v>9.58</v>
      </c>
      <c r="S2772" s="2">
        <f>Table1[[#This Row],[units_sold]]*(Table1[[#This Row],[return_rate]]/100)</f>
        <v>656.13419999999996</v>
      </c>
      <c r="T2772" s="2">
        <f>Table1[[#This Row],[units_sold]]-Table1[[#This Row],[unit_return]]</f>
        <v>6192.8657999999996</v>
      </c>
      <c r="U2772">
        <f>Table1[[#This Row],[final_sold]]*Table1[[#This Row],[final_price]]</f>
        <v>127208769.04522681</v>
      </c>
      <c r="V2772">
        <v>3.26</v>
      </c>
      <c r="W2772">
        <v>8.07</v>
      </c>
    </row>
    <row r="2773" spans="1:23" x14ac:dyDescent="0.3">
      <c r="A2773">
        <v>2020</v>
      </c>
      <c r="B2773" t="s">
        <v>42</v>
      </c>
      <c r="C2773" t="s">
        <v>19</v>
      </c>
      <c r="D2773">
        <v>171678</v>
      </c>
      <c r="E2773">
        <v>4.1100000000000003</v>
      </c>
      <c r="F2773" s="2">
        <f>Table1[[#This Row],[website_traffic]]*(Table1[[#This Row],[conversion_rate]]/100)</f>
        <v>7055.9658000000009</v>
      </c>
      <c r="G2773">
        <v>157336.01</v>
      </c>
      <c r="H2773" s="2">
        <f>Table1[[#This Row],[marketing_spend]]/Table1[[#This Row],[customer buying]]</f>
        <v>22.298295436749424</v>
      </c>
      <c r="I2773">
        <v>45746.3</v>
      </c>
      <c r="J2773">
        <v>10.82</v>
      </c>
      <c r="K2773" s="1">
        <f t="shared" si="43"/>
        <v>40796.550340000002</v>
      </c>
      <c r="L2773">
        <v>290.06</v>
      </c>
      <c r="M2773">
        <v>1.07</v>
      </c>
      <c r="N2773" s="1">
        <f>Table1[[#This Row],[final_price]]*Table1[[#This Row],[competitor_price_index]]</f>
        <v>43652.308863800004</v>
      </c>
      <c r="O2773" t="s">
        <v>45</v>
      </c>
      <c r="P2773">
        <v>2137</v>
      </c>
      <c r="Q2773">
        <v>4699</v>
      </c>
      <c r="R2773">
        <v>14.49</v>
      </c>
      <c r="S2773" s="2">
        <f>Table1[[#This Row],[units_sold]]*(Table1[[#This Row],[return_rate]]/100)</f>
        <v>680.88509999999997</v>
      </c>
      <c r="T2773" s="2">
        <f>Table1[[#This Row],[units_sold]]-Table1[[#This Row],[unit_return]]</f>
        <v>4018.1149</v>
      </c>
      <c r="U2773">
        <f>Table1[[#This Row],[final_sold]]*Table1[[#This Row],[final_price]]</f>
        <v>163925226.78975406</v>
      </c>
      <c r="V2773">
        <v>3.33</v>
      </c>
      <c r="W2773">
        <v>8.17</v>
      </c>
    </row>
    <row r="2774" spans="1:23" x14ac:dyDescent="0.3">
      <c r="A2774">
        <v>2020</v>
      </c>
      <c r="B2774" t="s">
        <v>42</v>
      </c>
      <c r="C2774" t="s">
        <v>22</v>
      </c>
      <c r="D2774">
        <v>189883</v>
      </c>
      <c r="E2774">
        <v>1.2</v>
      </c>
      <c r="F2774" s="2">
        <f>Table1[[#This Row],[website_traffic]]*(Table1[[#This Row],[conversion_rate]]/100)</f>
        <v>2278.596</v>
      </c>
      <c r="G2774">
        <v>109290.52</v>
      </c>
      <c r="H2774" s="2">
        <f>Table1[[#This Row],[marketing_spend]]/Table1[[#This Row],[customer buying]]</f>
        <v>47.963974306985534</v>
      </c>
      <c r="I2774">
        <v>21976.63</v>
      </c>
      <c r="J2774">
        <v>28.21</v>
      </c>
      <c r="K2774" s="1">
        <f t="shared" si="43"/>
        <v>15777.022677000001</v>
      </c>
      <c r="L2774">
        <v>381.75</v>
      </c>
      <c r="M2774">
        <v>1.08</v>
      </c>
      <c r="N2774" s="1">
        <f>Table1[[#This Row],[final_price]]*Table1[[#This Row],[competitor_price_index]]</f>
        <v>17039.184491160002</v>
      </c>
      <c r="O2774" t="s">
        <v>45</v>
      </c>
      <c r="P2774">
        <v>4041</v>
      </c>
      <c r="Q2774">
        <v>1512</v>
      </c>
      <c r="R2774">
        <v>18.670000000000002</v>
      </c>
      <c r="S2774" s="2">
        <f>Table1[[#This Row],[units_sold]]*(Table1[[#This Row],[return_rate]]/100)</f>
        <v>282.29040000000003</v>
      </c>
      <c r="T2774" s="2">
        <f>Table1[[#This Row],[units_sold]]-Table1[[#This Row],[unit_return]]</f>
        <v>1229.7095999999999</v>
      </c>
      <c r="U2774">
        <f>Table1[[#This Row],[final_sold]]*Table1[[#This Row],[final_price]]</f>
        <v>19401156.2453246</v>
      </c>
      <c r="V2774">
        <v>3.32</v>
      </c>
      <c r="W2774">
        <v>11.29</v>
      </c>
    </row>
    <row r="2775" spans="1:23" x14ac:dyDescent="0.3">
      <c r="A2775">
        <v>2020</v>
      </c>
      <c r="B2775" t="s">
        <v>42</v>
      </c>
      <c r="C2775" t="s">
        <v>18</v>
      </c>
      <c r="D2775">
        <v>116694</v>
      </c>
      <c r="E2775">
        <v>7.48</v>
      </c>
      <c r="F2775" s="2">
        <f>Table1[[#This Row],[website_traffic]]*(Table1[[#This Row],[conversion_rate]]/100)</f>
        <v>8728.7111999999997</v>
      </c>
      <c r="G2775">
        <v>261950.41</v>
      </c>
      <c r="H2775" s="2">
        <f>Table1[[#This Row],[marketing_spend]]/Table1[[#This Row],[customer buying]]</f>
        <v>30.010204713841375</v>
      </c>
      <c r="I2775">
        <v>20652.88</v>
      </c>
      <c r="J2775">
        <v>48.07</v>
      </c>
      <c r="K2775" s="1">
        <f t="shared" si="43"/>
        <v>10725.040584</v>
      </c>
      <c r="L2775">
        <v>327.11</v>
      </c>
      <c r="M2775">
        <v>0.86</v>
      </c>
      <c r="N2775" s="1">
        <f>Table1[[#This Row],[final_price]]*Table1[[#This Row],[competitor_price_index]]</f>
        <v>9223.5349022400005</v>
      </c>
      <c r="O2775" t="s">
        <v>45</v>
      </c>
      <c r="P2775">
        <v>4765</v>
      </c>
      <c r="Q2775">
        <v>4992</v>
      </c>
      <c r="R2775">
        <v>24.29</v>
      </c>
      <c r="S2775" s="2">
        <f>Table1[[#This Row],[units_sold]]*(Table1[[#This Row],[return_rate]]/100)</f>
        <v>1212.5568000000001</v>
      </c>
      <c r="T2775" s="2">
        <f>Table1[[#This Row],[units_sold]]-Table1[[#This Row],[unit_return]]</f>
        <v>3779.4431999999997</v>
      </c>
      <c r="U2775">
        <f>Table1[[#This Row],[final_sold]]*Table1[[#This Row],[final_price]]</f>
        <v>40534681.704922825</v>
      </c>
      <c r="V2775">
        <v>2.86</v>
      </c>
      <c r="W2775">
        <v>16.440000000000001</v>
      </c>
    </row>
    <row r="2776" spans="1:23" x14ac:dyDescent="0.3">
      <c r="A2776">
        <v>2020</v>
      </c>
      <c r="B2776" t="s">
        <v>42</v>
      </c>
      <c r="C2776" t="s">
        <v>19</v>
      </c>
      <c r="D2776">
        <v>79488</v>
      </c>
      <c r="E2776">
        <v>2.0699999999999998</v>
      </c>
      <c r="F2776" s="2">
        <f>Table1[[#This Row],[website_traffic]]*(Table1[[#This Row],[conversion_rate]]/100)</f>
        <v>1645.4015999999999</v>
      </c>
      <c r="G2776">
        <v>16229.99</v>
      </c>
      <c r="H2776" s="2">
        <f>Table1[[#This Row],[marketing_spend]]/Table1[[#This Row],[customer buying]]</f>
        <v>9.8638472212498147</v>
      </c>
      <c r="I2776">
        <v>4925.2299999999996</v>
      </c>
      <c r="J2776">
        <v>48.19</v>
      </c>
      <c r="K2776" s="1">
        <f t="shared" si="43"/>
        <v>2551.7616629999998</v>
      </c>
      <c r="L2776">
        <v>148.74</v>
      </c>
      <c r="M2776">
        <v>1.1599999999999999</v>
      </c>
      <c r="N2776" s="1">
        <f>Table1[[#This Row],[final_price]]*Table1[[#This Row],[competitor_price_index]]</f>
        <v>2960.0435290799996</v>
      </c>
      <c r="O2776" t="s">
        <v>45</v>
      </c>
      <c r="P2776">
        <v>4387</v>
      </c>
      <c r="Q2776">
        <v>1092</v>
      </c>
      <c r="R2776">
        <v>11.8</v>
      </c>
      <c r="S2776" s="2">
        <f>Table1[[#This Row],[units_sold]]*(Table1[[#This Row],[return_rate]]/100)</f>
        <v>128.85599999999999</v>
      </c>
      <c r="T2776" s="2">
        <f>Table1[[#This Row],[units_sold]]-Table1[[#This Row],[unit_return]]</f>
        <v>963.14400000000001</v>
      </c>
      <c r="U2776">
        <f>Table1[[#This Row],[final_sold]]*Table1[[#This Row],[final_price]]</f>
        <v>2457713.935148472</v>
      </c>
      <c r="V2776">
        <v>3.32</v>
      </c>
      <c r="W2776">
        <v>4.78</v>
      </c>
    </row>
    <row r="2777" spans="1:23" x14ac:dyDescent="0.3">
      <c r="A2777">
        <v>2020</v>
      </c>
      <c r="B2777" t="s">
        <v>42</v>
      </c>
      <c r="C2777" t="s">
        <v>18</v>
      </c>
      <c r="D2777">
        <v>198578</v>
      </c>
      <c r="E2777">
        <v>2.5299999999999998</v>
      </c>
      <c r="F2777" s="2">
        <f>Table1[[#This Row],[website_traffic]]*(Table1[[#This Row],[conversion_rate]]/100)</f>
        <v>5024.0234</v>
      </c>
      <c r="G2777">
        <v>132496.01999999999</v>
      </c>
      <c r="H2777" s="2">
        <f>Table1[[#This Row],[marketing_spend]]/Table1[[#This Row],[customer buying]]</f>
        <v>26.37249261219603</v>
      </c>
      <c r="I2777">
        <v>36668.07</v>
      </c>
      <c r="J2777">
        <v>55.59</v>
      </c>
      <c r="K2777" s="1">
        <f t="shared" si="43"/>
        <v>16284.289886999997</v>
      </c>
      <c r="L2777">
        <v>152.35</v>
      </c>
      <c r="M2777">
        <v>0.95</v>
      </c>
      <c r="N2777" s="1">
        <f>Table1[[#This Row],[final_price]]*Table1[[#This Row],[competitor_price_index]]</f>
        <v>15470.075392649997</v>
      </c>
      <c r="O2777" t="s">
        <v>45</v>
      </c>
      <c r="P2777">
        <v>3413</v>
      </c>
      <c r="Q2777">
        <v>4230</v>
      </c>
      <c r="R2777">
        <v>16.46</v>
      </c>
      <c r="S2777" s="2">
        <f>Table1[[#This Row],[units_sold]]*(Table1[[#This Row],[return_rate]]/100)</f>
        <v>696.25800000000004</v>
      </c>
      <c r="T2777" s="2">
        <f>Table1[[#This Row],[units_sold]]-Table1[[#This Row],[unit_return]]</f>
        <v>3533.7420000000002</v>
      </c>
      <c r="U2777">
        <f>Table1[[#This Row],[final_sold]]*Table1[[#This Row],[final_price]]</f>
        <v>57544479.113867149</v>
      </c>
      <c r="V2777">
        <v>4.21</v>
      </c>
      <c r="W2777">
        <v>15.59</v>
      </c>
    </row>
    <row r="2778" spans="1:23" x14ac:dyDescent="0.3">
      <c r="A2778">
        <v>2020</v>
      </c>
      <c r="B2778" t="s">
        <v>42</v>
      </c>
      <c r="C2778" t="s">
        <v>19</v>
      </c>
      <c r="D2778">
        <v>6618</v>
      </c>
      <c r="E2778">
        <v>1.48</v>
      </c>
      <c r="F2778" s="2">
        <f>Table1[[#This Row],[website_traffic]]*(Table1[[#This Row],[conversion_rate]]/100)</f>
        <v>97.946400000000011</v>
      </c>
      <c r="G2778">
        <v>391482.75</v>
      </c>
      <c r="H2778" s="2">
        <f>Table1[[#This Row],[marketing_spend]]/Table1[[#This Row],[customer buying]]</f>
        <v>3996.9080027443579</v>
      </c>
      <c r="I2778">
        <v>25801.22</v>
      </c>
      <c r="J2778">
        <v>52.44</v>
      </c>
      <c r="K2778" s="1">
        <f t="shared" si="43"/>
        <v>12271.060232000002</v>
      </c>
      <c r="L2778">
        <v>212.51</v>
      </c>
      <c r="M2778">
        <v>1.1399999999999999</v>
      </c>
      <c r="N2778" s="1">
        <f>Table1[[#This Row],[final_price]]*Table1[[#This Row],[competitor_price_index]]</f>
        <v>13989.008664480001</v>
      </c>
      <c r="O2778" t="s">
        <v>45</v>
      </c>
      <c r="P2778">
        <v>4376</v>
      </c>
      <c r="Q2778">
        <v>94</v>
      </c>
      <c r="R2778">
        <v>14.69</v>
      </c>
      <c r="S2778" s="2">
        <f>Table1[[#This Row],[units_sold]]*(Table1[[#This Row],[return_rate]]/100)</f>
        <v>13.8086</v>
      </c>
      <c r="T2778" s="2">
        <f>Table1[[#This Row],[units_sold]]-Table1[[#This Row],[unit_return]]</f>
        <v>80.191400000000002</v>
      </c>
      <c r="U2778">
        <f>Table1[[#This Row],[final_sold]]*Table1[[#This Row],[final_price]]</f>
        <v>984033.49948840495</v>
      </c>
      <c r="V2778">
        <v>4.8099999999999996</v>
      </c>
      <c r="W2778">
        <v>16.11</v>
      </c>
    </row>
    <row r="2779" spans="1:23" x14ac:dyDescent="0.3">
      <c r="A2779">
        <v>2020</v>
      </c>
      <c r="B2779" t="s">
        <v>42</v>
      </c>
      <c r="C2779" t="s">
        <v>21</v>
      </c>
      <c r="D2779">
        <v>73706</v>
      </c>
      <c r="E2779">
        <v>3.06</v>
      </c>
      <c r="F2779" s="2">
        <f>Table1[[#This Row],[website_traffic]]*(Table1[[#This Row],[conversion_rate]]/100)</f>
        <v>2255.4036000000001</v>
      </c>
      <c r="G2779">
        <v>246313.63</v>
      </c>
      <c r="H2779" s="2">
        <f>Table1[[#This Row],[marketing_spend]]/Table1[[#This Row],[customer buying]]</f>
        <v>109.21044464059558</v>
      </c>
      <c r="I2779">
        <v>49850.13</v>
      </c>
      <c r="J2779">
        <v>26.87</v>
      </c>
      <c r="K2779" s="1">
        <f t="shared" si="43"/>
        <v>36455.400069000003</v>
      </c>
      <c r="L2779">
        <v>324.81</v>
      </c>
      <c r="M2779">
        <v>1.07</v>
      </c>
      <c r="N2779" s="1">
        <f>Table1[[#This Row],[final_price]]*Table1[[#This Row],[competitor_price_index]]</f>
        <v>39007.278073830006</v>
      </c>
      <c r="O2779" t="s">
        <v>45</v>
      </c>
      <c r="P2779">
        <v>2875</v>
      </c>
      <c r="Q2779">
        <v>1308</v>
      </c>
      <c r="R2779">
        <v>18.05</v>
      </c>
      <c r="S2779" s="2">
        <f>Table1[[#This Row],[units_sold]]*(Table1[[#This Row],[return_rate]]/100)</f>
        <v>236.09399999999999</v>
      </c>
      <c r="T2779" s="2">
        <f>Table1[[#This Row],[units_sold]]-Table1[[#This Row],[unit_return]]</f>
        <v>1071.9059999999999</v>
      </c>
      <c r="U2779">
        <f>Table1[[#This Row],[final_sold]]*Table1[[#This Row],[final_price]]</f>
        <v>39076762.066361517</v>
      </c>
      <c r="V2779">
        <v>2.9</v>
      </c>
      <c r="W2779">
        <v>4.45</v>
      </c>
    </row>
    <row r="2780" spans="1:23" x14ac:dyDescent="0.3">
      <c r="A2780">
        <v>2020</v>
      </c>
      <c r="B2780" t="s">
        <v>42</v>
      </c>
      <c r="C2780" t="s">
        <v>20</v>
      </c>
      <c r="D2780">
        <v>26094</v>
      </c>
      <c r="E2780">
        <v>4.2</v>
      </c>
      <c r="F2780" s="2">
        <f>Table1[[#This Row],[website_traffic]]*(Table1[[#This Row],[conversion_rate]]/100)</f>
        <v>1095.9480000000001</v>
      </c>
      <c r="G2780">
        <v>174656.5</v>
      </c>
      <c r="H2780" s="2">
        <f>Table1[[#This Row],[marketing_spend]]/Table1[[#This Row],[customer buying]]</f>
        <v>159.36568158343277</v>
      </c>
      <c r="I2780">
        <v>30685.5</v>
      </c>
      <c r="J2780">
        <v>32.96</v>
      </c>
      <c r="K2780" s="1">
        <f t="shared" si="43"/>
        <v>20571.5592</v>
      </c>
      <c r="L2780">
        <v>190.86</v>
      </c>
      <c r="M2780">
        <v>0.95</v>
      </c>
      <c r="N2780" s="1">
        <f>Table1[[#This Row],[final_price]]*Table1[[#This Row],[competitor_price_index]]</f>
        <v>19542.981239999997</v>
      </c>
      <c r="O2780" t="s">
        <v>45</v>
      </c>
      <c r="P2780">
        <v>185</v>
      </c>
      <c r="Q2780">
        <v>944</v>
      </c>
      <c r="R2780">
        <v>12.7</v>
      </c>
      <c r="S2780" s="2">
        <f>Table1[[#This Row],[units_sold]]*(Table1[[#This Row],[return_rate]]/100)</f>
        <v>119.88800000000001</v>
      </c>
      <c r="T2780" s="2">
        <f>Table1[[#This Row],[units_sold]]-Table1[[#This Row],[unit_return]]</f>
        <v>824.11199999999997</v>
      </c>
      <c r="U2780">
        <f>Table1[[#This Row],[final_sold]]*Table1[[#This Row],[final_price]]</f>
        <v>16953268.795430399</v>
      </c>
      <c r="V2780">
        <v>4.3099999999999996</v>
      </c>
      <c r="W2780">
        <v>11.09</v>
      </c>
    </row>
    <row r="2781" spans="1:23" x14ac:dyDescent="0.3">
      <c r="A2781">
        <v>2020</v>
      </c>
      <c r="B2781" t="s">
        <v>42</v>
      </c>
      <c r="C2781" t="s">
        <v>20</v>
      </c>
      <c r="D2781">
        <v>158889</v>
      </c>
      <c r="E2781">
        <v>1.74</v>
      </c>
      <c r="F2781" s="2">
        <f>Table1[[#This Row],[website_traffic]]*(Table1[[#This Row],[conversion_rate]]/100)</f>
        <v>2764.6686</v>
      </c>
      <c r="G2781">
        <v>116859.3</v>
      </c>
      <c r="H2781" s="2">
        <f>Table1[[#This Row],[marketing_spend]]/Table1[[#This Row],[customer buying]]</f>
        <v>42.268827446443311</v>
      </c>
      <c r="I2781">
        <v>21762.06</v>
      </c>
      <c r="J2781">
        <v>16.38</v>
      </c>
      <c r="K2781" s="1">
        <f t="shared" si="43"/>
        <v>18197.434572000002</v>
      </c>
      <c r="L2781">
        <v>76.53</v>
      </c>
      <c r="M2781">
        <v>1.1000000000000001</v>
      </c>
      <c r="N2781" s="1">
        <f>Table1[[#This Row],[final_price]]*Table1[[#This Row],[competitor_price_index]]</f>
        <v>20017.178029200004</v>
      </c>
      <c r="O2781" t="s">
        <v>45</v>
      </c>
      <c r="P2781">
        <v>382</v>
      </c>
      <c r="Q2781">
        <v>2079</v>
      </c>
      <c r="R2781">
        <v>10.6</v>
      </c>
      <c r="S2781" s="2">
        <f>Table1[[#This Row],[units_sold]]*(Table1[[#This Row],[return_rate]]/100)</f>
        <v>220.374</v>
      </c>
      <c r="T2781" s="2">
        <f>Table1[[#This Row],[units_sold]]-Table1[[#This Row],[unit_return]]</f>
        <v>1858.626</v>
      </c>
      <c r="U2781">
        <f>Table1[[#This Row],[final_sold]]*Table1[[#This Row],[final_price]]</f>
        <v>33822225.028818078</v>
      </c>
      <c r="V2781">
        <v>3.76</v>
      </c>
      <c r="W2781">
        <v>9.18</v>
      </c>
    </row>
    <row r="2782" spans="1:23" x14ac:dyDescent="0.3">
      <c r="A2782">
        <v>2020</v>
      </c>
      <c r="B2782" t="s">
        <v>42</v>
      </c>
      <c r="C2782" t="s">
        <v>22</v>
      </c>
      <c r="D2782">
        <v>58858</v>
      </c>
      <c r="E2782">
        <v>1.08</v>
      </c>
      <c r="F2782" s="2">
        <f>Table1[[#This Row],[website_traffic]]*(Table1[[#This Row],[conversion_rate]]/100)</f>
        <v>635.66640000000007</v>
      </c>
      <c r="G2782">
        <v>152801.43</v>
      </c>
      <c r="H2782" s="2">
        <f>Table1[[#This Row],[marketing_spend]]/Table1[[#This Row],[customer buying]]</f>
        <v>240.37990681904844</v>
      </c>
      <c r="I2782">
        <v>48008.59</v>
      </c>
      <c r="J2782">
        <v>20.63</v>
      </c>
      <c r="K2782" s="1">
        <f t="shared" si="43"/>
        <v>38104.417883000002</v>
      </c>
      <c r="L2782">
        <v>441.38</v>
      </c>
      <c r="M2782">
        <v>1.19</v>
      </c>
      <c r="N2782" s="1">
        <f>Table1[[#This Row],[final_price]]*Table1[[#This Row],[competitor_price_index]]</f>
        <v>45344.257280769998</v>
      </c>
      <c r="O2782" t="s">
        <v>44</v>
      </c>
      <c r="P2782">
        <v>3577</v>
      </c>
      <c r="Q2782">
        <v>707</v>
      </c>
      <c r="R2782">
        <v>5.66</v>
      </c>
      <c r="S2782" s="2">
        <f>Table1[[#This Row],[units_sold]]*(Table1[[#This Row],[return_rate]]/100)</f>
        <v>40.016200000000005</v>
      </c>
      <c r="T2782" s="2">
        <f>Table1[[#This Row],[units_sold]]-Table1[[#This Row],[unit_return]]</f>
        <v>666.98379999999997</v>
      </c>
      <c r="U2782">
        <f>Table1[[#This Row],[final_sold]]*Table1[[#This Row],[final_price]]</f>
        <v>25415029.436391294</v>
      </c>
      <c r="V2782">
        <v>4.45</v>
      </c>
      <c r="W2782">
        <v>14.96</v>
      </c>
    </row>
    <row r="2783" spans="1:23" x14ac:dyDescent="0.3">
      <c r="A2783">
        <v>2020</v>
      </c>
      <c r="B2783" t="s">
        <v>42</v>
      </c>
      <c r="C2783" t="s">
        <v>20</v>
      </c>
      <c r="D2783">
        <v>132240</v>
      </c>
      <c r="E2783">
        <v>5.16</v>
      </c>
      <c r="F2783" s="2">
        <f>Table1[[#This Row],[website_traffic]]*(Table1[[#This Row],[conversion_rate]]/100)</f>
        <v>6823.5839999999998</v>
      </c>
      <c r="G2783">
        <v>191018.48</v>
      </c>
      <c r="H2783" s="2">
        <f>Table1[[#This Row],[marketing_spend]]/Table1[[#This Row],[customer buying]]</f>
        <v>27.993863635297817</v>
      </c>
      <c r="I2783">
        <v>1140.27</v>
      </c>
      <c r="J2783">
        <v>46.31</v>
      </c>
      <c r="K2783" s="1">
        <f t="shared" si="43"/>
        <v>612.21096299999988</v>
      </c>
      <c r="L2783">
        <v>120.28</v>
      </c>
      <c r="M2783">
        <v>1.07</v>
      </c>
      <c r="N2783" s="1">
        <f>Table1[[#This Row],[final_price]]*Table1[[#This Row],[competitor_price_index]]</f>
        <v>655.0657304099999</v>
      </c>
      <c r="O2783" t="s">
        <v>44</v>
      </c>
      <c r="P2783">
        <v>1302</v>
      </c>
      <c r="Q2783">
        <v>4674</v>
      </c>
      <c r="R2783">
        <v>1.35</v>
      </c>
      <c r="S2783" s="2">
        <f>Table1[[#This Row],[units_sold]]*(Table1[[#This Row],[return_rate]]/100)</f>
        <v>63.099000000000011</v>
      </c>
      <c r="T2783" s="2">
        <f>Table1[[#This Row],[units_sold]]-Table1[[#This Row],[unit_return]]</f>
        <v>4610.9009999999998</v>
      </c>
      <c r="U2783">
        <f>Table1[[#This Row],[final_sold]]*Table1[[#This Row],[final_price]]</f>
        <v>2822844.1415076624</v>
      </c>
      <c r="V2783">
        <v>2.74</v>
      </c>
      <c r="W2783">
        <v>18.579999999999998</v>
      </c>
    </row>
    <row r="2784" spans="1:23" x14ac:dyDescent="0.3">
      <c r="A2784">
        <v>2020</v>
      </c>
      <c r="B2784" t="s">
        <v>42</v>
      </c>
      <c r="C2784" t="s">
        <v>21</v>
      </c>
      <c r="D2784">
        <v>175304</v>
      </c>
      <c r="E2784">
        <v>2.23</v>
      </c>
      <c r="F2784" s="2">
        <f>Table1[[#This Row],[website_traffic]]*(Table1[[#This Row],[conversion_rate]]/100)</f>
        <v>3909.2791999999999</v>
      </c>
      <c r="G2784">
        <v>166288.62</v>
      </c>
      <c r="H2784" s="2">
        <f>Table1[[#This Row],[marketing_spend]]/Table1[[#This Row],[customer buying]]</f>
        <v>42.536900408648222</v>
      </c>
      <c r="I2784">
        <v>47445.5</v>
      </c>
      <c r="J2784">
        <v>15.39</v>
      </c>
      <c r="K2784" s="1">
        <f t="shared" si="43"/>
        <v>40143.637549999999</v>
      </c>
      <c r="L2784">
        <v>148.13999999999999</v>
      </c>
      <c r="M2784">
        <v>1.17</v>
      </c>
      <c r="N2784" s="1">
        <f>Table1[[#This Row],[final_price]]*Table1[[#This Row],[competitor_price_index]]</f>
        <v>46968.0559335</v>
      </c>
      <c r="O2784" t="s">
        <v>45</v>
      </c>
      <c r="P2784">
        <v>3678</v>
      </c>
      <c r="Q2784">
        <v>2439</v>
      </c>
      <c r="R2784">
        <v>5.29</v>
      </c>
      <c r="S2784" s="2">
        <f>Table1[[#This Row],[units_sold]]*(Table1[[#This Row],[return_rate]]/100)</f>
        <v>129.0231</v>
      </c>
      <c r="T2784" s="2">
        <f>Table1[[#This Row],[units_sold]]-Table1[[#This Row],[unit_return]]</f>
        <v>2309.9769000000001</v>
      </c>
      <c r="U2784">
        <f>Table1[[#This Row],[final_sold]]*Table1[[#This Row],[final_price]]</f>
        <v>92730875.422472596</v>
      </c>
      <c r="V2784">
        <v>3.12</v>
      </c>
      <c r="W2784">
        <v>4.0999999999999996</v>
      </c>
    </row>
    <row r="2785" spans="1:23" x14ac:dyDescent="0.3">
      <c r="A2785">
        <v>2020</v>
      </c>
      <c r="B2785" t="s">
        <v>42</v>
      </c>
      <c r="C2785" t="s">
        <v>20</v>
      </c>
      <c r="D2785">
        <v>33175</v>
      </c>
      <c r="E2785">
        <v>5.82</v>
      </c>
      <c r="F2785" s="2">
        <f>Table1[[#This Row],[website_traffic]]*(Table1[[#This Row],[conversion_rate]]/100)</f>
        <v>1930.7850000000001</v>
      </c>
      <c r="G2785">
        <v>496727.99</v>
      </c>
      <c r="H2785" s="2">
        <f>Table1[[#This Row],[marketing_spend]]/Table1[[#This Row],[customer buying]]</f>
        <v>257.26737570470038</v>
      </c>
      <c r="I2785">
        <v>13390.34</v>
      </c>
      <c r="J2785">
        <v>36.869999999999997</v>
      </c>
      <c r="K2785" s="1">
        <f t="shared" si="43"/>
        <v>8453.321641999999</v>
      </c>
      <c r="L2785">
        <v>218.98</v>
      </c>
      <c r="M2785">
        <v>1.03</v>
      </c>
      <c r="N2785" s="1">
        <f>Table1[[#This Row],[final_price]]*Table1[[#This Row],[competitor_price_index]]</f>
        <v>8706.9212912599996</v>
      </c>
      <c r="O2785" t="s">
        <v>44</v>
      </c>
      <c r="P2785">
        <v>4976</v>
      </c>
      <c r="Q2785">
        <v>1979</v>
      </c>
      <c r="R2785">
        <v>14.34</v>
      </c>
      <c r="S2785" s="2">
        <f>Table1[[#This Row],[units_sold]]*(Table1[[#This Row],[return_rate]]/100)</f>
        <v>283.78859999999997</v>
      </c>
      <c r="T2785" s="2">
        <f>Table1[[#This Row],[units_sold]]-Table1[[#This Row],[unit_return]]</f>
        <v>1695.2114000000001</v>
      </c>
      <c r="U2785">
        <f>Table1[[#This Row],[final_sold]]*Table1[[#This Row],[final_price]]</f>
        <v>14330167.215385118</v>
      </c>
      <c r="V2785">
        <v>4.0999999999999996</v>
      </c>
      <c r="W2785">
        <v>15.14</v>
      </c>
    </row>
    <row r="2786" spans="1:23" x14ac:dyDescent="0.3">
      <c r="A2786">
        <v>2020</v>
      </c>
      <c r="B2786" t="s">
        <v>42</v>
      </c>
      <c r="C2786" t="s">
        <v>21</v>
      </c>
      <c r="D2786">
        <v>183081</v>
      </c>
      <c r="E2786">
        <v>5.0599999999999996</v>
      </c>
      <c r="F2786" s="2">
        <f>Table1[[#This Row],[website_traffic]]*(Table1[[#This Row],[conversion_rate]]/100)</f>
        <v>9263.8986000000004</v>
      </c>
      <c r="G2786">
        <v>264962.02</v>
      </c>
      <c r="H2786" s="2">
        <f>Table1[[#This Row],[marketing_spend]]/Table1[[#This Row],[customer buying]]</f>
        <v>28.60156737898664</v>
      </c>
      <c r="I2786">
        <v>19447.39</v>
      </c>
      <c r="J2786">
        <v>20.56</v>
      </c>
      <c r="K2786" s="1">
        <f t="shared" si="43"/>
        <v>15449.006615999999</v>
      </c>
      <c r="L2786">
        <v>334.04</v>
      </c>
      <c r="M2786">
        <v>0.87</v>
      </c>
      <c r="N2786" s="1">
        <f>Table1[[#This Row],[final_price]]*Table1[[#This Row],[competitor_price_index]]</f>
        <v>13440.635755919999</v>
      </c>
      <c r="O2786" t="s">
        <v>45</v>
      </c>
      <c r="P2786">
        <v>435</v>
      </c>
      <c r="Q2786">
        <v>7503</v>
      </c>
      <c r="R2786">
        <v>18.36</v>
      </c>
      <c r="S2786" s="2">
        <f>Table1[[#This Row],[units_sold]]*(Table1[[#This Row],[return_rate]]/100)</f>
        <v>1377.5508</v>
      </c>
      <c r="T2786" s="2">
        <f>Table1[[#This Row],[units_sold]]-Table1[[#This Row],[unit_return]]</f>
        <v>6125.4492</v>
      </c>
      <c r="U2786">
        <f>Table1[[#This Row],[final_sold]]*Table1[[#This Row],[final_price]]</f>
        <v>94632105.216771901</v>
      </c>
      <c r="V2786">
        <v>4.05</v>
      </c>
      <c r="W2786">
        <v>11.69</v>
      </c>
    </row>
    <row r="2787" spans="1:23" x14ac:dyDescent="0.3">
      <c r="A2787">
        <v>2020</v>
      </c>
      <c r="B2787" t="s">
        <v>42</v>
      </c>
      <c r="C2787" t="s">
        <v>22</v>
      </c>
      <c r="D2787">
        <v>199869</v>
      </c>
      <c r="E2787">
        <v>6.24</v>
      </c>
      <c r="F2787" s="2">
        <f>Table1[[#This Row],[website_traffic]]*(Table1[[#This Row],[conversion_rate]]/100)</f>
        <v>12471.8256</v>
      </c>
      <c r="G2787">
        <v>200545.07</v>
      </c>
      <c r="H2787" s="2">
        <f>Table1[[#This Row],[marketing_spend]]/Table1[[#This Row],[customer buying]]</f>
        <v>16.07984880737909</v>
      </c>
      <c r="I2787">
        <v>37669.64</v>
      </c>
      <c r="J2787">
        <v>9.36</v>
      </c>
      <c r="K2787" s="1">
        <f t="shared" si="43"/>
        <v>34143.761696000001</v>
      </c>
      <c r="L2787">
        <v>206.31</v>
      </c>
      <c r="M2787">
        <v>0.92</v>
      </c>
      <c r="N2787" s="1">
        <f>Table1[[#This Row],[final_price]]*Table1[[#This Row],[competitor_price_index]]</f>
        <v>31412.260760320001</v>
      </c>
      <c r="O2787" t="s">
        <v>45</v>
      </c>
      <c r="P2787">
        <v>4060</v>
      </c>
      <c r="Q2787">
        <v>10850</v>
      </c>
      <c r="R2787">
        <v>14.1</v>
      </c>
      <c r="S2787" s="2">
        <f>Table1[[#This Row],[units_sold]]*(Table1[[#This Row],[return_rate]]/100)</f>
        <v>1529.85</v>
      </c>
      <c r="T2787" s="2">
        <f>Table1[[#This Row],[units_sold]]-Table1[[#This Row],[unit_return]]</f>
        <v>9320.15</v>
      </c>
      <c r="U2787">
        <f>Table1[[#This Row],[final_sold]]*Table1[[#This Row],[final_price]]</f>
        <v>318224980.57097441</v>
      </c>
      <c r="V2787">
        <v>4.3499999999999996</v>
      </c>
      <c r="W2787">
        <v>6.36</v>
      </c>
    </row>
    <row r="2788" spans="1:23" x14ac:dyDescent="0.3">
      <c r="A2788">
        <v>2020</v>
      </c>
      <c r="B2788" t="s">
        <v>42</v>
      </c>
      <c r="C2788" t="s">
        <v>20</v>
      </c>
      <c r="D2788">
        <v>115178</v>
      </c>
      <c r="E2788">
        <v>5.01</v>
      </c>
      <c r="F2788" s="2">
        <f>Table1[[#This Row],[website_traffic]]*(Table1[[#This Row],[conversion_rate]]/100)</f>
        <v>5770.4178000000002</v>
      </c>
      <c r="G2788">
        <v>228377.56</v>
      </c>
      <c r="H2788" s="2">
        <f>Table1[[#This Row],[marketing_spend]]/Table1[[#This Row],[customer buying]]</f>
        <v>39.577300624575223</v>
      </c>
      <c r="I2788">
        <v>40317.93</v>
      </c>
      <c r="J2788">
        <v>21.33</v>
      </c>
      <c r="K2788" s="1">
        <f t="shared" si="43"/>
        <v>31718.115530999999</v>
      </c>
      <c r="L2788">
        <v>318.70999999999998</v>
      </c>
      <c r="M2788">
        <v>1.05</v>
      </c>
      <c r="N2788" s="1">
        <f>Table1[[#This Row],[final_price]]*Table1[[#This Row],[competitor_price_index]]</f>
        <v>33304.02130755</v>
      </c>
      <c r="O2788" t="s">
        <v>44</v>
      </c>
      <c r="P2788">
        <v>855</v>
      </c>
      <c r="Q2788">
        <v>4645</v>
      </c>
      <c r="R2788">
        <v>5.01</v>
      </c>
      <c r="S2788" s="2">
        <f>Table1[[#This Row],[units_sold]]*(Table1[[#This Row],[return_rate]]/100)</f>
        <v>232.71449999999999</v>
      </c>
      <c r="T2788" s="2">
        <f>Table1[[#This Row],[units_sold]]-Table1[[#This Row],[unit_return]]</f>
        <v>4412.2855</v>
      </c>
      <c r="U2788">
        <f>Table1[[#This Row],[final_sold]]*Table1[[#This Row],[final_price]]</f>
        <v>139949381.2447561</v>
      </c>
      <c r="V2788">
        <v>3.22</v>
      </c>
      <c r="W2788">
        <v>14.6</v>
      </c>
    </row>
    <row r="2789" spans="1:23" x14ac:dyDescent="0.3">
      <c r="A2789">
        <v>2020</v>
      </c>
      <c r="B2789" t="s">
        <v>42</v>
      </c>
      <c r="C2789" t="s">
        <v>19</v>
      </c>
      <c r="D2789">
        <v>172503</v>
      </c>
      <c r="E2789">
        <v>2.06</v>
      </c>
      <c r="F2789" s="2">
        <f>Table1[[#This Row],[website_traffic]]*(Table1[[#This Row],[conversion_rate]]/100)</f>
        <v>3553.5617999999999</v>
      </c>
      <c r="G2789">
        <v>146296.65</v>
      </c>
      <c r="H2789" s="2">
        <f>Table1[[#This Row],[marketing_spend]]/Table1[[#This Row],[customer buying]]</f>
        <v>41.169018082083163</v>
      </c>
      <c r="I2789">
        <v>41467.620000000003</v>
      </c>
      <c r="J2789">
        <v>38.75</v>
      </c>
      <c r="K2789" s="1">
        <f t="shared" si="43"/>
        <v>25398.917250000002</v>
      </c>
      <c r="L2789">
        <v>294.64</v>
      </c>
      <c r="M2789">
        <v>0.84</v>
      </c>
      <c r="N2789" s="1">
        <f>Table1[[#This Row],[final_price]]*Table1[[#This Row],[competitor_price_index]]</f>
        <v>21335.090490000002</v>
      </c>
      <c r="O2789" t="s">
        <v>44</v>
      </c>
      <c r="P2789">
        <v>1698</v>
      </c>
      <c r="Q2789">
        <v>3784</v>
      </c>
      <c r="R2789">
        <v>4.0999999999999996</v>
      </c>
      <c r="S2789" s="2">
        <f>Table1[[#This Row],[units_sold]]*(Table1[[#This Row],[return_rate]]/100)</f>
        <v>155.14399999999998</v>
      </c>
      <c r="T2789" s="2">
        <f>Table1[[#This Row],[units_sold]]-Table1[[#This Row],[unit_return]]</f>
        <v>3628.8560000000002</v>
      </c>
      <c r="U2789">
        <f>Table1[[#This Row],[final_sold]]*Table1[[#This Row],[final_price]]</f>
        <v>92169013.256166011</v>
      </c>
      <c r="V2789">
        <v>4.26</v>
      </c>
      <c r="W2789">
        <v>15.52</v>
      </c>
    </row>
    <row r="2790" spans="1:23" x14ac:dyDescent="0.3">
      <c r="A2790">
        <v>2020</v>
      </c>
      <c r="B2790" t="s">
        <v>42</v>
      </c>
      <c r="C2790" t="s">
        <v>21</v>
      </c>
      <c r="D2790">
        <v>84184</v>
      </c>
      <c r="E2790">
        <v>0.57999999999999996</v>
      </c>
      <c r="F2790" s="2">
        <f>Table1[[#This Row],[website_traffic]]*(Table1[[#This Row],[conversion_rate]]/100)</f>
        <v>488.26719999999995</v>
      </c>
      <c r="G2790">
        <v>247497.60000000001</v>
      </c>
      <c r="H2790" s="2">
        <f>Table1[[#This Row],[marketing_spend]]/Table1[[#This Row],[customer buying]]</f>
        <v>506.88967024612759</v>
      </c>
      <c r="I2790">
        <v>13275</v>
      </c>
      <c r="J2790">
        <v>40.130000000000003</v>
      </c>
      <c r="K2790" s="1">
        <f t="shared" si="43"/>
        <v>7947.7425000000003</v>
      </c>
      <c r="L2790">
        <v>255.35</v>
      </c>
      <c r="M2790">
        <v>0.91</v>
      </c>
      <c r="N2790" s="1">
        <f>Table1[[#This Row],[final_price]]*Table1[[#This Row],[competitor_price_index]]</f>
        <v>7232.4456750000008</v>
      </c>
      <c r="O2790" t="s">
        <v>45</v>
      </c>
      <c r="P2790">
        <v>3010</v>
      </c>
      <c r="Q2790">
        <v>359</v>
      </c>
      <c r="R2790">
        <v>16.95</v>
      </c>
      <c r="S2790" s="2">
        <f>Table1[[#This Row],[units_sold]]*(Table1[[#This Row],[return_rate]]/100)</f>
        <v>60.850499999999997</v>
      </c>
      <c r="T2790" s="2">
        <f>Table1[[#This Row],[units_sold]]-Table1[[#This Row],[unit_return]]</f>
        <v>298.14949999999999</v>
      </c>
      <c r="U2790">
        <f>Table1[[#This Row],[final_sold]]*Table1[[#This Row],[final_price]]</f>
        <v>2369615.4525037501</v>
      </c>
      <c r="V2790">
        <v>3.68</v>
      </c>
      <c r="W2790">
        <v>6.93</v>
      </c>
    </row>
    <row r="2791" spans="1:23" x14ac:dyDescent="0.3">
      <c r="A2791">
        <v>2020</v>
      </c>
      <c r="B2791" t="s">
        <v>42</v>
      </c>
      <c r="C2791" t="s">
        <v>18</v>
      </c>
      <c r="D2791">
        <v>47233</v>
      </c>
      <c r="E2791">
        <v>4.54</v>
      </c>
      <c r="F2791" s="2">
        <f>Table1[[#This Row],[website_traffic]]*(Table1[[#This Row],[conversion_rate]]/100)</f>
        <v>2144.3782000000001</v>
      </c>
      <c r="G2791">
        <v>407478.05</v>
      </c>
      <c r="H2791" s="2">
        <f>Table1[[#This Row],[marketing_spend]]/Table1[[#This Row],[customer buying]]</f>
        <v>190.02154097630725</v>
      </c>
      <c r="I2791">
        <v>29082.400000000001</v>
      </c>
      <c r="J2791">
        <v>45.19</v>
      </c>
      <c r="K2791" s="1">
        <f t="shared" si="43"/>
        <v>15940.063440000002</v>
      </c>
      <c r="L2791">
        <v>357.23</v>
      </c>
      <c r="M2791">
        <v>0.86</v>
      </c>
      <c r="N2791" s="1">
        <f>Table1[[#This Row],[final_price]]*Table1[[#This Row],[competitor_price_index]]</f>
        <v>13708.454558400001</v>
      </c>
      <c r="O2791" t="s">
        <v>45</v>
      </c>
      <c r="P2791">
        <v>1894</v>
      </c>
      <c r="Q2791">
        <v>1102</v>
      </c>
      <c r="R2791">
        <v>8.61</v>
      </c>
      <c r="S2791" s="2">
        <f>Table1[[#This Row],[units_sold]]*(Table1[[#This Row],[return_rate]]/100)</f>
        <v>94.882199999999997</v>
      </c>
      <c r="T2791" s="2">
        <f>Table1[[#This Row],[units_sold]]-Table1[[#This Row],[unit_return]]</f>
        <v>1007.1178</v>
      </c>
      <c r="U2791">
        <f>Table1[[#This Row],[final_sold]]*Table1[[#This Row],[final_price]]</f>
        <v>16053521.623553233</v>
      </c>
      <c r="V2791">
        <v>2.57</v>
      </c>
      <c r="W2791">
        <v>13.06</v>
      </c>
    </row>
    <row r="2792" spans="1:23" x14ac:dyDescent="0.3">
      <c r="A2792">
        <v>2020</v>
      </c>
      <c r="B2792" t="s">
        <v>42</v>
      </c>
      <c r="C2792" t="s">
        <v>18</v>
      </c>
      <c r="D2792">
        <v>62895</v>
      </c>
      <c r="E2792">
        <v>1.44</v>
      </c>
      <c r="F2792" s="2">
        <f>Table1[[#This Row],[website_traffic]]*(Table1[[#This Row],[conversion_rate]]/100)</f>
        <v>905.68799999999999</v>
      </c>
      <c r="G2792">
        <v>342703.49</v>
      </c>
      <c r="H2792" s="2">
        <f>Table1[[#This Row],[marketing_spend]]/Table1[[#This Row],[customer buying]]</f>
        <v>378.39022930633951</v>
      </c>
      <c r="I2792">
        <v>22045.040000000001</v>
      </c>
      <c r="J2792">
        <v>44.04</v>
      </c>
      <c r="K2792" s="1">
        <f t="shared" si="43"/>
        <v>12336.404383999999</v>
      </c>
      <c r="L2792">
        <v>263.39999999999998</v>
      </c>
      <c r="M2792">
        <v>0.82</v>
      </c>
      <c r="N2792" s="1">
        <f>Table1[[#This Row],[final_price]]*Table1[[#This Row],[competitor_price_index]]</f>
        <v>10115.85159488</v>
      </c>
      <c r="O2792" t="s">
        <v>45</v>
      </c>
      <c r="P2792">
        <v>4889</v>
      </c>
      <c r="Q2792">
        <v>668</v>
      </c>
      <c r="R2792">
        <v>11.43</v>
      </c>
      <c r="S2792" s="2">
        <f>Table1[[#This Row],[units_sold]]*(Table1[[#This Row],[return_rate]]/100)</f>
        <v>76.352400000000003</v>
      </c>
      <c r="T2792" s="2">
        <f>Table1[[#This Row],[units_sold]]-Table1[[#This Row],[unit_return]]</f>
        <v>591.64760000000001</v>
      </c>
      <c r="U2792">
        <f>Table1[[#This Row],[final_sold]]*Table1[[#This Row],[final_price]]</f>
        <v>7298804.0464230785</v>
      </c>
      <c r="V2792">
        <v>3.69</v>
      </c>
      <c r="W2792">
        <v>18.22</v>
      </c>
    </row>
    <row r="2793" spans="1:23" x14ac:dyDescent="0.3">
      <c r="A2793">
        <v>2020</v>
      </c>
      <c r="B2793" t="s">
        <v>42</v>
      </c>
      <c r="C2793" t="s">
        <v>21</v>
      </c>
      <c r="D2793">
        <v>90666</v>
      </c>
      <c r="E2793">
        <v>3.77</v>
      </c>
      <c r="F2793" s="2">
        <f>Table1[[#This Row],[website_traffic]]*(Table1[[#This Row],[conversion_rate]]/100)</f>
        <v>3418.1081999999997</v>
      </c>
      <c r="G2793">
        <v>242266.01</v>
      </c>
      <c r="H2793" s="2">
        <f>Table1[[#This Row],[marketing_spend]]/Table1[[#This Row],[customer buying]]</f>
        <v>70.87722091418874</v>
      </c>
      <c r="I2793">
        <v>41087.39</v>
      </c>
      <c r="J2793">
        <v>48.69</v>
      </c>
      <c r="K2793" s="1">
        <f t="shared" si="43"/>
        <v>21081.939809</v>
      </c>
      <c r="L2793">
        <v>422.66</v>
      </c>
      <c r="M2793">
        <v>1.01</v>
      </c>
      <c r="N2793" s="1">
        <f>Table1[[#This Row],[final_price]]*Table1[[#This Row],[competitor_price_index]]</f>
        <v>21292.759207089999</v>
      </c>
      <c r="O2793" t="s">
        <v>44</v>
      </c>
      <c r="P2793">
        <v>4726</v>
      </c>
      <c r="Q2793">
        <v>3178</v>
      </c>
      <c r="R2793">
        <v>7.09</v>
      </c>
      <c r="S2793" s="2">
        <f>Table1[[#This Row],[units_sold]]*(Table1[[#This Row],[return_rate]]/100)</f>
        <v>225.32020000000003</v>
      </c>
      <c r="T2793" s="2">
        <f>Table1[[#This Row],[units_sold]]-Table1[[#This Row],[unit_return]]</f>
        <v>2952.6797999999999</v>
      </c>
      <c r="U2793">
        <f>Table1[[#This Row],[final_sold]]*Table1[[#This Row],[final_price]]</f>
        <v>62248217.818850152</v>
      </c>
      <c r="V2793">
        <v>3.72</v>
      </c>
      <c r="W2793">
        <v>19.920000000000002</v>
      </c>
    </row>
    <row r="2794" spans="1:23" x14ac:dyDescent="0.3">
      <c r="A2794">
        <v>2021</v>
      </c>
      <c r="B2794" t="s">
        <v>42</v>
      </c>
      <c r="C2794" t="s">
        <v>22</v>
      </c>
      <c r="D2794">
        <v>36702</v>
      </c>
      <c r="E2794">
        <v>7.68</v>
      </c>
      <c r="F2794" s="2">
        <f>Table1[[#This Row],[website_traffic]]*(Table1[[#This Row],[conversion_rate]]/100)</f>
        <v>2818.7135999999996</v>
      </c>
      <c r="G2794">
        <v>216348.27</v>
      </c>
      <c r="H2794" s="2">
        <f>Table1[[#This Row],[marketing_spend]]/Table1[[#This Row],[customer buying]]</f>
        <v>76.754257686910805</v>
      </c>
      <c r="I2794">
        <v>43003.25</v>
      </c>
      <c r="J2794">
        <v>21.86</v>
      </c>
      <c r="K2794" s="1">
        <f t="shared" si="43"/>
        <v>33602.739549999998</v>
      </c>
      <c r="L2794">
        <v>439.57</v>
      </c>
      <c r="M2794">
        <v>0.93</v>
      </c>
      <c r="N2794" s="1">
        <f>Table1[[#This Row],[final_price]]*Table1[[#This Row],[competitor_price_index]]</f>
        <v>31250.547781500001</v>
      </c>
      <c r="O2794" t="s">
        <v>45</v>
      </c>
      <c r="P2794">
        <v>1036</v>
      </c>
      <c r="Q2794">
        <v>2170</v>
      </c>
      <c r="R2794">
        <v>8.76</v>
      </c>
      <c r="S2794" s="2">
        <f>Table1[[#This Row],[units_sold]]*(Table1[[#This Row],[return_rate]]/100)</f>
        <v>190.09199999999998</v>
      </c>
      <c r="T2794" s="2">
        <f>Table1[[#This Row],[units_sold]]-Table1[[#This Row],[unit_return]]</f>
        <v>1979.9079999999999</v>
      </c>
      <c r="U2794">
        <f>Table1[[#This Row],[final_sold]]*Table1[[#This Row],[final_price]]</f>
        <v>66530332.856961392</v>
      </c>
      <c r="V2794">
        <v>3.85</v>
      </c>
      <c r="W2794">
        <v>8.93</v>
      </c>
    </row>
    <row r="2795" spans="1:23" x14ac:dyDescent="0.3">
      <c r="A2795">
        <v>2021</v>
      </c>
      <c r="B2795" t="s">
        <v>42</v>
      </c>
      <c r="C2795" t="s">
        <v>22</v>
      </c>
      <c r="D2795">
        <v>25136</v>
      </c>
      <c r="E2795">
        <v>5.33</v>
      </c>
      <c r="F2795" s="2">
        <f>Table1[[#This Row],[website_traffic]]*(Table1[[#This Row],[conversion_rate]]/100)</f>
        <v>1339.7488000000001</v>
      </c>
      <c r="G2795">
        <v>213276.3</v>
      </c>
      <c r="H2795" s="2">
        <f>Table1[[#This Row],[marketing_spend]]/Table1[[#This Row],[customer buying]]</f>
        <v>159.19126033178756</v>
      </c>
      <c r="I2795">
        <v>41006.03</v>
      </c>
      <c r="J2795">
        <v>9.9700000000000006</v>
      </c>
      <c r="K2795" s="1">
        <f t="shared" si="43"/>
        <v>36917.728809</v>
      </c>
      <c r="L2795">
        <v>100.08</v>
      </c>
      <c r="M2795">
        <v>1.1200000000000001</v>
      </c>
      <c r="N2795" s="1">
        <f>Table1[[#This Row],[final_price]]*Table1[[#This Row],[competitor_price_index]]</f>
        <v>41347.856266080002</v>
      </c>
      <c r="O2795" t="s">
        <v>45</v>
      </c>
      <c r="P2795">
        <v>3001</v>
      </c>
      <c r="Q2795">
        <v>1216</v>
      </c>
      <c r="R2795">
        <v>21.05</v>
      </c>
      <c r="S2795" s="2">
        <f>Table1[[#This Row],[units_sold]]*(Table1[[#This Row],[return_rate]]/100)</f>
        <v>255.96800000000002</v>
      </c>
      <c r="T2795" s="2">
        <f>Table1[[#This Row],[units_sold]]-Table1[[#This Row],[unit_return]]</f>
        <v>960.03199999999993</v>
      </c>
      <c r="U2795">
        <f>Table1[[#This Row],[final_sold]]*Table1[[#This Row],[final_price]]</f>
        <v>35442201.023961887</v>
      </c>
      <c r="V2795">
        <v>4.54</v>
      </c>
      <c r="W2795">
        <v>8.5</v>
      </c>
    </row>
    <row r="2796" spans="1:23" x14ac:dyDescent="0.3">
      <c r="A2796">
        <v>2021</v>
      </c>
      <c r="B2796" t="s">
        <v>42</v>
      </c>
      <c r="C2796" t="s">
        <v>20</v>
      </c>
      <c r="D2796">
        <v>86984</v>
      </c>
      <c r="E2796">
        <v>5.55</v>
      </c>
      <c r="F2796" s="2">
        <f>Table1[[#This Row],[website_traffic]]*(Table1[[#This Row],[conversion_rate]]/100)</f>
        <v>4827.6120000000001</v>
      </c>
      <c r="G2796">
        <v>141486.17000000001</v>
      </c>
      <c r="H2796" s="2">
        <f>Table1[[#This Row],[marketing_spend]]/Table1[[#This Row],[customer buying]]</f>
        <v>29.30769291318358</v>
      </c>
      <c r="I2796">
        <v>45559.05</v>
      </c>
      <c r="J2796">
        <v>19</v>
      </c>
      <c r="K2796" s="1">
        <f t="shared" si="43"/>
        <v>36902.830500000004</v>
      </c>
      <c r="L2796">
        <v>382.04</v>
      </c>
      <c r="M2796">
        <v>0.95</v>
      </c>
      <c r="N2796" s="1">
        <f>Table1[[#This Row],[final_price]]*Table1[[#This Row],[competitor_price_index]]</f>
        <v>35057.688975000005</v>
      </c>
      <c r="O2796" t="s">
        <v>45</v>
      </c>
      <c r="P2796">
        <v>3606</v>
      </c>
      <c r="Q2796">
        <v>4248</v>
      </c>
      <c r="R2796">
        <v>16.25</v>
      </c>
      <c r="S2796" s="2">
        <f>Table1[[#This Row],[units_sold]]*(Table1[[#This Row],[return_rate]]/100)</f>
        <v>690.30000000000007</v>
      </c>
      <c r="T2796" s="2">
        <f>Table1[[#This Row],[units_sold]]-Table1[[#This Row],[unit_return]]</f>
        <v>3557.7</v>
      </c>
      <c r="U2796">
        <f>Table1[[#This Row],[final_sold]]*Table1[[#This Row],[final_price]]</f>
        <v>131289200.06985001</v>
      </c>
      <c r="V2796">
        <v>4.4000000000000004</v>
      </c>
      <c r="W2796">
        <v>17.79</v>
      </c>
    </row>
    <row r="2797" spans="1:23" x14ac:dyDescent="0.3">
      <c r="A2797">
        <v>2021</v>
      </c>
      <c r="B2797" t="s">
        <v>42</v>
      </c>
      <c r="C2797" t="s">
        <v>18</v>
      </c>
      <c r="D2797">
        <v>100039</v>
      </c>
      <c r="E2797">
        <v>3.41</v>
      </c>
      <c r="F2797" s="2">
        <f>Table1[[#This Row],[website_traffic]]*(Table1[[#This Row],[conversion_rate]]/100)</f>
        <v>3411.3298999999997</v>
      </c>
      <c r="G2797">
        <v>106386.52</v>
      </c>
      <c r="H2797" s="2">
        <f>Table1[[#This Row],[marketing_spend]]/Table1[[#This Row],[customer buying]]</f>
        <v>31.186230332047337</v>
      </c>
      <c r="I2797">
        <v>656.44</v>
      </c>
      <c r="J2797">
        <v>58.33</v>
      </c>
      <c r="K2797" s="1">
        <f t="shared" si="43"/>
        <v>273.53854800000005</v>
      </c>
      <c r="L2797">
        <v>391.93</v>
      </c>
      <c r="M2797">
        <v>0.84</v>
      </c>
      <c r="N2797" s="1">
        <f>Table1[[#This Row],[final_price]]*Table1[[#This Row],[competitor_price_index]]</f>
        <v>229.77238032000002</v>
      </c>
      <c r="O2797" t="s">
        <v>45</v>
      </c>
      <c r="P2797">
        <v>1190</v>
      </c>
      <c r="Q2797">
        <v>3404</v>
      </c>
      <c r="R2797">
        <v>18.920000000000002</v>
      </c>
      <c r="S2797" s="2">
        <f>Table1[[#This Row],[units_sold]]*(Table1[[#This Row],[return_rate]]/100)</f>
        <v>644.03679999999997</v>
      </c>
      <c r="T2797" s="2">
        <f>Table1[[#This Row],[units_sold]]-Table1[[#This Row],[unit_return]]</f>
        <v>2759.9632000000001</v>
      </c>
      <c r="U2797">
        <f>Table1[[#This Row],[final_sold]]*Table1[[#This Row],[final_price]]</f>
        <v>754956.32626143377</v>
      </c>
      <c r="V2797">
        <v>4.99</v>
      </c>
      <c r="W2797">
        <v>14.29</v>
      </c>
    </row>
    <row r="2798" spans="1:23" x14ac:dyDescent="0.3">
      <c r="A2798">
        <v>2021</v>
      </c>
      <c r="B2798" t="s">
        <v>42</v>
      </c>
      <c r="C2798" t="s">
        <v>20</v>
      </c>
      <c r="D2798">
        <v>164715</v>
      </c>
      <c r="E2798">
        <v>0.77</v>
      </c>
      <c r="F2798" s="2">
        <f>Table1[[#This Row],[website_traffic]]*(Table1[[#This Row],[conversion_rate]]/100)</f>
        <v>1268.3054999999999</v>
      </c>
      <c r="G2798">
        <v>115391.26</v>
      </c>
      <c r="H2798" s="2">
        <f>Table1[[#This Row],[marketing_spend]]/Table1[[#This Row],[customer buying]]</f>
        <v>90.98065095515237</v>
      </c>
      <c r="I2798">
        <v>36072.6</v>
      </c>
      <c r="J2798">
        <v>15.77</v>
      </c>
      <c r="K2798" s="1">
        <f t="shared" si="43"/>
        <v>30383.950980000001</v>
      </c>
      <c r="L2798">
        <v>233.24</v>
      </c>
      <c r="M2798">
        <v>1.01</v>
      </c>
      <c r="N2798" s="1">
        <f>Table1[[#This Row],[final_price]]*Table1[[#This Row],[competitor_price_index]]</f>
        <v>30687.790489800002</v>
      </c>
      <c r="O2798" t="s">
        <v>45</v>
      </c>
      <c r="P2798">
        <v>693</v>
      </c>
      <c r="Q2798">
        <v>1131</v>
      </c>
      <c r="R2798">
        <v>18.27</v>
      </c>
      <c r="S2798" s="2">
        <f>Table1[[#This Row],[units_sold]]*(Table1[[#This Row],[return_rate]]/100)</f>
        <v>206.6337</v>
      </c>
      <c r="T2798" s="2">
        <f>Table1[[#This Row],[units_sold]]-Table1[[#This Row],[unit_return]]</f>
        <v>924.36630000000002</v>
      </c>
      <c r="U2798">
        <f>Table1[[#This Row],[final_sold]]*Table1[[#This Row],[final_price]]</f>
        <v>28085900.346763976</v>
      </c>
      <c r="V2798">
        <v>4.46</v>
      </c>
      <c r="W2798">
        <v>7.42</v>
      </c>
    </row>
    <row r="2799" spans="1:23" x14ac:dyDescent="0.3">
      <c r="A2799">
        <v>2021</v>
      </c>
      <c r="B2799" t="s">
        <v>42</v>
      </c>
      <c r="C2799" t="s">
        <v>22</v>
      </c>
      <c r="D2799">
        <v>165645</v>
      </c>
      <c r="E2799">
        <v>5.66</v>
      </c>
      <c r="F2799" s="2">
        <f>Table1[[#This Row],[website_traffic]]*(Table1[[#This Row],[conversion_rate]]/100)</f>
        <v>9375.5070000000014</v>
      </c>
      <c r="G2799">
        <v>59168.05</v>
      </c>
      <c r="H2799" s="2">
        <f>Table1[[#This Row],[marketing_spend]]/Table1[[#This Row],[customer buying]]</f>
        <v>6.3109173722551741</v>
      </c>
      <c r="I2799">
        <v>47381.91</v>
      </c>
      <c r="J2799">
        <v>11.62</v>
      </c>
      <c r="K2799" s="1">
        <f t="shared" si="43"/>
        <v>41876.132058000003</v>
      </c>
      <c r="L2799">
        <v>97.15</v>
      </c>
      <c r="M2799">
        <v>1.1599999999999999</v>
      </c>
      <c r="N2799" s="1">
        <f>Table1[[#This Row],[final_price]]*Table1[[#This Row],[competitor_price_index]]</f>
        <v>48576.31318728</v>
      </c>
      <c r="O2799" t="s">
        <v>44</v>
      </c>
      <c r="P2799">
        <v>3594</v>
      </c>
      <c r="Q2799">
        <v>9445</v>
      </c>
      <c r="R2799">
        <v>13.46</v>
      </c>
      <c r="S2799" s="2">
        <f>Table1[[#This Row],[units_sold]]*(Table1[[#This Row],[return_rate]]/100)</f>
        <v>1271.297</v>
      </c>
      <c r="T2799" s="2">
        <f>Table1[[#This Row],[units_sold]]-Table1[[#This Row],[unit_return]]</f>
        <v>8173.7029999999995</v>
      </c>
      <c r="U2799">
        <f>Table1[[#This Row],[final_sold]]*Table1[[#This Row],[final_price]]</f>
        <v>342283066.23087078</v>
      </c>
      <c r="V2799">
        <v>4.03</v>
      </c>
      <c r="W2799">
        <v>5.79</v>
      </c>
    </row>
    <row r="2800" spans="1:23" x14ac:dyDescent="0.3">
      <c r="A2800">
        <v>2021</v>
      </c>
      <c r="B2800" t="s">
        <v>42</v>
      </c>
      <c r="C2800" t="s">
        <v>22</v>
      </c>
      <c r="D2800">
        <v>11272</v>
      </c>
      <c r="E2800">
        <v>6.89</v>
      </c>
      <c r="F2800" s="2">
        <f>Table1[[#This Row],[website_traffic]]*(Table1[[#This Row],[conversion_rate]]/100)</f>
        <v>776.64080000000001</v>
      </c>
      <c r="G2800">
        <v>348349.25</v>
      </c>
      <c r="H2800" s="2">
        <f>Table1[[#This Row],[marketing_spend]]/Table1[[#This Row],[customer buying]]</f>
        <v>448.53328591544505</v>
      </c>
      <c r="I2800">
        <v>43466.29</v>
      </c>
      <c r="J2800">
        <v>19.96</v>
      </c>
      <c r="K2800" s="1">
        <f t="shared" si="43"/>
        <v>34790.418515999998</v>
      </c>
      <c r="L2800">
        <v>86.25</v>
      </c>
      <c r="M2800">
        <v>1.1399999999999999</v>
      </c>
      <c r="N2800" s="1">
        <f>Table1[[#This Row],[final_price]]*Table1[[#This Row],[competitor_price_index]]</f>
        <v>39661.077108239995</v>
      </c>
      <c r="O2800" t="s">
        <v>45</v>
      </c>
      <c r="P2800">
        <v>2688</v>
      </c>
      <c r="Q2800">
        <v>652</v>
      </c>
      <c r="R2800">
        <v>2.68</v>
      </c>
      <c r="S2800" s="2">
        <f>Table1[[#This Row],[units_sold]]*(Table1[[#This Row],[return_rate]]/100)</f>
        <v>17.473600000000001</v>
      </c>
      <c r="T2800" s="2">
        <f>Table1[[#This Row],[units_sold]]-Table1[[#This Row],[unit_return]]</f>
        <v>634.52639999999997</v>
      </c>
      <c r="U2800">
        <f>Table1[[#This Row],[final_sold]]*Table1[[#This Row],[final_price]]</f>
        <v>22075439.01545082</v>
      </c>
      <c r="V2800">
        <v>4.2</v>
      </c>
      <c r="W2800">
        <v>7.48</v>
      </c>
    </row>
    <row r="2801" spans="1:23" x14ac:dyDescent="0.3">
      <c r="A2801">
        <v>2021</v>
      </c>
      <c r="B2801" t="s">
        <v>42</v>
      </c>
      <c r="C2801" t="s">
        <v>22</v>
      </c>
      <c r="D2801">
        <v>142024</v>
      </c>
      <c r="E2801">
        <v>4.01</v>
      </c>
      <c r="F2801" s="2">
        <f>Table1[[#This Row],[website_traffic]]*(Table1[[#This Row],[conversion_rate]]/100)</f>
        <v>5695.1623999999993</v>
      </c>
      <c r="G2801">
        <v>249183.61</v>
      </c>
      <c r="H2801" s="2">
        <f>Table1[[#This Row],[marketing_spend]]/Table1[[#This Row],[customer buying]]</f>
        <v>43.753556527202811</v>
      </c>
      <c r="I2801">
        <v>10885.33</v>
      </c>
      <c r="J2801">
        <v>24.84</v>
      </c>
      <c r="K2801" s="1">
        <f t="shared" si="43"/>
        <v>8181.4140280000001</v>
      </c>
      <c r="L2801">
        <v>83.48</v>
      </c>
      <c r="M2801">
        <v>0.97</v>
      </c>
      <c r="N2801" s="1">
        <f>Table1[[#This Row],[final_price]]*Table1[[#This Row],[competitor_price_index]]</f>
        <v>7935.9716071599996</v>
      </c>
      <c r="O2801" t="s">
        <v>44</v>
      </c>
      <c r="P2801">
        <v>4950</v>
      </c>
      <c r="Q2801">
        <v>7076</v>
      </c>
      <c r="R2801">
        <v>2.67</v>
      </c>
      <c r="S2801" s="2">
        <f>Table1[[#This Row],[units_sold]]*(Table1[[#This Row],[return_rate]]/100)</f>
        <v>188.92919999999998</v>
      </c>
      <c r="T2801" s="2">
        <f>Table1[[#This Row],[units_sold]]-Table1[[#This Row],[unit_return]]</f>
        <v>6887.0708000000004</v>
      </c>
      <c r="U2801">
        <f>Table1[[#This Row],[final_sold]]*Table1[[#This Row],[final_price]]</f>
        <v>56345977.654949188</v>
      </c>
      <c r="V2801">
        <v>4.97</v>
      </c>
      <c r="W2801">
        <v>10.41</v>
      </c>
    </row>
    <row r="2802" spans="1:23" x14ac:dyDescent="0.3">
      <c r="A2802">
        <v>2021</v>
      </c>
      <c r="B2802" t="s">
        <v>42</v>
      </c>
      <c r="C2802" t="s">
        <v>19</v>
      </c>
      <c r="D2802">
        <v>32050</v>
      </c>
      <c r="E2802">
        <v>2.1800000000000002</v>
      </c>
      <c r="F2802" s="2">
        <f>Table1[[#This Row],[website_traffic]]*(Table1[[#This Row],[conversion_rate]]/100)</f>
        <v>698.69</v>
      </c>
      <c r="G2802">
        <v>326277.01</v>
      </c>
      <c r="H2802" s="2">
        <f>Table1[[#This Row],[marketing_spend]]/Table1[[#This Row],[customer buying]]</f>
        <v>466.98394137600366</v>
      </c>
      <c r="I2802">
        <v>33546.639999999999</v>
      </c>
      <c r="J2802">
        <v>16.16</v>
      </c>
      <c r="K2802" s="1">
        <f t="shared" si="43"/>
        <v>28125.502976</v>
      </c>
      <c r="L2802">
        <v>421.65</v>
      </c>
      <c r="M2802">
        <v>1.07</v>
      </c>
      <c r="N2802" s="1">
        <f>Table1[[#This Row],[final_price]]*Table1[[#This Row],[competitor_price_index]]</f>
        <v>30094.288184320001</v>
      </c>
      <c r="O2802" t="s">
        <v>44</v>
      </c>
      <c r="P2802">
        <v>834</v>
      </c>
      <c r="Q2802">
        <v>800</v>
      </c>
      <c r="R2802">
        <v>14.3</v>
      </c>
      <c r="S2802" s="2">
        <f>Table1[[#This Row],[units_sold]]*(Table1[[#This Row],[return_rate]]/100)</f>
        <v>114.4</v>
      </c>
      <c r="T2802" s="2">
        <f>Table1[[#This Row],[units_sold]]-Table1[[#This Row],[unit_return]]</f>
        <v>685.6</v>
      </c>
      <c r="U2802">
        <f>Table1[[#This Row],[final_sold]]*Table1[[#This Row],[final_price]]</f>
        <v>19282844.840345599</v>
      </c>
      <c r="V2802">
        <v>4.58</v>
      </c>
      <c r="W2802">
        <v>15.19</v>
      </c>
    </row>
    <row r="2803" spans="1:23" x14ac:dyDescent="0.3">
      <c r="A2803">
        <v>2021</v>
      </c>
      <c r="B2803" t="s">
        <v>42</v>
      </c>
      <c r="C2803" t="s">
        <v>19</v>
      </c>
      <c r="D2803">
        <v>15570</v>
      </c>
      <c r="E2803">
        <v>2.13</v>
      </c>
      <c r="F2803" s="2">
        <f>Table1[[#This Row],[website_traffic]]*(Table1[[#This Row],[conversion_rate]]/100)</f>
        <v>331.64100000000002</v>
      </c>
      <c r="G2803">
        <v>58413.33</v>
      </c>
      <c r="H2803" s="2">
        <f>Table1[[#This Row],[marketing_spend]]/Table1[[#This Row],[customer buying]]</f>
        <v>176.13422345246818</v>
      </c>
      <c r="I2803">
        <v>14453.97</v>
      </c>
      <c r="J2803">
        <v>9.17</v>
      </c>
      <c r="K2803" s="1">
        <f t="shared" si="43"/>
        <v>13128.540950999999</v>
      </c>
      <c r="L2803">
        <v>394.81</v>
      </c>
      <c r="M2803">
        <v>1</v>
      </c>
      <c r="N2803" s="1">
        <f>Table1[[#This Row],[final_price]]*Table1[[#This Row],[competitor_price_index]]</f>
        <v>13128.540950999999</v>
      </c>
      <c r="O2803" t="s">
        <v>45</v>
      </c>
      <c r="P2803">
        <v>3828</v>
      </c>
      <c r="Q2803">
        <v>169</v>
      </c>
      <c r="R2803">
        <v>16.41</v>
      </c>
      <c r="S2803" s="2">
        <f>Table1[[#This Row],[units_sold]]*(Table1[[#This Row],[return_rate]]/100)</f>
        <v>27.732900000000001</v>
      </c>
      <c r="T2803" s="2">
        <f>Table1[[#This Row],[units_sold]]-Table1[[#This Row],[unit_return]]</f>
        <v>141.2671</v>
      </c>
      <c r="U2803">
        <f>Table1[[#This Row],[final_sold]]*Table1[[#This Row],[final_price]]</f>
        <v>1854630.9073790119</v>
      </c>
      <c r="V2803">
        <v>2.5499999999999998</v>
      </c>
      <c r="W2803">
        <v>6.62</v>
      </c>
    </row>
    <row r="2804" spans="1:23" x14ac:dyDescent="0.3">
      <c r="A2804">
        <v>2021</v>
      </c>
      <c r="B2804" t="s">
        <v>42</v>
      </c>
      <c r="C2804" t="s">
        <v>20</v>
      </c>
      <c r="D2804">
        <v>136475</v>
      </c>
      <c r="E2804">
        <v>3.82</v>
      </c>
      <c r="F2804" s="2">
        <f>Table1[[#This Row],[website_traffic]]*(Table1[[#This Row],[conversion_rate]]/100)</f>
        <v>5213.3449999999993</v>
      </c>
      <c r="G2804">
        <v>95353.12</v>
      </c>
      <c r="H2804" s="2">
        <f>Table1[[#This Row],[marketing_spend]]/Table1[[#This Row],[customer buying]]</f>
        <v>18.290199478453854</v>
      </c>
      <c r="I2804">
        <v>18490.43</v>
      </c>
      <c r="J2804">
        <v>31.52</v>
      </c>
      <c r="K2804" s="1">
        <f t="shared" si="43"/>
        <v>12662.246464000002</v>
      </c>
      <c r="L2804">
        <v>161.94</v>
      </c>
      <c r="M2804">
        <v>0.86</v>
      </c>
      <c r="N2804" s="1">
        <f>Table1[[#This Row],[final_price]]*Table1[[#This Row],[competitor_price_index]]</f>
        <v>10889.531959040001</v>
      </c>
      <c r="O2804" t="s">
        <v>45</v>
      </c>
      <c r="P2804">
        <v>265</v>
      </c>
      <c r="Q2804">
        <v>2846</v>
      </c>
      <c r="R2804">
        <v>10.74</v>
      </c>
      <c r="S2804" s="2">
        <f>Table1[[#This Row],[units_sold]]*(Table1[[#This Row],[return_rate]]/100)</f>
        <v>305.66039999999998</v>
      </c>
      <c r="T2804" s="2">
        <f>Table1[[#This Row],[units_sold]]-Table1[[#This Row],[unit_return]]</f>
        <v>2540.3396000000002</v>
      </c>
      <c r="U2804">
        <f>Table1[[#This Row],[final_sold]]*Table1[[#This Row],[final_price]]</f>
        <v>32166406.117459182</v>
      </c>
      <c r="V2804">
        <v>2.73</v>
      </c>
      <c r="W2804">
        <v>15.69</v>
      </c>
    </row>
    <row r="2805" spans="1:23" x14ac:dyDescent="0.3">
      <c r="A2805">
        <v>2021</v>
      </c>
      <c r="B2805" t="s">
        <v>42</v>
      </c>
      <c r="C2805" t="s">
        <v>19</v>
      </c>
      <c r="D2805">
        <v>168163</v>
      </c>
      <c r="E2805">
        <v>1.94</v>
      </c>
      <c r="F2805" s="2">
        <f>Table1[[#This Row],[website_traffic]]*(Table1[[#This Row],[conversion_rate]]/100)</f>
        <v>3262.3622</v>
      </c>
      <c r="G2805">
        <v>183741.75</v>
      </c>
      <c r="H2805" s="2">
        <f>Table1[[#This Row],[marketing_spend]]/Table1[[#This Row],[customer buying]]</f>
        <v>56.321689234874043</v>
      </c>
      <c r="I2805">
        <v>45707.96</v>
      </c>
      <c r="J2805">
        <v>58.44</v>
      </c>
      <c r="K2805" s="1">
        <f t="shared" si="43"/>
        <v>18996.228175999997</v>
      </c>
      <c r="L2805">
        <v>24.43</v>
      </c>
      <c r="M2805">
        <v>0.84</v>
      </c>
      <c r="N2805" s="1">
        <f>Table1[[#This Row],[final_price]]*Table1[[#This Row],[competitor_price_index]]</f>
        <v>15956.831667839997</v>
      </c>
      <c r="O2805" t="s">
        <v>44</v>
      </c>
      <c r="P2805">
        <v>4615</v>
      </c>
      <c r="Q2805">
        <v>3808</v>
      </c>
      <c r="R2805">
        <v>2.82</v>
      </c>
      <c r="S2805" s="2">
        <f>Table1[[#This Row],[units_sold]]*(Table1[[#This Row],[return_rate]]/100)</f>
        <v>107.3856</v>
      </c>
      <c r="T2805" s="2">
        <f>Table1[[#This Row],[units_sold]]-Table1[[#This Row],[unit_return]]</f>
        <v>3700.6143999999999</v>
      </c>
      <c r="U2805">
        <f>Table1[[#This Row],[final_sold]]*Table1[[#This Row],[final_price]]</f>
        <v>70297715.533791319</v>
      </c>
      <c r="V2805">
        <v>4.67</v>
      </c>
      <c r="W2805">
        <v>20.61</v>
      </c>
    </row>
    <row r="2806" spans="1:23" x14ac:dyDescent="0.3">
      <c r="A2806">
        <v>2021</v>
      </c>
      <c r="B2806" t="s">
        <v>42</v>
      </c>
      <c r="C2806" t="s">
        <v>22</v>
      </c>
      <c r="D2806">
        <v>12809</v>
      </c>
      <c r="E2806">
        <v>5.54</v>
      </c>
      <c r="F2806" s="2">
        <f>Table1[[#This Row],[website_traffic]]*(Table1[[#This Row],[conversion_rate]]/100)</f>
        <v>709.61860000000001</v>
      </c>
      <c r="G2806">
        <v>445126.76</v>
      </c>
      <c r="H2806" s="2">
        <f>Table1[[#This Row],[marketing_spend]]/Table1[[#This Row],[customer buying]]</f>
        <v>627.27606068950274</v>
      </c>
      <c r="I2806">
        <v>49462.99</v>
      </c>
      <c r="J2806">
        <v>46.04</v>
      </c>
      <c r="K2806" s="1">
        <f t="shared" si="43"/>
        <v>26690.229404000002</v>
      </c>
      <c r="L2806">
        <v>184.3</v>
      </c>
      <c r="M2806">
        <v>1.19</v>
      </c>
      <c r="N2806" s="1">
        <f>Table1[[#This Row],[final_price]]*Table1[[#This Row],[competitor_price_index]]</f>
        <v>31761.372990759999</v>
      </c>
      <c r="O2806" t="s">
        <v>44</v>
      </c>
      <c r="P2806">
        <v>2464</v>
      </c>
      <c r="Q2806">
        <v>798</v>
      </c>
      <c r="R2806">
        <v>5.03</v>
      </c>
      <c r="S2806" s="2">
        <f>Table1[[#This Row],[units_sold]]*(Table1[[#This Row],[return_rate]]/100)</f>
        <v>40.139400000000002</v>
      </c>
      <c r="T2806" s="2">
        <f>Table1[[#This Row],[units_sold]]-Table1[[#This Row],[unit_return]]</f>
        <v>757.86059999999998</v>
      </c>
      <c r="U2806">
        <f>Table1[[#This Row],[final_sold]]*Table1[[#This Row],[final_price]]</f>
        <v>20227473.270253085</v>
      </c>
      <c r="V2806">
        <v>4.5</v>
      </c>
      <c r="W2806">
        <v>23.99</v>
      </c>
    </row>
    <row r="2807" spans="1:23" x14ac:dyDescent="0.3">
      <c r="A2807">
        <v>2021</v>
      </c>
      <c r="B2807" t="s">
        <v>42</v>
      </c>
      <c r="C2807" t="s">
        <v>19</v>
      </c>
      <c r="D2807">
        <v>44574</v>
      </c>
      <c r="E2807">
        <v>2.86</v>
      </c>
      <c r="F2807" s="2">
        <f>Table1[[#This Row],[website_traffic]]*(Table1[[#This Row],[conversion_rate]]/100)</f>
        <v>1274.8163999999999</v>
      </c>
      <c r="G2807">
        <v>440196.53</v>
      </c>
      <c r="H2807" s="2">
        <f>Table1[[#This Row],[marketing_spend]]/Table1[[#This Row],[customer buying]]</f>
        <v>345.30190386631364</v>
      </c>
      <c r="I2807">
        <v>44759.15</v>
      </c>
      <c r="J2807">
        <v>15.24</v>
      </c>
      <c r="K2807" s="1">
        <f t="shared" si="43"/>
        <v>37937.855540000004</v>
      </c>
      <c r="L2807">
        <v>29.1</v>
      </c>
      <c r="M2807">
        <v>0.82</v>
      </c>
      <c r="N2807" s="1">
        <f>Table1[[#This Row],[final_price]]*Table1[[#This Row],[competitor_price_index]]</f>
        <v>31109.041542800001</v>
      </c>
      <c r="O2807" t="s">
        <v>45</v>
      </c>
      <c r="P2807">
        <v>2869</v>
      </c>
      <c r="Q2807">
        <v>696</v>
      </c>
      <c r="R2807">
        <v>18.100000000000001</v>
      </c>
      <c r="S2807" s="2">
        <f>Table1[[#This Row],[units_sold]]*(Table1[[#This Row],[return_rate]]/100)</f>
        <v>125.97600000000001</v>
      </c>
      <c r="T2807" s="2">
        <f>Table1[[#This Row],[units_sold]]-Table1[[#This Row],[unit_return]]</f>
        <v>570.024</v>
      </c>
      <c r="U2807">
        <f>Table1[[#This Row],[final_sold]]*Table1[[#This Row],[final_price]]</f>
        <v>21625488.166332964</v>
      </c>
      <c r="V2807">
        <v>2.73</v>
      </c>
      <c r="W2807">
        <v>7.43</v>
      </c>
    </row>
    <row r="2808" spans="1:23" x14ac:dyDescent="0.3">
      <c r="A2808">
        <v>2021</v>
      </c>
      <c r="B2808" t="s">
        <v>42</v>
      </c>
      <c r="C2808" t="s">
        <v>18</v>
      </c>
      <c r="D2808">
        <v>145218</v>
      </c>
      <c r="E2808">
        <v>7.24</v>
      </c>
      <c r="F2808" s="2">
        <f>Table1[[#This Row],[website_traffic]]*(Table1[[#This Row],[conversion_rate]]/100)</f>
        <v>10513.783200000002</v>
      </c>
      <c r="G2808">
        <v>416609.81</v>
      </c>
      <c r="H2808" s="2">
        <f>Table1[[#This Row],[marketing_spend]]/Table1[[#This Row],[customer buying]]</f>
        <v>39.625109446806924</v>
      </c>
      <c r="I2808">
        <v>34654.82</v>
      </c>
      <c r="J2808">
        <v>53.4</v>
      </c>
      <c r="K2808" s="1">
        <f t="shared" si="43"/>
        <v>16149.146119999999</v>
      </c>
      <c r="L2808">
        <v>429.52</v>
      </c>
      <c r="M2808">
        <v>0.92</v>
      </c>
      <c r="N2808" s="1">
        <f>Table1[[#This Row],[final_price]]*Table1[[#This Row],[competitor_price_index]]</f>
        <v>14857.214430399999</v>
      </c>
      <c r="O2808" t="s">
        <v>45</v>
      </c>
      <c r="P2808">
        <v>1260</v>
      </c>
      <c r="Q2808">
        <v>5593</v>
      </c>
      <c r="R2808">
        <v>16.88</v>
      </c>
      <c r="S2808" s="2">
        <f>Table1[[#This Row],[units_sold]]*(Table1[[#This Row],[return_rate]]/100)</f>
        <v>944.09839999999986</v>
      </c>
      <c r="T2808" s="2">
        <f>Table1[[#This Row],[units_sold]]-Table1[[#This Row],[unit_return]]</f>
        <v>4648.9016000000001</v>
      </c>
      <c r="U2808">
        <f>Table1[[#This Row],[final_sold]]*Table1[[#This Row],[final_price]]</f>
        <v>75075791.235901788</v>
      </c>
      <c r="V2808">
        <v>2.66</v>
      </c>
      <c r="W2808">
        <v>12.66</v>
      </c>
    </row>
    <row r="2809" spans="1:23" x14ac:dyDescent="0.3">
      <c r="A2809">
        <v>2021</v>
      </c>
      <c r="B2809" t="s">
        <v>42</v>
      </c>
      <c r="C2809" t="s">
        <v>21</v>
      </c>
      <c r="D2809">
        <v>152182</v>
      </c>
      <c r="E2809">
        <v>4.8600000000000003</v>
      </c>
      <c r="F2809" s="2">
        <f>Table1[[#This Row],[website_traffic]]*(Table1[[#This Row],[conversion_rate]]/100)</f>
        <v>7396.0452000000005</v>
      </c>
      <c r="G2809">
        <v>467083.43</v>
      </c>
      <c r="H2809" s="2">
        <f>Table1[[#This Row],[marketing_spend]]/Table1[[#This Row],[customer buying]]</f>
        <v>63.153133515192685</v>
      </c>
      <c r="I2809">
        <v>6623.15</v>
      </c>
      <c r="J2809">
        <v>29.12</v>
      </c>
      <c r="K2809" s="1">
        <f t="shared" si="43"/>
        <v>4694.4887199999994</v>
      </c>
      <c r="L2809">
        <v>258.49</v>
      </c>
      <c r="M2809">
        <v>0.87</v>
      </c>
      <c r="N2809" s="1">
        <f>Table1[[#This Row],[final_price]]*Table1[[#This Row],[competitor_price_index]]</f>
        <v>4084.2051863999995</v>
      </c>
      <c r="O2809" t="s">
        <v>45</v>
      </c>
      <c r="P2809">
        <v>3759</v>
      </c>
      <c r="Q2809">
        <v>5990</v>
      </c>
      <c r="R2809">
        <v>8.36</v>
      </c>
      <c r="S2809" s="2">
        <f>Table1[[#This Row],[units_sold]]*(Table1[[#This Row],[return_rate]]/100)</f>
        <v>500.76399999999995</v>
      </c>
      <c r="T2809" s="2">
        <f>Table1[[#This Row],[units_sold]]-Table1[[#This Row],[unit_return]]</f>
        <v>5489.2359999999999</v>
      </c>
      <c r="U2809">
        <f>Table1[[#This Row],[final_sold]]*Table1[[#This Row],[final_price]]</f>
        <v>25769156.483417917</v>
      </c>
      <c r="V2809">
        <v>4.05</v>
      </c>
      <c r="W2809">
        <v>14.72</v>
      </c>
    </row>
    <row r="2810" spans="1:23" x14ac:dyDescent="0.3">
      <c r="A2810">
        <v>2021</v>
      </c>
      <c r="B2810" t="s">
        <v>42</v>
      </c>
      <c r="C2810" t="s">
        <v>18</v>
      </c>
      <c r="D2810">
        <v>194206</v>
      </c>
      <c r="E2810">
        <v>5.39</v>
      </c>
      <c r="F2810" s="2">
        <f>Table1[[#This Row],[website_traffic]]*(Table1[[#This Row],[conversion_rate]]/100)</f>
        <v>10467.703399999999</v>
      </c>
      <c r="G2810">
        <v>376442.52</v>
      </c>
      <c r="H2810" s="2">
        <f>Table1[[#This Row],[marketing_spend]]/Table1[[#This Row],[customer buying]]</f>
        <v>35.962283761307191</v>
      </c>
      <c r="I2810">
        <v>5403.12</v>
      </c>
      <c r="J2810">
        <v>33.85</v>
      </c>
      <c r="K2810" s="1">
        <f t="shared" si="43"/>
        <v>3574.1638799999996</v>
      </c>
      <c r="L2810">
        <v>281.11</v>
      </c>
      <c r="M2810">
        <v>1.1299999999999999</v>
      </c>
      <c r="N2810" s="1">
        <f>Table1[[#This Row],[final_price]]*Table1[[#This Row],[competitor_price_index]]</f>
        <v>4038.8051843999992</v>
      </c>
      <c r="O2810" t="s">
        <v>45</v>
      </c>
      <c r="P2810">
        <v>3459</v>
      </c>
      <c r="Q2810">
        <v>10048</v>
      </c>
      <c r="R2810">
        <v>3.95</v>
      </c>
      <c r="S2810" s="2">
        <f>Table1[[#This Row],[units_sold]]*(Table1[[#This Row],[return_rate]]/100)</f>
        <v>396.89600000000002</v>
      </c>
      <c r="T2810" s="2">
        <f>Table1[[#This Row],[units_sold]]-Table1[[#This Row],[unit_return]]</f>
        <v>9651.1039999999994</v>
      </c>
      <c r="U2810">
        <f>Table1[[#This Row],[final_sold]]*Table1[[#This Row],[final_price]]</f>
        <v>34494627.318923511</v>
      </c>
      <c r="V2810">
        <v>4.8</v>
      </c>
      <c r="W2810">
        <v>10.41</v>
      </c>
    </row>
    <row r="2811" spans="1:23" x14ac:dyDescent="0.3">
      <c r="A2811">
        <v>2021</v>
      </c>
      <c r="B2811" t="s">
        <v>42</v>
      </c>
      <c r="C2811" t="s">
        <v>20</v>
      </c>
      <c r="D2811">
        <v>41376</v>
      </c>
      <c r="E2811">
        <v>6.52</v>
      </c>
      <c r="F2811" s="2">
        <f>Table1[[#This Row],[website_traffic]]*(Table1[[#This Row],[conversion_rate]]/100)</f>
        <v>2697.7151999999996</v>
      </c>
      <c r="G2811">
        <v>387400.58</v>
      </c>
      <c r="H2811" s="2">
        <f>Table1[[#This Row],[marketing_spend]]/Table1[[#This Row],[customer buying]]</f>
        <v>143.603216529306</v>
      </c>
      <c r="I2811">
        <v>11217.64</v>
      </c>
      <c r="J2811">
        <v>15.22</v>
      </c>
      <c r="K2811" s="1">
        <f t="shared" si="43"/>
        <v>9510.315192</v>
      </c>
      <c r="L2811">
        <v>72.77</v>
      </c>
      <c r="M2811">
        <v>1.18</v>
      </c>
      <c r="N2811" s="1">
        <f>Table1[[#This Row],[final_price]]*Table1[[#This Row],[competitor_price_index]]</f>
        <v>11222.171926559999</v>
      </c>
      <c r="O2811" t="s">
        <v>44</v>
      </c>
      <c r="P2811">
        <v>663</v>
      </c>
      <c r="Q2811">
        <v>2320</v>
      </c>
      <c r="R2811">
        <v>23.38</v>
      </c>
      <c r="S2811" s="2">
        <f>Table1[[#This Row],[units_sold]]*(Table1[[#This Row],[return_rate]]/100)</f>
        <v>542.41599999999994</v>
      </c>
      <c r="T2811" s="2">
        <f>Table1[[#This Row],[units_sold]]-Table1[[#This Row],[unit_return]]</f>
        <v>1777.5840000000001</v>
      </c>
      <c r="U2811">
        <f>Table1[[#This Row],[final_sold]]*Table1[[#This Row],[final_price]]</f>
        <v>16905384.12025613</v>
      </c>
      <c r="V2811">
        <v>3.44</v>
      </c>
      <c r="W2811">
        <v>17.059999999999999</v>
      </c>
    </row>
    <row r="2812" spans="1:23" x14ac:dyDescent="0.3">
      <c r="A2812">
        <v>2021</v>
      </c>
      <c r="B2812" t="s">
        <v>42</v>
      </c>
      <c r="C2812" t="s">
        <v>20</v>
      </c>
      <c r="D2812">
        <v>189218</v>
      </c>
      <c r="E2812">
        <v>3.34</v>
      </c>
      <c r="F2812" s="2">
        <f>Table1[[#This Row],[website_traffic]]*(Table1[[#This Row],[conversion_rate]]/100)</f>
        <v>6319.8811999999998</v>
      </c>
      <c r="G2812">
        <v>330409.55</v>
      </c>
      <c r="H2812" s="2">
        <f>Table1[[#This Row],[marketing_spend]]/Table1[[#This Row],[customer buying]]</f>
        <v>52.280974838577663</v>
      </c>
      <c r="I2812">
        <v>41345.629999999997</v>
      </c>
      <c r="J2812">
        <v>8.9600000000000009</v>
      </c>
      <c r="K2812" s="1">
        <f t="shared" si="43"/>
        <v>37641.061551999999</v>
      </c>
      <c r="L2812">
        <v>354.73</v>
      </c>
      <c r="M2812">
        <v>1.07</v>
      </c>
      <c r="N2812" s="1">
        <f>Table1[[#This Row],[final_price]]*Table1[[#This Row],[competitor_price_index]]</f>
        <v>40275.935860639998</v>
      </c>
      <c r="O2812" t="s">
        <v>44</v>
      </c>
      <c r="P2812">
        <v>2045</v>
      </c>
      <c r="Q2812">
        <v>6209</v>
      </c>
      <c r="R2812">
        <v>1.6</v>
      </c>
      <c r="S2812" s="2">
        <f>Table1[[#This Row],[units_sold]]*(Table1[[#This Row],[return_rate]]/100)</f>
        <v>99.344000000000008</v>
      </c>
      <c r="T2812" s="2">
        <f>Table1[[#This Row],[units_sold]]-Table1[[#This Row],[unit_return]]</f>
        <v>6109.6559999999999</v>
      </c>
      <c r="U2812">
        <f>Table1[[#This Row],[final_sold]]*Table1[[#This Row],[final_price]]</f>
        <v>229973937.55754611</v>
      </c>
      <c r="V2812">
        <v>3.93</v>
      </c>
      <c r="W2812">
        <v>13.08</v>
      </c>
    </row>
    <row r="2813" spans="1:23" x14ac:dyDescent="0.3">
      <c r="A2813">
        <v>2021</v>
      </c>
      <c r="B2813" t="s">
        <v>42</v>
      </c>
      <c r="C2813" t="s">
        <v>22</v>
      </c>
      <c r="D2813">
        <v>58999</v>
      </c>
      <c r="E2813">
        <v>4.1100000000000003</v>
      </c>
      <c r="F2813" s="2">
        <f>Table1[[#This Row],[website_traffic]]*(Table1[[#This Row],[conversion_rate]]/100)</f>
        <v>2424.8589000000002</v>
      </c>
      <c r="G2813">
        <v>497796.89</v>
      </c>
      <c r="H2813" s="2">
        <f>Table1[[#This Row],[marketing_spend]]/Table1[[#This Row],[customer buying]]</f>
        <v>205.2890128988536</v>
      </c>
      <c r="I2813">
        <v>39930.559999999998</v>
      </c>
      <c r="J2813">
        <v>51.13</v>
      </c>
      <c r="K2813" s="1">
        <f t="shared" si="43"/>
        <v>19514.064672</v>
      </c>
      <c r="L2813">
        <v>65.11</v>
      </c>
      <c r="M2813">
        <v>1</v>
      </c>
      <c r="N2813" s="1">
        <f>Table1[[#This Row],[final_price]]*Table1[[#This Row],[competitor_price_index]]</f>
        <v>19514.064672</v>
      </c>
      <c r="O2813" t="s">
        <v>45</v>
      </c>
      <c r="P2813">
        <v>1015</v>
      </c>
      <c r="Q2813">
        <v>1983</v>
      </c>
      <c r="R2813">
        <v>2.0699999999999998</v>
      </c>
      <c r="S2813" s="2">
        <f>Table1[[#This Row],[units_sold]]*(Table1[[#This Row],[return_rate]]/100)</f>
        <v>41.048099999999998</v>
      </c>
      <c r="T2813" s="2">
        <f>Table1[[#This Row],[units_sold]]-Table1[[#This Row],[unit_return]]</f>
        <v>1941.9519</v>
      </c>
      <c r="U2813">
        <f>Table1[[#This Row],[final_sold]]*Table1[[#This Row],[final_price]]</f>
        <v>37895374.966513276</v>
      </c>
      <c r="V2813">
        <v>4.09</v>
      </c>
      <c r="W2813">
        <v>14.98</v>
      </c>
    </row>
    <row r="2814" spans="1:23" x14ac:dyDescent="0.3">
      <c r="A2814">
        <v>2021</v>
      </c>
      <c r="B2814" t="s">
        <v>42</v>
      </c>
      <c r="C2814" t="s">
        <v>21</v>
      </c>
      <c r="D2814">
        <v>182880</v>
      </c>
      <c r="E2814">
        <v>0.74</v>
      </c>
      <c r="F2814" s="2">
        <f>Table1[[#This Row],[website_traffic]]*(Table1[[#This Row],[conversion_rate]]/100)</f>
        <v>1353.3120000000001</v>
      </c>
      <c r="G2814">
        <v>447137.26</v>
      </c>
      <c r="H2814" s="2">
        <f>Table1[[#This Row],[marketing_spend]]/Table1[[#This Row],[customer buying]]</f>
        <v>330.4021984583008</v>
      </c>
      <c r="I2814">
        <v>16910.75</v>
      </c>
      <c r="J2814">
        <v>15.75</v>
      </c>
      <c r="K2814" s="1">
        <f t="shared" si="43"/>
        <v>14247.306875</v>
      </c>
      <c r="L2814">
        <v>247.71</v>
      </c>
      <c r="M2814">
        <v>1.03</v>
      </c>
      <c r="N2814" s="1">
        <f>Table1[[#This Row],[final_price]]*Table1[[#This Row],[competitor_price_index]]</f>
        <v>14674.726081250001</v>
      </c>
      <c r="O2814" t="s">
        <v>45</v>
      </c>
      <c r="P2814">
        <v>3568</v>
      </c>
      <c r="Q2814">
        <v>1117</v>
      </c>
      <c r="R2814">
        <v>13.17</v>
      </c>
      <c r="S2814" s="2">
        <f>Table1[[#This Row],[units_sold]]*(Table1[[#This Row],[return_rate]]/100)</f>
        <v>147.10890000000001</v>
      </c>
      <c r="T2814" s="2">
        <f>Table1[[#This Row],[units_sold]]-Table1[[#This Row],[unit_return]]</f>
        <v>969.89110000000005</v>
      </c>
      <c r="U2814">
        <f>Table1[[#This Row],[final_sold]]*Table1[[#This Row],[final_price]]</f>
        <v>13818336.137031313</v>
      </c>
      <c r="V2814">
        <v>4.13</v>
      </c>
      <c r="W2814">
        <v>10.62</v>
      </c>
    </row>
    <row r="2815" spans="1:23" x14ac:dyDescent="0.3">
      <c r="A2815">
        <v>2021</v>
      </c>
      <c r="B2815" t="s">
        <v>42</v>
      </c>
      <c r="C2815" t="s">
        <v>18</v>
      </c>
      <c r="D2815">
        <v>109878</v>
      </c>
      <c r="E2815">
        <v>7.69</v>
      </c>
      <c r="F2815" s="2">
        <f>Table1[[#This Row],[website_traffic]]*(Table1[[#This Row],[conversion_rate]]/100)</f>
        <v>8449.6182000000008</v>
      </c>
      <c r="G2815">
        <v>468149.29</v>
      </c>
      <c r="H2815" s="2">
        <f>Table1[[#This Row],[marketing_spend]]/Table1[[#This Row],[customer buying]]</f>
        <v>55.404786218624636</v>
      </c>
      <c r="I2815">
        <v>25843.39</v>
      </c>
      <c r="J2815">
        <v>25.53</v>
      </c>
      <c r="K2815" s="1">
        <f t="shared" si="43"/>
        <v>19245.572532999999</v>
      </c>
      <c r="L2815">
        <v>263.77</v>
      </c>
      <c r="M2815">
        <v>1.19</v>
      </c>
      <c r="N2815" s="1">
        <f>Table1[[#This Row],[final_price]]*Table1[[#This Row],[competitor_price_index]]</f>
        <v>22902.231314269997</v>
      </c>
      <c r="O2815" t="s">
        <v>45</v>
      </c>
      <c r="P2815">
        <v>3457</v>
      </c>
      <c r="Q2815">
        <v>6776</v>
      </c>
      <c r="R2815">
        <v>24.59</v>
      </c>
      <c r="S2815" s="2">
        <f>Table1[[#This Row],[units_sold]]*(Table1[[#This Row],[return_rate]]/100)</f>
        <v>1666.2184</v>
      </c>
      <c r="T2815" s="2">
        <f>Table1[[#This Row],[units_sold]]-Table1[[#This Row],[unit_return]]</f>
        <v>5109.7816000000003</v>
      </c>
      <c r="U2815">
        <f>Table1[[#This Row],[final_sold]]*Table1[[#This Row],[final_price]]</f>
        <v>98340672.410588786</v>
      </c>
      <c r="V2815">
        <v>4.01</v>
      </c>
      <c r="W2815">
        <v>13.42</v>
      </c>
    </row>
    <row r="2816" spans="1:23" x14ac:dyDescent="0.3">
      <c r="A2816">
        <v>2021</v>
      </c>
      <c r="B2816" t="s">
        <v>42</v>
      </c>
      <c r="C2816" t="s">
        <v>20</v>
      </c>
      <c r="D2816">
        <v>148378</v>
      </c>
      <c r="E2816">
        <v>7.43</v>
      </c>
      <c r="F2816" s="2">
        <f>Table1[[#This Row],[website_traffic]]*(Table1[[#This Row],[conversion_rate]]/100)</f>
        <v>11024.4854</v>
      </c>
      <c r="G2816">
        <v>460117.65</v>
      </c>
      <c r="H2816" s="2">
        <f>Table1[[#This Row],[marketing_spend]]/Table1[[#This Row],[customer buying]]</f>
        <v>41.73597526828781</v>
      </c>
      <c r="I2816">
        <v>48082.68</v>
      </c>
      <c r="J2816">
        <v>49.05</v>
      </c>
      <c r="K2816" s="1">
        <f t="shared" si="43"/>
        <v>24498.125460000003</v>
      </c>
      <c r="L2816">
        <v>416.47</v>
      </c>
      <c r="M2816">
        <v>1.1599999999999999</v>
      </c>
      <c r="N2816" s="1">
        <f>Table1[[#This Row],[final_price]]*Table1[[#This Row],[competitor_price_index]]</f>
        <v>28417.8255336</v>
      </c>
      <c r="O2816" t="s">
        <v>45</v>
      </c>
      <c r="P2816">
        <v>1757</v>
      </c>
      <c r="Q2816">
        <v>5644</v>
      </c>
      <c r="R2816">
        <v>1.52</v>
      </c>
      <c r="S2816" s="2">
        <f>Table1[[#This Row],[units_sold]]*(Table1[[#This Row],[return_rate]]/100)</f>
        <v>85.788799999999995</v>
      </c>
      <c r="T2816" s="2">
        <f>Table1[[#This Row],[units_sold]]-Table1[[#This Row],[unit_return]]</f>
        <v>5558.2111999999997</v>
      </c>
      <c r="U2816">
        <f>Table1[[#This Row],[final_sold]]*Table1[[#This Row],[final_price]]</f>
        <v>136165755.31077716</v>
      </c>
      <c r="V2816">
        <v>2.56</v>
      </c>
      <c r="W2816">
        <v>14.91</v>
      </c>
    </row>
    <row r="2817" spans="1:23" x14ac:dyDescent="0.3">
      <c r="A2817">
        <v>2021</v>
      </c>
      <c r="B2817" t="s">
        <v>42</v>
      </c>
      <c r="C2817" t="s">
        <v>19</v>
      </c>
      <c r="D2817">
        <v>86151</v>
      </c>
      <c r="E2817">
        <v>1.06</v>
      </c>
      <c r="F2817" s="2">
        <f>Table1[[#This Row],[website_traffic]]*(Table1[[#This Row],[conversion_rate]]/100)</f>
        <v>913.20060000000001</v>
      </c>
      <c r="G2817">
        <v>167512.81</v>
      </c>
      <c r="H2817" s="2">
        <f>Table1[[#This Row],[marketing_spend]]/Table1[[#This Row],[customer buying]]</f>
        <v>183.43484443615125</v>
      </c>
      <c r="I2817">
        <v>9224.66</v>
      </c>
      <c r="J2817">
        <v>28.95</v>
      </c>
      <c r="K2817" s="1">
        <f t="shared" si="43"/>
        <v>6554.12093</v>
      </c>
      <c r="L2817">
        <v>104.44</v>
      </c>
      <c r="M2817">
        <v>1.1200000000000001</v>
      </c>
      <c r="N2817" s="1">
        <f>Table1[[#This Row],[final_price]]*Table1[[#This Row],[competitor_price_index]]</f>
        <v>7340.6154416000008</v>
      </c>
      <c r="O2817" t="s">
        <v>45</v>
      </c>
      <c r="P2817">
        <v>3975</v>
      </c>
      <c r="Q2817">
        <v>599</v>
      </c>
      <c r="R2817">
        <v>9.0299999999999994</v>
      </c>
      <c r="S2817" s="2">
        <f>Table1[[#This Row],[units_sold]]*(Table1[[#This Row],[return_rate]]/100)</f>
        <v>54.089699999999993</v>
      </c>
      <c r="T2817" s="2">
        <f>Table1[[#This Row],[units_sold]]-Table1[[#This Row],[unit_return]]</f>
        <v>544.91030000000001</v>
      </c>
      <c r="U2817">
        <f>Table1[[#This Row],[final_sold]]*Table1[[#This Row],[final_price]]</f>
        <v>3571408.0022025793</v>
      </c>
      <c r="V2817">
        <v>3.28</v>
      </c>
      <c r="W2817">
        <v>8.4600000000000009</v>
      </c>
    </row>
    <row r="2818" spans="1:23" x14ac:dyDescent="0.3">
      <c r="A2818">
        <v>2021</v>
      </c>
      <c r="B2818" t="s">
        <v>42</v>
      </c>
      <c r="C2818" t="s">
        <v>21</v>
      </c>
      <c r="D2818">
        <v>24039</v>
      </c>
      <c r="E2818">
        <v>4.1100000000000003</v>
      </c>
      <c r="F2818" s="2">
        <f>Table1[[#This Row],[website_traffic]]*(Table1[[#This Row],[conversion_rate]]/100)</f>
        <v>988.00290000000007</v>
      </c>
      <c r="G2818">
        <v>390771.45</v>
      </c>
      <c r="H2818" s="2">
        <f>Table1[[#This Row],[marketing_spend]]/Table1[[#This Row],[customer buying]]</f>
        <v>395.51650101431886</v>
      </c>
      <c r="I2818">
        <v>23284.68</v>
      </c>
      <c r="J2818">
        <v>38.369999999999997</v>
      </c>
      <c r="K2818" s="1">
        <f t="shared" ref="K2818:K2881" si="44">I2818*(1-J2818/100)</f>
        <v>14350.348284000002</v>
      </c>
      <c r="L2818">
        <v>205.47</v>
      </c>
      <c r="M2818">
        <v>1.04</v>
      </c>
      <c r="N2818" s="1">
        <f>Table1[[#This Row],[final_price]]*Table1[[#This Row],[competitor_price_index]]</f>
        <v>14924.362215360003</v>
      </c>
      <c r="O2818" t="s">
        <v>44</v>
      </c>
      <c r="P2818">
        <v>1637</v>
      </c>
      <c r="Q2818">
        <v>763</v>
      </c>
      <c r="R2818">
        <v>21.53</v>
      </c>
      <c r="S2818" s="2">
        <f>Table1[[#This Row],[units_sold]]*(Table1[[#This Row],[return_rate]]/100)</f>
        <v>164.27390000000003</v>
      </c>
      <c r="T2818" s="2">
        <f>Table1[[#This Row],[units_sold]]-Table1[[#This Row],[unit_return]]</f>
        <v>598.72609999999997</v>
      </c>
      <c r="U2818">
        <f>Table1[[#This Row],[final_sold]]*Table1[[#This Row],[final_price]]</f>
        <v>8591928.0617210139</v>
      </c>
      <c r="V2818">
        <v>3.09</v>
      </c>
      <c r="W2818">
        <v>17.03</v>
      </c>
    </row>
    <row r="2819" spans="1:23" x14ac:dyDescent="0.3">
      <c r="A2819">
        <v>2021</v>
      </c>
      <c r="B2819" t="s">
        <v>42</v>
      </c>
      <c r="C2819" t="s">
        <v>22</v>
      </c>
      <c r="D2819">
        <v>98367</v>
      </c>
      <c r="E2819">
        <v>3.91</v>
      </c>
      <c r="F2819" s="2">
        <f>Table1[[#This Row],[website_traffic]]*(Table1[[#This Row],[conversion_rate]]/100)</f>
        <v>3846.1497000000004</v>
      </c>
      <c r="G2819">
        <v>94481.11</v>
      </c>
      <c r="H2819" s="2">
        <f>Table1[[#This Row],[marketing_spend]]/Table1[[#This Row],[customer buying]]</f>
        <v>24.565115081194055</v>
      </c>
      <c r="I2819">
        <v>38187.39</v>
      </c>
      <c r="J2819">
        <v>2.67</v>
      </c>
      <c r="K2819" s="1">
        <f t="shared" si="44"/>
        <v>37167.786687</v>
      </c>
      <c r="L2819">
        <v>252.55</v>
      </c>
      <c r="M2819">
        <v>0.93</v>
      </c>
      <c r="N2819" s="1">
        <f>Table1[[#This Row],[final_price]]*Table1[[#This Row],[competitor_price_index]]</f>
        <v>34566.04161891</v>
      </c>
      <c r="O2819" t="s">
        <v>44</v>
      </c>
      <c r="P2819">
        <v>76</v>
      </c>
      <c r="Q2819">
        <v>3999</v>
      </c>
      <c r="R2819">
        <v>4.2699999999999996</v>
      </c>
      <c r="S2819" s="2">
        <f>Table1[[#This Row],[units_sold]]*(Table1[[#This Row],[return_rate]]/100)</f>
        <v>170.75729999999999</v>
      </c>
      <c r="T2819" s="2">
        <f>Table1[[#This Row],[units_sold]]-Table1[[#This Row],[unit_return]]</f>
        <v>3828.2426999999998</v>
      </c>
      <c r="U2819">
        <f>Table1[[#This Row],[final_sold]]*Table1[[#This Row],[final_price]]</f>
        <v>142287308.05966493</v>
      </c>
      <c r="V2819">
        <v>4.16</v>
      </c>
      <c r="W2819">
        <v>7.44</v>
      </c>
    </row>
    <row r="2820" spans="1:23" x14ac:dyDescent="0.3">
      <c r="A2820">
        <v>2021</v>
      </c>
      <c r="B2820" t="s">
        <v>42</v>
      </c>
      <c r="C2820" t="s">
        <v>21</v>
      </c>
      <c r="D2820">
        <v>77340</v>
      </c>
      <c r="E2820">
        <v>2.9</v>
      </c>
      <c r="F2820" s="2">
        <f>Table1[[#This Row],[website_traffic]]*(Table1[[#This Row],[conversion_rate]]/100)</f>
        <v>2242.8599999999997</v>
      </c>
      <c r="G2820">
        <v>259413.42</v>
      </c>
      <c r="H2820" s="2">
        <f>Table1[[#This Row],[marketing_spend]]/Table1[[#This Row],[customer buying]]</f>
        <v>115.66188705492097</v>
      </c>
      <c r="I2820">
        <v>32084.5</v>
      </c>
      <c r="J2820">
        <v>2</v>
      </c>
      <c r="K2820" s="1">
        <f t="shared" si="44"/>
        <v>31442.809999999998</v>
      </c>
      <c r="L2820">
        <v>253.92</v>
      </c>
      <c r="M2820">
        <v>1.1499999999999999</v>
      </c>
      <c r="N2820" s="1">
        <f>Table1[[#This Row],[final_price]]*Table1[[#This Row],[competitor_price_index]]</f>
        <v>36159.231499999994</v>
      </c>
      <c r="O2820" t="s">
        <v>45</v>
      </c>
      <c r="P2820">
        <v>3254</v>
      </c>
      <c r="Q2820">
        <v>1691</v>
      </c>
      <c r="R2820">
        <v>21.73</v>
      </c>
      <c r="S2820" s="2">
        <f>Table1[[#This Row],[units_sold]]*(Table1[[#This Row],[return_rate]]/100)</f>
        <v>367.45429999999999</v>
      </c>
      <c r="T2820" s="2">
        <f>Table1[[#This Row],[units_sold]]-Table1[[#This Row],[unit_return]]</f>
        <v>1323.5457000000001</v>
      </c>
      <c r="U2820">
        <f>Table1[[#This Row],[final_sold]]*Table1[[#This Row],[final_price]]</f>
        <v>41615995.971417002</v>
      </c>
      <c r="V2820">
        <v>3.77</v>
      </c>
      <c r="W2820">
        <v>9.89</v>
      </c>
    </row>
    <row r="2821" spans="1:23" x14ac:dyDescent="0.3">
      <c r="A2821">
        <v>2021</v>
      </c>
      <c r="B2821" t="s">
        <v>42</v>
      </c>
      <c r="C2821" t="s">
        <v>21</v>
      </c>
      <c r="D2821">
        <v>15332</v>
      </c>
      <c r="E2821">
        <v>7.02</v>
      </c>
      <c r="F2821" s="2">
        <f>Table1[[#This Row],[website_traffic]]*(Table1[[#This Row],[conversion_rate]]/100)</f>
        <v>1076.3063999999999</v>
      </c>
      <c r="G2821">
        <v>58738.76</v>
      </c>
      <c r="H2821" s="2">
        <f>Table1[[#This Row],[marketing_spend]]/Table1[[#This Row],[customer buying]]</f>
        <v>54.574385137912408</v>
      </c>
      <c r="I2821">
        <v>24982.95</v>
      </c>
      <c r="J2821">
        <v>13.98</v>
      </c>
      <c r="K2821" s="1">
        <f t="shared" si="44"/>
        <v>21490.333589999998</v>
      </c>
      <c r="L2821">
        <v>78.599999999999994</v>
      </c>
      <c r="M2821">
        <v>0.84</v>
      </c>
      <c r="N2821" s="1">
        <f>Table1[[#This Row],[final_price]]*Table1[[#This Row],[competitor_price_index]]</f>
        <v>18051.880215599998</v>
      </c>
      <c r="O2821" t="s">
        <v>44</v>
      </c>
      <c r="P2821">
        <v>1358</v>
      </c>
      <c r="Q2821">
        <v>750</v>
      </c>
      <c r="R2821">
        <v>3.85</v>
      </c>
      <c r="S2821" s="2">
        <f>Table1[[#This Row],[units_sold]]*(Table1[[#This Row],[return_rate]]/100)</f>
        <v>28.875</v>
      </c>
      <c r="T2821" s="2">
        <f>Table1[[#This Row],[units_sold]]-Table1[[#This Row],[unit_return]]</f>
        <v>721.125</v>
      </c>
      <c r="U2821">
        <f>Table1[[#This Row],[final_sold]]*Table1[[#This Row],[final_price]]</f>
        <v>15497216.810088748</v>
      </c>
      <c r="V2821">
        <v>2.79</v>
      </c>
      <c r="W2821">
        <v>9.59</v>
      </c>
    </row>
    <row r="2822" spans="1:23" x14ac:dyDescent="0.3">
      <c r="A2822">
        <v>2021</v>
      </c>
      <c r="B2822" t="s">
        <v>42</v>
      </c>
      <c r="C2822" t="s">
        <v>22</v>
      </c>
      <c r="D2822">
        <v>4005</v>
      </c>
      <c r="E2822">
        <v>3.33</v>
      </c>
      <c r="F2822" s="2">
        <f>Table1[[#This Row],[website_traffic]]*(Table1[[#This Row],[conversion_rate]]/100)</f>
        <v>133.3665</v>
      </c>
      <c r="G2822">
        <v>270918.05</v>
      </c>
      <c r="H2822" s="2">
        <f>Table1[[#This Row],[marketing_spend]]/Table1[[#This Row],[customer buying]]</f>
        <v>2031.3800692077843</v>
      </c>
      <c r="I2822">
        <v>8843.89</v>
      </c>
      <c r="J2822">
        <v>12.94</v>
      </c>
      <c r="K2822" s="1">
        <f t="shared" si="44"/>
        <v>7699.4906339999998</v>
      </c>
      <c r="L2822">
        <v>290.23</v>
      </c>
      <c r="M2822">
        <v>1.1399999999999999</v>
      </c>
      <c r="N2822" s="1">
        <f>Table1[[#This Row],[final_price]]*Table1[[#This Row],[competitor_price_index]]</f>
        <v>8777.419322759999</v>
      </c>
      <c r="O2822" t="s">
        <v>45</v>
      </c>
      <c r="P2822">
        <v>2821</v>
      </c>
      <c r="Q2822">
        <v>124</v>
      </c>
      <c r="R2822">
        <v>19.37</v>
      </c>
      <c r="S2822" s="2">
        <f>Table1[[#This Row],[units_sold]]*(Table1[[#This Row],[return_rate]]/100)</f>
        <v>24.018800000000002</v>
      </c>
      <c r="T2822" s="2">
        <f>Table1[[#This Row],[units_sold]]-Table1[[#This Row],[unit_return]]</f>
        <v>99.981200000000001</v>
      </c>
      <c r="U2822">
        <f>Table1[[#This Row],[final_sold]]*Table1[[#This Row],[final_price]]</f>
        <v>769804.31297608081</v>
      </c>
      <c r="V2822">
        <v>4.67</v>
      </c>
      <c r="W2822">
        <v>12.23</v>
      </c>
    </row>
    <row r="2823" spans="1:23" x14ac:dyDescent="0.3">
      <c r="A2823">
        <v>2021</v>
      </c>
      <c r="B2823" t="s">
        <v>42</v>
      </c>
      <c r="C2823" t="s">
        <v>19</v>
      </c>
      <c r="D2823">
        <v>77031</v>
      </c>
      <c r="E2823">
        <v>3.7</v>
      </c>
      <c r="F2823" s="2">
        <f>Table1[[#This Row],[website_traffic]]*(Table1[[#This Row],[conversion_rate]]/100)</f>
        <v>2850.1470000000004</v>
      </c>
      <c r="G2823">
        <v>482901.8</v>
      </c>
      <c r="H2823" s="2">
        <f>Table1[[#This Row],[marketing_spend]]/Table1[[#This Row],[customer buying]]</f>
        <v>169.43048902389944</v>
      </c>
      <c r="I2823">
        <v>38228.04</v>
      </c>
      <c r="J2823">
        <v>10.63</v>
      </c>
      <c r="K2823" s="1">
        <f t="shared" si="44"/>
        <v>34164.399347999999</v>
      </c>
      <c r="L2823">
        <v>287.56</v>
      </c>
      <c r="M2823">
        <v>0.87</v>
      </c>
      <c r="N2823" s="1">
        <f>Table1[[#This Row],[final_price]]*Table1[[#This Row],[competitor_price_index]]</f>
        <v>29723.027432759998</v>
      </c>
      <c r="O2823" t="s">
        <v>45</v>
      </c>
      <c r="P2823">
        <v>493</v>
      </c>
      <c r="Q2823">
        <v>2331</v>
      </c>
      <c r="R2823">
        <v>16.079999999999998</v>
      </c>
      <c r="S2823" s="2">
        <f>Table1[[#This Row],[units_sold]]*(Table1[[#This Row],[return_rate]]/100)</f>
        <v>374.82479999999993</v>
      </c>
      <c r="T2823" s="2">
        <f>Table1[[#This Row],[units_sold]]-Table1[[#This Row],[unit_return]]</f>
        <v>1956.1752000000001</v>
      </c>
      <c r="U2823">
        <f>Table1[[#This Row],[final_sold]]*Table1[[#This Row],[final_price]]</f>
        <v>66831550.727453776</v>
      </c>
      <c r="V2823">
        <v>4.09</v>
      </c>
      <c r="W2823">
        <v>9.35</v>
      </c>
    </row>
    <row r="2824" spans="1:23" x14ac:dyDescent="0.3">
      <c r="A2824">
        <v>2021</v>
      </c>
      <c r="B2824" t="s">
        <v>42</v>
      </c>
      <c r="C2824" t="s">
        <v>19</v>
      </c>
      <c r="D2824">
        <v>126341</v>
      </c>
      <c r="E2824">
        <v>4.5599999999999996</v>
      </c>
      <c r="F2824" s="2">
        <f>Table1[[#This Row],[website_traffic]]*(Table1[[#This Row],[conversion_rate]]/100)</f>
        <v>5761.1495999999997</v>
      </c>
      <c r="G2824">
        <v>316941.86</v>
      </c>
      <c r="H2824" s="2">
        <f>Table1[[#This Row],[marketing_spend]]/Table1[[#This Row],[customer buying]]</f>
        <v>55.013648664842862</v>
      </c>
      <c r="I2824">
        <v>19694.419999999998</v>
      </c>
      <c r="J2824">
        <v>9.8800000000000008</v>
      </c>
      <c r="K2824" s="1">
        <f t="shared" si="44"/>
        <v>17748.611303999998</v>
      </c>
      <c r="L2824">
        <v>423.65</v>
      </c>
      <c r="M2824">
        <v>1.1399999999999999</v>
      </c>
      <c r="N2824" s="1">
        <f>Table1[[#This Row],[final_price]]*Table1[[#This Row],[competitor_price_index]]</f>
        <v>20233.416886559997</v>
      </c>
      <c r="O2824" t="s">
        <v>44</v>
      </c>
      <c r="P2824">
        <v>798</v>
      </c>
      <c r="Q2824">
        <v>5271</v>
      </c>
      <c r="R2824">
        <v>20.23</v>
      </c>
      <c r="S2824" s="2">
        <f>Table1[[#This Row],[units_sold]]*(Table1[[#This Row],[return_rate]]/100)</f>
        <v>1066.3233</v>
      </c>
      <c r="T2824" s="2">
        <f>Table1[[#This Row],[units_sold]]-Table1[[#This Row],[unit_return]]</f>
        <v>4204.6767</v>
      </c>
      <c r="U2824">
        <f>Table1[[#This Row],[final_sold]]*Table1[[#This Row],[final_price]]</f>
        <v>74627172.407285407</v>
      </c>
      <c r="V2824">
        <v>3.66</v>
      </c>
      <c r="W2824">
        <v>11.29</v>
      </c>
    </row>
    <row r="2825" spans="1:23" x14ac:dyDescent="0.3">
      <c r="A2825">
        <v>2021</v>
      </c>
      <c r="B2825" t="s">
        <v>42</v>
      </c>
      <c r="C2825" t="s">
        <v>21</v>
      </c>
      <c r="D2825">
        <v>17211</v>
      </c>
      <c r="E2825">
        <v>0.56000000000000005</v>
      </c>
      <c r="F2825" s="2">
        <f>Table1[[#This Row],[website_traffic]]*(Table1[[#This Row],[conversion_rate]]/100)</f>
        <v>96.38160000000002</v>
      </c>
      <c r="G2825">
        <v>101145.3</v>
      </c>
      <c r="H2825" s="2">
        <f>Table1[[#This Row],[marketing_spend]]/Table1[[#This Row],[customer buying]]</f>
        <v>1049.4254089992278</v>
      </c>
      <c r="I2825">
        <v>45871.51</v>
      </c>
      <c r="J2825">
        <v>59.21</v>
      </c>
      <c r="K2825" s="1">
        <f t="shared" si="44"/>
        <v>18710.988929000003</v>
      </c>
      <c r="L2825">
        <v>332.65</v>
      </c>
      <c r="M2825">
        <v>1.01</v>
      </c>
      <c r="N2825" s="1">
        <f>Table1[[#This Row],[final_price]]*Table1[[#This Row],[competitor_price_index]]</f>
        <v>18898.098818290004</v>
      </c>
      <c r="O2825" t="s">
        <v>45</v>
      </c>
      <c r="P2825">
        <v>2750</v>
      </c>
      <c r="Q2825">
        <v>79</v>
      </c>
      <c r="R2825">
        <v>10.94</v>
      </c>
      <c r="S2825" s="2">
        <f>Table1[[#This Row],[units_sold]]*(Table1[[#This Row],[return_rate]]/100)</f>
        <v>8.6425999999999998</v>
      </c>
      <c r="T2825" s="2">
        <f>Table1[[#This Row],[units_sold]]-Table1[[#This Row],[unit_return]]</f>
        <v>70.357399999999998</v>
      </c>
      <c r="U2825">
        <f>Table1[[#This Row],[final_sold]]*Table1[[#This Row],[final_price]]</f>
        <v>1316456.5324732247</v>
      </c>
      <c r="V2825">
        <v>4.13</v>
      </c>
      <c r="W2825">
        <v>14.49</v>
      </c>
    </row>
    <row r="2826" spans="1:23" x14ac:dyDescent="0.3">
      <c r="A2826">
        <v>2021</v>
      </c>
      <c r="B2826" t="s">
        <v>42</v>
      </c>
      <c r="C2826" t="s">
        <v>19</v>
      </c>
      <c r="D2826">
        <v>199875</v>
      </c>
      <c r="E2826">
        <v>1.37</v>
      </c>
      <c r="F2826" s="2">
        <f>Table1[[#This Row],[website_traffic]]*(Table1[[#This Row],[conversion_rate]]/100)</f>
        <v>2738.2874999999999</v>
      </c>
      <c r="G2826">
        <v>21164.240000000002</v>
      </c>
      <c r="H2826" s="2">
        <f>Table1[[#This Row],[marketing_spend]]/Table1[[#This Row],[customer buying]]</f>
        <v>7.7290058111136988</v>
      </c>
      <c r="I2826">
        <v>27775.67</v>
      </c>
      <c r="J2826">
        <v>25.79</v>
      </c>
      <c r="K2826" s="1">
        <f t="shared" si="44"/>
        <v>20612.324707</v>
      </c>
      <c r="L2826">
        <v>345.74</v>
      </c>
      <c r="M2826">
        <v>0.81</v>
      </c>
      <c r="N2826" s="1">
        <f>Table1[[#This Row],[final_price]]*Table1[[#This Row],[competitor_price_index]]</f>
        <v>16695.98301267</v>
      </c>
      <c r="O2826" t="s">
        <v>45</v>
      </c>
      <c r="P2826">
        <v>2142</v>
      </c>
      <c r="Q2826">
        <v>2409</v>
      </c>
      <c r="R2826">
        <v>23.47</v>
      </c>
      <c r="S2826" s="2">
        <f>Table1[[#This Row],[units_sold]]*(Table1[[#This Row],[return_rate]]/100)</f>
        <v>565.39229999999998</v>
      </c>
      <c r="T2826" s="2">
        <f>Table1[[#This Row],[units_sold]]-Table1[[#This Row],[unit_return]]</f>
        <v>1843.6077</v>
      </c>
      <c r="U2826">
        <f>Table1[[#This Row],[final_sold]]*Table1[[#This Row],[final_price]]</f>
        <v>38001040.54472544</v>
      </c>
      <c r="V2826">
        <v>4.4000000000000004</v>
      </c>
      <c r="W2826">
        <v>5.46</v>
      </c>
    </row>
    <row r="2827" spans="1:23" x14ac:dyDescent="0.3">
      <c r="A2827">
        <v>2021</v>
      </c>
      <c r="B2827" t="s">
        <v>42</v>
      </c>
      <c r="C2827" t="s">
        <v>19</v>
      </c>
      <c r="D2827">
        <v>152714</v>
      </c>
      <c r="E2827">
        <v>6.09</v>
      </c>
      <c r="F2827" s="2">
        <f>Table1[[#This Row],[website_traffic]]*(Table1[[#This Row],[conversion_rate]]/100)</f>
        <v>9300.2825999999986</v>
      </c>
      <c r="G2827">
        <v>39311.550000000003</v>
      </c>
      <c r="H2827" s="2">
        <f>Table1[[#This Row],[marketing_spend]]/Table1[[#This Row],[customer buying]]</f>
        <v>4.226919943271402</v>
      </c>
      <c r="I2827">
        <v>49323.42</v>
      </c>
      <c r="J2827">
        <v>0.66</v>
      </c>
      <c r="K2827" s="1">
        <f t="shared" si="44"/>
        <v>48997.885427999994</v>
      </c>
      <c r="L2827">
        <v>283.5</v>
      </c>
      <c r="M2827">
        <v>1.1599999999999999</v>
      </c>
      <c r="N2827" s="1">
        <f>Table1[[#This Row],[final_price]]*Table1[[#This Row],[competitor_price_index]]</f>
        <v>56837.54709647999</v>
      </c>
      <c r="O2827" t="s">
        <v>45</v>
      </c>
      <c r="P2827">
        <v>1855</v>
      </c>
      <c r="Q2827">
        <v>5766</v>
      </c>
      <c r="R2827">
        <v>14.57</v>
      </c>
      <c r="S2827" s="2">
        <f>Table1[[#This Row],[units_sold]]*(Table1[[#This Row],[return_rate]]/100)</f>
        <v>840.10619999999994</v>
      </c>
      <c r="T2827" s="2">
        <f>Table1[[#This Row],[units_sold]]-Table1[[#This Row],[unit_return]]</f>
        <v>4925.8937999999998</v>
      </c>
      <c r="U2827">
        <f>Table1[[#This Row],[final_sold]]*Table1[[#This Row],[final_price]]</f>
        <v>241358380.0428955</v>
      </c>
      <c r="V2827">
        <v>3.1</v>
      </c>
      <c r="W2827">
        <v>4.68</v>
      </c>
    </row>
    <row r="2828" spans="1:23" x14ac:dyDescent="0.3">
      <c r="A2828">
        <v>2021</v>
      </c>
      <c r="B2828" t="s">
        <v>42</v>
      </c>
      <c r="C2828" t="s">
        <v>20</v>
      </c>
      <c r="D2828">
        <v>100961</v>
      </c>
      <c r="E2828">
        <v>3.22</v>
      </c>
      <c r="F2828" s="2">
        <f>Table1[[#This Row],[website_traffic]]*(Table1[[#This Row],[conversion_rate]]/100)</f>
        <v>3250.9441999999999</v>
      </c>
      <c r="G2828">
        <v>231669.99</v>
      </c>
      <c r="H2828" s="2">
        <f>Table1[[#This Row],[marketing_spend]]/Table1[[#This Row],[customer buying]]</f>
        <v>71.26237048301229</v>
      </c>
      <c r="I2828">
        <v>8376.41</v>
      </c>
      <c r="J2828">
        <v>1.26</v>
      </c>
      <c r="K2828" s="1">
        <f t="shared" si="44"/>
        <v>8270.8672340000012</v>
      </c>
      <c r="L2828">
        <v>427.22</v>
      </c>
      <c r="M2828">
        <v>1.05</v>
      </c>
      <c r="N2828" s="1">
        <f>Table1[[#This Row],[final_price]]*Table1[[#This Row],[competitor_price_index]]</f>
        <v>8684.4105957000011</v>
      </c>
      <c r="O2828" t="s">
        <v>45</v>
      </c>
      <c r="P2828">
        <v>3882</v>
      </c>
      <c r="Q2828">
        <v>2295</v>
      </c>
      <c r="R2828">
        <v>1.73</v>
      </c>
      <c r="S2828" s="2">
        <f>Table1[[#This Row],[units_sold]]*(Table1[[#This Row],[return_rate]]/100)</f>
        <v>39.703499999999998</v>
      </c>
      <c r="T2828" s="2">
        <f>Table1[[#This Row],[units_sold]]-Table1[[#This Row],[unit_return]]</f>
        <v>2255.2964999999999</v>
      </c>
      <c r="U2828">
        <f>Table1[[#This Row],[final_sold]]*Table1[[#This Row],[final_price]]</f>
        <v>18653257.924804881</v>
      </c>
      <c r="V2828">
        <v>3.53</v>
      </c>
      <c r="W2828">
        <v>16.14</v>
      </c>
    </row>
    <row r="2829" spans="1:23" x14ac:dyDescent="0.3">
      <c r="A2829">
        <v>2021</v>
      </c>
      <c r="B2829" t="s">
        <v>42</v>
      </c>
      <c r="C2829" t="s">
        <v>21</v>
      </c>
      <c r="D2829">
        <v>54001</v>
      </c>
      <c r="E2829">
        <v>6.87</v>
      </c>
      <c r="F2829" s="2">
        <f>Table1[[#This Row],[website_traffic]]*(Table1[[#This Row],[conversion_rate]]/100)</f>
        <v>3709.8687</v>
      </c>
      <c r="G2829">
        <v>93010.18</v>
      </c>
      <c r="H2829" s="2">
        <f>Table1[[#This Row],[marketing_spend]]/Table1[[#This Row],[customer buying]]</f>
        <v>25.071016664282485</v>
      </c>
      <c r="I2829">
        <v>8435.4500000000007</v>
      </c>
      <c r="J2829">
        <v>52.42</v>
      </c>
      <c r="K2829" s="1">
        <f t="shared" si="44"/>
        <v>4013.5871100000004</v>
      </c>
      <c r="L2829">
        <v>120.57</v>
      </c>
      <c r="M2829">
        <v>0.88</v>
      </c>
      <c r="N2829" s="1">
        <f>Table1[[#This Row],[final_price]]*Table1[[#This Row],[competitor_price_index]]</f>
        <v>3531.9566568000005</v>
      </c>
      <c r="O2829" t="s">
        <v>44</v>
      </c>
      <c r="P2829">
        <v>1099</v>
      </c>
      <c r="Q2829">
        <v>4414</v>
      </c>
      <c r="R2829">
        <v>24.85</v>
      </c>
      <c r="S2829" s="2">
        <f>Table1[[#This Row],[units_sold]]*(Table1[[#This Row],[return_rate]]/100)</f>
        <v>1096.8790000000001</v>
      </c>
      <c r="T2829" s="2">
        <f>Table1[[#This Row],[units_sold]]-Table1[[#This Row],[unit_return]]</f>
        <v>3317.1210000000001</v>
      </c>
      <c r="U2829">
        <f>Table1[[#This Row],[final_sold]]*Table1[[#This Row],[final_price]]</f>
        <v>13313554.087910311</v>
      </c>
      <c r="V2829">
        <v>4.76</v>
      </c>
      <c r="W2829">
        <v>19.22</v>
      </c>
    </row>
    <row r="2830" spans="1:23" x14ac:dyDescent="0.3">
      <c r="A2830">
        <v>2021</v>
      </c>
      <c r="B2830" t="s">
        <v>42</v>
      </c>
      <c r="C2830" t="s">
        <v>22</v>
      </c>
      <c r="D2830">
        <v>78492</v>
      </c>
      <c r="E2830">
        <v>3.82</v>
      </c>
      <c r="F2830" s="2">
        <f>Table1[[#This Row],[website_traffic]]*(Table1[[#This Row],[conversion_rate]]/100)</f>
        <v>2998.3943999999997</v>
      </c>
      <c r="G2830">
        <v>492268.75</v>
      </c>
      <c r="H2830" s="2">
        <f>Table1[[#This Row],[marketing_spend]]/Table1[[#This Row],[customer buying]]</f>
        <v>164.17745110516483</v>
      </c>
      <c r="I2830">
        <v>4378.12</v>
      </c>
      <c r="J2830">
        <v>53.16</v>
      </c>
      <c r="K2830" s="1">
        <f t="shared" si="44"/>
        <v>2050.7114080000001</v>
      </c>
      <c r="L2830">
        <v>81.81</v>
      </c>
      <c r="M2830">
        <v>1.1000000000000001</v>
      </c>
      <c r="N2830" s="1">
        <f>Table1[[#This Row],[final_price]]*Table1[[#This Row],[competitor_price_index]]</f>
        <v>2255.7825488000003</v>
      </c>
      <c r="O2830" t="s">
        <v>44</v>
      </c>
      <c r="P2830">
        <v>4228</v>
      </c>
      <c r="Q2830">
        <v>3290</v>
      </c>
      <c r="R2830">
        <v>3.85</v>
      </c>
      <c r="S2830" s="2">
        <f>Table1[[#This Row],[units_sold]]*(Table1[[#This Row],[return_rate]]/100)</f>
        <v>126.66499999999999</v>
      </c>
      <c r="T2830" s="2">
        <f>Table1[[#This Row],[units_sold]]-Table1[[#This Row],[unit_return]]</f>
        <v>3163.335</v>
      </c>
      <c r="U2830">
        <f>Table1[[#This Row],[final_sold]]*Table1[[#This Row],[final_price]]</f>
        <v>6487087.1718256809</v>
      </c>
      <c r="V2830">
        <v>4.3899999999999997</v>
      </c>
      <c r="W2830">
        <v>21.99</v>
      </c>
    </row>
    <row r="2831" spans="1:23" x14ac:dyDescent="0.3">
      <c r="A2831">
        <v>2021</v>
      </c>
      <c r="B2831" t="s">
        <v>42</v>
      </c>
      <c r="C2831" t="s">
        <v>22</v>
      </c>
      <c r="D2831">
        <v>99538</v>
      </c>
      <c r="E2831">
        <v>6.09</v>
      </c>
      <c r="F2831" s="2">
        <f>Table1[[#This Row],[website_traffic]]*(Table1[[#This Row],[conversion_rate]]/100)</f>
        <v>6061.8642</v>
      </c>
      <c r="G2831">
        <v>441988.81</v>
      </c>
      <c r="H2831" s="2">
        <f>Table1[[#This Row],[marketing_spend]]/Table1[[#This Row],[customer buying]]</f>
        <v>72.913017417975155</v>
      </c>
      <c r="I2831">
        <v>14706.43</v>
      </c>
      <c r="J2831">
        <v>50.85</v>
      </c>
      <c r="K2831" s="1">
        <f t="shared" si="44"/>
        <v>7228.2103449999995</v>
      </c>
      <c r="L2831">
        <v>470.1</v>
      </c>
      <c r="M2831">
        <v>1.1100000000000001</v>
      </c>
      <c r="N2831" s="1">
        <f>Table1[[#This Row],[final_price]]*Table1[[#This Row],[competitor_price_index]]</f>
        <v>8023.3134829500004</v>
      </c>
      <c r="O2831" t="s">
        <v>45</v>
      </c>
      <c r="P2831">
        <v>2041</v>
      </c>
      <c r="Q2831">
        <v>3091</v>
      </c>
      <c r="R2831">
        <v>22.99</v>
      </c>
      <c r="S2831" s="2">
        <f>Table1[[#This Row],[units_sold]]*(Table1[[#This Row],[return_rate]]/100)</f>
        <v>710.62090000000001</v>
      </c>
      <c r="T2831" s="2">
        <f>Table1[[#This Row],[units_sold]]-Table1[[#This Row],[unit_return]]</f>
        <v>2380.3791000000001</v>
      </c>
      <c r="U2831">
        <f>Table1[[#This Row],[final_sold]]*Table1[[#This Row],[final_price]]</f>
        <v>17205880.83564179</v>
      </c>
      <c r="V2831">
        <v>2.5499999999999998</v>
      </c>
      <c r="W2831">
        <v>14.95</v>
      </c>
    </row>
    <row r="2832" spans="1:23" x14ac:dyDescent="0.3">
      <c r="A2832">
        <v>2021</v>
      </c>
      <c r="B2832" t="s">
        <v>42</v>
      </c>
      <c r="C2832" t="s">
        <v>19</v>
      </c>
      <c r="D2832">
        <v>61049</v>
      </c>
      <c r="E2832">
        <v>7.59</v>
      </c>
      <c r="F2832" s="2">
        <f>Table1[[#This Row],[website_traffic]]*(Table1[[#This Row],[conversion_rate]]/100)</f>
        <v>4633.6190999999999</v>
      </c>
      <c r="G2832">
        <v>358587.4</v>
      </c>
      <c r="H2832" s="2">
        <f>Table1[[#This Row],[marketing_spend]]/Table1[[#This Row],[customer buying]]</f>
        <v>77.388191014664983</v>
      </c>
      <c r="I2832">
        <v>10153.67</v>
      </c>
      <c r="J2832">
        <v>40.869999999999997</v>
      </c>
      <c r="K2832" s="1">
        <f t="shared" si="44"/>
        <v>6003.8650710000002</v>
      </c>
      <c r="L2832">
        <v>452.5</v>
      </c>
      <c r="M2832">
        <v>0.94</v>
      </c>
      <c r="N2832" s="1">
        <f>Table1[[#This Row],[final_price]]*Table1[[#This Row],[competitor_price_index]]</f>
        <v>5643.63316674</v>
      </c>
      <c r="O2832" t="s">
        <v>44</v>
      </c>
      <c r="P2832">
        <v>1224</v>
      </c>
      <c r="Q2832">
        <v>3811</v>
      </c>
      <c r="R2832">
        <v>14.61</v>
      </c>
      <c r="S2832" s="2">
        <f>Table1[[#This Row],[units_sold]]*(Table1[[#This Row],[return_rate]]/100)</f>
        <v>556.78710000000001</v>
      </c>
      <c r="T2832" s="2">
        <f>Table1[[#This Row],[units_sold]]-Table1[[#This Row],[unit_return]]</f>
        <v>3254.2129</v>
      </c>
      <c r="U2832">
        <f>Table1[[#This Row],[final_sold]]*Table1[[#This Row],[final_price]]</f>
        <v>19537855.163907617</v>
      </c>
      <c r="V2832">
        <v>3.29</v>
      </c>
      <c r="W2832">
        <v>20.68</v>
      </c>
    </row>
    <row r="2833" spans="1:23" x14ac:dyDescent="0.3">
      <c r="A2833">
        <v>2021</v>
      </c>
      <c r="B2833" t="s">
        <v>42</v>
      </c>
      <c r="C2833" t="s">
        <v>22</v>
      </c>
      <c r="D2833">
        <v>8131</v>
      </c>
      <c r="E2833">
        <v>6.85</v>
      </c>
      <c r="F2833" s="2">
        <f>Table1[[#This Row],[website_traffic]]*(Table1[[#This Row],[conversion_rate]]/100)</f>
        <v>556.97349999999994</v>
      </c>
      <c r="G2833">
        <v>259359.39</v>
      </c>
      <c r="H2833" s="2">
        <f>Table1[[#This Row],[marketing_spend]]/Table1[[#This Row],[customer buying]]</f>
        <v>465.65840206042128</v>
      </c>
      <c r="I2833">
        <v>33871.86</v>
      </c>
      <c r="J2833">
        <v>24.8</v>
      </c>
      <c r="K2833" s="1">
        <f t="shared" si="44"/>
        <v>25471.638719999999</v>
      </c>
      <c r="L2833">
        <v>340.54</v>
      </c>
      <c r="M2833">
        <v>0.94</v>
      </c>
      <c r="N2833" s="1">
        <f>Table1[[#This Row],[final_price]]*Table1[[#This Row],[competitor_price_index]]</f>
        <v>23943.340396799998</v>
      </c>
      <c r="O2833" t="s">
        <v>44</v>
      </c>
      <c r="P2833">
        <v>982</v>
      </c>
      <c r="Q2833">
        <v>566</v>
      </c>
      <c r="R2833">
        <v>20.59</v>
      </c>
      <c r="S2833" s="2">
        <f>Table1[[#This Row],[units_sold]]*(Table1[[#This Row],[return_rate]]/100)</f>
        <v>116.5394</v>
      </c>
      <c r="T2833" s="2">
        <f>Table1[[#This Row],[units_sold]]-Table1[[#This Row],[unit_return]]</f>
        <v>449.4606</v>
      </c>
      <c r="U2833">
        <f>Table1[[#This Row],[final_sold]]*Table1[[#This Row],[final_price]]</f>
        <v>11448498.022074431</v>
      </c>
      <c r="V2833">
        <v>4.07</v>
      </c>
      <c r="W2833">
        <v>10.34</v>
      </c>
    </row>
    <row r="2834" spans="1:23" x14ac:dyDescent="0.3">
      <c r="A2834">
        <v>2021</v>
      </c>
      <c r="B2834" t="s">
        <v>42</v>
      </c>
      <c r="C2834" t="s">
        <v>18</v>
      </c>
      <c r="D2834">
        <v>30948</v>
      </c>
      <c r="E2834">
        <v>7.53</v>
      </c>
      <c r="F2834" s="2">
        <f>Table1[[#This Row],[website_traffic]]*(Table1[[#This Row],[conversion_rate]]/100)</f>
        <v>2330.3844000000004</v>
      </c>
      <c r="G2834">
        <v>392579.24</v>
      </c>
      <c r="H2834" s="2">
        <f>Table1[[#This Row],[marketing_spend]]/Table1[[#This Row],[customer buying]]</f>
        <v>168.4611517310191</v>
      </c>
      <c r="I2834">
        <v>12261.36</v>
      </c>
      <c r="J2834">
        <v>18.87</v>
      </c>
      <c r="K2834" s="1">
        <f t="shared" si="44"/>
        <v>9947.6413680000005</v>
      </c>
      <c r="L2834">
        <v>377.14</v>
      </c>
      <c r="M2834">
        <v>0.82</v>
      </c>
      <c r="N2834" s="1">
        <f>Table1[[#This Row],[final_price]]*Table1[[#This Row],[competitor_price_index]]</f>
        <v>8157.0659217599996</v>
      </c>
      <c r="O2834" t="s">
        <v>44</v>
      </c>
      <c r="P2834">
        <v>2906</v>
      </c>
      <c r="Q2834">
        <v>2190</v>
      </c>
      <c r="R2834">
        <v>2.2599999999999998</v>
      </c>
      <c r="S2834" s="2">
        <f>Table1[[#This Row],[units_sold]]*(Table1[[#This Row],[return_rate]]/100)</f>
        <v>49.494</v>
      </c>
      <c r="T2834" s="2">
        <f>Table1[[#This Row],[units_sold]]-Table1[[#This Row],[unit_return]]</f>
        <v>2140.5059999999999</v>
      </c>
      <c r="U2834">
        <f>Table1[[#This Row],[final_sold]]*Table1[[#This Row],[final_price]]</f>
        <v>21292986.034052208</v>
      </c>
      <c r="V2834">
        <v>3.76</v>
      </c>
      <c r="W2834">
        <v>12.39</v>
      </c>
    </row>
    <row r="2835" spans="1:23" x14ac:dyDescent="0.3">
      <c r="A2835">
        <v>2021</v>
      </c>
      <c r="B2835" t="s">
        <v>42</v>
      </c>
      <c r="C2835" t="s">
        <v>21</v>
      </c>
      <c r="D2835">
        <v>4399</v>
      </c>
      <c r="E2835">
        <v>5.74</v>
      </c>
      <c r="F2835" s="2">
        <f>Table1[[#This Row],[website_traffic]]*(Table1[[#This Row],[conversion_rate]]/100)</f>
        <v>252.5026</v>
      </c>
      <c r="G2835">
        <v>468944.71</v>
      </c>
      <c r="H2835" s="2">
        <f>Table1[[#This Row],[marketing_spend]]/Table1[[#This Row],[customer buying]]</f>
        <v>1857.1876487608445</v>
      </c>
      <c r="I2835">
        <v>38336.06</v>
      </c>
      <c r="J2835">
        <v>59.14</v>
      </c>
      <c r="K2835" s="1">
        <f t="shared" si="44"/>
        <v>15664.114115999997</v>
      </c>
      <c r="L2835">
        <v>275.64999999999998</v>
      </c>
      <c r="M2835">
        <v>0.92</v>
      </c>
      <c r="N2835" s="1">
        <f>Table1[[#This Row],[final_price]]*Table1[[#This Row],[competitor_price_index]]</f>
        <v>14410.984986719997</v>
      </c>
      <c r="O2835" t="s">
        <v>45</v>
      </c>
      <c r="P2835">
        <v>4326</v>
      </c>
      <c r="Q2835">
        <v>209</v>
      </c>
      <c r="R2835">
        <v>11.9</v>
      </c>
      <c r="S2835" s="2">
        <f>Table1[[#This Row],[units_sold]]*(Table1[[#This Row],[return_rate]]/100)</f>
        <v>24.871000000000002</v>
      </c>
      <c r="T2835" s="2">
        <f>Table1[[#This Row],[units_sold]]-Table1[[#This Row],[unit_return]]</f>
        <v>184.12899999999999</v>
      </c>
      <c r="U2835">
        <f>Table1[[#This Row],[final_sold]]*Table1[[#This Row],[final_price]]</f>
        <v>2884217.6680649631</v>
      </c>
      <c r="V2835">
        <v>4.1399999999999997</v>
      </c>
      <c r="W2835">
        <v>18.559999999999999</v>
      </c>
    </row>
    <row r="2836" spans="1:23" x14ac:dyDescent="0.3">
      <c r="A2836">
        <v>2021</v>
      </c>
      <c r="B2836" t="s">
        <v>42</v>
      </c>
      <c r="C2836" t="s">
        <v>21</v>
      </c>
      <c r="D2836">
        <v>57632</v>
      </c>
      <c r="E2836">
        <v>3.81</v>
      </c>
      <c r="F2836" s="2">
        <f>Table1[[#This Row],[website_traffic]]*(Table1[[#This Row],[conversion_rate]]/100)</f>
        <v>2195.7791999999999</v>
      </c>
      <c r="G2836">
        <v>300855.08</v>
      </c>
      <c r="H2836" s="2">
        <f>Table1[[#This Row],[marketing_spend]]/Table1[[#This Row],[customer buying]]</f>
        <v>137.01517893966752</v>
      </c>
      <c r="I2836">
        <v>41807.21</v>
      </c>
      <c r="J2836">
        <v>48.67</v>
      </c>
      <c r="K2836" s="1">
        <f t="shared" si="44"/>
        <v>21459.640893</v>
      </c>
      <c r="L2836">
        <v>55.92</v>
      </c>
      <c r="M2836">
        <v>1.1599999999999999</v>
      </c>
      <c r="N2836" s="1">
        <f>Table1[[#This Row],[final_price]]*Table1[[#This Row],[competitor_price_index]]</f>
        <v>24893.183435879997</v>
      </c>
      <c r="O2836" t="s">
        <v>45</v>
      </c>
      <c r="P2836">
        <v>693</v>
      </c>
      <c r="Q2836">
        <v>2085</v>
      </c>
      <c r="R2836">
        <v>7.76</v>
      </c>
      <c r="S2836" s="2">
        <f>Table1[[#This Row],[units_sold]]*(Table1[[#This Row],[return_rate]]/100)</f>
        <v>161.79599999999999</v>
      </c>
      <c r="T2836" s="2">
        <f>Table1[[#This Row],[units_sold]]-Table1[[#This Row],[unit_return]]</f>
        <v>1923.204</v>
      </c>
      <c r="U2836">
        <f>Table1[[#This Row],[final_sold]]*Table1[[#This Row],[final_price]]</f>
        <v>41271267.203981169</v>
      </c>
      <c r="V2836">
        <v>4.75</v>
      </c>
      <c r="W2836">
        <v>10.26</v>
      </c>
    </row>
    <row r="2837" spans="1:23" x14ac:dyDescent="0.3">
      <c r="A2837">
        <v>2021</v>
      </c>
      <c r="B2837" t="s">
        <v>42</v>
      </c>
      <c r="C2837" t="s">
        <v>22</v>
      </c>
      <c r="D2837">
        <v>51117</v>
      </c>
      <c r="E2837">
        <v>0.76</v>
      </c>
      <c r="F2837" s="2">
        <f>Table1[[#This Row],[website_traffic]]*(Table1[[#This Row],[conversion_rate]]/100)</f>
        <v>388.48919999999998</v>
      </c>
      <c r="G2837">
        <v>113610.74</v>
      </c>
      <c r="H2837" s="2">
        <f>Table1[[#This Row],[marketing_spend]]/Table1[[#This Row],[customer buying]]</f>
        <v>292.4424668690919</v>
      </c>
      <c r="I2837">
        <v>3799.13</v>
      </c>
      <c r="J2837">
        <v>14.92</v>
      </c>
      <c r="K2837" s="1">
        <f t="shared" si="44"/>
        <v>3232.2998040000002</v>
      </c>
      <c r="L2837">
        <v>281.42</v>
      </c>
      <c r="M2837">
        <v>1.1100000000000001</v>
      </c>
      <c r="N2837" s="1">
        <f>Table1[[#This Row],[final_price]]*Table1[[#This Row],[competitor_price_index]]</f>
        <v>3587.8527824400007</v>
      </c>
      <c r="O2837" t="s">
        <v>45</v>
      </c>
      <c r="P2837">
        <v>1003</v>
      </c>
      <c r="Q2837">
        <v>382</v>
      </c>
      <c r="R2837">
        <v>14.09</v>
      </c>
      <c r="S2837" s="2">
        <f>Table1[[#This Row],[units_sold]]*(Table1[[#This Row],[return_rate]]/100)</f>
        <v>53.823799999999999</v>
      </c>
      <c r="T2837" s="2">
        <f>Table1[[#This Row],[units_sold]]-Table1[[#This Row],[unit_return]]</f>
        <v>328.17619999999999</v>
      </c>
      <c r="U2837">
        <f>Table1[[#This Row],[final_sold]]*Table1[[#This Row],[final_price]]</f>
        <v>1060763.8669374648</v>
      </c>
      <c r="V2837">
        <v>4.92</v>
      </c>
      <c r="W2837">
        <v>7.17</v>
      </c>
    </row>
    <row r="2838" spans="1:23" x14ac:dyDescent="0.3">
      <c r="A2838">
        <v>2021</v>
      </c>
      <c r="B2838" t="s">
        <v>42</v>
      </c>
      <c r="C2838" t="s">
        <v>22</v>
      </c>
      <c r="D2838">
        <v>102290</v>
      </c>
      <c r="E2838">
        <v>1.51</v>
      </c>
      <c r="F2838" s="2">
        <f>Table1[[#This Row],[website_traffic]]*(Table1[[#This Row],[conversion_rate]]/100)</f>
        <v>1544.579</v>
      </c>
      <c r="G2838">
        <v>101620.94</v>
      </c>
      <c r="H2838" s="2">
        <f>Table1[[#This Row],[marketing_spend]]/Table1[[#This Row],[customer buying]]</f>
        <v>65.791998984836653</v>
      </c>
      <c r="I2838">
        <v>29573.75</v>
      </c>
      <c r="J2838">
        <v>41.6</v>
      </c>
      <c r="K2838" s="1">
        <f t="shared" si="44"/>
        <v>17271.07</v>
      </c>
      <c r="L2838">
        <v>272.12</v>
      </c>
      <c r="M2838">
        <v>1.18</v>
      </c>
      <c r="N2838" s="1">
        <f>Table1[[#This Row],[final_price]]*Table1[[#This Row],[competitor_price_index]]</f>
        <v>20379.8626</v>
      </c>
      <c r="O2838" t="s">
        <v>45</v>
      </c>
      <c r="P2838">
        <v>1475</v>
      </c>
      <c r="Q2838">
        <v>1507</v>
      </c>
      <c r="R2838">
        <v>1.54</v>
      </c>
      <c r="S2838" s="2">
        <f>Table1[[#This Row],[units_sold]]*(Table1[[#This Row],[return_rate]]/100)</f>
        <v>23.207800000000002</v>
      </c>
      <c r="T2838" s="2">
        <f>Table1[[#This Row],[units_sold]]-Table1[[#This Row],[unit_return]]</f>
        <v>1483.7922000000001</v>
      </c>
      <c r="U2838">
        <f>Table1[[#This Row],[final_sold]]*Table1[[#This Row],[final_price]]</f>
        <v>25626678.951654002</v>
      </c>
      <c r="V2838">
        <v>4.88</v>
      </c>
      <c r="W2838">
        <v>9.9</v>
      </c>
    </row>
    <row r="2839" spans="1:23" x14ac:dyDescent="0.3">
      <c r="A2839">
        <v>2022</v>
      </c>
      <c r="B2839" t="s">
        <v>42</v>
      </c>
      <c r="C2839" t="s">
        <v>18</v>
      </c>
      <c r="D2839">
        <v>58304</v>
      </c>
      <c r="E2839">
        <v>6.72</v>
      </c>
      <c r="F2839" s="2">
        <f>Table1[[#This Row],[website_traffic]]*(Table1[[#This Row],[conversion_rate]]/100)</f>
        <v>3918.0287999999996</v>
      </c>
      <c r="G2839">
        <v>400510.13</v>
      </c>
      <c r="H2839" s="2">
        <f>Table1[[#This Row],[marketing_spend]]/Table1[[#This Row],[customer buying]]</f>
        <v>102.22235477186896</v>
      </c>
      <c r="I2839">
        <v>43762.400000000001</v>
      </c>
      <c r="J2839">
        <v>46.1</v>
      </c>
      <c r="K2839" s="1">
        <f t="shared" si="44"/>
        <v>23587.933599999997</v>
      </c>
      <c r="L2839">
        <v>340.4</v>
      </c>
      <c r="M2839">
        <v>0.93</v>
      </c>
      <c r="N2839" s="1">
        <f>Table1[[#This Row],[final_price]]*Table1[[#This Row],[competitor_price_index]]</f>
        <v>21936.778247999999</v>
      </c>
      <c r="O2839" t="s">
        <v>45</v>
      </c>
      <c r="P2839">
        <v>3283</v>
      </c>
      <c r="Q2839">
        <v>2162</v>
      </c>
      <c r="R2839">
        <v>2.8</v>
      </c>
      <c r="S2839" s="2">
        <f>Table1[[#This Row],[units_sold]]*(Table1[[#This Row],[return_rate]]/100)</f>
        <v>60.535999999999994</v>
      </c>
      <c r="T2839" s="2">
        <f>Table1[[#This Row],[units_sold]]-Table1[[#This Row],[unit_return]]</f>
        <v>2101.4639999999999</v>
      </c>
      <c r="U2839">
        <f>Table1[[#This Row],[final_sold]]*Table1[[#This Row],[final_price]]</f>
        <v>49569193.294790395</v>
      </c>
      <c r="V2839">
        <v>2.76</v>
      </c>
      <c r="W2839">
        <v>10.55</v>
      </c>
    </row>
    <row r="2840" spans="1:23" x14ac:dyDescent="0.3">
      <c r="A2840">
        <v>2022</v>
      </c>
      <c r="B2840" t="s">
        <v>42</v>
      </c>
      <c r="C2840" t="s">
        <v>18</v>
      </c>
      <c r="D2840">
        <v>147714</v>
      </c>
      <c r="E2840">
        <v>2.64</v>
      </c>
      <c r="F2840" s="2">
        <f>Table1[[#This Row],[website_traffic]]*(Table1[[#This Row],[conversion_rate]]/100)</f>
        <v>3899.6496000000002</v>
      </c>
      <c r="G2840">
        <v>22946.17</v>
      </c>
      <c r="H2840" s="2">
        <f>Table1[[#This Row],[marketing_spend]]/Table1[[#This Row],[customer buying]]</f>
        <v>5.8841620026578791</v>
      </c>
      <c r="I2840">
        <v>46948.22</v>
      </c>
      <c r="J2840">
        <v>5.35</v>
      </c>
      <c r="K2840" s="1">
        <f t="shared" si="44"/>
        <v>44436.490230000003</v>
      </c>
      <c r="L2840">
        <v>470.12</v>
      </c>
      <c r="M2840">
        <v>1.04</v>
      </c>
      <c r="N2840" s="1">
        <f>Table1[[#This Row],[final_price]]*Table1[[#This Row],[competitor_price_index]]</f>
        <v>46213.949839200002</v>
      </c>
      <c r="O2840" t="s">
        <v>45</v>
      </c>
      <c r="P2840">
        <v>1745</v>
      </c>
      <c r="Q2840">
        <v>3150</v>
      </c>
      <c r="R2840">
        <v>9.98</v>
      </c>
      <c r="S2840" s="2">
        <f>Table1[[#This Row],[units_sold]]*(Table1[[#This Row],[return_rate]]/100)</f>
        <v>314.37</v>
      </c>
      <c r="T2840" s="2">
        <f>Table1[[#This Row],[units_sold]]-Table1[[#This Row],[unit_return]]</f>
        <v>2835.63</v>
      </c>
      <c r="U2840">
        <f>Table1[[#This Row],[final_sold]]*Table1[[#This Row],[final_price]]</f>
        <v>126005444.79089491</v>
      </c>
      <c r="V2840">
        <v>4.04</v>
      </c>
      <c r="W2840">
        <v>4.4000000000000004</v>
      </c>
    </row>
    <row r="2841" spans="1:23" x14ac:dyDescent="0.3">
      <c r="A2841">
        <v>2022</v>
      </c>
      <c r="B2841" t="s">
        <v>42</v>
      </c>
      <c r="C2841" t="s">
        <v>18</v>
      </c>
      <c r="D2841">
        <v>149471</v>
      </c>
      <c r="E2841">
        <v>6.76</v>
      </c>
      <c r="F2841" s="2">
        <f>Table1[[#This Row],[website_traffic]]*(Table1[[#This Row],[conversion_rate]]/100)</f>
        <v>10104.239599999999</v>
      </c>
      <c r="G2841">
        <v>149898.6</v>
      </c>
      <c r="H2841" s="2">
        <f>Table1[[#This Row],[marketing_spend]]/Table1[[#This Row],[customer buying]]</f>
        <v>14.835218278078047</v>
      </c>
      <c r="I2841">
        <v>41329.230000000003</v>
      </c>
      <c r="J2841">
        <v>15.17</v>
      </c>
      <c r="K2841" s="1">
        <f t="shared" si="44"/>
        <v>35059.585809000004</v>
      </c>
      <c r="L2841">
        <v>280.11</v>
      </c>
      <c r="M2841">
        <v>1.08</v>
      </c>
      <c r="N2841" s="1">
        <f>Table1[[#This Row],[final_price]]*Table1[[#This Row],[competitor_price_index]]</f>
        <v>37864.352673720008</v>
      </c>
      <c r="O2841" t="s">
        <v>44</v>
      </c>
      <c r="P2841">
        <v>2335</v>
      </c>
      <c r="Q2841">
        <v>8639</v>
      </c>
      <c r="R2841">
        <v>8.94</v>
      </c>
      <c r="S2841" s="2">
        <f>Table1[[#This Row],[units_sold]]*(Table1[[#This Row],[return_rate]]/100)</f>
        <v>772.32659999999998</v>
      </c>
      <c r="T2841" s="2">
        <f>Table1[[#This Row],[units_sold]]-Table1[[#This Row],[unit_return]]</f>
        <v>7866.6733999999997</v>
      </c>
      <c r="U2841">
        <f>Table1[[#This Row],[final_sold]]*Table1[[#This Row],[final_price]]</f>
        <v>275802311.09867781</v>
      </c>
      <c r="V2841">
        <v>3.42</v>
      </c>
      <c r="W2841">
        <v>11.45</v>
      </c>
    </row>
    <row r="2842" spans="1:23" x14ac:dyDescent="0.3">
      <c r="A2842">
        <v>2022</v>
      </c>
      <c r="B2842" t="s">
        <v>42</v>
      </c>
      <c r="C2842" t="s">
        <v>21</v>
      </c>
      <c r="D2842">
        <v>55325</v>
      </c>
      <c r="E2842">
        <v>2.2200000000000002</v>
      </c>
      <c r="F2842" s="2">
        <f>Table1[[#This Row],[website_traffic]]*(Table1[[#This Row],[conversion_rate]]/100)</f>
        <v>1228.2150000000001</v>
      </c>
      <c r="G2842">
        <v>211673.79</v>
      </c>
      <c r="H2842" s="2">
        <f>Table1[[#This Row],[marketing_spend]]/Table1[[#This Row],[customer buying]]</f>
        <v>172.34261916683965</v>
      </c>
      <c r="I2842">
        <v>45942.37</v>
      </c>
      <c r="J2842">
        <v>59.73</v>
      </c>
      <c r="K2842" s="1">
        <f t="shared" si="44"/>
        <v>18500.992399000002</v>
      </c>
      <c r="L2842">
        <v>366.52</v>
      </c>
      <c r="M2842">
        <v>1.1200000000000001</v>
      </c>
      <c r="N2842" s="1">
        <f>Table1[[#This Row],[final_price]]*Table1[[#This Row],[competitor_price_index]]</f>
        <v>20721.111486880003</v>
      </c>
      <c r="O2842" t="s">
        <v>45</v>
      </c>
      <c r="P2842">
        <v>2786</v>
      </c>
      <c r="Q2842">
        <v>741</v>
      </c>
      <c r="R2842">
        <v>6.71</v>
      </c>
      <c r="S2842" s="2">
        <f>Table1[[#This Row],[units_sold]]*(Table1[[#This Row],[return_rate]]/100)</f>
        <v>49.721099999999993</v>
      </c>
      <c r="T2842" s="2">
        <f>Table1[[#This Row],[units_sold]]-Table1[[#This Row],[unit_return]]</f>
        <v>691.27890000000002</v>
      </c>
      <c r="U2842">
        <f>Table1[[#This Row],[final_sold]]*Table1[[#This Row],[final_price]]</f>
        <v>12789345.674489083</v>
      </c>
      <c r="V2842">
        <v>3.02</v>
      </c>
      <c r="W2842">
        <v>13.57</v>
      </c>
    </row>
    <row r="2843" spans="1:23" x14ac:dyDescent="0.3">
      <c r="A2843">
        <v>2022</v>
      </c>
      <c r="B2843" t="s">
        <v>42</v>
      </c>
      <c r="C2843" t="s">
        <v>20</v>
      </c>
      <c r="D2843">
        <v>179583</v>
      </c>
      <c r="E2843">
        <v>7.97</v>
      </c>
      <c r="F2843" s="2">
        <f>Table1[[#This Row],[website_traffic]]*(Table1[[#This Row],[conversion_rate]]/100)</f>
        <v>14312.765099999999</v>
      </c>
      <c r="G2843">
        <v>334276.03000000003</v>
      </c>
      <c r="H2843" s="2">
        <f>Table1[[#This Row],[marketing_spend]]/Table1[[#This Row],[customer buying]]</f>
        <v>23.355097890903</v>
      </c>
      <c r="I2843">
        <v>47907.37</v>
      </c>
      <c r="J2843">
        <v>10.48</v>
      </c>
      <c r="K2843" s="1">
        <f t="shared" si="44"/>
        <v>42886.677624000004</v>
      </c>
      <c r="L2843">
        <v>191.34</v>
      </c>
      <c r="M2843">
        <v>1.18</v>
      </c>
      <c r="N2843" s="1">
        <f>Table1[[#This Row],[final_price]]*Table1[[#This Row],[competitor_price_index]]</f>
        <v>50606.279596320004</v>
      </c>
      <c r="O2843" t="s">
        <v>44</v>
      </c>
      <c r="P2843">
        <v>436</v>
      </c>
      <c r="Q2843">
        <v>12344</v>
      </c>
      <c r="R2843">
        <v>2.62</v>
      </c>
      <c r="S2843" s="2">
        <f>Table1[[#This Row],[units_sold]]*(Table1[[#This Row],[return_rate]]/100)</f>
        <v>323.4128</v>
      </c>
      <c r="T2843" s="2">
        <f>Table1[[#This Row],[units_sold]]-Table1[[#This Row],[unit_return]]</f>
        <v>12020.5872</v>
      </c>
      <c r="U2843">
        <f>Table1[[#This Row],[final_sold]]*Table1[[#This Row],[final_price]]</f>
        <v>515523048.09758085</v>
      </c>
      <c r="V2843">
        <v>3.45</v>
      </c>
      <c r="W2843">
        <v>17.87</v>
      </c>
    </row>
    <row r="2844" spans="1:23" x14ac:dyDescent="0.3">
      <c r="A2844">
        <v>2022</v>
      </c>
      <c r="B2844" t="s">
        <v>42</v>
      </c>
      <c r="C2844" t="s">
        <v>22</v>
      </c>
      <c r="D2844">
        <v>194899</v>
      </c>
      <c r="E2844">
        <v>4.1100000000000003</v>
      </c>
      <c r="F2844" s="2">
        <f>Table1[[#This Row],[website_traffic]]*(Table1[[#This Row],[conversion_rate]]/100)</f>
        <v>8010.3489000000009</v>
      </c>
      <c r="G2844">
        <v>249430.45</v>
      </c>
      <c r="H2844" s="2">
        <f>Table1[[#This Row],[marketing_spend]]/Table1[[#This Row],[customer buying]]</f>
        <v>31.13852506474468</v>
      </c>
      <c r="I2844">
        <v>40374.050000000003</v>
      </c>
      <c r="J2844">
        <v>43.07</v>
      </c>
      <c r="K2844" s="1">
        <f t="shared" si="44"/>
        <v>22984.946664999999</v>
      </c>
      <c r="L2844">
        <v>317.12</v>
      </c>
      <c r="M2844">
        <v>0.95</v>
      </c>
      <c r="N2844" s="1">
        <f>Table1[[#This Row],[final_price]]*Table1[[#This Row],[competitor_price_index]]</f>
        <v>21835.699331749998</v>
      </c>
      <c r="O2844" t="s">
        <v>45</v>
      </c>
      <c r="P2844">
        <v>4513</v>
      </c>
      <c r="Q2844">
        <v>7049</v>
      </c>
      <c r="R2844">
        <v>10.74</v>
      </c>
      <c r="S2844" s="2">
        <f>Table1[[#This Row],[units_sold]]*(Table1[[#This Row],[return_rate]]/100)</f>
        <v>757.06259999999997</v>
      </c>
      <c r="T2844" s="2">
        <f>Table1[[#This Row],[units_sold]]-Table1[[#This Row],[unit_return]]</f>
        <v>6291.9373999999998</v>
      </c>
      <c r="U2844">
        <f>Table1[[#This Row],[final_sold]]*Table1[[#This Row],[final_price]]</f>
        <v>144619845.55851877</v>
      </c>
      <c r="V2844">
        <v>4.4000000000000004</v>
      </c>
      <c r="W2844">
        <v>14.33</v>
      </c>
    </row>
    <row r="2845" spans="1:23" x14ac:dyDescent="0.3">
      <c r="A2845">
        <v>2022</v>
      </c>
      <c r="B2845" t="s">
        <v>42</v>
      </c>
      <c r="C2845" t="s">
        <v>19</v>
      </c>
      <c r="D2845">
        <v>103373</v>
      </c>
      <c r="E2845">
        <v>6.36</v>
      </c>
      <c r="F2845" s="2">
        <f>Table1[[#This Row],[website_traffic]]*(Table1[[#This Row],[conversion_rate]]/100)</f>
        <v>6574.5228000000006</v>
      </c>
      <c r="G2845">
        <v>24291.32</v>
      </c>
      <c r="H2845" s="2">
        <f>Table1[[#This Row],[marketing_spend]]/Table1[[#This Row],[customer buying]]</f>
        <v>3.6947654968965957</v>
      </c>
      <c r="I2845">
        <v>2081.67</v>
      </c>
      <c r="J2845">
        <v>8.93</v>
      </c>
      <c r="K2845" s="1">
        <f t="shared" si="44"/>
        <v>1895.7768690000003</v>
      </c>
      <c r="L2845">
        <v>276.36</v>
      </c>
      <c r="M2845">
        <v>1.04</v>
      </c>
      <c r="N2845" s="1">
        <f>Table1[[#This Row],[final_price]]*Table1[[#This Row],[competitor_price_index]]</f>
        <v>1971.6079437600004</v>
      </c>
      <c r="O2845" t="s">
        <v>45</v>
      </c>
      <c r="P2845">
        <v>2416</v>
      </c>
      <c r="Q2845">
        <v>6193</v>
      </c>
      <c r="R2845">
        <v>20.13</v>
      </c>
      <c r="S2845" s="2">
        <f>Table1[[#This Row],[units_sold]]*(Table1[[#This Row],[return_rate]]/100)</f>
        <v>1246.6508999999999</v>
      </c>
      <c r="T2845" s="2">
        <f>Table1[[#This Row],[units_sold]]-Table1[[#This Row],[unit_return]]</f>
        <v>4946.3491000000004</v>
      </c>
      <c r="U2845">
        <f>Table1[[#This Row],[final_sold]]*Table1[[#This Row],[final_price]]</f>
        <v>9377174.2097789701</v>
      </c>
      <c r="V2845">
        <v>4.71</v>
      </c>
      <c r="W2845">
        <v>5.39</v>
      </c>
    </row>
    <row r="2846" spans="1:23" x14ac:dyDescent="0.3">
      <c r="A2846">
        <v>2022</v>
      </c>
      <c r="B2846" t="s">
        <v>42</v>
      </c>
      <c r="C2846" t="s">
        <v>18</v>
      </c>
      <c r="D2846">
        <v>192450</v>
      </c>
      <c r="E2846">
        <v>3.29</v>
      </c>
      <c r="F2846" s="2">
        <f>Table1[[#This Row],[website_traffic]]*(Table1[[#This Row],[conversion_rate]]/100)</f>
        <v>6331.6049999999996</v>
      </c>
      <c r="G2846">
        <v>354813.72</v>
      </c>
      <c r="H2846" s="2">
        <f>Table1[[#This Row],[marketing_spend]]/Table1[[#This Row],[customer buying]]</f>
        <v>56.03851156223422</v>
      </c>
      <c r="I2846">
        <v>18119.28</v>
      </c>
      <c r="J2846">
        <v>20.97</v>
      </c>
      <c r="K2846" s="1">
        <f t="shared" si="44"/>
        <v>14319.666984</v>
      </c>
      <c r="L2846">
        <v>139.86000000000001</v>
      </c>
      <c r="M2846">
        <v>1.19</v>
      </c>
      <c r="N2846" s="1">
        <f>Table1[[#This Row],[final_price]]*Table1[[#This Row],[competitor_price_index]]</f>
        <v>17040.403710959999</v>
      </c>
      <c r="O2846" t="s">
        <v>45</v>
      </c>
      <c r="P2846">
        <v>4669</v>
      </c>
      <c r="Q2846">
        <v>5546</v>
      </c>
      <c r="R2846">
        <v>14.87</v>
      </c>
      <c r="S2846" s="2">
        <f>Table1[[#This Row],[units_sold]]*(Table1[[#This Row],[return_rate]]/100)</f>
        <v>824.6902</v>
      </c>
      <c r="T2846" s="2">
        <f>Table1[[#This Row],[units_sold]]-Table1[[#This Row],[unit_return]]</f>
        <v>4721.3098</v>
      </c>
      <c r="U2846">
        <f>Table1[[#This Row],[final_sold]]*Table1[[#This Row],[final_price]]</f>
        <v>67607584.064295635</v>
      </c>
      <c r="V2846">
        <v>4.38</v>
      </c>
      <c r="W2846">
        <v>9.7899999999999991</v>
      </c>
    </row>
    <row r="2847" spans="1:23" x14ac:dyDescent="0.3">
      <c r="A2847">
        <v>2022</v>
      </c>
      <c r="B2847" t="s">
        <v>42</v>
      </c>
      <c r="C2847" t="s">
        <v>22</v>
      </c>
      <c r="D2847">
        <v>147859</v>
      </c>
      <c r="E2847">
        <v>0.96</v>
      </c>
      <c r="F2847" s="2">
        <f>Table1[[#This Row],[website_traffic]]*(Table1[[#This Row],[conversion_rate]]/100)</f>
        <v>1419.4463999999998</v>
      </c>
      <c r="G2847">
        <v>21078.25</v>
      </c>
      <c r="H2847" s="2">
        <f>Table1[[#This Row],[marketing_spend]]/Table1[[#This Row],[customer buying]]</f>
        <v>14.849627291315828</v>
      </c>
      <c r="I2847">
        <v>12498.88</v>
      </c>
      <c r="J2847">
        <v>46.51</v>
      </c>
      <c r="K2847" s="1">
        <f t="shared" si="44"/>
        <v>6685.6509120000001</v>
      </c>
      <c r="L2847">
        <v>342.06</v>
      </c>
      <c r="M2847">
        <v>1.01</v>
      </c>
      <c r="N2847" s="1">
        <f>Table1[[#This Row],[final_price]]*Table1[[#This Row],[competitor_price_index]]</f>
        <v>6752.5074211199999</v>
      </c>
      <c r="O2847" t="s">
        <v>44</v>
      </c>
      <c r="P2847">
        <v>703</v>
      </c>
      <c r="Q2847">
        <v>1774</v>
      </c>
      <c r="R2847">
        <v>8.86</v>
      </c>
      <c r="S2847" s="2">
        <f>Table1[[#This Row],[units_sold]]*(Table1[[#This Row],[return_rate]]/100)</f>
        <v>157.1764</v>
      </c>
      <c r="T2847" s="2">
        <f>Table1[[#This Row],[units_sold]]-Table1[[#This Row],[unit_return]]</f>
        <v>1616.8235999999999</v>
      </c>
      <c r="U2847">
        <f>Table1[[#This Row],[final_sold]]*Table1[[#This Row],[final_price]]</f>
        <v>10809518.175883124</v>
      </c>
      <c r="V2847">
        <v>5</v>
      </c>
      <c r="W2847">
        <v>13.52</v>
      </c>
    </row>
    <row r="2848" spans="1:23" x14ac:dyDescent="0.3">
      <c r="A2848">
        <v>2022</v>
      </c>
      <c r="B2848" t="s">
        <v>42</v>
      </c>
      <c r="C2848" t="s">
        <v>21</v>
      </c>
      <c r="D2848">
        <v>132129</v>
      </c>
      <c r="E2848">
        <v>3.58</v>
      </c>
      <c r="F2848" s="2">
        <f>Table1[[#This Row],[website_traffic]]*(Table1[[#This Row],[conversion_rate]]/100)</f>
        <v>4730.2182000000003</v>
      </c>
      <c r="G2848">
        <v>472444.46</v>
      </c>
      <c r="H2848" s="2">
        <f>Table1[[#This Row],[marketing_spend]]/Table1[[#This Row],[customer buying]]</f>
        <v>99.877942205710511</v>
      </c>
      <c r="I2848">
        <v>37739.919999999998</v>
      </c>
      <c r="J2848">
        <v>47.04</v>
      </c>
      <c r="K2848" s="1">
        <f t="shared" si="44"/>
        <v>19987.061632000001</v>
      </c>
      <c r="L2848">
        <v>420.12</v>
      </c>
      <c r="M2848">
        <v>0.84</v>
      </c>
      <c r="N2848" s="1">
        <f>Table1[[#This Row],[final_price]]*Table1[[#This Row],[competitor_price_index]]</f>
        <v>16789.131770880002</v>
      </c>
      <c r="O2848" t="s">
        <v>45</v>
      </c>
      <c r="P2848">
        <v>1206</v>
      </c>
      <c r="Q2848">
        <v>3405</v>
      </c>
      <c r="R2848">
        <v>23.54</v>
      </c>
      <c r="S2848" s="2">
        <f>Table1[[#This Row],[units_sold]]*(Table1[[#This Row],[return_rate]]/100)</f>
        <v>801.53700000000003</v>
      </c>
      <c r="T2848" s="2">
        <f>Table1[[#This Row],[units_sold]]-Table1[[#This Row],[unit_return]]</f>
        <v>2603.4629999999997</v>
      </c>
      <c r="U2848">
        <f>Table1[[#This Row],[final_sold]]*Table1[[#This Row],[final_price]]</f>
        <v>52035575.437631615</v>
      </c>
      <c r="V2848">
        <v>3.6</v>
      </c>
      <c r="W2848">
        <v>24.47</v>
      </c>
    </row>
    <row r="2849" spans="1:23" x14ac:dyDescent="0.3">
      <c r="A2849">
        <v>2022</v>
      </c>
      <c r="B2849" t="s">
        <v>42</v>
      </c>
      <c r="C2849" t="s">
        <v>20</v>
      </c>
      <c r="D2849">
        <v>5966</v>
      </c>
      <c r="E2849">
        <v>6.59</v>
      </c>
      <c r="F2849" s="2">
        <f>Table1[[#This Row],[website_traffic]]*(Table1[[#This Row],[conversion_rate]]/100)</f>
        <v>393.15940000000001</v>
      </c>
      <c r="G2849">
        <v>379953.75</v>
      </c>
      <c r="H2849" s="2">
        <f>Table1[[#This Row],[marketing_spend]]/Table1[[#This Row],[customer buying]]</f>
        <v>966.41146059333698</v>
      </c>
      <c r="I2849">
        <v>49585.97</v>
      </c>
      <c r="J2849">
        <v>45.76</v>
      </c>
      <c r="K2849" s="1">
        <f t="shared" si="44"/>
        <v>26895.430128</v>
      </c>
      <c r="L2849">
        <v>166.63</v>
      </c>
      <c r="M2849">
        <v>1.1100000000000001</v>
      </c>
      <c r="N2849" s="1">
        <f>Table1[[#This Row],[final_price]]*Table1[[#This Row],[competitor_price_index]]</f>
        <v>29853.927442080003</v>
      </c>
      <c r="O2849" t="s">
        <v>45</v>
      </c>
      <c r="P2849">
        <v>3336</v>
      </c>
      <c r="Q2849">
        <v>342</v>
      </c>
      <c r="R2849">
        <v>23.87</v>
      </c>
      <c r="S2849" s="2">
        <f>Table1[[#This Row],[units_sold]]*(Table1[[#This Row],[return_rate]]/100)</f>
        <v>81.635400000000004</v>
      </c>
      <c r="T2849" s="2">
        <f>Table1[[#This Row],[units_sold]]-Table1[[#This Row],[unit_return]]</f>
        <v>260.3646</v>
      </c>
      <c r="U2849">
        <f>Table1[[#This Row],[final_sold]]*Table1[[#This Row],[final_price]]</f>
        <v>7002617.9071046691</v>
      </c>
      <c r="V2849">
        <v>4.3600000000000003</v>
      </c>
      <c r="W2849">
        <v>10.93</v>
      </c>
    </row>
    <row r="2850" spans="1:23" x14ac:dyDescent="0.3">
      <c r="A2850">
        <v>2022</v>
      </c>
      <c r="B2850" t="s">
        <v>42</v>
      </c>
      <c r="C2850" t="s">
        <v>21</v>
      </c>
      <c r="D2850">
        <v>179874</v>
      </c>
      <c r="E2850">
        <v>1.88</v>
      </c>
      <c r="F2850" s="2">
        <f>Table1[[#This Row],[website_traffic]]*(Table1[[#This Row],[conversion_rate]]/100)</f>
        <v>3381.6311999999994</v>
      </c>
      <c r="G2850">
        <v>120867.72</v>
      </c>
      <c r="H2850" s="2">
        <f>Table1[[#This Row],[marketing_spend]]/Table1[[#This Row],[customer buying]]</f>
        <v>35.742431049252211</v>
      </c>
      <c r="I2850">
        <v>48608.26</v>
      </c>
      <c r="J2850">
        <v>32.74</v>
      </c>
      <c r="K2850" s="1">
        <f t="shared" si="44"/>
        <v>32693.915676000001</v>
      </c>
      <c r="L2850">
        <v>30.86</v>
      </c>
      <c r="M2850">
        <v>1.1499999999999999</v>
      </c>
      <c r="N2850" s="1">
        <f>Table1[[#This Row],[final_price]]*Table1[[#This Row],[competitor_price_index]]</f>
        <v>37598.003027399995</v>
      </c>
      <c r="O2850" t="s">
        <v>45</v>
      </c>
      <c r="P2850">
        <v>1591</v>
      </c>
      <c r="Q2850">
        <v>2678</v>
      </c>
      <c r="R2850">
        <v>7.91</v>
      </c>
      <c r="S2850" s="2">
        <f>Table1[[#This Row],[units_sold]]*(Table1[[#This Row],[return_rate]]/100)</f>
        <v>211.82980000000001</v>
      </c>
      <c r="T2850" s="2">
        <f>Table1[[#This Row],[units_sold]]-Table1[[#This Row],[unit_return]]</f>
        <v>2466.1702</v>
      </c>
      <c r="U2850">
        <f>Table1[[#This Row],[final_sold]]*Table1[[#This Row],[final_price]]</f>
        <v>80628760.561464056</v>
      </c>
      <c r="V2850">
        <v>3.96</v>
      </c>
      <c r="W2850">
        <v>11</v>
      </c>
    </row>
    <row r="2851" spans="1:23" x14ac:dyDescent="0.3">
      <c r="A2851">
        <v>2022</v>
      </c>
      <c r="B2851" t="s">
        <v>42</v>
      </c>
      <c r="C2851" t="s">
        <v>22</v>
      </c>
      <c r="D2851">
        <v>29831</v>
      </c>
      <c r="E2851">
        <v>6.06</v>
      </c>
      <c r="F2851" s="2">
        <f>Table1[[#This Row],[website_traffic]]*(Table1[[#This Row],[conversion_rate]]/100)</f>
        <v>1807.7585999999999</v>
      </c>
      <c r="G2851">
        <v>171358.8</v>
      </c>
      <c r="H2851" s="2">
        <f>Table1[[#This Row],[marketing_spend]]/Table1[[#This Row],[customer buying]]</f>
        <v>94.790753588449249</v>
      </c>
      <c r="I2851">
        <v>33493.629999999997</v>
      </c>
      <c r="J2851">
        <v>9.6</v>
      </c>
      <c r="K2851" s="1">
        <f t="shared" si="44"/>
        <v>30278.24152</v>
      </c>
      <c r="L2851">
        <v>32.35</v>
      </c>
      <c r="M2851">
        <v>0.87</v>
      </c>
      <c r="N2851" s="1">
        <f>Table1[[#This Row],[final_price]]*Table1[[#This Row],[competitor_price_index]]</f>
        <v>26342.0701224</v>
      </c>
      <c r="O2851" t="s">
        <v>45</v>
      </c>
      <c r="P2851">
        <v>708</v>
      </c>
      <c r="Q2851">
        <v>1572</v>
      </c>
      <c r="R2851">
        <v>20.8</v>
      </c>
      <c r="S2851" s="2">
        <f>Table1[[#This Row],[units_sold]]*(Table1[[#This Row],[return_rate]]/100)</f>
        <v>326.97600000000006</v>
      </c>
      <c r="T2851" s="2">
        <f>Table1[[#This Row],[units_sold]]-Table1[[#This Row],[unit_return]]</f>
        <v>1245.0239999999999</v>
      </c>
      <c r="U2851">
        <f>Table1[[#This Row],[final_sold]]*Table1[[#This Row],[final_price]]</f>
        <v>37697137.370196477</v>
      </c>
      <c r="V2851">
        <v>4.3499999999999996</v>
      </c>
      <c r="W2851">
        <v>8.6199999999999992</v>
      </c>
    </row>
    <row r="2852" spans="1:23" x14ac:dyDescent="0.3">
      <c r="A2852">
        <v>2022</v>
      </c>
      <c r="B2852" t="s">
        <v>42</v>
      </c>
      <c r="C2852" t="s">
        <v>21</v>
      </c>
      <c r="D2852">
        <v>49260</v>
      </c>
      <c r="E2852">
        <v>7.03</v>
      </c>
      <c r="F2852" s="2">
        <f>Table1[[#This Row],[website_traffic]]*(Table1[[#This Row],[conversion_rate]]/100)</f>
        <v>3462.9780000000001</v>
      </c>
      <c r="G2852">
        <v>121299.54</v>
      </c>
      <c r="H2852" s="2">
        <f>Table1[[#This Row],[marketing_spend]]/Table1[[#This Row],[customer buying]]</f>
        <v>35.027522554287088</v>
      </c>
      <c r="I2852">
        <v>30785.61</v>
      </c>
      <c r="J2852">
        <v>47.91</v>
      </c>
      <c r="K2852" s="1">
        <f t="shared" si="44"/>
        <v>16036.224249000001</v>
      </c>
      <c r="L2852">
        <v>101.11</v>
      </c>
      <c r="M2852">
        <v>1.02</v>
      </c>
      <c r="N2852" s="1">
        <f>Table1[[#This Row],[final_price]]*Table1[[#This Row],[competitor_price_index]]</f>
        <v>16356.948733980002</v>
      </c>
      <c r="O2852" t="s">
        <v>45</v>
      </c>
      <c r="P2852">
        <v>3276</v>
      </c>
      <c r="Q2852">
        <v>2915</v>
      </c>
      <c r="R2852">
        <v>11.55</v>
      </c>
      <c r="S2852" s="2">
        <f>Table1[[#This Row],[units_sold]]*(Table1[[#This Row],[return_rate]]/100)</f>
        <v>336.6825</v>
      </c>
      <c r="T2852" s="2">
        <f>Table1[[#This Row],[units_sold]]-Table1[[#This Row],[unit_return]]</f>
        <v>2578.3175000000001</v>
      </c>
      <c r="U2852">
        <f>Table1[[#This Row],[final_sold]]*Table1[[#This Row],[final_price]]</f>
        <v>41346477.615121059</v>
      </c>
      <c r="V2852">
        <v>4.21</v>
      </c>
      <c r="W2852">
        <v>12.98</v>
      </c>
    </row>
    <row r="2853" spans="1:23" x14ac:dyDescent="0.3">
      <c r="A2853">
        <v>2022</v>
      </c>
      <c r="B2853" t="s">
        <v>42</v>
      </c>
      <c r="C2853" t="s">
        <v>18</v>
      </c>
      <c r="D2853">
        <v>119165</v>
      </c>
      <c r="E2853">
        <v>6.58</v>
      </c>
      <c r="F2853" s="2">
        <f>Table1[[#This Row],[website_traffic]]*(Table1[[#This Row],[conversion_rate]]/100)</f>
        <v>7841.0569999999998</v>
      </c>
      <c r="G2853">
        <v>433071.16</v>
      </c>
      <c r="H2853" s="2">
        <f>Table1[[#This Row],[marketing_spend]]/Table1[[#This Row],[customer buying]]</f>
        <v>55.231222015093117</v>
      </c>
      <c r="I2853">
        <v>22447.63</v>
      </c>
      <c r="J2853">
        <v>21.33</v>
      </c>
      <c r="K2853" s="1">
        <f t="shared" si="44"/>
        <v>17659.550521000001</v>
      </c>
      <c r="L2853">
        <v>110.25</v>
      </c>
      <c r="M2853">
        <v>1.08</v>
      </c>
      <c r="N2853" s="1">
        <f>Table1[[#This Row],[final_price]]*Table1[[#This Row],[competitor_price_index]]</f>
        <v>19072.314562680003</v>
      </c>
      <c r="O2853" t="s">
        <v>45</v>
      </c>
      <c r="P2853">
        <v>4052</v>
      </c>
      <c r="Q2853">
        <v>7496</v>
      </c>
      <c r="R2853">
        <v>19.02</v>
      </c>
      <c r="S2853" s="2">
        <f>Table1[[#This Row],[units_sold]]*(Table1[[#This Row],[return_rate]]/100)</f>
        <v>1425.7392</v>
      </c>
      <c r="T2853" s="2">
        <f>Table1[[#This Row],[units_sold]]-Table1[[#This Row],[unit_return]]</f>
        <v>6070.2608</v>
      </c>
      <c r="U2853">
        <f>Table1[[#This Row],[final_sold]]*Table1[[#This Row],[final_price]]</f>
        <v>107198077.27324589</v>
      </c>
      <c r="V2853">
        <v>4.78</v>
      </c>
      <c r="W2853">
        <v>9.9</v>
      </c>
    </row>
    <row r="2854" spans="1:23" x14ac:dyDescent="0.3">
      <c r="A2854">
        <v>2022</v>
      </c>
      <c r="B2854" t="s">
        <v>42</v>
      </c>
      <c r="C2854" t="s">
        <v>19</v>
      </c>
      <c r="D2854">
        <v>161074</v>
      </c>
      <c r="E2854">
        <v>7.27</v>
      </c>
      <c r="F2854" s="2">
        <f>Table1[[#This Row],[website_traffic]]*(Table1[[#This Row],[conversion_rate]]/100)</f>
        <v>11710.0798</v>
      </c>
      <c r="G2854">
        <v>155570.32999999999</v>
      </c>
      <c r="H2854" s="2">
        <f>Table1[[#This Row],[marketing_spend]]/Table1[[#This Row],[customer buying]]</f>
        <v>13.28516394909623</v>
      </c>
      <c r="I2854">
        <v>19805.36</v>
      </c>
      <c r="J2854">
        <v>28.74</v>
      </c>
      <c r="K2854" s="1">
        <f t="shared" si="44"/>
        <v>14113.299536</v>
      </c>
      <c r="L2854">
        <v>477.91</v>
      </c>
      <c r="M2854">
        <v>1.07</v>
      </c>
      <c r="N2854" s="1">
        <f>Table1[[#This Row],[final_price]]*Table1[[#This Row],[competitor_price_index]]</f>
        <v>15101.230503520001</v>
      </c>
      <c r="O2854" t="s">
        <v>45</v>
      </c>
      <c r="P2854">
        <v>3676</v>
      </c>
      <c r="Q2854">
        <v>6323</v>
      </c>
      <c r="R2854">
        <v>9.5</v>
      </c>
      <c r="S2854" s="2">
        <f>Table1[[#This Row],[units_sold]]*(Table1[[#This Row],[return_rate]]/100)</f>
        <v>600.68500000000006</v>
      </c>
      <c r="T2854" s="2">
        <f>Table1[[#This Row],[units_sold]]-Table1[[#This Row],[unit_return]]</f>
        <v>5722.3149999999996</v>
      </c>
      <c r="U2854">
        <f>Table1[[#This Row],[final_sold]]*Table1[[#This Row],[final_price]]</f>
        <v>80760745.634345829</v>
      </c>
      <c r="V2854">
        <v>2.7</v>
      </c>
      <c r="W2854">
        <v>12.37</v>
      </c>
    </row>
    <row r="2855" spans="1:23" x14ac:dyDescent="0.3">
      <c r="A2855">
        <v>2022</v>
      </c>
      <c r="B2855" t="s">
        <v>42</v>
      </c>
      <c r="C2855" t="s">
        <v>18</v>
      </c>
      <c r="D2855">
        <v>33687</v>
      </c>
      <c r="E2855">
        <v>0.94</v>
      </c>
      <c r="F2855" s="2">
        <f>Table1[[#This Row],[website_traffic]]*(Table1[[#This Row],[conversion_rate]]/100)</f>
        <v>316.65779999999995</v>
      </c>
      <c r="G2855">
        <v>280885.81</v>
      </c>
      <c r="H2855" s="2">
        <f>Table1[[#This Row],[marketing_spend]]/Table1[[#This Row],[customer buying]]</f>
        <v>887.03265796705477</v>
      </c>
      <c r="I2855">
        <v>15796.47</v>
      </c>
      <c r="J2855">
        <v>32.19</v>
      </c>
      <c r="K2855" s="1">
        <f t="shared" si="44"/>
        <v>10711.586307</v>
      </c>
      <c r="L2855">
        <v>55.49</v>
      </c>
      <c r="M2855">
        <v>1</v>
      </c>
      <c r="N2855" s="1">
        <f>Table1[[#This Row],[final_price]]*Table1[[#This Row],[competitor_price_index]]</f>
        <v>10711.586307</v>
      </c>
      <c r="O2855" t="s">
        <v>45</v>
      </c>
      <c r="P2855">
        <v>4555</v>
      </c>
      <c r="Q2855">
        <v>293</v>
      </c>
      <c r="R2855">
        <v>14.94</v>
      </c>
      <c r="S2855" s="2">
        <f>Table1[[#This Row],[units_sold]]*(Table1[[#This Row],[return_rate]]/100)</f>
        <v>43.7742</v>
      </c>
      <c r="T2855" s="2">
        <f>Table1[[#This Row],[units_sold]]-Table1[[#This Row],[unit_return]]</f>
        <v>249.22579999999999</v>
      </c>
      <c r="U2855">
        <f>Table1[[#This Row],[final_sold]]*Table1[[#This Row],[final_price]]</f>
        <v>2669603.6666311203</v>
      </c>
      <c r="V2855">
        <v>4.63</v>
      </c>
      <c r="W2855">
        <v>11.57</v>
      </c>
    </row>
    <row r="2856" spans="1:23" x14ac:dyDescent="0.3">
      <c r="A2856">
        <v>2022</v>
      </c>
      <c r="B2856" t="s">
        <v>42</v>
      </c>
      <c r="C2856" t="s">
        <v>21</v>
      </c>
      <c r="D2856">
        <v>180012</v>
      </c>
      <c r="E2856">
        <v>3.92</v>
      </c>
      <c r="F2856" s="2">
        <f>Table1[[#This Row],[website_traffic]]*(Table1[[#This Row],[conversion_rate]]/100)</f>
        <v>7056.4704000000002</v>
      </c>
      <c r="G2856">
        <v>288745.36</v>
      </c>
      <c r="H2856" s="2">
        <f>Table1[[#This Row],[marketing_spend]]/Table1[[#This Row],[customer buying]]</f>
        <v>40.919233502347005</v>
      </c>
      <c r="I2856">
        <v>37411.79</v>
      </c>
      <c r="J2856">
        <v>27.35</v>
      </c>
      <c r="K2856" s="1">
        <f t="shared" si="44"/>
        <v>27179.665434999999</v>
      </c>
      <c r="L2856">
        <v>363.62</v>
      </c>
      <c r="M2856">
        <v>1</v>
      </c>
      <c r="N2856" s="1">
        <f>Table1[[#This Row],[final_price]]*Table1[[#This Row],[competitor_price_index]]</f>
        <v>27179.665434999999</v>
      </c>
      <c r="O2856" t="s">
        <v>44</v>
      </c>
      <c r="P2856">
        <v>616</v>
      </c>
      <c r="Q2856">
        <v>7356</v>
      </c>
      <c r="R2856">
        <v>1.68</v>
      </c>
      <c r="S2856" s="2">
        <f>Table1[[#This Row],[units_sold]]*(Table1[[#This Row],[return_rate]]/100)</f>
        <v>123.5808</v>
      </c>
      <c r="T2856" s="2">
        <f>Table1[[#This Row],[units_sold]]-Table1[[#This Row],[unit_return]]</f>
        <v>7232.4192000000003</v>
      </c>
      <c r="U2856">
        <f>Table1[[#This Row],[final_sold]]*Table1[[#This Row],[final_price]]</f>
        <v>196574734.14167035</v>
      </c>
      <c r="V2856">
        <v>4.17</v>
      </c>
      <c r="W2856">
        <v>15.01</v>
      </c>
    </row>
    <row r="2857" spans="1:23" x14ac:dyDescent="0.3">
      <c r="A2857">
        <v>2022</v>
      </c>
      <c r="B2857" t="s">
        <v>42</v>
      </c>
      <c r="C2857" t="s">
        <v>21</v>
      </c>
      <c r="D2857">
        <v>178895</v>
      </c>
      <c r="E2857">
        <v>3.96</v>
      </c>
      <c r="F2857" s="2">
        <f>Table1[[#This Row],[website_traffic]]*(Table1[[#This Row],[conversion_rate]]/100)</f>
        <v>7084.2419999999993</v>
      </c>
      <c r="G2857">
        <v>113862.65</v>
      </c>
      <c r="H2857" s="2">
        <f>Table1[[#This Row],[marketing_spend]]/Table1[[#This Row],[customer buying]]</f>
        <v>16.072665219511137</v>
      </c>
      <c r="I2857">
        <v>37462.29</v>
      </c>
      <c r="J2857">
        <v>53.27</v>
      </c>
      <c r="K2857" s="1">
        <f t="shared" si="44"/>
        <v>17506.128116999997</v>
      </c>
      <c r="L2857">
        <v>34.58</v>
      </c>
      <c r="M2857">
        <v>1.1200000000000001</v>
      </c>
      <c r="N2857" s="1">
        <f>Table1[[#This Row],[final_price]]*Table1[[#This Row],[competitor_price_index]]</f>
        <v>19606.86349104</v>
      </c>
      <c r="O2857" t="s">
        <v>44</v>
      </c>
      <c r="P2857">
        <v>4679</v>
      </c>
      <c r="Q2857">
        <v>8253</v>
      </c>
      <c r="R2857">
        <v>11.62</v>
      </c>
      <c r="S2857" s="2">
        <f>Table1[[#This Row],[units_sold]]*(Table1[[#This Row],[return_rate]]/100)</f>
        <v>958.99860000000001</v>
      </c>
      <c r="T2857" s="2">
        <f>Table1[[#This Row],[units_sold]]-Table1[[#This Row],[unit_return]]</f>
        <v>7294.0014000000001</v>
      </c>
      <c r="U2857">
        <f>Table1[[#This Row],[final_sold]]*Table1[[#This Row],[final_price]]</f>
        <v>127689722.99397734</v>
      </c>
      <c r="V2857">
        <v>4.66</v>
      </c>
      <c r="W2857">
        <v>17.559999999999999</v>
      </c>
    </row>
    <row r="2858" spans="1:23" x14ac:dyDescent="0.3">
      <c r="A2858">
        <v>2022</v>
      </c>
      <c r="B2858" t="s">
        <v>42</v>
      </c>
      <c r="C2858" t="s">
        <v>20</v>
      </c>
      <c r="D2858">
        <v>123143</v>
      </c>
      <c r="E2858">
        <v>4.5199999999999996</v>
      </c>
      <c r="F2858" s="2">
        <f>Table1[[#This Row],[website_traffic]]*(Table1[[#This Row],[conversion_rate]]/100)</f>
        <v>5566.0635999999995</v>
      </c>
      <c r="G2858">
        <v>173411.49</v>
      </c>
      <c r="H2858" s="2">
        <f>Table1[[#This Row],[marketing_spend]]/Table1[[#This Row],[customer buying]]</f>
        <v>31.155139872997498</v>
      </c>
      <c r="I2858">
        <v>26467.33</v>
      </c>
      <c r="J2858">
        <v>21.85</v>
      </c>
      <c r="K2858" s="1">
        <f t="shared" si="44"/>
        <v>20684.218395</v>
      </c>
      <c r="L2858">
        <v>429.31</v>
      </c>
      <c r="M2858">
        <v>0.95</v>
      </c>
      <c r="N2858" s="1">
        <f>Table1[[#This Row],[final_price]]*Table1[[#This Row],[competitor_price_index]]</f>
        <v>19650.00747525</v>
      </c>
      <c r="O2858" t="s">
        <v>44</v>
      </c>
      <c r="P2858">
        <v>4653</v>
      </c>
      <c r="Q2858">
        <v>4480</v>
      </c>
      <c r="R2858">
        <v>6.92</v>
      </c>
      <c r="S2858" s="2">
        <f>Table1[[#This Row],[units_sold]]*(Table1[[#This Row],[return_rate]]/100)</f>
        <v>310.01599999999996</v>
      </c>
      <c r="T2858" s="2">
        <f>Table1[[#This Row],[units_sold]]-Table1[[#This Row],[unit_return]]</f>
        <v>4169.9840000000004</v>
      </c>
      <c r="U2858">
        <f>Table1[[#This Row],[final_sold]]*Table1[[#This Row],[final_price]]</f>
        <v>86252859.759655684</v>
      </c>
      <c r="V2858">
        <v>3.22</v>
      </c>
      <c r="W2858">
        <v>14.33</v>
      </c>
    </row>
    <row r="2859" spans="1:23" x14ac:dyDescent="0.3">
      <c r="A2859">
        <v>2022</v>
      </c>
      <c r="B2859" t="s">
        <v>42</v>
      </c>
      <c r="C2859" t="s">
        <v>20</v>
      </c>
      <c r="D2859">
        <v>157587</v>
      </c>
      <c r="E2859">
        <v>0.69</v>
      </c>
      <c r="F2859" s="2">
        <f>Table1[[#This Row],[website_traffic]]*(Table1[[#This Row],[conversion_rate]]/100)</f>
        <v>1087.3503000000001</v>
      </c>
      <c r="G2859">
        <v>96053.97</v>
      </c>
      <c r="H2859" s="2">
        <f>Table1[[#This Row],[marketing_spend]]/Table1[[#This Row],[customer buying]]</f>
        <v>88.33764978958483</v>
      </c>
      <c r="I2859">
        <v>44612.65</v>
      </c>
      <c r="J2859">
        <v>20.350000000000001</v>
      </c>
      <c r="K2859" s="1">
        <f t="shared" si="44"/>
        <v>35533.975725000004</v>
      </c>
      <c r="L2859">
        <v>58.29</v>
      </c>
      <c r="M2859">
        <v>1.08</v>
      </c>
      <c r="N2859" s="1">
        <f>Table1[[#This Row],[final_price]]*Table1[[#This Row],[competitor_price_index]]</f>
        <v>38376.69378300001</v>
      </c>
      <c r="O2859" t="s">
        <v>44</v>
      </c>
      <c r="P2859">
        <v>463</v>
      </c>
      <c r="Q2859">
        <v>878</v>
      </c>
      <c r="R2859">
        <v>16</v>
      </c>
      <c r="S2859" s="2">
        <f>Table1[[#This Row],[units_sold]]*(Table1[[#This Row],[return_rate]]/100)</f>
        <v>140.47999999999999</v>
      </c>
      <c r="T2859" s="2">
        <f>Table1[[#This Row],[units_sold]]-Table1[[#This Row],[unit_return]]</f>
        <v>737.52</v>
      </c>
      <c r="U2859">
        <f>Table1[[#This Row],[final_sold]]*Table1[[#This Row],[final_price]]</f>
        <v>26207017.776702002</v>
      </c>
      <c r="V2859">
        <v>3.23</v>
      </c>
      <c r="W2859">
        <v>15.83</v>
      </c>
    </row>
    <row r="2860" spans="1:23" x14ac:dyDescent="0.3">
      <c r="A2860">
        <v>2022</v>
      </c>
      <c r="B2860" t="s">
        <v>42</v>
      </c>
      <c r="C2860" t="s">
        <v>19</v>
      </c>
      <c r="D2860">
        <v>97279</v>
      </c>
      <c r="E2860">
        <v>0.88</v>
      </c>
      <c r="F2860" s="2">
        <f>Table1[[#This Row],[website_traffic]]*(Table1[[#This Row],[conversion_rate]]/100)</f>
        <v>856.05520000000001</v>
      </c>
      <c r="G2860">
        <v>396343.1</v>
      </c>
      <c r="H2860" s="2">
        <f>Table1[[#This Row],[marketing_spend]]/Table1[[#This Row],[customer buying]]</f>
        <v>462.98778396533305</v>
      </c>
      <c r="I2860">
        <v>33039.279999999999</v>
      </c>
      <c r="J2860">
        <v>47.72</v>
      </c>
      <c r="K2860" s="1">
        <f t="shared" si="44"/>
        <v>17272.935583999999</v>
      </c>
      <c r="L2860">
        <v>70.010000000000005</v>
      </c>
      <c r="M2860">
        <v>1.03</v>
      </c>
      <c r="N2860" s="1">
        <f>Table1[[#This Row],[final_price]]*Table1[[#This Row],[competitor_price_index]]</f>
        <v>17791.12365152</v>
      </c>
      <c r="O2860" t="s">
        <v>44</v>
      </c>
      <c r="P2860">
        <v>50</v>
      </c>
      <c r="Q2860">
        <v>560</v>
      </c>
      <c r="R2860">
        <v>1.95</v>
      </c>
      <c r="S2860" s="2">
        <f>Table1[[#This Row],[units_sold]]*(Table1[[#This Row],[return_rate]]/100)</f>
        <v>10.92</v>
      </c>
      <c r="T2860" s="2">
        <f>Table1[[#This Row],[units_sold]]-Table1[[#This Row],[unit_return]]</f>
        <v>549.08000000000004</v>
      </c>
      <c r="U2860">
        <f>Table1[[#This Row],[final_sold]]*Table1[[#This Row],[final_price]]</f>
        <v>9484223.4704627208</v>
      </c>
      <c r="V2860">
        <v>2.62</v>
      </c>
      <c r="W2860">
        <v>17.8</v>
      </c>
    </row>
    <row r="2861" spans="1:23" x14ac:dyDescent="0.3">
      <c r="A2861">
        <v>2022</v>
      </c>
      <c r="B2861" t="s">
        <v>42</v>
      </c>
      <c r="C2861" t="s">
        <v>19</v>
      </c>
      <c r="D2861">
        <v>105135</v>
      </c>
      <c r="E2861">
        <v>7.06</v>
      </c>
      <c r="F2861" s="2">
        <f>Table1[[#This Row],[website_traffic]]*(Table1[[#This Row],[conversion_rate]]/100)</f>
        <v>7422.5309999999999</v>
      </c>
      <c r="G2861">
        <v>159690.20000000001</v>
      </c>
      <c r="H2861" s="2">
        <f>Table1[[#This Row],[marketing_spend]]/Table1[[#This Row],[customer buying]]</f>
        <v>21.514251675068788</v>
      </c>
      <c r="I2861">
        <v>5349.07</v>
      </c>
      <c r="J2861">
        <v>7.08</v>
      </c>
      <c r="K2861" s="1">
        <f t="shared" si="44"/>
        <v>4970.3558439999997</v>
      </c>
      <c r="L2861">
        <v>419.94</v>
      </c>
      <c r="M2861">
        <v>1.07</v>
      </c>
      <c r="N2861" s="1">
        <f>Table1[[#This Row],[final_price]]*Table1[[#This Row],[competitor_price_index]]</f>
        <v>5318.2807530800001</v>
      </c>
      <c r="O2861" t="s">
        <v>45</v>
      </c>
      <c r="P2861">
        <v>1891</v>
      </c>
      <c r="Q2861">
        <v>6323</v>
      </c>
      <c r="R2861">
        <v>11.68</v>
      </c>
      <c r="S2861" s="2">
        <f>Table1[[#This Row],[units_sold]]*(Table1[[#This Row],[return_rate]]/100)</f>
        <v>738.52639999999997</v>
      </c>
      <c r="T2861" s="2">
        <f>Table1[[#This Row],[units_sold]]-Table1[[#This Row],[unit_return]]</f>
        <v>5584.4736000000003</v>
      </c>
      <c r="U2861">
        <f>Table1[[#This Row],[final_sold]]*Table1[[#This Row],[final_price]]</f>
        <v>27756820.993423719</v>
      </c>
      <c r="V2861">
        <v>4.26</v>
      </c>
      <c r="W2861">
        <v>2.89</v>
      </c>
    </row>
    <row r="2862" spans="1:23" x14ac:dyDescent="0.3">
      <c r="A2862">
        <v>2022</v>
      </c>
      <c r="B2862" t="s">
        <v>42</v>
      </c>
      <c r="C2862" t="s">
        <v>21</v>
      </c>
      <c r="D2862">
        <v>28729</v>
      </c>
      <c r="E2862">
        <v>2.42</v>
      </c>
      <c r="F2862" s="2">
        <f>Table1[[#This Row],[website_traffic]]*(Table1[[#This Row],[conversion_rate]]/100)</f>
        <v>695.24180000000001</v>
      </c>
      <c r="G2862">
        <v>127351.5</v>
      </c>
      <c r="H2862" s="2">
        <f>Table1[[#This Row],[marketing_spend]]/Table1[[#This Row],[customer buying]]</f>
        <v>183.17583896710468</v>
      </c>
      <c r="I2862">
        <v>19181.11</v>
      </c>
      <c r="J2862">
        <v>3.31</v>
      </c>
      <c r="K2862" s="1">
        <f t="shared" si="44"/>
        <v>18546.215259000001</v>
      </c>
      <c r="L2862">
        <v>101.24</v>
      </c>
      <c r="M2862">
        <v>0.9</v>
      </c>
      <c r="N2862" s="1">
        <f>Table1[[#This Row],[final_price]]*Table1[[#This Row],[competitor_price_index]]</f>
        <v>16691.593733100002</v>
      </c>
      <c r="O2862" t="s">
        <v>45</v>
      </c>
      <c r="P2862">
        <v>983</v>
      </c>
      <c r="Q2862">
        <v>457</v>
      </c>
      <c r="R2862">
        <v>1.29</v>
      </c>
      <c r="S2862" s="2">
        <f>Table1[[#This Row],[units_sold]]*(Table1[[#This Row],[return_rate]]/100)</f>
        <v>5.8952999999999998</v>
      </c>
      <c r="T2862" s="2">
        <f>Table1[[#This Row],[units_sold]]-Table1[[#This Row],[unit_return]]</f>
        <v>451.10469999999998</v>
      </c>
      <c r="U2862">
        <f>Table1[[#This Row],[final_sold]]*Table1[[#This Row],[final_price]]</f>
        <v>8366284.8705466175</v>
      </c>
      <c r="V2862">
        <v>3.29</v>
      </c>
      <c r="W2862">
        <v>11.84</v>
      </c>
    </row>
    <row r="2863" spans="1:23" x14ac:dyDescent="0.3">
      <c r="A2863">
        <v>2022</v>
      </c>
      <c r="B2863" t="s">
        <v>42</v>
      </c>
      <c r="C2863" t="s">
        <v>19</v>
      </c>
      <c r="D2863">
        <v>65783</v>
      </c>
      <c r="E2863">
        <v>7.55</v>
      </c>
      <c r="F2863" s="2">
        <f>Table1[[#This Row],[website_traffic]]*(Table1[[#This Row],[conversion_rate]]/100)</f>
        <v>4966.6165000000001</v>
      </c>
      <c r="G2863">
        <v>311205.5</v>
      </c>
      <c r="H2863" s="2">
        <f>Table1[[#This Row],[marketing_spend]]/Table1[[#This Row],[customer buying]]</f>
        <v>62.659458405938935</v>
      </c>
      <c r="I2863">
        <v>13602.16</v>
      </c>
      <c r="J2863">
        <v>47.39</v>
      </c>
      <c r="K2863" s="1">
        <f t="shared" si="44"/>
        <v>7156.0963760000004</v>
      </c>
      <c r="L2863">
        <v>64.459999999999994</v>
      </c>
      <c r="M2863">
        <v>1.19</v>
      </c>
      <c r="N2863" s="1">
        <f>Table1[[#This Row],[final_price]]*Table1[[#This Row],[competitor_price_index]]</f>
        <v>8515.7546874399995</v>
      </c>
      <c r="O2863" t="s">
        <v>45</v>
      </c>
      <c r="P2863">
        <v>58</v>
      </c>
      <c r="Q2863">
        <v>4628</v>
      </c>
      <c r="R2863">
        <v>15.51</v>
      </c>
      <c r="S2863" s="2">
        <f>Table1[[#This Row],[units_sold]]*(Table1[[#This Row],[return_rate]]/100)</f>
        <v>717.80279999999993</v>
      </c>
      <c r="T2863" s="2">
        <f>Table1[[#This Row],[units_sold]]-Table1[[#This Row],[unit_return]]</f>
        <v>3910.1972000000001</v>
      </c>
      <c r="U2863">
        <f>Table1[[#This Row],[final_sold]]*Table1[[#This Row],[final_price]]</f>
        <v>27981748.012365349</v>
      </c>
      <c r="V2863">
        <v>4.66</v>
      </c>
      <c r="W2863">
        <v>13.6</v>
      </c>
    </row>
    <row r="2864" spans="1:23" x14ac:dyDescent="0.3">
      <c r="A2864">
        <v>2022</v>
      </c>
      <c r="B2864" t="s">
        <v>42</v>
      </c>
      <c r="C2864" t="s">
        <v>22</v>
      </c>
      <c r="D2864">
        <v>10705</v>
      </c>
      <c r="E2864">
        <v>5.91</v>
      </c>
      <c r="F2864" s="2">
        <f>Table1[[#This Row],[website_traffic]]*(Table1[[#This Row],[conversion_rate]]/100)</f>
        <v>632.66549999999995</v>
      </c>
      <c r="G2864">
        <v>177307.3</v>
      </c>
      <c r="H2864" s="2">
        <f>Table1[[#This Row],[marketing_spend]]/Table1[[#This Row],[customer buying]]</f>
        <v>280.25441564302145</v>
      </c>
      <c r="I2864">
        <v>20422.89</v>
      </c>
      <c r="J2864">
        <v>33.99</v>
      </c>
      <c r="K2864" s="1">
        <f t="shared" si="44"/>
        <v>13481.149688999998</v>
      </c>
      <c r="L2864">
        <v>341.37</v>
      </c>
      <c r="M2864">
        <v>1.01</v>
      </c>
      <c r="N2864" s="1">
        <f>Table1[[#This Row],[final_price]]*Table1[[#This Row],[competitor_price_index]]</f>
        <v>13615.961185889999</v>
      </c>
      <c r="O2864" t="s">
        <v>45</v>
      </c>
      <c r="P2864">
        <v>2548</v>
      </c>
      <c r="Q2864">
        <v>539</v>
      </c>
      <c r="R2864">
        <v>3.13</v>
      </c>
      <c r="S2864" s="2">
        <f>Table1[[#This Row],[units_sold]]*(Table1[[#This Row],[return_rate]]/100)</f>
        <v>16.870699999999999</v>
      </c>
      <c r="T2864" s="2">
        <f>Table1[[#This Row],[units_sold]]-Table1[[#This Row],[unit_return]]</f>
        <v>522.12930000000006</v>
      </c>
      <c r="U2864">
        <f>Table1[[#This Row],[final_sold]]*Table1[[#This Row],[final_price]]</f>
        <v>7038903.2503127875</v>
      </c>
      <c r="V2864">
        <v>4.26</v>
      </c>
      <c r="W2864">
        <v>11.75</v>
      </c>
    </row>
    <row r="2865" spans="1:23" x14ac:dyDescent="0.3">
      <c r="A2865">
        <v>2022</v>
      </c>
      <c r="B2865" t="s">
        <v>42</v>
      </c>
      <c r="C2865" t="s">
        <v>21</v>
      </c>
      <c r="D2865">
        <v>4996</v>
      </c>
      <c r="E2865">
        <v>6.38</v>
      </c>
      <c r="F2865" s="2">
        <f>Table1[[#This Row],[website_traffic]]*(Table1[[#This Row],[conversion_rate]]/100)</f>
        <v>318.7448</v>
      </c>
      <c r="G2865">
        <v>132645.65</v>
      </c>
      <c r="H2865" s="2">
        <f>Table1[[#This Row],[marketing_spend]]/Table1[[#This Row],[customer buying]]</f>
        <v>416.15000464321298</v>
      </c>
      <c r="I2865">
        <v>4919.47</v>
      </c>
      <c r="J2865">
        <v>1.85</v>
      </c>
      <c r="K2865" s="1">
        <f t="shared" si="44"/>
        <v>4828.4598050000004</v>
      </c>
      <c r="L2865">
        <v>90.96</v>
      </c>
      <c r="M2865">
        <v>1.1299999999999999</v>
      </c>
      <c r="N2865" s="1">
        <f>Table1[[#This Row],[final_price]]*Table1[[#This Row],[competitor_price_index]]</f>
        <v>5456.1595796499996</v>
      </c>
      <c r="O2865" t="s">
        <v>45</v>
      </c>
      <c r="P2865">
        <v>711</v>
      </c>
      <c r="Q2865">
        <v>308</v>
      </c>
      <c r="R2865">
        <v>16.899999999999999</v>
      </c>
      <c r="S2865" s="2">
        <f>Table1[[#This Row],[units_sold]]*(Table1[[#This Row],[return_rate]]/100)</f>
        <v>52.051999999999992</v>
      </c>
      <c r="T2865" s="2">
        <f>Table1[[#This Row],[units_sold]]-Table1[[#This Row],[unit_return]]</f>
        <v>255.94800000000001</v>
      </c>
      <c r="U2865">
        <f>Table1[[#This Row],[final_sold]]*Table1[[#This Row],[final_price]]</f>
        <v>1235834.6301701402</v>
      </c>
      <c r="V2865">
        <v>4.84</v>
      </c>
      <c r="W2865">
        <v>7.4</v>
      </c>
    </row>
    <row r="2866" spans="1:23" x14ac:dyDescent="0.3">
      <c r="A2866">
        <v>2022</v>
      </c>
      <c r="B2866" t="s">
        <v>42</v>
      </c>
      <c r="C2866" t="s">
        <v>22</v>
      </c>
      <c r="D2866">
        <v>21572</v>
      </c>
      <c r="E2866">
        <v>1.93</v>
      </c>
      <c r="F2866" s="2">
        <f>Table1[[#This Row],[website_traffic]]*(Table1[[#This Row],[conversion_rate]]/100)</f>
        <v>416.33959999999996</v>
      </c>
      <c r="G2866">
        <v>384515.42</v>
      </c>
      <c r="H2866" s="2">
        <f>Table1[[#This Row],[marketing_spend]]/Table1[[#This Row],[customer buying]]</f>
        <v>923.56196720177479</v>
      </c>
      <c r="I2866">
        <v>46860.07</v>
      </c>
      <c r="J2866">
        <v>36.39</v>
      </c>
      <c r="K2866" s="1">
        <f t="shared" si="44"/>
        <v>29807.690526999999</v>
      </c>
      <c r="L2866">
        <v>266.64999999999998</v>
      </c>
      <c r="M2866">
        <v>0.94</v>
      </c>
      <c r="N2866" s="1">
        <f>Table1[[#This Row],[final_price]]*Table1[[#This Row],[competitor_price_index]]</f>
        <v>28019.229095379997</v>
      </c>
      <c r="O2866" t="s">
        <v>45</v>
      </c>
      <c r="P2866">
        <v>2208</v>
      </c>
      <c r="Q2866">
        <v>400</v>
      </c>
      <c r="R2866">
        <v>15.57</v>
      </c>
      <c r="S2866" s="2">
        <f>Table1[[#This Row],[units_sold]]*(Table1[[#This Row],[return_rate]]/100)</f>
        <v>62.28</v>
      </c>
      <c r="T2866" s="2">
        <f>Table1[[#This Row],[units_sold]]-Table1[[#This Row],[unit_return]]</f>
        <v>337.72</v>
      </c>
      <c r="U2866">
        <f>Table1[[#This Row],[final_sold]]*Table1[[#This Row],[final_price]]</f>
        <v>10066653.244778441</v>
      </c>
      <c r="V2866">
        <v>4.8099999999999996</v>
      </c>
      <c r="W2866">
        <v>14.44</v>
      </c>
    </row>
    <row r="2867" spans="1:23" x14ac:dyDescent="0.3">
      <c r="A2867">
        <v>2022</v>
      </c>
      <c r="B2867" t="s">
        <v>42</v>
      </c>
      <c r="C2867" t="s">
        <v>22</v>
      </c>
      <c r="D2867">
        <v>196208</v>
      </c>
      <c r="E2867">
        <v>7.94</v>
      </c>
      <c r="F2867" s="2">
        <f>Table1[[#This Row],[website_traffic]]*(Table1[[#This Row],[conversion_rate]]/100)</f>
        <v>15578.915199999999</v>
      </c>
      <c r="G2867">
        <v>488067.2</v>
      </c>
      <c r="H2867" s="2">
        <f>Table1[[#This Row],[marketing_spend]]/Table1[[#This Row],[customer buying]]</f>
        <v>31.328702527374951</v>
      </c>
      <c r="I2867">
        <v>27491.47</v>
      </c>
      <c r="J2867">
        <v>30.61</v>
      </c>
      <c r="K2867" s="1">
        <f t="shared" si="44"/>
        <v>19076.331032999999</v>
      </c>
      <c r="L2867">
        <v>49.76</v>
      </c>
      <c r="M2867">
        <v>1.18</v>
      </c>
      <c r="N2867" s="1">
        <f>Table1[[#This Row],[final_price]]*Table1[[#This Row],[competitor_price_index]]</f>
        <v>22510.070618939997</v>
      </c>
      <c r="O2867" t="s">
        <v>44</v>
      </c>
      <c r="P2867">
        <v>4882</v>
      </c>
      <c r="Q2867">
        <v>16981</v>
      </c>
      <c r="R2867">
        <v>10.68</v>
      </c>
      <c r="S2867" s="2">
        <f>Table1[[#This Row],[units_sold]]*(Table1[[#This Row],[return_rate]]/100)</f>
        <v>1813.5708</v>
      </c>
      <c r="T2867" s="2">
        <f>Table1[[#This Row],[units_sold]]-Table1[[#This Row],[unit_return]]</f>
        <v>15167.4292</v>
      </c>
      <c r="U2867">
        <f>Table1[[#This Row],[final_sold]]*Table1[[#This Row],[final_price]]</f>
        <v>289338900.33879036</v>
      </c>
      <c r="V2867">
        <v>4.3600000000000003</v>
      </c>
      <c r="W2867">
        <v>20.03</v>
      </c>
    </row>
    <row r="2868" spans="1:23" x14ac:dyDescent="0.3">
      <c r="A2868">
        <v>2022</v>
      </c>
      <c r="B2868" t="s">
        <v>42</v>
      </c>
      <c r="C2868" t="s">
        <v>21</v>
      </c>
      <c r="D2868">
        <v>114682</v>
      </c>
      <c r="E2868">
        <v>1.6</v>
      </c>
      <c r="F2868" s="2">
        <f>Table1[[#This Row],[website_traffic]]*(Table1[[#This Row],[conversion_rate]]/100)</f>
        <v>1834.912</v>
      </c>
      <c r="G2868">
        <v>449648.46</v>
      </c>
      <c r="H2868" s="2">
        <f>Table1[[#This Row],[marketing_spend]]/Table1[[#This Row],[customer buying]]</f>
        <v>245.05178449974713</v>
      </c>
      <c r="I2868">
        <v>30652.44</v>
      </c>
      <c r="J2868">
        <v>55.96</v>
      </c>
      <c r="K2868" s="1">
        <f t="shared" si="44"/>
        <v>13499.334575999999</v>
      </c>
      <c r="L2868">
        <v>123.1</v>
      </c>
      <c r="M2868">
        <v>0.9</v>
      </c>
      <c r="N2868" s="1">
        <f>Table1[[#This Row],[final_price]]*Table1[[#This Row],[competitor_price_index]]</f>
        <v>12149.401118399999</v>
      </c>
      <c r="O2868" t="s">
        <v>45</v>
      </c>
      <c r="P2868">
        <v>3865</v>
      </c>
      <c r="Q2868">
        <v>1016</v>
      </c>
      <c r="R2868">
        <v>13.91</v>
      </c>
      <c r="S2868" s="2">
        <f>Table1[[#This Row],[units_sold]]*(Table1[[#This Row],[return_rate]]/100)</f>
        <v>141.32560000000001</v>
      </c>
      <c r="T2868" s="2">
        <f>Table1[[#This Row],[units_sold]]-Table1[[#This Row],[unit_return]]</f>
        <v>874.67439999999999</v>
      </c>
      <c r="U2868">
        <f>Table1[[#This Row],[final_sold]]*Table1[[#This Row],[final_price]]</f>
        <v>11807522.370662054</v>
      </c>
      <c r="V2868">
        <v>2.77</v>
      </c>
      <c r="W2868">
        <v>17.420000000000002</v>
      </c>
    </row>
    <row r="2869" spans="1:23" x14ac:dyDescent="0.3">
      <c r="A2869">
        <v>2022</v>
      </c>
      <c r="B2869" t="s">
        <v>42</v>
      </c>
      <c r="C2869" t="s">
        <v>20</v>
      </c>
      <c r="D2869">
        <v>113319</v>
      </c>
      <c r="E2869">
        <v>2.2799999999999998</v>
      </c>
      <c r="F2869" s="2">
        <f>Table1[[#This Row],[website_traffic]]*(Table1[[#This Row],[conversion_rate]]/100)</f>
        <v>2583.6731999999997</v>
      </c>
      <c r="G2869">
        <v>326646.40999999997</v>
      </c>
      <c r="H2869" s="2">
        <f>Table1[[#This Row],[marketing_spend]]/Table1[[#This Row],[customer buying]]</f>
        <v>126.42713869540466</v>
      </c>
      <c r="I2869">
        <v>13099.95</v>
      </c>
      <c r="J2869">
        <v>11.86</v>
      </c>
      <c r="K2869" s="1">
        <f t="shared" si="44"/>
        <v>11546.29593</v>
      </c>
      <c r="L2869">
        <v>69.22</v>
      </c>
      <c r="M2869">
        <v>1.1100000000000001</v>
      </c>
      <c r="N2869" s="1">
        <f>Table1[[#This Row],[final_price]]*Table1[[#This Row],[competitor_price_index]]</f>
        <v>12816.388482300001</v>
      </c>
      <c r="O2869" t="s">
        <v>45</v>
      </c>
      <c r="P2869">
        <v>3307</v>
      </c>
      <c r="Q2869">
        <v>2227</v>
      </c>
      <c r="R2869">
        <v>21.37</v>
      </c>
      <c r="S2869" s="2">
        <f>Table1[[#This Row],[units_sold]]*(Table1[[#This Row],[return_rate]]/100)</f>
        <v>475.90989999999999</v>
      </c>
      <c r="T2869" s="2">
        <f>Table1[[#This Row],[units_sold]]-Table1[[#This Row],[unit_return]]</f>
        <v>1751.0900999999999</v>
      </c>
      <c r="U2869">
        <f>Table1[[#This Row],[final_sold]]*Table1[[#This Row],[final_price]]</f>
        <v>20218604.49469329</v>
      </c>
      <c r="V2869">
        <v>4.3099999999999996</v>
      </c>
      <c r="W2869">
        <v>7.32</v>
      </c>
    </row>
    <row r="2870" spans="1:23" x14ac:dyDescent="0.3">
      <c r="A2870">
        <v>2022</v>
      </c>
      <c r="B2870" t="s">
        <v>42</v>
      </c>
      <c r="C2870" t="s">
        <v>18</v>
      </c>
      <c r="D2870">
        <v>122952</v>
      </c>
      <c r="E2870">
        <v>0.56000000000000005</v>
      </c>
      <c r="F2870" s="2">
        <f>Table1[[#This Row],[website_traffic]]*(Table1[[#This Row],[conversion_rate]]/100)</f>
        <v>688.53120000000013</v>
      </c>
      <c r="G2870">
        <v>164666.82</v>
      </c>
      <c r="H2870" s="2">
        <f>Table1[[#This Row],[marketing_spend]]/Table1[[#This Row],[customer buying]]</f>
        <v>239.15665695323608</v>
      </c>
      <c r="I2870">
        <v>13648.91</v>
      </c>
      <c r="J2870">
        <v>17.78</v>
      </c>
      <c r="K2870" s="1">
        <f t="shared" si="44"/>
        <v>11222.133802</v>
      </c>
      <c r="L2870">
        <v>176.86</v>
      </c>
      <c r="M2870">
        <v>0.82</v>
      </c>
      <c r="N2870" s="1">
        <f>Table1[[#This Row],[final_price]]*Table1[[#This Row],[competitor_price_index]]</f>
        <v>9202.1497176399989</v>
      </c>
      <c r="O2870" t="s">
        <v>45</v>
      </c>
      <c r="P2870">
        <v>2065</v>
      </c>
      <c r="Q2870">
        <v>553</v>
      </c>
      <c r="R2870">
        <v>20.32</v>
      </c>
      <c r="S2870" s="2">
        <f>Table1[[#This Row],[units_sold]]*(Table1[[#This Row],[return_rate]]/100)</f>
        <v>112.36959999999999</v>
      </c>
      <c r="T2870" s="2">
        <f>Table1[[#This Row],[units_sold]]-Table1[[#This Row],[unit_return]]</f>
        <v>440.63040000000001</v>
      </c>
      <c r="U2870">
        <f>Table1[[#This Row],[final_sold]]*Table1[[#This Row],[final_price]]</f>
        <v>4944813.3060287815</v>
      </c>
      <c r="V2870">
        <v>4.0199999999999996</v>
      </c>
      <c r="W2870">
        <v>11.61</v>
      </c>
    </row>
    <row r="2871" spans="1:23" x14ac:dyDescent="0.3">
      <c r="A2871">
        <v>2022</v>
      </c>
      <c r="B2871" t="s">
        <v>42</v>
      </c>
      <c r="C2871" t="s">
        <v>20</v>
      </c>
      <c r="D2871">
        <v>196949</v>
      </c>
      <c r="E2871">
        <v>7.99</v>
      </c>
      <c r="F2871" s="2">
        <f>Table1[[#This Row],[website_traffic]]*(Table1[[#This Row],[conversion_rate]]/100)</f>
        <v>15736.2251</v>
      </c>
      <c r="G2871">
        <v>202930.05</v>
      </c>
      <c r="H2871" s="2">
        <f>Table1[[#This Row],[marketing_spend]]/Table1[[#This Row],[customer buying]]</f>
        <v>12.895726180226031</v>
      </c>
      <c r="I2871">
        <v>22316.83</v>
      </c>
      <c r="J2871">
        <v>6.63</v>
      </c>
      <c r="K2871" s="1">
        <f t="shared" si="44"/>
        <v>20837.224171000002</v>
      </c>
      <c r="L2871">
        <v>476.3</v>
      </c>
      <c r="M2871">
        <v>1.04</v>
      </c>
      <c r="N2871" s="1">
        <f>Table1[[#This Row],[final_price]]*Table1[[#This Row],[competitor_price_index]]</f>
        <v>21670.713137840001</v>
      </c>
      <c r="O2871" t="s">
        <v>45</v>
      </c>
      <c r="P2871">
        <v>2059</v>
      </c>
      <c r="Q2871">
        <v>15610</v>
      </c>
      <c r="R2871">
        <v>10.63</v>
      </c>
      <c r="S2871" s="2">
        <f>Table1[[#This Row],[units_sold]]*(Table1[[#This Row],[return_rate]]/100)</f>
        <v>1659.3430000000001</v>
      </c>
      <c r="T2871" s="2">
        <f>Table1[[#This Row],[units_sold]]-Table1[[#This Row],[unit_return]]</f>
        <v>13950.656999999999</v>
      </c>
      <c r="U2871">
        <f>Table1[[#This Row],[final_sold]]*Table1[[#This Row],[final_price]]</f>
        <v>290692967.24173033</v>
      </c>
      <c r="V2871">
        <v>4.96</v>
      </c>
      <c r="W2871">
        <v>2.4500000000000002</v>
      </c>
    </row>
    <row r="2872" spans="1:23" x14ac:dyDescent="0.3">
      <c r="A2872">
        <v>2022</v>
      </c>
      <c r="B2872" t="s">
        <v>42</v>
      </c>
      <c r="C2872" t="s">
        <v>19</v>
      </c>
      <c r="D2872">
        <v>145622</v>
      </c>
      <c r="E2872">
        <v>6.13</v>
      </c>
      <c r="F2872" s="2">
        <f>Table1[[#This Row],[website_traffic]]*(Table1[[#This Row],[conversion_rate]]/100)</f>
        <v>8926.6286</v>
      </c>
      <c r="G2872">
        <v>67580.98</v>
      </c>
      <c r="H2872" s="2">
        <f>Table1[[#This Row],[marketing_spend]]/Table1[[#This Row],[customer buying]]</f>
        <v>7.5707171238198478</v>
      </c>
      <c r="I2872">
        <v>4733.6099999999997</v>
      </c>
      <c r="J2872">
        <v>43.45</v>
      </c>
      <c r="K2872" s="1">
        <f t="shared" si="44"/>
        <v>2676.8564549999992</v>
      </c>
      <c r="L2872">
        <v>353.75</v>
      </c>
      <c r="M2872">
        <v>1.05</v>
      </c>
      <c r="N2872" s="1">
        <f>Table1[[#This Row],[final_price]]*Table1[[#This Row],[competitor_price_index]]</f>
        <v>2810.6992777499991</v>
      </c>
      <c r="O2872" t="s">
        <v>45</v>
      </c>
      <c r="P2872">
        <v>3408</v>
      </c>
      <c r="Q2872">
        <v>7587</v>
      </c>
      <c r="R2872">
        <v>19.940000000000001</v>
      </c>
      <c r="S2872" s="2">
        <f>Table1[[#This Row],[units_sold]]*(Table1[[#This Row],[return_rate]]/100)</f>
        <v>1512.8478000000002</v>
      </c>
      <c r="T2872" s="2">
        <f>Table1[[#This Row],[units_sold]]-Table1[[#This Row],[unit_return]]</f>
        <v>6074.1521999999995</v>
      </c>
      <c r="U2872">
        <f>Table1[[#This Row],[final_sold]]*Table1[[#This Row],[final_price]]</f>
        <v>16259633.525222445</v>
      </c>
      <c r="V2872">
        <v>4.25</v>
      </c>
      <c r="W2872">
        <v>10.56</v>
      </c>
    </row>
    <row r="2873" spans="1:23" x14ac:dyDescent="0.3">
      <c r="A2873">
        <v>2022</v>
      </c>
      <c r="B2873" t="s">
        <v>42</v>
      </c>
      <c r="C2873" t="s">
        <v>18</v>
      </c>
      <c r="D2873">
        <v>18401</v>
      </c>
      <c r="E2873">
        <v>7.65</v>
      </c>
      <c r="F2873" s="2">
        <f>Table1[[#This Row],[website_traffic]]*(Table1[[#This Row],[conversion_rate]]/100)</f>
        <v>1407.6765</v>
      </c>
      <c r="G2873">
        <v>330459.56</v>
      </c>
      <c r="H2873" s="2">
        <f>Table1[[#This Row],[marketing_spend]]/Table1[[#This Row],[customer buying]]</f>
        <v>234.75532908306701</v>
      </c>
      <c r="I2873">
        <v>801.08</v>
      </c>
      <c r="J2873">
        <v>55.68</v>
      </c>
      <c r="K2873" s="1">
        <f t="shared" si="44"/>
        <v>355.03865600000006</v>
      </c>
      <c r="L2873">
        <v>103.63</v>
      </c>
      <c r="M2873">
        <v>1.19</v>
      </c>
      <c r="N2873" s="1">
        <f>Table1[[#This Row],[final_price]]*Table1[[#This Row],[competitor_price_index]]</f>
        <v>422.49600064000003</v>
      </c>
      <c r="O2873" t="s">
        <v>45</v>
      </c>
      <c r="P2873">
        <v>2134</v>
      </c>
      <c r="Q2873">
        <v>1252</v>
      </c>
      <c r="R2873">
        <v>17.32</v>
      </c>
      <c r="S2873" s="2">
        <f>Table1[[#This Row],[units_sold]]*(Table1[[#This Row],[return_rate]]/100)</f>
        <v>216.84639999999999</v>
      </c>
      <c r="T2873" s="2">
        <f>Table1[[#This Row],[units_sold]]-Table1[[#This Row],[unit_return]]</f>
        <v>1035.1536000000001</v>
      </c>
      <c r="U2873">
        <f>Table1[[#This Row],[final_sold]]*Table1[[#This Row],[final_price]]</f>
        <v>367519.54289756168</v>
      </c>
      <c r="V2873">
        <v>4.45</v>
      </c>
      <c r="W2873">
        <v>15.11</v>
      </c>
    </row>
    <row r="2874" spans="1:23" x14ac:dyDescent="0.3">
      <c r="A2874">
        <v>2022</v>
      </c>
      <c r="B2874" t="s">
        <v>42</v>
      </c>
      <c r="C2874" t="s">
        <v>22</v>
      </c>
      <c r="D2874">
        <v>150671</v>
      </c>
      <c r="E2874">
        <v>4</v>
      </c>
      <c r="F2874" s="2">
        <f>Table1[[#This Row],[website_traffic]]*(Table1[[#This Row],[conversion_rate]]/100)</f>
        <v>6026.84</v>
      </c>
      <c r="G2874">
        <v>71477</v>
      </c>
      <c r="H2874" s="2">
        <f>Table1[[#This Row],[marketing_spend]]/Table1[[#This Row],[customer buying]]</f>
        <v>11.859780581531947</v>
      </c>
      <c r="I2874">
        <v>42292.23</v>
      </c>
      <c r="J2874">
        <v>24.17</v>
      </c>
      <c r="K2874" s="1">
        <f t="shared" si="44"/>
        <v>32070.198009</v>
      </c>
      <c r="L2874">
        <v>30.76</v>
      </c>
      <c r="M2874">
        <v>0.82</v>
      </c>
      <c r="N2874" s="1">
        <f>Table1[[#This Row],[final_price]]*Table1[[#This Row],[competitor_price_index]]</f>
        <v>26297.562367379996</v>
      </c>
      <c r="O2874" t="s">
        <v>45</v>
      </c>
      <c r="P2874">
        <v>3504</v>
      </c>
      <c r="Q2874">
        <v>5171</v>
      </c>
      <c r="R2874">
        <v>3.13</v>
      </c>
      <c r="S2874" s="2">
        <f>Table1[[#This Row],[units_sold]]*(Table1[[#This Row],[return_rate]]/100)</f>
        <v>161.85230000000001</v>
      </c>
      <c r="T2874" s="2">
        <f>Table1[[#This Row],[units_sold]]-Table1[[#This Row],[unit_return]]</f>
        <v>5009.1476999999995</v>
      </c>
      <c r="U2874">
        <f>Table1[[#This Row],[final_sold]]*Table1[[#This Row],[final_price]]</f>
        <v>160644358.5953269</v>
      </c>
      <c r="V2874">
        <v>4.29</v>
      </c>
      <c r="W2874">
        <v>12.08</v>
      </c>
    </row>
    <row r="2875" spans="1:23" x14ac:dyDescent="0.3">
      <c r="A2875">
        <v>2022</v>
      </c>
      <c r="B2875" t="s">
        <v>42</v>
      </c>
      <c r="C2875" t="s">
        <v>19</v>
      </c>
      <c r="D2875">
        <v>121824</v>
      </c>
      <c r="E2875">
        <v>3.46</v>
      </c>
      <c r="F2875" s="2">
        <f>Table1[[#This Row],[website_traffic]]*(Table1[[#This Row],[conversion_rate]]/100)</f>
        <v>4215.1103999999996</v>
      </c>
      <c r="G2875">
        <v>448438.16</v>
      </c>
      <c r="H2875" s="2">
        <f>Table1[[#This Row],[marketing_spend]]/Table1[[#This Row],[customer buying]]</f>
        <v>106.3882359997024</v>
      </c>
      <c r="I2875">
        <v>7325.45</v>
      </c>
      <c r="J2875">
        <v>17.760000000000002</v>
      </c>
      <c r="K2875" s="1">
        <f t="shared" si="44"/>
        <v>6024.4500799999996</v>
      </c>
      <c r="L2875">
        <v>154.18</v>
      </c>
      <c r="M2875">
        <v>0.84</v>
      </c>
      <c r="N2875" s="1">
        <f>Table1[[#This Row],[final_price]]*Table1[[#This Row],[competitor_price_index]]</f>
        <v>5060.5380671999992</v>
      </c>
      <c r="O2875" t="s">
        <v>45</v>
      </c>
      <c r="P2875">
        <v>1403</v>
      </c>
      <c r="Q2875">
        <v>2124</v>
      </c>
      <c r="R2875">
        <v>15.65</v>
      </c>
      <c r="S2875" s="2">
        <f>Table1[[#This Row],[units_sold]]*(Table1[[#This Row],[return_rate]]/100)</f>
        <v>332.40600000000001</v>
      </c>
      <c r="T2875" s="2">
        <f>Table1[[#This Row],[units_sold]]-Table1[[#This Row],[unit_return]]</f>
        <v>1791.5940000000001</v>
      </c>
      <c r="U2875">
        <f>Table1[[#This Row],[final_sold]]*Table1[[#This Row],[final_price]]</f>
        <v>10793368.61662752</v>
      </c>
      <c r="V2875">
        <v>2.52</v>
      </c>
      <c r="W2875">
        <v>10.36</v>
      </c>
    </row>
    <row r="2876" spans="1:23" x14ac:dyDescent="0.3">
      <c r="A2876">
        <v>2022</v>
      </c>
      <c r="B2876" t="s">
        <v>42</v>
      </c>
      <c r="C2876" t="s">
        <v>20</v>
      </c>
      <c r="D2876">
        <v>107210</v>
      </c>
      <c r="E2876">
        <v>5.83</v>
      </c>
      <c r="F2876" s="2">
        <f>Table1[[#This Row],[website_traffic]]*(Table1[[#This Row],[conversion_rate]]/100)</f>
        <v>6250.3429999999998</v>
      </c>
      <c r="G2876">
        <v>48227.05</v>
      </c>
      <c r="H2876" s="2">
        <f>Table1[[#This Row],[marketing_spend]]/Table1[[#This Row],[customer buying]]</f>
        <v>7.7159045511582329</v>
      </c>
      <c r="I2876">
        <v>4571.09</v>
      </c>
      <c r="J2876">
        <v>25.79</v>
      </c>
      <c r="K2876" s="1">
        <f t="shared" si="44"/>
        <v>3392.2058889999998</v>
      </c>
      <c r="L2876">
        <v>143.19999999999999</v>
      </c>
      <c r="M2876">
        <v>1.1499999999999999</v>
      </c>
      <c r="N2876" s="1">
        <f>Table1[[#This Row],[final_price]]*Table1[[#This Row],[competitor_price_index]]</f>
        <v>3901.0367723499994</v>
      </c>
      <c r="O2876" t="s">
        <v>45</v>
      </c>
      <c r="P2876">
        <v>2589</v>
      </c>
      <c r="Q2876">
        <v>5800</v>
      </c>
      <c r="R2876">
        <v>23.72</v>
      </c>
      <c r="S2876" s="2">
        <f>Table1[[#This Row],[units_sold]]*(Table1[[#This Row],[return_rate]]/100)</f>
        <v>1375.76</v>
      </c>
      <c r="T2876" s="2">
        <f>Table1[[#This Row],[units_sold]]-Table1[[#This Row],[unit_return]]</f>
        <v>4424.24</v>
      </c>
      <c r="U2876">
        <f>Table1[[#This Row],[final_sold]]*Table1[[#This Row],[final_price]]</f>
        <v>15007932.982349358</v>
      </c>
      <c r="V2876">
        <v>4.6399999999999997</v>
      </c>
      <c r="W2876">
        <v>7.92</v>
      </c>
    </row>
    <row r="2877" spans="1:23" x14ac:dyDescent="0.3">
      <c r="A2877">
        <v>2022</v>
      </c>
      <c r="B2877" t="s">
        <v>42</v>
      </c>
      <c r="C2877" t="s">
        <v>22</v>
      </c>
      <c r="D2877">
        <v>119069</v>
      </c>
      <c r="E2877">
        <v>0.61</v>
      </c>
      <c r="F2877" s="2">
        <f>Table1[[#This Row],[website_traffic]]*(Table1[[#This Row],[conversion_rate]]/100)</f>
        <v>726.32089999999994</v>
      </c>
      <c r="G2877">
        <v>405419.02</v>
      </c>
      <c r="H2877" s="2">
        <f>Table1[[#This Row],[marketing_spend]]/Table1[[#This Row],[customer buying]]</f>
        <v>558.18167975064478</v>
      </c>
      <c r="I2877">
        <v>31413.83</v>
      </c>
      <c r="J2877">
        <v>45.38</v>
      </c>
      <c r="K2877" s="1">
        <f t="shared" si="44"/>
        <v>17158.233946</v>
      </c>
      <c r="L2877">
        <v>379.71</v>
      </c>
      <c r="M2877">
        <v>0.91</v>
      </c>
      <c r="N2877" s="1">
        <f>Table1[[#This Row],[final_price]]*Table1[[#This Row],[competitor_price_index]]</f>
        <v>15613.992890860001</v>
      </c>
      <c r="O2877" t="s">
        <v>45</v>
      </c>
      <c r="P2877">
        <v>1835</v>
      </c>
      <c r="Q2877">
        <v>408</v>
      </c>
      <c r="R2877">
        <v>14.86</v>
      </c>
      <c r="S2877" s="2">
        <f>Table1[[#This Row],[units_sold]]*(Table1[[#This Row],[return_rate]]/100)</f>
        <v>60.628799999999991</v>
      </c>
      <c r="T2877" s="2">
        <f>Table1[[#This Row],[units_sold]]-Table1[[#This Row],[unit_return]]</f>
        <v>347.37119999999999</v>
      </c>
      <c r="U2877">
        <f>Table1[[#This Row],[final_sold]]*Table1[[#This Row],[final_price]]</f>
        <v>5960276.315702755</v>
      </c>
      <c r="V2877">
        <v>2.81</v>
      </c>
      <c r="W2877">
        <v>18.05</v>
      </c>
    </row>
    <row r="2878" spans="1:23" x14ac:dyDescent="0.3">
      <c r="A2878">
        <v>2022</v>
      </c>
      <c r="B2878" t="s">
        <v>42</v>
      </c>
      <c r="C2878" t="s">
        <v>18</v>
      </c>
      <c r="D2878">
        <v>125826</v>
      </c>
      <c r="E2878">
        <v>7.13</v>
      </c>
      <c r="F2878" s="2">
        <f>Table1[[#This Row],[website_traffic]]*(Table1[[#This Row],[conversion_rate]]/100)</f>
        <v>8971.3937999999998</v>
      </c>
      <c r="G2878">
        <v>249131.78</v>
      </c>
      <c r="H2878" s="2">
        <f>Table1[[#This Row],[marketing_spend]]/Table1[[#This Row],[customer buying]]</f>
        <v>27.769573552773931</v>
      </c>
      <c r="I2878">
        <v>18554.41</v>
      </c>
      <c r="J2878">
        <v>13.87</v>
      </c>
      <c r="K2878" s="1">
        <f t="shared" si="44"/>
        <v>15980.913332999999</v>
      </c>
      <c r="L2878">
        <v>328.74</v>
      </c>
      <c r="M2878">
        <v>1.02</v>
      </c>
      <c r="N2878" s="1">
        <f>Table1[[#This Row],[final_price]]*Table1[[#This Row],[competitor_price_index]]</f>
        <v>16300.531599659998</v>
      </c>
      <c r="O2878" t="s">
        <v>45</v>
      </c>
      <c r="P2878">
        <v>2224</v>
      </c>
      <c r="Q2878">
        <v>7213</v>
      </c>
      <c r="R2878">
        <v>19.72</v>
      </c>
      <c r="S2878" s="2">
        <f>Table1[[#This Row],[units_sold]]*(Table1[[#This Row],[return_rate]]/100)</f>
        <v>1422.4035999999999</v>
      </c>
      <c r="T2878" s="2">
        <f>Table1[[#This Row],[units_sold]]-Table1[[#This Row],[unit_return]]</f>
        <v>5790.5964000000004</v>
      </c>
      <c r="U2878">
        <f>Table1[[#This Row],[final_sold]]*Table1[[#This Row],[final_price]]</f>
        <v>92539019.214781806</v>
      </c>
      <c r="V2878">
        <v>4.0199999999999996</v>
      </c>
      <c r="W2878">
        <v>7.06</v>
      </c>
    </row>
    <row r="2879" spans="1:23" x14ac:dyDescent="0.3">
      <c r="A2879">
        <v>2022</v>
      </c>
      <c r="B2879" t="s">
        <v>42</v>
      </c>
      <c r="C2879" t="s">
        <v>18</v>
      </c>
      <c r="D2879">
        <v>22629</v>
      </c>
      <c r="E2879">
        <v>7.61</v>
      </c>
      <c r="F2879" s="2">
        <f>Table1[[#This Row],[website_traffic]]*(Table1[[#This Row],[conversion_rate]]/100)</f>
        <v>1722.0669</v>
      </c>
      <c r="G2879">
        <v>306118.09999999998</v>
      </c>
      <c r="H2879" s="2">
        <f>Table1[[#This Row],[marketing_spend]]/Table1[[#This Row],[customer buying]]</f>
        <v>177.76202538937366</v>
      </c>
      <c r="I2879">
        <v>26189.85</v>
      </c>
      <c r="J2879">
        <v>4.66</v>
      </c>
      <c r="K2879" s="1">
        <f t="shared" si="44"/>
        <v>24969.402989999999</v>
      </c>
      <c r="L2879">
        <v>363.7</v>
      </c>
      <c r="M2879">
        <v>0.89</v>
      </c>
      <c r="N2879" s="1">
        <f>Table1[[#This Row],[final_price]]*Table1[[#This Row],[competitor_price_index]]</f>
        <v>22222.768661099999</v>
      </c>
      <c r="O2879" t="s">
        <v>45</v>
      </c>
      <c r="P2879">
        <v>4652</v>
      </c>
      <c r="Q2879">
        <v>881</v>
      </c>
      <c r="R2879">
        <v>4.38</v>
      </c>
      <c r="S2879" s="2">
        <f>Table1[[#This Row],[units_sold]]*(Table1[[#This Row],[return_rate]]/100)</f>
        <v>38.587800000000001</v>
      </c>
      <c r="T2879" s="2">
        <f>Table1[[#This Row],[units_sold]]-Table1[[#This Row],[unit_return]]</f>
        <v>842.41219999999998</v>
      </c>
      <c r="U2879">
        <f>Table1[[#This Row],[final_sold]]*Table1[[#This Row],[final_price]]</f>
        <v>21034529.705492478</v>
      </c>
      <c r="V2879">
        <v>2.56</v>
      </c>
      <c r="W2879">
        <v>8.9700000000000006</v>
      </c>
    </row>
    <row r="2880" spans="1:23" x14ac:dyDescent="0.3">
      <c r="A2880">
        <v>2022</v>
      </c>
      <c r="B2880" t="s">
        <v>42</v>
      </c>
      <c r="C2880" t="s">
        <v>19</v>
      </c>
      <c r="D2880">
        <v>150200</v>
      </c>
      <c r="E2880">
        <v>6.99</v>
      </c>
      <c r="F2880" s="2">
        <f>Table1[[#This Row],[website_traffic]]*(Table1[[#This Row],[conversion_rate]]/100)</f>
        <v>10498.980000000001</v>
      </c>
      <c r="G2880">
        <v>245571.71</v>
      </c>
      <c r="H2880" s="2">
        <f>Table1[[#This Row],[marketing_spend]]/Table1[[#This Row],[customer buying]]</f>
        <v>23.390054081444099</v>
      </c>
      <c r="I2880">
        <v>16941.03</v>
      </c>
      <c r="J2880">
        <v>23.45</v>
      </c>
      <c r="K2880" s="1">
        <f t="shared" si="44"/>
        <v>12968.358465000001</v>
      </c>
      <c r="L2880">
        <v>68.400000000000006</v>
      </c>
      <c r="M2880">
        <v>1.1499999999999999</v>
      </c>
      <c r="N2880" s="1">
        <f>Table1[[#This Row],[final_price]]*Table1[[#This Row],[competitor_price_index]]</f>
        <v>14913.61223475</v>
      </c>
      <c r="O2880" t="s">
        <v>45</v>
      </c>
      <c r="P2880">
        <v>299</v>
      </c>
      <c r="Q2880">
        <v>5837</v>
      </c>
      <c r="R2880">
        <v>3.76</v>
      </c>
      <c r="S2880" s="2">
        <f>Table1[[#This Row],[units_sold]]*(Table1[[#This Row],[return_rate]]/100)</f>
        <v>219.47119999999998</v>
      </c>
      <c r="T2880" s="2">
        <f>Table1[[#This Row],[units_sold]]-Table1[[#This Row],[unit_return]]</f>
        <v>5617.5288</v>
      </c>
      <c r="U2880">
        <f>Table1[[#This Row],[final_sold]]*Table1[[#This Row],[final_price]]</f>
        <v>72850127.165861294</v>
      </c>
      <c r="V2880">
        <v>2.78</v>
      </c>
      <c r="W2880">
        <v>11.36</v>
      </c>
    </row>
    <row r="2881" spans="1:23" x14ac:dyDescent="0.3">
      <c r="A2881">
        <v>2022</v>
      </c>
      <c r="B2881" t="s">
        <v>42</v>
      </c>
      <c r="C2881" t="s">
        <v>22</v>
      </c>
      <c r="D2881">
        <v>107615</v>
      </c>
      <c r="E2881">
        <v>7.45</v>
      </c>
      <c r="F2881" s="2">
        <f>Table1[[#This Row],[website_traffic]]*(Table1[[#This Row],[conversion_rate]]/100)</f>
        <v>8017.3174999999992</v>
      </c>
      <c r="G2881">
        <v>327034.52</v>
      </c>
      <c r="H2881" s="2">
        <f>Table1[[#This Row],[marketing_spend]]/Table1[[#This Row],[customer buying]]</f>
        <v>40.791015199285802</v>
      </c>
      <c r="I2881">
        <v>27151.17</v>
      </c>
      <c r="J2881">
        <v>36.090000000000003</v>
      </c>
      <c r="K2881" s="1">
        <f t="shared" si="44"/>
        <v>17352.312747</v>
      </c>
      <c r="L2881">
        <v>31.56</v>
      </c>
      <c r="M2881">
        <v>1.06</v>
      </c>
      <c r="N2881" s="1">
        <f>Table1[[#This Row],[final_price]]*Table1[[#This Row],[competitor_price_index]]</f>
        <v>18393.45151182</v>
      </c>
      <c r="O2881" t="s">
        <v>45</v>
      </c>
      <c r="P2881">
        <v>1424</v>
      </c>
      <c r="Q2881">
        <v>4730</v>
      </c>
      <c r="R2881">
        <v>19.75</v>
      </c>
      <c r="S2881" s="2">
        <f>Table1[[#This Row],[units_sold]]*(Table1[[#This Row],[return_rate]]/100)</f>
        <v>934.17500000000007</v>
      </c>
      <c r="T2881" s="2">
        <f>Table1[[#This Row],[units_sold]]-Table1[[#This Row],[unit_return]]</f>
        <v>3795.8249999999998</v>
      </c>
      <c r="U2881">
        <f>Table1[[#This Row],[final_sold]]*Table1[[#This Row],[final_price]]</f>
        <v>65866342.532881275</v>
      </c>
      <c r="V2881">
        <v>2.95</v>
      </c>
      <c r="W2881">
        <v>9</v>
      </c>
    </row>
    <row r="2882" spans="1:23" x14ac:dyDescent="0.3">
      <c r="A2882">
        <v>2022</v>
      </c>
      <c r="B2882" t="s">
        <v>42</v>
      </c>
      <c r="C2882" t="s">
        <v>22</v>
      </c>
      <c r="D2882">
        <v>31237</v>
      </c>
      <c r="E2882">
        <v>3.21</v>
      </c>
      <c r="F2882" s="2">
        <f>Table1[[#This Row],[website_traffic]]*(Table1[[#This Row],[conversion_rate]]/100)</f>
        <v>1002.7076999999999</v>
      </c>
      <c r="G2882">
        <v>402099.55</v>
      </c>
      <c r="H2882" s="2">
        <f>Table1[[#This Row],[marketing_spend]]/Table1[[#This Row],[customer buying]]</f>
        <v>401.01372513644804</v>
      </c>
      <c r="I2882">
        <v>23136.19</v>
      </c>
      <c r="J2882">
        <v>9.3800000000000008</v>
      </c>
      <c r="K2882" s="1">
        <f t="shared" ref="K2882:K2945" si="45">I2882*(1-J2882/100)</f>
        <v>20966.015378</v>
      </c>
      <c r="L2882">
        <v>472.34</v>
      </c>
      <c r="M2882">
        <v>0.93</v>
      </c>
      <c r="N2882" s="1">
        <f>Table1[[#This Row],[final_price]]*Table1[[#This Row],[competitor_price_index]]</f>
        <v>19498.39430154</v>
      </c>
      <c r="O2882" t="s">
        <v>45</v>
      </c>
      <c r="P2882">
        <v>3329</v>
      </c>
      <c r="Q2882">
        <v>960</v>
      </c>
      <c r="R2882">
        <v>11.97</v>
      </c>
      <c r="S2882" s="2">
        <f>Table1[[#This Row],[units_sold]]*(Table1[[#This Row],[return_rate]]/100)</f>
        <v>114.91200000000001</v>
      </c>
      <c r="T2882" s="2">
        <f>Table1[[#This Row],[units_sold]]-Table1[[#This Row],[unit_return]]</f>
        <v>845.08799999999997</v>
      </c>
      <c r="U2882">
        <f>Table1[[#This Row],[final_sold]]*Table1[[#This Row],[final_price]]</f>
        <v>17718128.003763262</v>
      </c>
      <c r="V2882">
        <v>4.79</v>
      </c>
      <c r="W2882">
        <v>20.77</v>
      </c>
    </row>
    <row r="2883" spans="1:23" x14ac:dyDescent="0.3">
      <c r="A2883">
        <v>2022</v>
      </c>
      <c r="B2883" t="s">
        <v>42</v>
      </c>
      <c r="C2883" t="s">
        <v>18</v>
      </c>
      <c r="D2883">
        <v>151990</v>
      </c>
      <c r="E2883">
        <v>6.03</v>
      </c>
      <c r="F2883" s="2">
        <f>Table1[[#This Row],[website_traffic]]*(Table1[[#This Row],[conversion_rate]]/100)</f>
        <v>9164.9969999999994</v>
      </c>
      <c r="G2883">
        <v>347536.3</v>
      </c>
      <c r="H2883" s="2">
        <f>Table1[[#This Row],[marketing_spend]]/Table1[[#This Row],[customer buying]]</f>
        <v>37.919957857051131</v>
      </c>
      <c r="I2883">
        <v>23496.560000000001</v>
      </c>
      <c r="J2883">
        <v>8.57</v>
      </c>
      <c r="K2883" s="1">
        <f t="shared" si="45"/>
        <v>21482.904808000003</v>
      </c>
      <c r="L2883">
        <v>51.25</v>
      </c>
      <c r="M2883">
        <v>0.99</v>
      </c>
      <c r="N2883" s="1">
        <f>Table1[[#This Row],[final_price]]*Table1[[#This Row],[competitor_price_index]]</f>
        <v>21268.075759920004</v>
      </c>
      <c r="O2883" t="s">
        <v>45</v>
      </c>
      <c r="P2883">
        <v>4620</v>
      </c>
      <c r="Q2883">
        <v>6653</v>
      </c>
      <c r="R2883">
        <v>12.5</v>
      </c>
      <c r="S2883" s="2">
        <f>Table1[[#This Row],[units_sold]]*(Table1[[#This Row],[return_rate]]/100)</f>
        <v>831.625</v>
      </c>
      <c r="T2883" s="2">
        <f>Table1[[#This Row],[units_sold]]-Table1[[#This Row],[unit_return]]</f>
        <v>5821.375</v>
      </c>
      <c r="U2883">
        <f>Table1[[#This Row],[final_sold]]*Table1[[#This Row],[final_price]]</f>
        <v>125060044.97667101</v>
      </c>
      <c r="V2883">
        <v>3.63</v>
      </c>
      <c r="W2883">
        <v>6.18</v>
      </c>
    </row>
    <row r="2884" spans="1:23" x14ac:dyDescent="0.3">
      <c r="A2884">
        <v>2022</v>
      </c>
      <c r="B2884" t="s">
        <v>42</v>
      </c>
      <c r="C2884" t="s">
        <v>21</v>
      </c>
      <c r="D2884">
        <v>188432</v>
      </c>
      <c r="E2884">
        <v>4.96</v>
      </c>
      <c r="F2884" s="2">
        <f>Table1[[#This Row],[website_traffic]]*(Table1[[#This Row],[conversion_rate]]/100)</f>
        <v>9346.2271999999994</v>
      </c>
      <c r="G2884">
        <v>399811.68</v>
      </c>
      <c r="H2884" s="2">
        <f>Table1[[#This Row],[marketing_spend]]/Table1[[#This Row],[customer buying]]</f>
        <v>42.777868699789366</v>
      </c>
      <c r="I2884">
        <v>36333.300000000003</v>
      </c>
      <c r="J2884">
        <v>29</v>
      </c>
      <c r="K2884" s="1">
        <f t="shared" si="45"/>
        <v>25796.643</v>
      </c>
      <c r="L2884">
        <v>132.62</v>
      </c>
      <c r="M2884">
        <v>0.9</v>
      </c>
      <c r="N2884" s="1">
        <f>Table1[[#This Row],[final_price]]*Table1[[#This Row],[competitor_price_index]]</f>
        <v>23216.9787</v>
      </c>
      <c r="O2884" t="s">
        <v>45</v>
      </c>
      <c r="P2884">
        <v>774</v>
      </c>
      <c r="Q2884">
        <v>6654</v>
      </c>
      <c r="R2884">
        <v>9.3800000000000008</v>
      </c>
      <c r="S2884" s="2">
        <f>Table1[[#This Row],[units_sold]]*(Table1[[#This Row],[return_rate]]/100)</f>
        <v>624.14520000000005</v>
      </c>
      <c r="T2884" s="2">
        <f>Table1[[#This Row],[units_sold]]-Table1[[#This Row],[unit_return]]</f>
        <v>6029.8548000000001</v>
      </c>
      <c r="U2884">
        <f>Table1[[#This Row],[final_sold]]*Table1[[#This Row],[final_price]]</f>
        <v>155550011.61743641</v>
      </c>
      <c r="V2884">
        <v>3.56</v>
      </c>
      <c r="W2884">
        <v>7.29</v>
      </c>
    </row>
    <row r="2885" spans="1:23" x14ac:dyDescent="0.3">
      <c r="A2885">
        <v>2022</v>
      </c>
      <c r="B2885" t="s">
        <v>42</v>
      </c>
      <c r="C2885" t="s">
        <v>21</v>
      </c>
      <c r="D2885">
        <v>47873</v>
      </c>
      <c r="E2885">
        <v>6.95</v>
      </c>
      <c r="F2885" s="2">
        <f>Table1[[#This Row],[website_traffic]]*(Table1[[#This Row],[conversion_rate]]/100)</f>
        <v>3327.1735000000003</v>
      </c>
      <c r="G2885">
        <v>414921.97</v>
      </c>
      <c r="H2885" s="2">
        <f>Table1[[#This Row],[marketing_spend]]/Table1[[#This Row],[customer buying]]</f>
        <v>124.70704338081556</v>
      </c>
      <c r="I2885">
        <v>40696.47</v>
      </c>
      <c r="J2885">
        <v>17.760000000000002</v>
      </c>
      <c r="K2885" s="1">
        <f t="shared" si="45"/>
        <v>33468.776927999999</v>
      </c>
      <c r="L2885">
        <v>224.03</v>
      </c>
      <c r="M2885">
        <v>0.97</v>
      </c>
      <c r="N2885" s="1">
        <f>Table1[[#This Row],[final_price]]*Table1[[#This Row],[competitor_price_index]]</f>
        <v>32464.713620159997</v>
      </c>
      <c r="O2885" t="s">
        <v>45</v>
      </c>
      <c r="P2885">
        <v>3593</v>
      </c>
      <c r="Q2885">
        <v>1756</v>
      </c>
      <c r="R2885">
        <v>16.52</v>
      </c>
      <c r="S2885" s="2">
        <f>Table1[[#This Row],[units_sold]]*(Table1[[#This Row],[return_rate]]/100)</f>
        <v>290.09119999999996</v>
      </c>
      <c r="T2885" s="2">
        <f>Table1[[#This Row],[units_sold]]-Table1[[#This Row],[unit_return]]</f>
        <v>1465.9088000000002</v>
      </c>
      <c r="U2885">
        <f>Table1[[#This Row],[final_sold]]*Table1[[#This Row],[final_price]]</f>
        <v>49062174.623992167</v>
      </c>
      <c r="V2885">
        <v>2.64</v>
      </c>
      <c r="W2885">
        <v>9.02</v>
      </c>
    </row>
    <row r="2886" spans="1:23" x14ac:dyDescent="0.3">
      <c r="A2886">
        <v>2022</v>
      </c>
      <c r="B2886" t="s">
        <v>42</v>
      </c>
      <c r="C2886" t="s">
        <v>21</v>
      </c>
      <c r="D2886">
        <v>13366</v>
      </c>
      <c r="E2886">
        <v>6.39</v>
      </c>
      <c r="F2886" s="2">
        <f>Table1[[#This Row],[website_traffic]]*(Table1[[#This Row],[conversion_rate]]/100)</f>
        <v>854.0874</v>
      </c>
      <c r="G2886">
        <v>185362.31</v>
      </c>
      <c r="H2886" s="2">
        <f>Table1[[#This Row],[marketing_spend]]/Table1[[#This Row],[customer buying]]</f>
        <v>217.02967401228491</v>
      </c>
      <c r="I2886">
        <v>27930.85</v>
      </c>
      <c r="J2886">
        <v>11.21</v>
      </c>
      <c r="K2886" s="1">
        <f t="shared" si="45"/>
        <v>24799.801714999998</v>
      </c>
      <c r="L2886">
        <v>310.13</v>
      </c>
      <c r="M2886">
        <v>0.98</v>
      </c>
      <c r="N2886" s="1">
        <f>Table1[[#This Row],[final_price]]*Table1[[#This Row],[competitor_price_index]]</f>
        <v>24303.805680699996</v>
      </c>
      <c r="O2886" t="s">
        <v>44</v>
      </c>
      <c r="P2886">
        <v>1446</v>
      </c>
      <c r="Q2886">
        <v>926</v>
      </c>
      <c r="R2886">
        <v>2.75</v>
      </c>
      <c r="S2886" s="2">
        <f>Table1[[#This Row],[units_sold]]*(Table1[[#This Row],[return_rate]]/100)</f>
        <v>25.465</v>
      </c>
      <c r="T2886" s="2">
        <f>Table1[[#This Row],[units_sold]]-Table1[[#This Row],[unit_return]]</f>
        <v>900.53499999999997</v>
      </c>
      <c r="U2886">
        <f>Table1[[#This Row],[final_sold]]*Table1[[#This Row],[final_price]]</f>
        <v>22333089.437417522</v>
      </c>
      <c r="V2886">
        <v>4.34</v>
      </c>
      <c r="W2886">
        <v>14.74</v>
      </c>
    </row>
    <row r="2887" spans="1:23" x14ac:dyDescent="0.3">
      <c r="A2887">
        <v>2022</v>
      </c>
      <c r="B2887" t="s">
        <v>42</v>
      </c>
      <c r="C2887" t="s">
        <v>21</v>
      </c>
      <c r="D2887">
        <v>1254</v>
      </c>
      <c r="E2887">
        <v>0.97</v>
      </c>
      <c r="F2887" s="2">
        <f>Table1[[#This Row],[website_traffic]]*(Table1[[#This Row],[conversion_rate]]/100)</f>
        <v>12.1638</v>
      </c>
      <c r="G2887">
        <v>403344.85</v>
      </c>
      <c r="H2887" s="2">
        <f>Table1[[#This Row],[marketing_spend]]/Table1[[#This Row],[customer buying]]</f>
        <v>33159.444417040722</v>
      </c>
      <c r="I2887">
        <v>41371.040000000001</v>
      </c>
      <c r="J2887">
        <v>31.86</v>
      </c>
      <c r="K2887" s="1">
        <f t="shared" si="45"/>
        <v>28190.226656000003</v>
      </c>
      <c r="L2887">
        <v>218.22</v>
      </c>
      <c r="M2887">
        <v>1.0900000000000001</v>
      </c>
      <c r="N2887" s="1">
        <f>Table1[[#This Row],[final_price]]*Table1[[#This Row],[competitor_price_index]]</f>
        <v>30727.347055040005</v>
      </c>
      <c r="O2887" t="s">
        <v>45</v>
      </c>
      <c r="P2887">
        <v>4551</v>
      </c>
      <c r="Q2887">
        <v>10</v>
      </c>
      <c r="R2887">
        <v>3.38</v>
      </c>
      <c r="S2887" s="2">
        <f>Table1[[#This Row],[units_sold]]*(Table1[[#This Row],[return_rate]]/100)</f>
        <v>0.33799999999999997</v>
      </c>
      <c r="T2887" s="2">
        <f>Table1[[#This Row],[units_sold]]-Table1[[#This Row],[unit_return]]</f>
        <v>9.6620000000000008</v>
      </c>
      <c r="U2887">
        <f>Table1[[#This Row],[final_sold]]*Table1[[#This Row],[final_price]]</f>
        <v>272373.96995027206</v>
      </c>
      <c r="V2887">
        <v>4.18</v>
      </c>
      <c r="W2887">
        <v>17.079999999999998</v>
      </c>
    </row>
    <row r="2888" spans="1:23" x14ac:dyDescent="0.3">
      <c r="A2888">
        <v>2022</v>
      </c>
      <c r="B2888" t="s">
        <v>42</v>
      </c>
      <c r="C2888" t="s">
        <v>20</v>
      </c>
      <c r="D2888">
        <v>112302</v>
      </c>
      <c r="E2888">
        <v>6.96</v>
      </c>
      <c r="F2888" s="2">
        <f>Table1[[#This Row],[website_traffic]]*(Table1[[#This Row],[conversion_rate]]/100)</f>
        <v>7816.2191999999995</v>
      </c>
      <c r="G2888">
        <v>108976.2</v>
      </c>
      <c r="H2888" s="2">
        <f>Table1[[#This Row],[marketing_spend]]/Table1[[#This Row],[customer buying]]</f>
        <v>13.942316254385497</v>
      </c>
      <c r="I2888">
        <v>38742.019999999997</v>
      </c>
      <c r="J2888">
        <v>27.07</v>
      </c>
      <c r="K2888" s="1">
        <f t="shared" si="45"/>
        <v>28254.555186000001</v>
      </c>
      <c r="L2888">
        <v>413.01</v>
      </c>
      <c r="M2888">
        <v>0.88</v>
      </c>
      <c r="N2888" s="1">
        <f>Table1[[#This Row],[final_price]]*Table1[[#This Row],[competitor_price_index]]</f>
        <v>24864.008563680003</v>
      </c>
      <c r="O2888" t="s">
        <v>45</v>
      </c>
      <c r="P2888">
        <v>3112</v>
      </c>
      <c r="Q2888">
        <v>6628</v>
      </c>
      <c r="R2888">
        <v>3.23</v>
      </c>
      <c r="S2888" s="2">
        <f>Table1[[#This Row],[units_sold]]*(Table1[[#This Row],[return_rate]]/100)</f>
        <v>214.08440000000002</v>
      </c>
      <c r="T2888" s="2">
        <f>Table1[[#This Row],[units_sold]]-Table1[[#This Row],[unit_return]]</f>
        <v>6413.9156000000003</v>
      </c>
      <c r="U2888">
        <f>Table1[[#This Row],[final_sold]]*Table1[[#This Row],[final_price]]</f>
        <v>181222332.2785463</v>
      </c>
      <c r="V2888">
        <v>4.24</v>
      </c>
      <c r="W2888">
        <v>8.89</v>
      </c>
    </row>
    <row r="2889" spans="1:23" x14ac:dyDescent="0.3">
      <c r="A2889">
        <v>2022</v>
      </c>
      <c r="B2889" t="s">
        <v>42</v>
      </c>
      <c r="C2889" t="s">
        <v>22</v>
      </c>
      <c r="D2889">
        <v>194209</v>
      </c>
      <c r="E2889">
        <v>3.43</v>
      </c>
      <c r="F2889" s="2">
        <f>Table1[[#This Row],[website_traffic]]*(Table1[[#This Row],[conversion_rate]]/100)</f>
        <v>6661.3687000000009</v>
      </c>
      <c r="G2889">
        <v>75931.520000000004</v>
      </c>
      <c r="H2889" s="2">
        <f>Table1[[#This Row],[marketing_spend]]/Table1[[#This Row],[customer buying]]</f>
        <v>11.398786558684252</v>
      </c>
      <c r="I2889">
        <v>10190.700000000001</v>
      </c>
      <c r="J2889">
        <v>55.02</v>
      </c>
      <c r="K2889" s="1">
        <f t="shared" si="45"/>
        <v>4583.7768599999999</v>
      </c>
      <c r="L2889">
        <v>484.01</v>
      </c>
      <c r="M2889">
        <v>1.18</v>
      </c>
      <c r="N2889" s="1">
        <f>Table1[[#This Row],[final_price]]*Table1[[#This Row],[competitor_price_index]]</f>
        <v>5408.8566947999998</v>
      </c>
      <c r="O2889" t="s">
        <v>44</v>
      </c>
      <c r="P2889">
        <v>4978</v>
      </c>
      <c r="Q2889">
        <v>5695</v>
      </c>
      <c r="R2889">
        <v>14.71</v>
      </c>
      <c r="S2889" s="2">
        <f>Table1[[#This Row],[units_sold]]*(Table1[[#This Row],[return_rate]]/100)</f>
        <v>837.73450000000003</v>
      </c>
      <c r="T2889" s="2">
        <f>Table1[[#This Row],[units_sold]]-Table1[[#This Row],[unit_return]]</f>
        <v>4857.2654999999995</v>
      </c>
      <c r="U2889">
        <f>Table1[[#This Row],[final_sold]]*Table1[[#This Row],[final_price]]</f>
        <v>22264621.201776326</v>
      </c>
      <c r="V2889">
        <v>3.42</v>
      </c>
      <c r="W2889">
        <v>12.62</v>
      </c>
    </row>
    <row r="2890" spans="1:23" x14ac:dyDescent="0.3">
      <c r="A2890">
        <v>2022</v>
      </c>
      <c r="B2890" t="s">
        <v>42</v>
      </c>
      <c r="C2890" t="s">
        <v>19</v>
      </c>
      <c r="D2890">
        <v>90294</v>
      </c>
      <c r="E2890">
        <v>2.56</v>
      </c>
      <c r="F2890" s="2">
        <f>Table1[[#This Row],[website_traffic]]*(Table1[[#This Row],[conversion_rate]]/100)</f>
        <v>2311.5264000000002</v>
      </c>
      <c r="G2890">
        <v>312832.15999999997</v>
      </c>
      <c r="H2890" s="2">
        <f>Table1[[#This Row],[marketing_spend]]/Table1[[#This Row],[customer buying]]</f>
        <v>135.33575043745984</v>
      </c>
      <c r="I2890">
        <v>26693.02</v>
      </c>
      <c r="J2890">
        <v>56.15</v>
      </c>
      <c r="K2890" s="1">
        <f t="shared" si="45"/>
        <v>11704.88927</v>
      </c>
      <c r="L2890">
        <v>296.91000000000003</v>
      </c>
      <c r="M2890">
        <v>1.06</v>
      </c>
      <c r="N2890" s="1">
        <f>Table1[[#This Row],[final_price]]*Table1[[#This Row],[competitor_price_index]]</f>
        <v>12407.1826262</v>
      </c>
      <c r="O2890" t="s">
        <v>44</v>
      </c>
      <c r="P2890">
        <v>1968</v>
      </c>
      <c r="Q2890">
        <v>1768</v>
      </c>
      <c r="R2890">
        <v>19.21</v>
      </c>
      <c r="S2890" s="2">
        <f>Table1[[#This Row],[units_sold]]*(Table1[[#This Row],[return_rate]]/100)</f>
        <v>339.63280000000003</v>
      </c>
      <c r="T2890" s="2">
        <f>Table1[[#This Row],[units_sold]]-Table1[[#This Row],[unit_return]]</f>
        <v>1428.3671999999999</v>
      </c>
      <c r="U2890">
        <f>Table1[[#This Row],[final_sold]]*Table1[[#This Row],[final_price]]</f>
        <v>16718879.912899943</v>
      </c>
      <c r="V2890">
        <v>3.06</v>
      </c>
      <c r="W2890">
        <v>21.47</v>
      </c>
    </row>
    <row r="2891" spans="1:23" x14ac:dyDescent="0.3">
      <c r="A2891">
        <v>2022</v>
      </c>
      <c r="B2891" t="s">
        <v>42</v>
      </c>
      <c r="C2891" t="s">
        <v>22</v>
      </c>
      <c r="D2891">
        <v>67376</v>
      </c>
      <c r="E2891">
        <v>4.5</v>
      </c>
      <c r="F2891" s="2">
        <f>Table1[[#This Row],[website_traffic]]*(Table1[[#This Row],[conversion_rate]]/100)</f>
        <v>3031.92</v>
      </c>
      <c r="G2891">
        <v>23768.89</v>
      </c>
      <c r="H2891" s="2">
        <f>Table1[[#This Row],[marketing_spend]]/Table1[[#This Row],[customer buying]]</f>
        <v>7.8395505158447447</v>
      </c>
      <c r="I2891">
        <v>46652.4</v>
      </c>
      <c r="J2891">
        <v>22.31</v>
      </c>
      <c r="K2891" s="1">
        <f t="shared" si="45"/>
        <v>36244.249560000004</v>
      </c>
      <c r="L2891">
        <v>330.4</v>
      </c>
      <c r="M2891">
        <v>1.06</v>
      </c>
      <c r="N2891" s="1">
        <f>Table1[[#This Row],[final_price]]*Table1[[#This Row],[competitor_price_index]]</f>
        <v>38418.904533600005</v>
      </c>
      <c r="O2891" t="s">
        <v>45</v>
      </c>
      <c r="P2891">
        <v>2752</v>
      </c>
      <c r="Q2891">
        <v>2728</v>
      </c>
      <c r="R2891">
        <v>21.48</v>
      </c>
      <c r="S2891" s="2">
        <f>Table1[[#This Row],[units_sold]]*(Table1[[#This Row],[return_rate]]/100)</f>
        <v>585.97439999999995</v>
      </c>
      <c r="T2891" s="2">
        <f>Table1[[#This Row],[units_sold]]-Table1[[#This Row],[unit_return]]</f>
        <v>2142.0255999999999</v>
      </c>
      <c r="U2891">
        <f>Table1[[#This Row],[final_sold]]*Table1[[#This Row],[final_price]]</f>
        <v>77636110.410308748</v>
      </c>
      <c r="V2891">
        <v>4.5</v>
      </c>
      <c r="W2891">
        <v>5.34</v>
      </c>
    </row>
    <row r="2892" spans="1:23" x14ac:dyDescent="0.3">
      <c r="A2892">
        <v>2023</v>
      </c>
      <c r="B2892" t="s">
        <v>42</v>
      </c>
      <c r="C2892" t="s">
        <v>19</v>
      </c>
      <c r="D2892">
        <v>56810</v>
      </c>
      <c r="E2892">
        <v>5.24</v>
      </c>
      <c r="F2892" s="2">
        <f>Table1[[#This Row],[website_traffic]]*(Table1[[#This Row],[conversion_rate]]/100)</f>
        <v>2976.8440000000001</v>
      </c>
      <c r="G2892">
        <v>33732.94</v>
      </c>
      <c r="H2892" s="2">
        <f>Table1[[#This Row],[marketing_spend]]/Table1[[#This Row],[customer buying]]</f>
        <v>11.331779562516545</v>
      </c>
      <c r="I2892">
        <v>5705.05</v>
      </c>
      <c r="J2892">
        <v>12</v>
      </c>
      <c r="K2892" s="1">
        <f t="shared" si="45"/>
        <v>5020.4440000000004</v>
      </c>
      <c r="L2892">
        <v>337.58</v>
      </c>
      <c r="M2892">
        <v>0.98</v>
      </c>
      <c r="N2892" s="1">
        <f>Table1[[#This Row],[final_price]]*Table1[[#This Row],[competitor_price_index]]</f>
        <v>4920.0351200000005</v>
      </c>
      <c r="O2892" t="s">
        <v>45</v>
      </c>
      <c r="P2892">
        <v>2070</v>
      </c>
      <c r="Q2892">
        <v>2649</v>
      </c>
      <c r="R2892">
        <v>21.19</v>
      </c>
      <c r="S2892" s="2">
        <f>Table1[[#This Row],[units_sold]]*(Table1[[#This Row],[return_rate]]/100)</f>
        <v>561.32310000000007</v>
      </c>
      <c r="T2892" s="2">
        <f>Table1[[#This Row],[units_sold]]-Table1[[#This Row],[unit_return]]</f>
        <v>2087.6768999999999</v>
      </c>
      <c r="U2892">
        <f>Table1[[#This Row],[final_sold]]*Table1[[#This Row],[final_price]]</f>
        <v>10481064.9665436</v>
      </c>
      <c r="V2892">
        <v>4.45</v>
      </c>
      <c r="W2892">
        <v>-4.0599999999999996</v>
      </c>
    </row>
    <row r="2893" spans="1:23" x14ac:dyDescent="0.3">
      <c r="A2893">
        <v>2023</v>
      </c>
      <c r="B2893" t="s">
        <v>42</v>
      </c>
      <c r="C2893" t="s">
        <v>18</v>
      </c>
      <c r="D2893">
        <v>192635</v>
      </c>
      <c r="E2893">
        <v>5.93</v>
      </c>
      <c r="F2893" s="2">
        <f>Table1[[#This Row],[website_traffic]]*(Table1[[#This Row],[conversion_rate]]/100)</f>
        <v>11423.255499999999</v>
      </c>
      <c r="G2893">
        <v>165213.07999999999</v>
      </c>
      <c r="H2893" s="2">
        <f>Table1[[#This Row],[marketing_spend]]/Table1[[#This Row],[customer buying]]</f>
        <v>14.462871814431534</v>
      </c>
      <c r="I2893">
        <v>21430.65</v>
      </c>
      <c r="J2893">
        <v>37.51</v>
      </c>
      <c r="K2893" s="1">
        <f t="shared" si="45"/>
        <v>13392.013185000002</v>
      </c>
      <c r="L2893">
        <v>297.08999999999997</v>
      </c>
      <c r="M2893">
        <v>1.0900000000000001</v>
      </c>
      <c r="N2893" s="1">
        <f>Table1[[#This Row],[final_price]]*Table1[[#This Row],[competitor_price_index]]</f>
        <v>14597.294371650003</v>
      </c>
      <c r="O2893" t="s">
        <v>44</v>
      </c>
      <c r="P2893">
        <v>4284</v>
      </c>
      <c r="Q2893">
        <v>9395</v>
      </c>
      <c r="R2893">
        <v>12.38</v>
      </c>
      <c r="S2893" s="2">
        <f>Table1[[#This Row],[units_sold]]*(Table1[[#This Row],[return_rate]]/100)</f>
        <v>1163.1010000000001</v>
      </c>
      <c r="T2893" s="2">
        <f>Table1[[#This Row],[units_sold]]-Table1[[#This Row],[unit_return]]</f>
        <v>8231.8989999999994</v>
      </c>
      <c r="U2893">
        <f>Table1[[#This Row],[final_sold]]*Table1[[#This Row],[final_price]]</f>
        <v>110241699.94558832</v>
      </c>
      <c r="V2893">
        <v>3.29</v>
      </c>
      <c r="W2893">
        <v>14.04</v>
      </c>
    </row>
    <row r="2894" spans="1:23" x14ac:dyDescent="0.3">
      <c r="A2894">
        <v>2023</v>
      </c>
      <c r="B2894" t="s">
        <v>42</v>
      </c>
      <c r="C2894" t="s">
        <v>18</v>
      </c>
      <c r="D2894">
        <v>108725</v>
      </c>
      <c r="E2894">
        <v>7.04</v>
      </c>
      <c r="F2894" s="2">
        <f>Table1[[#This Row],[website_traffic]]*(Table1[[#This Row],[conversion_rate]]/100)</f>
        <v>7654.2400000000007</v>
      </c>
      <c r="G2894">
        <v>483985.31</v>
      </c>
      <c r="H2894" s="2">
        <f>Table1[[#This Row],[marketing_spend]]/Table1[[#This Row],[customer buying]]</f>
        <v>63.231007911954677</v>
      </c>
      <c r="I2894">
        <v>48897.11</v>
      </c>
      <c r="J2894">
        <v>54.49</v>
      </c>
      <c r="K2894" s="1">
        <f t="shared" si="45"/>
        <v>22253.074760999996</v>
      </c>
      <c r="L2894">
        <v>393.56</v>
      </c>
      <c r="M2894">
        <v>1.06</v>
      </c>
      <c r="N2894" s="1">
        <f>Table1[[#This Row],[final_price]]*Table1[[#This Row],[competitor_price_index]]</f>
        <v>23588.259246659996</v>
      </c>
      <c r="O2894" t="s">
        <v>44</v>
      </c>
      <c r="P2894">
        <v>3945</v>
      </c>
      <c r="Q2894">
        <v>5281</v>
      </c>
      <c r="R2894">
        <v>7.74</v>
      </c>
      <c r="S2894" s="2">
        <f>Table1[[#This Row],[units_sold]]*(Table1[[#This Row],[return_rate]]/100)</f>
        <v>408.74939999999998</v>
      </c>
      <c r="T2894" s="2">
        <f>Table1[[#This Row],[units_sold]]-Table1[[#This Row],[unit_return]]</f>
        <v>4872.2506000000003</v>
      </c>
      <c r="U2894">
        <f>Table1[[#This Row],[final_sold]]*Table1[[#This Row],[final_price]]</f>
        <v>108422556.8561271</v>
      </c>
      <c r="V2894">
        <v>2.76</v>
      </c>
      <c r="W2894">
        <v>19.43</v>
      </c>
    </row>
    <row r="2895" spans="1:23" x14ac:dyDescent="0.3">
      <c r="A2895">
        <v>2023</v>
      </c>
      <c r="B2895" t="s">
        <v>42</v>
      </c>
      <c r="C2895" t="s">
        <v>22</v>
      </c>
      <c r="D2895">
        <v>189124</v>
      </c>
      <c r="E2895">
        <v>3.97</v>
      </c>
      <c r="F2895" s="2">
        <f>Table1[[#This Row],[website_traffic]]*(Table1[[#This Row],[conversion_rate]]/100)</f>
        <v>7508.2227999999996</v>
      </c>
      <c r="G2895">
        <v>470043.04</v>
      </c>
      <c r="H2895" s="2">
        <f>Table1[[#This Row],[marketing_spend]]/Table1[[#This Row],[customer buying]]</f>
        <v>62.60376823127838</v>
      </c>
      <c r="I2895">
        <v>28381.25</v>
      </c>
      <c r="J2895">
        <v>36.85</v>
      </c>
      <c r="K2895" s="1">
        <f t="shared" si="45"/>
        <v>17922.759374999998</v>
      </c>
      <c r="L2895">
        <v>444.58</v>
      </c>
      <c r="M2895">
        <v>1.1000000000000001</v>
      </c>
      <c r="N2895" s="1">
        <f>Table1[[#This Row],[final_price]]*Table1[[#This Row],[competitor_price_index]]</f>
        <v>19715.0353125</v>
      </c>
      <c r="O2895" t="s">
        <v>45</v>
      </c>
      <c r="P2895">
        <v>1096</v>
      </c>
      <c r="Q2895">
        <v>4174</v>
      </c>
      <c r="R2895">
        <v>6.49</v>
      </c>
      <c r="S2895" s="2">
        <f>Table1[[#This Row],[units_sold]]*(Table1[[#This Row],[return_rate]]/100)</f>
        <v>270.89260000000002</v>
      </c>
      <c r="T2895" s="2">
        <f>Table1[[#This Row],[units_sold]]-Table1[[#This Row],[unit_return]]</f>
        <v>3903.1073999999999</v>
      </c>
      <c r="U2895">
        <f>Table1[[#This Row],[final_sold]]*Table1[[#This Row],[final_price]]</f>
        <v>69954454.74498187</v>
      </c>
      <c r="V2895">
        <v>2.78</v>
      </c>
      <c r="W2895">
        <v>18.04</v>
      </c>
    </row>
    <row r="2896" spans="1:23" x14ac:dyDescent="0.3">
      <c r="A2896">
        <v>2023</v>
      </c>
      <c r="B2896" t="s">
        <v>42</v>
      </c>
      <c r="C2896" t="s">
        <v>22</v>
      </c>
      <c r="D2896">
        <v>190276</v>
      </c>
      <c r="E2896">
        <v>7.56</v>
      </c>
      <c r="F2896" s="2">
        <f>Table1[[#This Row],[website_traffic]]*(Table1[[#This Row],[conversion_rate]]/100)</f>
        <v>14384.865600000001</v>
      </c>
      <c r="G2896">
        <v>360272.52</v>
      </c>
      <c r="H2896" s="2">
        <f>Table1[[#This Row],[marketing_spend]]/Table1[[#This Row],[customer buying]]</f>
        <v>25.045247555180495</v>
      </c>
      <c r="I2896">
        <v>23863.51</v>
      </c>
      <c r="J2896">
        <v>6.52</v>
      </c>
      <c r="K2896" s="1">
        <f t="shared" si="45"/>
        <v>22307.609147999996</v>
      </c>
      <c r="L2896">
        <v>111.41</v>
      </c>
      <c r="M2896">
        <v>0.81</v>
      </c>
      <c r="N2896" s="1">
        <f>Table1[[#This Row],[final_price]]*Table1[[#This Row],[competitor_price_index]]</f>
        <v>18069.163409879999</v>
      </c>
      <c r="O2896" t="s">
        <v>45</v>
      </c>
      <c r="P2896">
        <v>2118</v>
      </c>
      <c r="Q2896">
        <v>12198</v>
      </c>
      <c r="R2896">
        <v>8.77</v>
      </c>
      <c r="S2896" s="2">
        <f>Table1[[#This Row],[units_sold]]*(Table1[[#This Row],[return_rate]]/100)</f>
        <v>1069.7646</v>
      </c>
      <c r="T2896" s="2">
        <f>Table1[[#This Row],[units_sold]]-Table1[[#This Row],[unit_return]]</f>
        <v>11128.2354</v>
      </c>
      <c r="U2896">
        <f>Table1[[#This Row],[final_sold]]*Table1[[#This Row],[final_price]]</f>
        <v>248244325.81013739</v>
      </c>
      <c r="V2896">
        <v>4.24</v>
      </c>
      <c r="W2896">
        <v>7.47</v>
      </c>
    </row>
    <row r="2897" spans="1:23" x14ac:dyDescent="0.3">
      <c r="A2897">
        <v>2023</v>
      </c>
      <c r="B2897" t="s">
        <v>42</v>
      </c>
      <c r="C2897" t="s">
        <v>22</v>
      </c>
      <c r="D2897">
        <v>23068</v>
      </c>
      <c r="E2897">
        <v>6.81</v>
      </c>
      <c r="F2897" s="2">
        <f>Table1[[#This Row],[website_traffic]]*(Table1[[#This Row],[conversion_rate]]/100)</f>
        <v>1570.9307999999999</v>
      </c>
      <c r="G2897">
        <v>442813.3</v>
      </c>
      <c r="H2897" s="2">
        <f>Table1[[#This Row],[marketing_spend]]/Table1[[#This Row],[customer buying]]</f>
        <v>281.87957101611352</v>
      </c>
      <c r="I2897">
        <v>44148.26</v>
      </c>
      <c r="J2897">
        <v>30.69</v>
      </c>
      <c r="K2897" s="1">
        <f t="shared" si="45"/>
        <v>30599.159006000005</v>
      </c>
      <c r="L2897">
        <v>60.92</v>
      </c>
      <c r="M2897">
        <v>0.82</v>
      </c>
      <c r="N2897" s="1">
        <f>Table1[[#This Row],[final_price]]*Table1[[#This Row],[competitor_price_index]]</f>
        <v>25091.310384920002</v>
      </c>
      <c r="O2897" t="s">
        <v>45</v>
      </c>
      <c r="P2897">
        <v>926</v>
      </c>
      <c r="Q2897">
        <v>801</v>
      </c>
      <c r="R2897">
        <v>1.21</v>
      </c>
      <c r="S2897" s="2">
        <f>Table1[[#This Row],[units_sold]]*(Table1[[#This Row],[return_rate]]/100)</f>
        <v>9.6920999999999999</v>
      </c>
      <c r="T2897" s="2">
        <f>Table1[[#This Row],[units_sold]]-Table1[[#This Row],[unit_return]]</f>
        <v>791.30790000000002</v>
      </c>
      <c r="U2897">
        <f>Table1[[#This Row],[final_sold]]*Table1[[#This Row],[final_price]]</f>
        <v>24213356.254803952</v>
      </c>
      <c r="V2897">
        <v>2.5499999999999998</v>
      </c>
      <c r="W2897">
        <v>14.87</v>
      </c>
    </row>
    <row r="2898" spans="1:23" x14ac:dyDescent="0.3">
      <c r="A2898">
        <v>2023</v>
      </c>
      <c r="B2898" t="s">
        <v>42</v>
      </c>
      <c r="C2898" t="s">
        <v>18</v>
      </c>
      <c r="D2898">
        <v>152409</v>
      </c>
      <c r="E2898">
        <v>4.4400000000000004</v>
      </c>
      <c r="F2898" s="2">
        <f>Table1[[#This Row],[website_traffic]]*(Table1[[#This Row],[conversion_rate]]/100)</f>
        <v>6766.9596000000001</v>
      </c>
      <c r="G2898">
        <v>155942.65</v>
      </c>
      <c r="H2898" s="2">
        <f>Table1[[#This Row],[marketing_spend]]/Table1[[#This Row],[customer buying]]</f>
        <v>23.044714202224583</v>
      </c>
      <c r="I2898">
        <v>33402.1</v>
      </c>
      <c r="J2898">
        <v>0.32</v>
      </c>
      <c r="K2898" s="1">
        <f t="shared" si="45"/>
        <v>33295.213279999996</v>
      </c>
      <c r="L2898">
        <v>357.47</v>
      </c>
      <c r="M2898">
        <v>0.87</v>
      </c>
      <c r="N2898" s="1">
        <f>Table1[[#This Row],[final_price]]*Table1[[#This Row],[competitor_price_index]]</f>
        <v>28966.835553599998</v>
      </c>
      <c r="O2898" t="s">
        <v>45</v>
      </c>
      <c r="P2898">
        <v>900</v>
      </c>
      <c r="Q2898">
        <v>5508</v>
      </c>
      <c r="R2898">
        <v>1.62</v>
      </c>
      <c r="S2898" s="2">
        <f>Table1[[#This Row],[units_sold]]*(Table1[[#This Row],[return_rate]]/100)</f>
        <v>89.229600000000019</v>
      </c>
      <c r="T2898" s="2">
        <f>Table1[[#This Row],[units_sold]]-Table1[[#This Row],[unit_return]]</f>
        <v>5418.7704000000003</v>
      </c>
      <c r="U2898">
        <f>Table1[[#This Row],[final_sold]]*Table1[[#This Row],[final_price]]</f>
        <v>180419116.18335089</v>
      </c>
      <c r="V2898">
        <v>4.07</v>
      </c>
      <c r="W2898">
        <v>8.42</v>
      </c>
    </row>
    <row r="2899" spans="1:23" x14ac:dyDescent="0.3">
      <c r="A2899">
        <v>2023</v>
      </c>
      <c r="B2899" t="s">
        <v>42</v>
      </c>
      <c r="C2899" t="s">
        <v>20</v>
      </c>
      <c r="D2899">
        <v>37417</v>
      </c>
      <c r="E2899">
        <v>3.35</v>
      </c>
      <c r="F2899" s="2">
        <f>Table1[[#This Row],[website_traffic]]*(Table1[[#This Row],[conversion_rate]]/100)</f>
        <v>1253.4695000000002</v>
      </c>
      <c r="G2899">
        <v>479606.47</v>
      </c>
      <c r="H2899" s="2">
        <f>Table1[[#This Row],[marketing_spend]]/Table1[[#This Row],[customer buying]]</f>
        <v>382.62316713729365</v>
      </c>
      <c r="I2899">
        <v>34690.129999999997</v>
      </c>
      <c r="J2899">
        <v>5.65</v>
      </c>
      <c r="K2899" s="1">
        <f t="shared" si="45"/>
        <v>32730.137654999999</v>
      </c>
      <c r="L2899">
        <v>330.77</v>
      </c>
      <c r="M2899">
        <v>0.95</v>
      </c>
      <c r="N2899" s="1">
        <f>Table1[[#This Row],[final_price]]*Table1[[#This Row],[competitor_price_index]]</f>
        <v>31093.630772249999</v>
      </c>
      <c r="O2899" t="s">
        <v>45</v>
      </c>
      <c r="P2899">
        <v>1871</v>
      </c>
      <c r="Q2899">
        <v>669</v>
      </c>
      <c r="R2899">
        <v>19.100000000000001</v>
      </c>
      <c r="S2899" s="2">
        <f>Table1[[#This Row],[units_sold]]*(Table1[[#This Row],[return_rate]]/100)</f>
        <v>127.779</v>
      </c>
      <c r="T2899" s="2">
        <f>Table1[[#This Row],[units_sold]]-Table1[[#This Row],[unit_return]]</f>
        <v>541.221</v>
      </c>
      <c r="U2899">
        <f>Table1[[#This Row],[final_sold]]*Table1[[#This Row],[final_price]]</f>
        <v>17714237.831776753</v>
      </c>
      <c r="V2899">
        <v>2.67</v>
      </c>
      <c r="W2899">
        <v>10.76</v>
      </c>
    </row>
    <row r="2900" spans="1:23" x14ac:dyDescent="0.3">
      <c r="A2900">
        <v>2023</v>
      </c>
      <c r="B2900" t="s">
        <v>42</v>
      </c>
      <c r="C2900" t="s">
        <v>21</v>
      </c>
      <c r="D2900">
        <v>47652</v>
      </c>
      <c r="E2900">
        <v>7.79</v>
      </c>
      <c r="F2900" s="2">
        <f>Table1[[#This Row],[website_traffic]]*(Table1[[#This Row],[conversion_rate]]/100)</f>
        <v>3712.0907999999999</v>
      </c>
      <c r="G2900">
        <v>497551.11</v>
      </c>
      <c r="H2900" s="2">
        <f>Table1[[#This Row],[marketing_spend]]/Table1[[#This Row],[customer buying]]</f>
        <v>134.03527467593196</v>
      </c>
      <c r="I2900">
        <v>36979.24</v>
      </c>
      <c r="J2900">
        <v>0.87</v>
      </c>
      <c r="K2900" s="1">
        <f t="shared" si="45"/>
        <v>36657.520611999993</v>
      </c>
      <c r="L2900">
        <v>96.28</v>
      </c>
      <c r="M2900">
        <v>1.06</v>
      </c>
      <c r="N2900" s="1">
        <f>Table1[[#This Row],[final_price]]*Table1[[#This Row],[competitor_price_index]]</f>
        <v>38856.971848719993</v>
      </c>
      <c r="O2900" t="s">
        <v>44</v>
      </c>
      <c r="P2900">
        <v>2885</v>
      </c>
      <c r="Q2900">
        <v>2867</v>
      </c>
      <c r="R2900">
        <v>8.91</v>
      </c>
      <c r="S2900" s="2">
        <f>Table1[[#This Row],[units_sold]]*(Table1[[#This Row],[return_rate]]/100)</f>
        <v>255.44970000000001</v>
      </c>
      <c r="T2900" s="2">
        <f>Table1[[#This Row],[units_sold]]-Table1[[#This Row],[unit_return]]</f>
        <v>2611.5502999999999</v>
      </c>
      <c r="U2900">
        <f>Table1[[#This Row],[final_sold]]*Table1[[#This Row],[final_price]]</f>
        <v>95732958.951524764</v>
      </c>
      <c r="V2900">
        <v>3.09</v>
      </c>
      <c r="W2900">
        <v>17.149999999999999</v>
      </c>
    </row>
    <row r="2901" spans="1:23" x14ac:dyDescent="0.3">
      <c r="A2901">
        <v>2023</v>
      </c>
      <c r="B2901" t="s">
        <v>42</v>
      </c>
      <c r="C2901" t="s">
        <v>19</v>
      </c>
      <c r="D2901">
        <v>121196</v>
      </c>
      <c r="E2901">
        <v>2.82</v>
      </c>
      <c r="F2901" s="2">
        <f>Table1[[#This Row],[website_traffic]]*(Table1[[#This Row],[conversion_rate]]/100)</f>
        <v>3417.7271999999998</v>
      </c>
      <c r="G2901">
        <v>35847.269999999997</v>
      </c>
      <c r="H2901" s="2">
        <f>Table1[[#This Row],[marketing_spend]]/Table1[[#This Row],[customer buying]]</f>
        <v>10.488628232235738</v>
      </c>
      <c r="I2901">
        <v>41173.46</v>
      </c>
      <c r="J2901">
        <v>25.02</v>
      </c>
      <c r="K2901" s="1">
        <f t="shared" si="45"/>
        <v>30871.860307999999</v>
      </c>
      <c r="L2901">
        <v>77.87</v>
      </c>
      <c r="M2901">
        <v>1.1599999999999999</v>
      </c>
      <c r="N2901" s="1">
        <f>Table1[[#This Row],[final_price]]*Table1[[#This Row],[competitor_price_index]]</f>
        <v>35811.357957279994</v>
      </c>
      <c r="O2901" t="s">
        <v>45</v>
      </c>
      <c r="P2901">
        <v>3156</v>
      </c>
      <c r="Q2901">
        <v>1845</v>
      </c>
      <c r="R2901">
        <v>23.82</v>
      </c>
      <c r="S2901" s="2">
        <f>Table1[[#This Row],[units_sold]]*(Table1[[#This Row],[return_rate]]/100)</f>
        <v>439.47899999999998</v>
      </c>
      <c r="T2901" s="2">
        <f>Table1[[#This Row],[units_sold]]-Table1[[#This Row],[unit_return]]</f>
        <v>1405.521</v>
      </c>
      <c r="U2901">
        <f>Table1[[#This Row],[final_sold]]*Table1[[#This Row],[final_price]]</f>
        <v>43391047.971960463</v>
      </c>
      <c r="V2901">
        <v>2.7</v>
      </c>
      <c r="W2901">
        <v>9.11</v>
      </c>
    </row>
    <row r="2902" spans="1:23" x14ac:dyDescent="0.3">
      <c r="A2902">
        <v>2023</v>
      </c>
      <c r="B2902" t="s">
        <v>42</v>
      </c>
      <c r="C2902" t="s">
        <v>22</v>
      </c>
      <c r="D2902">
        <v>112033</v>
      </c>
      <c r="E2902">
        <v>1.84</v>
      </c>
      <c r="F2902" s="2">
        <f>Table1[[#This Row],[website_traffic]]*(Table1[[#This Row],[conversion_rate]]/100)</f>
        <v>2061.4072000000001</v>
      </c>
      <c r="G2902">
        <v>121642.95</v>
      </c>
      <c r="H2902" s="2">
        <f>Table1[[#This Row],[marketing_spend]]/Table1[[#This Row],[customer buying]]</f>
        <v>59.009665824394126</v>
      </c>
      <c r="I2902">
        <v>29709.9</v>
      </c>
      <c r="J2902">
        <v>50.95</v>
      </c>
      <c r="K2902" s="1">
        <f t="shared" si="45"/>
        <v>14572.70595</v>
      </c>
      <c r="L2902">
        <v>117.66</v>
      </c>
      <c r="M2902">
        <v>0.95</v>
      </c>
      <c r="N2902" s="1">
        <f>Table1[[#This Row],[final_price]]*Table1[[#This Row],[competitor_price_index]]</f>
        <v>13844.070652499999</v>
      </c>
      <c r="O2902" t="s">
        <v>45</v>
      </c>
      <c r="P2902">
        <v>1517</v>
      </c>
      <c r="Q2902">
        <v>1158</v>
      </c>
      <c r="R2902">
        <v>12.9</v>
      </c>
      <c r="S2902" s="2">
        <f>Table1[[#This Row],[units_sold]]*(Table1[[#This Row],[return_rate]]/100)</f>
        <v>149.38200000000001</v>
      </c>
      <c r="T2902" s="2">
        <f>Table1[[#This Row],[units_sold]]-Table1[[#This Row],[unit_return]]</f>
        <v>1008.6179999999999</v>
      </c>
      <c r="U2902">
        <f>Table1[[#This Row],[final_sold]]*Table1[[#This Row],[final_price]]</f>
        <v>14698293.529877098</v>
      </c>
      <c r="V2902">
        <v>2.81</v>
      </c>
      <c r="W2902">
        <v>5.84</v>
      </c>
    </row>
    <row r="2903" spans="1:23" x14ac:dyDescent="0.3">
      <c r="A2903">
        <v>2023</v>
      </c>
      <c r="B2903" t="s">
        <v>42</v>
      </c>
      <c r="C2903" t="s">
        <v>19</v>
      </c>
      <c r="D2903">
        <v>159554</v>
      </c>
      <c r="E2903">
        <v>2.65</v>
      </c>
      <c r="F2903" s="2">
        <f>Table1[[#This Row],[website_traffic]]*(Table1[[#This Row],[conversion_rate]]/100)</f>
        <v>4228.1809999999996</v>
      </c>
      <c r="G2903">
        <v>175876</v>
      </c>
      <c r="H2903" s="2">
        <f>Table1[[#This Row],[marketing_spend]]/Table1[[#This Row],[customer buying]]</f>
        <v>41.596137913679669</v>
      </c>
      <c r="I2903">
        <v>46635.71</v>
      </c>
      <c r="J2903">
        <v>12.09</v>
      </c>
      <c r="K2903" s="1">
        <f t="shared" si="45"/>
        <v>40997.452660999996</v>
      </c>
      <c r="L2903">
        <v>55.4</v>
      </c>
      <c r="M2903">
        <v>0.95</v>
      </c>
      <c r="N2903" s="1">
        <f>Table1[[#This Row],[final_price]]*Table1[[#This Row],[competitor_price_index]]</f>
        <v>38947.580027949996</v>
      </c>
      <c r="O2903" t="s">
        <v>45</v>
      </c>
      <c r="P2903">
        <v>3976</v>
      </c>
      <c r="Q2903">
        <v>2765</v>
      </c>
      <c r="R2903">
        <v>15.95</v>
      </c>
      <c r="S2903" s="2">
        <f>Table1[[#This Row],[units_sold]]*(Table1[[#This Row],[return_rate]]/100)</f>
        <v>441.01749999999998</v>
      </c>
      <c r="T2903" s="2">
        <f>Table1[[#This Row],[units_sold]]-Table1[[#This Row],[unit_return]]</f>
        <v>2323.9825000000001</v>
      </c>
      <c r="U2903">
        <f>Table1[[#This Row],[final_sold]]*Table1[[#This Row],[final_price]]</f>
        <v>95277362.528742433</v>
      </c>
      <c r="V2903">
        <v>3.27</v>
      </c>
      <c r="W2903">
        <v>5.88</v>
      </c>
    </row>
    <row r="2904" spans="1:23" x14ac:dyDescent="0.3">
      <c r="A2904">
        <v>2023</v>
      </c>
      <c r="B2904" t="s">
        <v>42</v>
      </c>
      <c r="C2904" t="s">
        <v>22</v>
      </c>
      <c r="D2904">
        <v>17219</v>
      </c>
      <c r="E2904">
        <v>0.99</v>
      </c>
      <c r="F2904" s="2">
        <f>Table1[[#This Row],[website_traffic]]*(Table1[[#This Row],[conversion_rate]]/100)</f>
        <v>170.46809999999999</v>
      </c>
      <c r="G2904">
        <v>7375.91</v>
      </c>
      <c r="H2904" s="2">
        <f>Table1[[#This Row],[marketing_spend]]/Table1[[#This Row],[customer buying]]</f>
        <v>43.268564617074986</v>
      </c>
      <c r="I2904">
        <v>18577.080000000002</v>
      </c>
      <c r="J2904">
        <v>31.28</v>
      </c>
      <c r="K2904" s="1">
        <f t="shared" si="45"/>
        <v>12766.169376000002</v>
      </c>
      <c r="L2904">
        <v>153.22</v>
      </c>
      <c r="M2904">
        <v>0.82</v>
      </c>
      <c r="N2904" s="1">
        <f>Table1[[#This Row],[final_price]]*Table1[[#This Row],[competitor_price_index]]</f>
        <v>10468.258888320001</v>
      </c>
      <c r="O2904" t="s">
        <v>45</v>
      </c>
      <c r="P2904">
        <v>4344</v>
      </c>
      <c r="Q2904">
        <v>128</v>
      </c>
      <c r="R2904">
        <v>2.44</v>
      </c>
      <c r="S2904" s="2">
        <f>Table1[[#This Row],[units_sold]]*(Table1[[#This Row],[return_rate]]/100)</f>
        <v>3.1231999999999998</v>
      </c>
      <c r="T2904" s="2">
        <f>Table1[[#This Row],[units_sold]]-Table1[[#This Row],[unit_return]]</f>
        <v>124.8768</v>
      </c>
      <c r="U2904">
        <f>Table1[[#This Row],[final_sold]]*Table1[[#This Row],[final_price]]</f>
        <v>1594198.3799328771</v>
      </c>
      <c r="V2904">
        <v>3.77</v>
      </c>
      <c r="W2904">
        <v>11.49</v>
      </c>
    </row>
    <row r="2905" spans="1:23" x14ac:dyDescent="0.3">
      <c r="A2905">
        <v>2023</v>
      </c>
      <c r="B2905" t="s">
        <v>42</v>
      </c>
      <c r="C2905" t="s">
        <v>21</v>
      </c>
      <c r="D2905">
        <v>112466</v>
      </c>
      <c r="E2905">
        <v>5.0999999999999996</v>
      </c>
      <c r="F2905" s="2">
        <f>Table1[[#This Row],[website_traffic]]*(Table1[[#This Row],[conversion_rate]]/100)</f>
        <v>5735.7659999999996</v>
      </c>
      <c r="G2905">
        <v>28084.77</v>
      </c>
      <c r="H2905" s="2">
        <f>Table1[[#This Row],[marketing_spend]]/Table1[[#This Row],[customer buying]]</f>
        <v>4.8964288292095599</v>
      </c>
      <c r="I2905">
        <v>663.65</v>
      </c>
      <c r="J2905">
        <v>30.76</v>
      </c>
      <c r="K2905" s="1">
        <f t="shared" si="45"/>
        <v>459.51125999999994</v>
      </c>
      <c r="L2905">
        <v>335.16</v>
      </c>
      <c r="M2905">
        <v>1.04</v>
      </c>
      <c r="N2905" s="1">
        <f>Table1[[#This Row],[final_price]]*Table1[[#This Row],[competitor_price_index]]</f>
        <v>477.89171039999997</v>
      </c>
      <c r="O2905" t="s">
        <v>45</v>
      </c>
      <c r="P2905">
        <v>2033</v>
      </c>
      <c r="Q2905">
        <v>4829</v>
      </c>
      <c r="R2905">
        <v>3.37</v>
      </c>
      <c r="S2905" s="2">
        <f>Table1[[#This Row],[units_sold]]*(Table1[[#This Row],[return_rate]]/100)</f>
        <v>162.7373</v>
      </c>
      <c r="T2905" s="2">
        <f>Table1[[#This Row],[units_sold]]-Table1[[#This Row],[unit_return]]</f>
        <v>4666.2627000000002</v>
      </c>
      <c r="U2905">
        <f>Table1[[#This Row],[final_sold]]*Table1[[#This Row],[final_price]]</f>
        <v>2144200.252768002</v>
      </c>
      <c r="V2905">
        <v>4.21</v>
      </c>
      <c r="W2905">
        <v>2.1800000000000002</v>
      </c>
    </row>
    <row r="2906" spans="1:23" x14ac:dyDescent="0.3">
      <c r="A2906">
        <v>2023</v>
      </c>
      <c r="B2906" t="s">
        <v>42</v>
      </c>
      <c r="C2906" t="s">
        <v>19</v>
      </c>
      <c r="D2906">
        <v>73242</v>
      </c>
      <c r="E2906">
        <v>6.41</v>
      </c>
      <c r="F2906" s="2">
        <f>Table1[[#This Row],[website_traffic]]*(Table1[[#This Row],[conversion_rate]]/100)</f>
        <v>4694.8122000000003</v>
      </c>
      <c r="G2906">
        <v>427737.69</v>
      </c>
      <c r="H2906" s="2">
        <f>Table1[[#This Row],[marketing_spend]]/Table1[[#This Row],[customer buying]]</f>
        <v>91.108583640470215</v>
      </c>
      <c r="I2906">
        <v>30379.49</v>
      </c>
      <c r="J2906">
        <v>25.83</v>
      </c>
      <c r="K2906" s="1">
        <f t="shared" si="45"/>
        <v>22532.467733000001</v>
      </c>
      <c r="L2906">
        <v>102.36</v>
      </c>
      <c r="M2906">
        <v>0.98</v>
      </c>
      <c r="N2906" s="1">
        <f>Table1[[#This Row],[final_price]]*Table1[[#This Row],[competitor_price_index]]</f>
        <v>22081.818378340002</v>
      </c>
      <c r="O2906" t="s">
        <v>45</v>
      </c>
      <c r="P2906">
        <v>661</v>
      </c>
      <c r="Q2906">
        <v>3990</v>
      </c>
      <c r="R2906">
        <v>7.9</v>
      </c>
      <c r="S2906" s="2">
        <f>Table1[[#This Row],[units_sold]]*(Table1[[#This Row],[return_rate]]/100)</f>
        <v>315.20999999999998</v>
      </c>
      <c r="T2906" s="2">
        <f>Table1[[#This Row],[units_sold]]-Table1[[#This Row],[unit_return]]</f>
        <v>3674.79</v>
      </c>
      <c r="U2906">
        <f>Table1[[#This Row],[final_sold]]*Table1[[#This Row],[final_price]]</f>
        <v>82802087.100551069</v>
      </c>
      <c r="V2906">
        <v>4.25</v>
      </c>
      <c r="W2906">
        <v>16.59</v>
      </c>
    </row>
    <row r="2907" spans="1:23" x14ac:dyDescent="0.3">
      <c r="A2907">
        <v>2023</v>
      </c>
      <c r="B2907" t="s">
        <v>42</v>
      </c>
      <c r="C2907" t="s">
        <v>19</v>
      </c>
      <c r="D2907">
        <v>71207</v>
      </c>
      <c r="E2907">
        <v>2.4300000000000002</v>
      </c>
      <c r="F2907" s="2">
        <f>Table1[[#This Row],[website_traffic]]*(Table1[[#This Row],[conversion_rate]]/100)</f>
        <v>1730.3301000000001</v>
      </c>
      <c r="G2907">
        <v>199411.34</v>
      </c>
      <c r="H2907" s="2">
        <f>Table1[[#This Row],[marketing_spend]]/Table1[[#This Row],[customer buying]]</f>
        <v>115.24468076929367</v>
      </c>
      <c r="I2907">
        <v>32780.94</v>
      </c>
      <c r="J2907">
        <v>21.03</v>
      </c>
      <c r="K2907" s="1">
        <f t="shared" si="45"/>
        <v>25887.108317999999</v>
      </c>
      <c r="L2907">
        <v>355.45</v>
      </c>
      <c r="M2907">
        <v>1.1200000000000001</v>
      </c>
      <c r="N2907" s="1">
        <f>Table1[[#This Row],[final_price]]*Table1[[#This Row],[competitor_price_index]]</f>
        <v>28993.561316160001</v>
      </c>
      <c r="O2907" t="s">
        <v>45</v>
      </c>
      <c r="P2907">
        <v>2775</v>
      </c>
      <c r="Q2907">
        <v>1467</v>
      </c>
      <c r="R2907">
        <v>7.37</v>
      </c>
      <c r="S2907" s="2">
        <f>Table1[[#This Row],[units_sold]]*(Table1[[#This Row],[return_rate]]/100)</f>
        <v>108.11790000000001</v>
      </c>
      <c r="T2907" s="2">
        <f>Table1[[#This Row],[units_sold]]-Table1[[#This Row],[unit_return]]</f>
        <v>1358.8821</v>
      </c>
      <c r="U2907">
        <f>Table1[[#This Row],[final_sold]]*Table1[[#This Row],[final_price]]</f>
        <v>35177528.114091307</v>
      </c>
      <c r="V2907">
        <v>4.24</v>
      </c>
      <c r="W2907">
        <v>9.24</v>
      </c>
    </row>
    <row r="2908" spans="1:23" x14ac:dyDescent="0.3">
      <c r="A2908">
        <v>2023</v>
      </c>
      <c r="B2908" t="s">
        <v>42</v>
      </c>
      <c r="C2908" t="s">
        <v>18</v>
      </c>
      <c r="D2908">
        <v>113529</v>
      </c>
      <c r="E2908">
        <v>6.34</v>
      </c>
      <c r="F2908" s="2">
        <f>Table1[[#This Row],[website_traffic]]*(Table1[[#This Row],[conversion_rate]]/100)</f>
        <v>7197.7385999999997</v>
      </c>
      <c r="G2908">
        <v>284894.53000000003</v>
      </c>
      <c r="H2908" s="2">
        <f>Table1[[#This Row],[marketing_spend]]/Table1[[#This Row],[customer buying]]</f>
        <v>39.581116491226844</v>
      </c>
      <c r="I2908">
        <v>25726.3</v>
      </c>
      <c r="J2908">
        <v>54.3</v>
      </c>
      <c r="K2908" s="1">
        <f t="shared" si="45"/>
        <v>11756.919100000001</v>
      </c>
      <c r="L2908">
        <v>53.7</v>
      </c>
      <c r="M2908">
        <v>0.93</v>
      </c>
      <c r="N2908" s="1">
        <f>Table1[[#This Row],[final_price]]*Table1[[#This Row],[competitor_price_index]]</f>
        <v>10933.934763000001</v>
      </c>
      <c r="O2908" t="s">
        <v>45</v>
      </c>
      <c r="P2908">
        <v>2205</v>
      </c>
      <c r="Q2908">
        <v>5052</v>
      </c>
      <c r="R2908">
        <v>9.6999999999999993</v>
      </c>
      <c r="S2908" s="2">
        <f>Table1[[#This Row],[units_sold]]*(Table1[[#This Row],[return_rate]]/100)</f>
        <v>490.04399999999993</v>
      </c>
      <c r="T2908" s="2">
        <f>Table1[[#This Row],[units_sold]]-Table1[[#This Row],[unit_return]]</f>
        <v>4561.9560000000001</v>
      </c>
      <c r="U2908">
        <f>Table1[[#This Row],[final_sold]]*Table1[[#This Row],[final_price]]</f>
        <v>53634547.62975961</v>
      </c>
      <c r="V2908">
        <v>3.51</v>
      </c>
      <c r="W2908">
        <v>10.63</v>
      </c>
    </row>
    <row r="2909" spans="1:23" x14ac:dyDescent="0.3">
      <c r="A2909">
        <v>2023</v>
      </c>
      <c r="B2909" t="s">
        <v>42</v>
      </c>
      <c r="C2909" t="s">
        <v>20</v>
      </c>
      <c r="D2909">
        <v>100978</v>
      </c>
      <c r="E2909">
        <v>4.29</v>
      </c>
      <c r="F2909" s="2">
        <f>Table1[[#This Row],[website_traffic]]*(Table1[[#This Row],[conversion_rate]]/100)</f>
        <v>4331.9561999999996</v>
      </c>
      <c r="G2909">
        <v>436955.16</v>
      </c>
      <c r="H2909" s="2">
        <f>Table1[[#This Row],[marketing_spend]]/Table1[[#This Row],[customer buying]]</f>
        <v>100.86786196037717</v>
      </c>
      <c r="I2909">
        <v>10015.879999999999</v>
      </c>
      <c r="J2909">
        <v>6.02</v>
      </c>
      <c r="K2909" s="1">
        <f t="shared" si="45"/>
        <v>9412.9240239999981</v>
      </c>
      <c r="L2909">
        <v>316.26</v>
      </c>
      <c r="M2909">
        <v>1.07</v>
      </c>
      <c r="N2909" s="1">
        <f>Table1[[#This Row],[final_price]]*Table1[[#This Row],[competitor_price_index]]</f>
        <v>10071.828705679998</v>
      </c>
      <c r="O2909" t="s">
        <v>45</v>
      </c>
      <c r="P2909">
        <v>1989</v>
      </c>
      <c r="Q2909">
        <v>2824</v>
      </c>
      <c r="R2909">
        <v>13.25</v>
      </c>
      <c r="S2909" s="2">
        <f>Table1[[#This Row],[units_sold]]*(Table1[[#This Row],[return_rate]]/100)</f>
        <v>374.18</v>
      </c>
      <c r="T2909" s="2">
        <f>Table1[[#This Row],[units_sold]]-Table1[[#This Row],[unit_return]]</f>
        <v>2449.8200000000002</v>
      </c>
      <c r="U2909">
        <f>Table1[[#This Row],[final_sold]]*Table1[[#This Row],[final_price]]</f>
        <v>23059969.532475676</v>
      </c>
      <c r="V2909">
        <v>3.26</v>
      </c>
      <c r="W2909">
        <v>7.2</v>
      </c>
    </row>
    <row r="2910" spans="1:23" x14ac:dyDescent="0.3">
      <c r="A2910">
        <v>2023</v>
      </c>
      <c r="B2910" t="s">
        <v>42</v>
      </c>
      <c r="C2910" t="s">
        <v>20</v>
      </c>
      <c r="D2910">
        <v>39652</v>
      </c>
      <c r="E2910">
        <v>7.45</v>
      </c>
      <c r="F2910" s="2">
        <f>Table1[[#This Row],[website_traffic]]*(Table1[[#This Row],[conversion_rate]]/100)</f>
        <v>2954.0740000000001</v>
      </c>
      <c r="G2910">
        <v>423760.74</v>
      </c>
      <c r="H2910" s="2">
        <f>Table1[[#This Row],[marketing_spend]]/Table1[[#This Row],[customer buying]]</f>
        <v>143.44960214266806</v>
      </c>
      <c r="I2910">
        <v>29040.66</v>
      </c>
      <c r="J2910">
        <v>21.98</v>
      </c>
      <c r="K2910" s="1">
        <f t="shared" si="45"/>
        <v>22657.522932</v>
      </c>
      <c r="L2910">
        <v>372.51</v>
      </c>
      <c r="M2910">
        <v>0.86</v>
      </c>
      <c r="N2910" s="1">
        <f>Table1[[#This Row],[final_price]]*Table1[[#This Row],[competitor_price_index]]</f>
        <v>19485.469721519999</v>
      </c>
      <c r="O2910" t="s">
        <v>45</v>
      </c>
      <c r="P2910">
        <v>4108</v>
      </c>
      <c r="Q2910">
        <v>1790</v>
      </c>
      <c r="R2910">
        <v>17.239999999999998</v>
      </c>
      <c r="S2910" s="2">
        <f>Table1[[#This Row],[units_sold]]*(Table1[[#This Row],[return_rate]]/100)</f>
        <v>308.596</v>
      </c>
      <c r="T2910" s="2">
        <f>Table1[[#This Row],[units_sold]]-Table1[[#This Row],[unit_return]]</f>
        <v>1481.404</v>
      </c>
      <c r="U2910">
        <f>Table1[[#This Row],[final_sold]]*Table1[[#This Row],[final_price]]</f>
        <v>33564945.101556525</v>
      </c>
      <c r="V2910">
        <v>3.03</v>
      </c>
      <c r="W2910">
        <v>7.34</v>
      </c>
    </row>
    <row r="2911" spans="1:23" x14ac:dyDescent="0.3">
      <c r="A2911">
        <v>2023</v>
      </c>
      <c r="B2911" t="s">
        <v>42</v>
      </c>
      <c r="C2911" t="s">
        <v>20</v>
      </c>
      <c r="D2911">
        <v>71490</v>
      </c>
      <c r="E2911">
        <v>4.51</v>
      </c>
      <c r="F2911" s="2">
        <f>Table1[[#This Row],[website_traffic]]*(Table1[[#This Row],[conversion_rate]]/100)</f>
        <v>3224.1990000000001</v>
      </c>
      <c r="G2911">
        <v>243128.26</v>
      </c>
      <c r="H2911" s="2">
        <f>Table1[[#This Row],[marketing_spend]]/Table1[[#This Row],[customer buying]]</f>
        <v>75.407336830015765</v>
      </c>
      <c r="I2911">
        <v>44772.69</v>
      </c>
      <c r="J2911">
        <v>38.86</v>
      </c>
      <c r="K2911" s="1">
        <f t="shared" si="45"/>
        <v>27374.022665999997</v>
      </c>
      <c r="L2911">
        <v>133.71</v>
      </c>
      <c r="M2911">
        <v>1.01</v>
      </c>
      <c r="N2911" s="1">
        <f>Table1[[#This Row],[final_price]]*Table1[[#This Row],[competitor_price_index]]</f>
        <v>27647.762892659997</v>
      </c>
      <c r="O2911" t="s">
        <v>44</v>
      </c>
      <c r="P2911">
        <v>2294</v>
      </c>
      <c r="Q2911">
        <v>3151</v>
      </c>
      <c r="R2911">
        <v>24.78</v>
      </c>
      <c r="S2911" s="2">
        <f>Table1[[#This Row],[units_sold]]*(Table1[[#This Row],[return_rate]]/100)</f>
        <v>780.81780000000003</v>
      </c>
      <c r="T2911" s="2">
        <f>Table1[[#This Row],[units_sold]]-Table1[[#This Row],[unit_return]]</f>
        <v>2370.1822000000002</v>
      </c>
      <c r="U2911">
        <f>Table1[[#This Row],[final_sold]]*Table1[[#This Row],[final_price]]</f>
        <v>64881421.265349746</v>
      </c>
      <c r="V2911">
        <v>3.91</v>
      </c>
      <c r="W2911">
        <v>16.87</v>
      </c>
    </row>
    <row r="2912" spans="1:23" x14ac:dyDescent="0.3">
      <c r="A2912">
        <v>2023</v>
      </c>
      <c r="B2912" t="s">
        <v>42</v>
      </c>
      <c r="C2912" t="s">
        <v>22</v>
      </c>
      <c r="D2912">
        <v>141288</v>
      </c>
      <c r="E2912">
        <v>7.67</v>
      </c>
      <c r="F2912" s="2">
        <f>Table1[[#This Row],[website_traffic]]*(Table1[[#This Row],[conversion_rate]]/100)</f>
        <v>10836.7896</v>
      </c>
      <c r="G2912">
        <v>175712.52</v>
      </c>
      <c r="H2912" s="2">
        <f>Table1[[#This Row],[marketing_spend]]/Table1[[#This Row],[customer buying]]</f>
        <v>16.214444174499796</v>
      </c>
      <c r="I2912">
        <v>10997.35</v>
      </c>
      <c r="J2912">
        <v>9.19</v>
      </c>
      <c r="K2912" s="1">
        <f t="shared" si="45"/>
        <v>9986.6935350000003</v>
      </c>
      <c r="L2912">
        <v>438.93</v>
      </c>
      <c r="M2912">
        <v>1.08</v>
      </c>
      <c r="N2912" s="1">
        <f>Table1[[#This Row],[final_price]]*Table1[[#This Row],[competitor_price_index]]</f>
        <v>10785.629017800002</v>
      </c>
      <c r="O2912" t="s">
        <v>44</v>
      </c>
      <c r="P2912">
        <v>2495</v>
      </c>
      <c r="Q2912">
        <v>7071</v>
      </c>
      <c r="R2912">
        <v>22.53</v>
      </c>
      <c r="S2912" s="2">
        <f>Table1[[#This Row],[units_sold]]*(Table1[[#This Row],[return_rate]]/100)</f>
        <v>1593.0962999999999</v>
      </c>
      <c r="T2912" s="2">
        <f>Table1[[#This Row],[units_sold]]-Table1[[#This Row],[unit_return]]</f>
        <v>5477.9036999999998</v>
      </c>
      <c r="U2912">
        <f>Table1[[#This Row],[final_sold]]*Table1[[#This Row],[final_price]]</f>
        <v>54706145.46614258</v>
      </c>
      <c r="V2912">
        <v>2.61</v>
      </c>
      <c r="W2912">
        <v>11.11</v>
      </c>
    </row>
    <row r="2913" spans="1:23" x14ac:dyDescent="0.3">
      <c r="A2913">
        <v>2023</v>
      </c>
      <c r="B2913" t="s">
        <v>42</v>
      </c>
      <c r="C2913" t="s">
        <v>19</v>
      </c>
      <c r="D2913">
        <v>116455</v>
      </c>
      <c r="E2913">
        <v>3.15</v>
      </c>
      <c r="F2913" s="2">
        <f>Table1[[#This Row],[website_traffic]]*(Table1[[#This Row],[conversion_rate]]/100)</f>
        <v>3668.3325</v>
      </c>
      <c r="G2913">
        <v>111421.15</v>
      </c>
      <c r="H2913" s="2">
        <f>Table1[[#This Row],[marketing_spend]]/Table1[[#This Row],[customer buying]]</f>
        <v>30.373786999951612</v>
      </c>
      <c r="I2913">
        <v>22445.1</v>
      </c>
      <c r="J2913">
        <v>47.11</v>
      </c>
      <c r="K2913" s="1">
        <f t="shared" si="45"/>
        <v>11871.213389999997</v>
      </c>
      <c r="L2913">
        <v>472.62</v>
      </c>
      <c r="M2913">
        <v>0.98</v>
      </c>
      <c r="N2913" s="1">
        <f>Table1[[#This Row],[final_price]]*Table1[[#This Row],[competitor_price_index]]</f>
        <v>11633.789122199996</v>
      </c>
      <c r="O2913" t="s">
        <v>45</v>
      </c>
      <c r="P2913">
        <v>1477</v>
      </c>
      <c r="Q2913">
        <v>1863</v>
      </c>
      <c r="R2913">
        <v>15.16</v>
      </c>
      <c r="S2913" s="2">
        <f>Table1[[#This Row],[units_sold]]*(Table1[[#This Row],[return_rate]]/100)</f>
        <v>282.43080000000003</v>
      </c>
      <c r="T2913" s="2">
        <f>Table1[[#This Row],[units_sold]]-Table1[[#This Row],[unit_return]]</f>
        <v>1580.5691999999999</v>
      </c>
      <c r="U2913">
        <f>Table1[[#This Row],[final_sold]]*Table1[[#This Row],[final_price]]</f>
        <v>18763274.250861581</v>
      </c>
      <c r="V2913">
        <v>2.54</v>
      </c>
      <c r="W2913">
        <v>9.34</v>
      </c>
    </row>
    <row r="2914" spans="1:23" x14ac:dyDescent="0.3">
      <c r="A2914">
        <v>2023</v>
      </c>
      <c r="B2914" t="s">
        <v>42</v>
      </c>
      <c r="C2914" t="s">
        <v>18</v>
      </c>
      <c r="D2914">
        <v>77693</v>
      </c>
      <c r="E2914">
        <v>7.44</v>
      </c>
      <c r="F2914" s="2">
        <f>Table1[[#This Row],[website_traffic]]*(Table1[[#This Row],[conversion_rate]]/100)</f>
        <v>5780.3592000000008</v>
      </c>
      <c r="G2914">
        <v>214392.15</v>
      </c>
      <c r="H2914" s="2">
        <f>Table1[[#This Row],[marketing_spend]]/Table1[[#This Row],[customer buying]]</f>
        <v>37.089762518564584</v>
      </c>
      <c r="I2914">
        <v>10718.17</v>
      </c>
      <c r="J2914">
        <v>52.13</v>
      </c>
      <c r="K2914" s="1">
        <f t="shared" si="45"/>
        <v>5130.7879790000006</v>
      </c>
      <c r="L2914">
        <v>276.61</v>
      </c>
      <c r="M2914">
        <v>1.0900000000000001</v>
      </c>
      <c r="N2914" s="1">
        <f>Table1[[#This Row],[final_price]]*Table1[[#This Row],[competitor_price_index]]</f>
        <v>5592.5588971100015</v>
      </c>
      <c r="O2914" t="s">
        <v>45</v>
      </c>
      <c r="P2914">
        <v>4395</v>
      </c>
      <c r="Q2914">
        <v>5479</v>
      </c>
      <c r="R2914">
        <v>12.89</v>
      </c>
      <c r="S2914" s="2">
        <f>Table1[[#This Row],[units_sold]]*(Table1[[#This Row],[return_rate]]/100)</f>
        <v>706.24310000000003</v>
      </c>
      <c r="T2914" s="2">
        <f>Table1[[#This Row],[units_sold]]-Table1[[#This Row],[unit_return]]</f>
        <v>4772.7569000000003</v>
      </c>
      <c r="U2914">
        <f>Table1[[#This Row],[final_sold]]*Table1[[#This Row],[final_price]]</f>
        <v>24488003.729209311</v>
      </c>
      <c r="V2914">
        <v>4.74</v>
      </c>
      <c r="W2914">
        <v>11.39</v>
      </c>
    </row>
    <row r="2915" spans="1:23" x14ac:dyDescent="0.3">
      <c r="A2915">
        <v>2023</v>
      </c>
      <c r="B2915" t="s">
        <v>42</v>
      </c>
      <c r="C2915" t="s">
        <v>18</v>
      </c>
      <c r="D2915">
        <v>126890</v>
      </c>
      <c r="E2915">
        <v>3.41</v>
      </c>
      <c r="F2915" s="2">
        <f>Table1[[#This Row],[website_traffic]]*(Table1[[#This Row],[conversion_rate]]/100)</f>
        <v>4326.9489999999996</v>
      </c>
      <c r="G2915">
        <v>121099.33</v>
      </c>
      <c r="H2915" s="2">
        <f>Table1[[#This Row],[marketing_spend]]/Table1[[#This Row],[customer buying]]</f>
        <v>27.987233036488298</v>
      </c>
      <c r="I2915">
        <v>21382.75</v>
      </c>
      <c r="J2915">
        <v>39.08</v>
      </c>
      <c r="K2915" s="1">
        <f t="shared" si="45"/>
        <v>13026.371299999999</v>
      </c>
      <c r="L2915">
        <v>81.63</v>
      </c>
      <c r="M2915">
        <v>1.06</v>
      </c>
      <c r="N2915" s="1">
        <f>Table1[[#This Row],[final_price]]*Table1[[#This Row],[competitor_price_index]]</f>
        <v>13807.953577999999</v>
      </c>
      <c r="O2915" t="s">
        <v>44</v>
      </c>
      <c r="P2915">
        <v>3956</v>
      </c>
      <c r="Q2915">
        <v>2985</v>
      </c>
      <c r="R2915">
        <v>15.42</v>
      </c>
      <c r="S2915" s="2">
        <f>Table1[[#This Row],[units_sold]]*(Table1[[#This Row],[return_rate]]/100)</f>
        <v>460.28700000000003</v>
      </c>
      <c r="T2915" s="2">
        <f>Table1[[#This Row],[units_sold]]-Table1[[#This Row],[unit_return]]</f>
        <v>2524.7129999999997</v>
      </c>
      <c r="U2915">
        <f>Table1[[#This Row],[final_sold]]*Table1[[#This Row],[final_price]]</f>
        <v>32887848.963936895</v>
      </c>
      <c r="V2915">
        <v>2.76</v>
      </c>
      <c r="W2915">
        <v>12.9</v>
      </c>
    </row>
    <row r="2916" spans="1:23" x14ac:dyDescent="0.3">
      <c r="A2916">
        <v>2023</v>
      </c>
      <c r="B2916" t="s">
        <v>42</v>
      </c>
      <c r="C2916" t="s">
        <v>20</v>
      </c>
      <c r="D2916">
        <v>109305</v>
      </c>
      <c r="E2916">
        <v>4.8499999999999996</v>
      </c>
      <c r="F2916" s="2">
        <f>Table1[[#This Row],[website_traffic]]*(Table1[[#This Row],[conversion_rate]]/100)</f>
        <v>5301.2924999999996</v>
      </c>
      <c r="G2916">
        <v>37977.93</v>
      </c>
      <c r="H2916" s="2">
        <f>Table1[[#This Row],[marketing_spend]]/Table1[[#This Row],[customer buying]]</f>
        <v>7.1639001243564664</v>
      </c>
      <c r="I2916">
        <v>27271.06</v>
      </c>
      <c r="J2916">
        <v>18.25</v>
      </c>
      <c r="K2916" s="1">
        <f t="shared" si="45"/>
        <v>22294.091550000001</v>
      </c>
      <c r="L2916">
        <v>413.73</v>
      </c>
      <c r="M2916">
        <v>1.01</v>
      </c>
      <c r="N2916" s="1">
        <f>Table1[[#This Row],[final_price]]*Table1[[#This Row],[competitor_price_index]]</f>
        <v>22517.0324655</v>
      </c>
      <c r="O2916" t="s">
        <v>45</v>
      </c>
      <c r="P2916">
        <v>4609</v>
      </c>
      <c r="Q2916">
        <v>4262</v>
      </c>
      <c r="R2916">
        <v>6.71</v>
      </c>
      <c r="S2916" s="2">
        <f>Table1[[#This Row],[units_sold]]*(Table1[[#This Row],[return_rate]]/100)</f>
        <v>285.98019999999997</v>
      </c>
      <c r="T2916" s="2">
        <f>Table1[[#This Row],[units_sold]]-Table1[[#This Row],[unit_return]]</f>
        <v>3976.0198</v>
      </c>
      <c r="U2916">
        <f>Table1[[#This Row],[final_sold]]*Table1[[#This Row],[final_price]]</f>
        <v>88641749.425812691</v>
      </c>
      <c r="V2916">
        <v>4.0199999999999996</v>
      </c>
      <c r="W2916">
        <v>7.58</v>
      </c>
    </row>
    <row r="2917" spans="1:23" x14ac:dyDescent="0.3">
      <c r="A2917">
        <v>2023</v>
      </c>
      <c r="B2917" t="s">
        <v>42</v>
      </c>
      <c r="C2917" t="s">
        <v>19</v>
      </c>
      <c r="D2917">
        <v>193751</v>
      </c>
      <c r="E2917">
        <v>2.36</v>
      </c>
      <c r="F2917" s="2">
        <f>Table1[[#This Row],[website_traffic]]*(Table1[[#This Row],[conversion_rate]]/100)</f>
        <v>4572.5235999999995</v>
      </c>
      <c r="G2917">
        <v>192647.93</v>
      </c>
      <c r="H2917" s="2">
        <f>Table1[[#This Row],[marketing_spend]]/Table1[[#This Row],[customer buying]]</f>
        <v>42.131642579165693</v>
      </c>
      <c r="I2917">
        <v>39143.69</v>
      </c>
      <c r="J2917">
        <v>12.83</v>
      </c>
      <c r="K2917" s="1">
        <f t="shared" si="45"/>
        <v>34121.554573000001</v>
      </c>
      <c r="L2917">
        <v>397.94</v>
      </c>
      <c r="M2917">
        <v>0.82</v>
      </c>
      <c r="N2917" s="1">
        <f>Table1[[#This Row],[final_price]]*Table1[[#This Row],[competitor_price_index]]</f>
        <v>27979.674749859998</v>
      </c>
      <c r="O2917" t="s">
        <v>45</v>
      </c>
      <c r="P2917">
        <v>2259</v>
      </c>
      <c r="Q2917">
        <v>3676</v>
      </c>
      <c r="R2917">
        <v>7.28</v>
      </c>
      <c r="S2917" s="2">
        <f>Table1[[#This Row],[units_sold]]*(Table1[[#This Row],[return_rate]]/100)</f>
        <v>267.61279999999999</v>
      </c>
      <c r="T2917" s="2">
        <f>Table1[[#This Row],[units_sold]]-Table1[[#This Row],[unit_return]]</f>
        <v>3408.3872000000001</v>
      </c>
      <c r="U2917">
        <f>Table1[[#This Row],[final_sold]]*Table1[[#This Row],[final_price]]</f>
        <v>116299469.85071467</v>
      </c>
      <c r="V2917">
        <v>4.0199999999999996</v>
      </c>
      <c r="W2917">
        <v>8.94</v>
      </c>
    </row>
    <row r="2918" spans="1:23" x14ac:dyDescent="0.3">
      <c r="A2918">
        <v>2023</v>
      </c>
      <c r="B2918" t="s">
        <v>42</v>
      </c>
      <c r="C2918" t="s">
        <v>21</v>
      </c>
      <c r="D2918">
        <v>178526</v>
      </c>
      <c r="E2918">
        <v>0.86</v>
      </c>
      <c r="F2918" s="2">
        <f>Table1[[#This Row],[website_traffic]]*(Table1[[#This Row],[conversion_rate]]/100)</f>
        <v>1535.3235999999999</v>
      </c>
      <c r="G2918">
        <v>166359.63</v>
      </c>
      <c r="H2918" s="2">
        <f>Table1[[#This Row],[marketing_spend]]/Table1[[#This Row],[customer buying]]</f>
        <v>108.35476638280035</v>
      </c>
      <c r="I2918">
        <v>18612.939999999999</v>
      </c>
      <c r="J2918">
        <v>7.88</v>
      </c>
      <c r="K2918" s="1">
        <f t="shared" si="45"/>
        <v>17146.240328</v>
      </c>
      <c r="L2918">
        <v>414.25</v>
      </c>
      <c r="M2918">
        <v>1.02</v>
      </c>
      <c r="N2918" s="1">
        <f>Table1[[#This Row],[final_price]]*Table1[[#This Row],[competitor_price_index]]</f>
        <v>17489.16513456</v>
      </c>
      <c r="O2918" t="s">
        <v>45</v>
      </c>
      <c r="P2918">
        <v>3878</v>
      </c>
      <c r="Q2918">
        <v>1320</v>
      </c>
      <c r="R2918">
        <v>23.67</v>
      </c>
      <c r="S2918" s="2">
        <f>Table1[[#This Row],[units_sold]]*(Table1[[#This Row],[return_rate]]/100)</f>
        <v>312.44400000000002</v>
      </c>
      <c r="T2918" s="2">
        <f>Table1[[#This Row],[units_sold]]-Table1[[#This Row],[unit_return]]</f>
        <v>1007.556</v>
      </c>
      <c r="U2918">
        <f>Table1[[#This Row],[final_sold]]*Table1[[#This Row],[final_price]]</f>
        <v>17275797.319918368</v>
      </c>
      <c r="V2918">
        <v>4.3</v>
      </c>
      <c r="W2918">
        <v>4.41</v>
      </c>
    </row>
    <row r="2919" spans="1:23" x14ac:dyDescent="0.3">
      <c r="A2919">
        <v>2023</v>
      </c>
      <c r="B2919" t="s">
        <v>42</v>
      </c>
      <c r="C2919" t="s">
        <v>19</v>
      </c>
      <c r="D2919">
        <v>126223</v>
      </c>
      <c r="E2919">
        <v>6.25</v>
      </c>
      <c r="F2919" s="2">
        <f>Table1[[#This Row],[website_traffic]]*(Table1[[#This Row],[conversion_rate]]/100)</f>
        <v>7888.9375</v>
      </c>
      <c r="G2919">
        <v>360990.1</v>
      </c>
      <c r="H2919" s="2">
        <f>Table1[[#This Row],[marketing_spend]]/Table1[[#This Row],[customer buying]]</f>
        <v>45.75902648487201</v>
      </c>
      <c r="I2919">
        <v>45285.03</v>
      </c>
      <c r="J2919">
        <v>18.87</v>
      </c>
      <c r="K2919" s="1">
        <f t="shared" si="45"/>
        <v>36739.744838999999</v>
      </c>
      <c r="L2919">
        <v>325.23</v>
      </c>
      <c r="M2919">
        <v>1.19</v>
      </c>
      <c r="N2919" s="1">
        <f>Table1[[#This Row],[final_price]]*Table1[[#This Row],[competitor_price_index]]</f>
        <v>43720.29635841</v>
      </c>
      <c r="O2919" t="s">
        <v>45</v>
      </c>
      <c r="P2919">
        <v>1283</v>
      </c>
      <c r="Q2919">
        <v>6374</v>
      </c>
      <c r="R2919">
        <v>14.81</v>
      </c>
      <c r="S2919" s="2">
        <f>Table1[[#This Row],[units_sold]]*(Table1[[#This Row],[return_rate]]/100)</f>
        <v>943.98940000000005</v>
      </c>
      <c r="T2919" s="2">
        <f>Table1[[#This Row],[units_sold]]-Table1[[#This Row],[unit_return]]</f>
        <v>5430.0105999999996</v>
      </c>
      <c r="U2919">
        <f>Table1[[#This Row],[final_sold]]*Table1[[#This Row],[final_price]]</f>
        <v>199497203.91706526</v>
      </c>
      <c r="V2919">
        <v>4.04</v>
      </c>
      <c r="W2919">
        <v>10.88</v>
      </c>
    </row>
    <row r="2920" spans="1:23" x14ac:dyDescent="0.3">
      <c r="A2920">
        <v>2023</v>
      </c>
      <c r="B2920" t="s">
        <v>42</v>
      </c>
      <c r="C2920" t="s">
        <v>19</v>
      </c>
      <c r="D2920">
        <v>9316</v>
      </c>
      <c r="E2920">
        <v>5.2</v>
      </c>
      <c r="F2920" s="2">
        <f>Table1[[#This Row],[website_traffic]]*(Table1[[#This Row],[conversion_rate]]/100)</f>
        <v>484.43200000000002</v>
      </c>
      <c r="G2920">
        <v>148034.12</v>
      </c>
      <c r="H2920" s="2">
        <f>Table1[[#This Row],[marketing_spend]]/Table1[[#This Row],[customer buying]]</f>
        <v>305.58286818376985</v>
      </c>
      <c r="I2920">
        <v>46069.26</v>
      </c>
      <c r="J2920">
        <v>20.81</v>
      </c>
      <c r="K2920" s="1">
        <f t="shared" si="45"/>
        <v>36482.246994000001</v>
      </c>
      <c r="L2920">
        <v>498.57</v>
      </c>
      <c r="M2920">
        <v>1.07</v>
      </c>
      <c r="N2920" s="1">
        <f>Table1[[#This Row],[final_price]]*Table1[[#This Row],[competitor_price_index]]</f>
        <v>39036.004283580005</v>
      </c>
      <c r="O2920" t="s">
        <v>44</v>
      </c>
      <c r="P2920">
        <v>954</v>
      </c>
      <c r="Q2920">
        <v>416</v>
      </c>
      <c r="R2920">
        <v>24.94</v>
      </c>
      <c r="S2920" s="2">
        <f>Table1[[#This Row],[units_sold]]*(Table1[[#This Row],[return_rate]]/100)</f>
        <v>103.7504</v>
      </c>
      <c r="T2920" s="2">
        <f>Table1[[#This Row],[units_sold]]-Table1[[#This Row],[unit_return]]</f>
        <v>312.24959999999999</v>
      </c>
      <c r="U2920">
        <f>Table1[[#This Row],[final_sold]]*Table1[[#This Row],[final_price]]</f>
        <v>11391567.030977702</v>
      </c>
      <c r="V2920">
        <v>3.44</v>
      </c>
      <c r="W2920">
        <v>17.16</v>
      </c>
    </row>
    <row r="2921" spans="1:23" x14ac:dyDescent="0.3">
      <c r="A2921">
        <v>2023</v>
      </c>
      <c r="B2921" t="s">
        <v>42</v>
      </c>
      <c r="C2921" t="s">
        <v>19</v>
      </c>
      <c r="D2921">
        <v>153860</v>
      </c>
      <c r="E2921">
        <v>1.78</v>
      </c>
      <c r="F2921" s="2">
        <f>Table1[[#This Row],[website_traffic]]*(Table1[[#This Row],[conversion_rate]]/100)</f>
        <v>2738.7080000000001</v>
      </c>
      <c r="G2921">
        <v>437317.87</v>
      </c>
      <c r="H2921" s="2">
        <f>Table1[[#This Row],[marketing_spend]]/Table1[[#This Row],[customer buying]]</f>
        <v>159.68035657689683</v>
      </c>
      <c r="I2921">
        <v>27978.94</v>
      </c>
      <c r="J2921">
        <v>2.64</v>
      </c>
      <c r="K2921" s="1">
        <f t="shared" si="45"/>
        <v>27240.295984</v>
      </c>
      <c r="L2921">
        <v>429.06</v>
      </c>
      <c r="M2921">
        <v>1.1200000000000001</v>
      </c>
      <c r="N2921" s="1">
        <f>Table1[[#This Row],[final_price]]*Table1[[#This Row],[competitor_price_index]]</f>
        <v>30509.131502080003</v>
      </c>
      <c r="O2921" t="s">
        <v>45</v>
      </c>
      <c r="P2921">
        <v>1248</v>
      </c>
      <c r="Q2921">
        <v>1769</v>
      </c>
      <c r="R2921">
        <v>21.91</v>
      </c>
      <c r="S2921" s="2">
        <f>Table1[[#This Row],[units_sold]]*(Table1[[#This Row],[return_rate]]/100)</f>
        <v>387.58789999999999</v>
      </c>
      <c r="T2921" s="2">
        <f>Table1[[#This Row],[units_sold]]-Table1[[#This Row],[unit_return]]</f>
        <v>1381.4121</v>
      </c>
      <c r="U2921">
        <f>Table1[[#This Row],[final_sold]]*Table1[[#This Row],[final_price]]</f>
        <v>37630074.479879007</v>
      </c>
      <c r="V2921">
        <v>3.23</v>
      </c>
      <c r="W2921">
        <v>11.15</v>
      </c>
    </row>
    <row r="2922" spans="1:23" x14ac:dyDescent="0.3">
      <c r="A2922">
        <v>2023</v>
      </c>
      <c r="B2922" t="s">
        <v>42</v>
      </c>
      <c r="C2922" t="s">
        <v>19</v>
      </c>
      <c r="D2922">
        <v>134015</v>
      </c>
      <c r="E2922">
        <v>6.28</v>
      </c>
      <c r="F2922" s="2">
        <f>Table1[[#This Row],[website_traffic]]*(Table1[[#This Row],[conversion_rate]]/100)</f>
        <v>8416.1420000000016</v>
      </c>
      <c r="G2922">
        <v>353893.92</v>
      </c>
      <c r="H2922" s="2">
        <f>Table1[[#This Row],[marketing_spend]]/Table1[[#This Row],[customer buying]]</f>
        <v>42.04942359575206</v>
      </c>
      <c r="I2922">
        <v>41460.81</v>
      </c>
      <c r="J2922">
        <v>12.84</v>
      </c>
      <c r="K2922" s="1">
        <f t="shared" si="45"/>
        <v>36137.241995999997</v>
      </c>
      <c r="L2922">
        <v>479.65</v>
      </c>
      <c r="M2922">
        <v>0.89</v>
      </c>
      <c r="N2922" s="1">
        <f>Table1[[#This Row],[final_price]]*Table1[[#This Row],[competitor_price_index]]</f>
        <v>32162.145376439999</v>
      </c>
      <c r="O2922" t="s">
        <v>45</v>
      </c>
      <c r="P2922">
        <v>1101</v>
      </c>
      <c r="Q2922">
        <v>7742</v>
      </c>
      <c r="R2922">
        <v>18.79</v>
      </c>
      <c r="S2922" s="2">
        <f>Table1[[#This Row],[units_sold]]*(Table1[[#This Row],[return_rate]]/100)</f>
        <v>1454.7217999999998</v>
      </c>
      <c r="T2922" s="2">
        <f>Table1[[#This Row],[units_sold]]-Table1[[#This Row],[unit_return]]</f>
        <v>6287.2782000000007</v>
      </c>
      <c r="U2922">
        <f>Table1[[#This Row],[final_sold]]*Table1[[#This Row],[final_price]]</f>
        <v>227204893.80957529</v>
      </c>
      <c r="V2922">
        <v>4.5999999999999996</v>
      </c>
      <c r="W2922">
        <v>8.56</v>
      </c>
    </row>
    <row r="2923" spans="1:23" x14ac:dyDescent="0.3">
      <c r="A2923">
        <v>2023</v>
      </c>
      <c r="B2923" t="s">
        <v>42</v>
      </c>
      <c r="C2923" t="s">
        <v>18</v>
      </c>
      <c r="D2923">
        <v>36402</v>
      </c>
      <c r="E2923">
        <v>4.2300000000000004</v>
      </c>
      <c r="F2923" s="2">
        <f>Table1[[#This Row],[website_traffic]]*(Table1[[#This Row],[conversion_rate]]/100)</f>
        <v>1539.8046000000002</v>
      </c>
      <c r="G2923">
        <v>117144.16</v>
      </c>
      <c r="H2923" s="2">
        <f>Table1[[#This Row],[marketing_spend]]/Table1[[#This Row],[customer buying]]</f>
        <v>76.077289287225142</v>
      </c>
      <c r="I2923">
        <v>23942.34</v>
      </c>
      <c r="J2923">
        <v>6.49</v>
      </c>
      <c r="K2923" s="1">
        <f t="shared" si="45"/>
        <v>22388.482134000002</v>
      </c>
      <c r="L2923">
        <v>141.78</v>
      </c>
      <c r="M2923">
        <v>1.1299999999999999</v>
      </c>
      <c r="N2923" s="1">
        <f>Table1[[#This Row],[final_price]]*Table1[[#This Row],[competitor_price_index]]</f>
        <v>25298.984811419999</v>
      </c>
      <c r="O2923" t="s">
        <v>45</v>
      </c>
      <c r="P2923">
        <v>2411</v>
      </c>
      <c r="Q2923">
        <v>1348</v>
      </c>
      <c r="R2923">
        <v>2.83</v>
      </c>
      <c r="S2923" s="2">
        <f>Table1[[#This Row],[units_sold]]*(Table1[[#This Row],[return_rate]]/100)</f>
        <v>38.148400000000002</v>
      </c>
      <c r="T2923" s="2">
        <f>Table1[[#This Row],[units_sold]]-Table1[[#This Row],[unit_return]]</f>
        <v>1309.8516</v>
      </c>
      <c r="U2923">
        <f>Table1[[#This Row],[final_sold]]*Table1[[#This Row],[final_price]]</f>
        <v>29325589.144791316</v>
      </c>
      <c r="V2923">
        <v>4.38</v>
      </c>
      <c r="W2923">
        <v>9.89</v>
      </c>
    </row>
    <row r="2924" spans="1:23" x14ac:dyDescent="0.3">
      <c r="A2924">
        <v>2023</v>
      </c>
      <c r="B2924" t="s">
        <v>42</v>
      </c>
      <c r="C2924" t="s">
        <v>19</v>
      </c>
      <c r="D2924">
        <v>32460</v>
      </c>
      <c r="E2924">
        <v>7.89</v>
      </c>
      <c r="F2924" s="2">
        <f>Table1[[#This Row],[website_traffic]]*(Table1[[#This Row],[conversion_rate]]/100)</f>
        <v>2561.0940000000001</v>
      </c>
      <c r="G2924">
        <v>70480.44</v>
      </c>
      <c r="H2924" s="2">
        <f>Table1[[#This Row],[marketing_spend]]/Table1[[#This Row],[customer buying]]</f>
        <v>27.519661519647464</v>
      </c>
      <c r="I2924">
        <v>31048.36</v>
      </c>
      <c r="J2924">
        <v>8.42</v>
      </c>
      <c r="K2924" s="1">
        <f t="shared" si="45"/>
        <v>28434.088088</v>
      </c>
      <c r="L2924">
        <v>268.22000000000003</v>
      </c>
      <c r="M2924">
        <v>0.9</v>
      </c>
      <c r="N2924" s="1">
        <f>Table1[[#This Row],[final_price]]*Table1[[#This Row],[competitor_price_index]]</f>
        <v>25590.679279200001</v>
      </c>
      <c r="O2924" t="s">
        <v>45</v>
      </c>
      <c r="P2924">
        <v>4376</v>
      </c>
      <c r="Q2924">
        <v>1838</v>
      </c>
      <c r="R2924">
        <v>18.89</v>
      </c>
      <c r="S2924" s="2">
        <f>Table1[[#This Row],[units_sold]]*(Table1[[#This Row],[return_rate]]/100)</f>
        <v>347.19820000000004</v>
      </c>
      <c r="T2924" s="2">
        <f>Table1[[#This Row],[units_sold]]-Table1[[#This Row],[unit_return]]</f>
        <v>1490.8018</v>
      </c>
      <c r="U2924">
        <f>Table1[[#This Row],[final_sold]]*Table1[[#This Row],[final_price]]</f>
        <v>42389589.702948958</v>
      </c>
      <c r="V2924">
        <v>3.59</v>
      </c>
      <c r="W2924">
        <v>7.26</v>
      </c>
    </row>
    <row r="2925" spans="1:23" x14ac:dyDescent="0.3">
      <c r="A2925">
        <v>2023</v>
      </c>
      <c r="B2925" t="s">
        <v>42</v>
      </c>
      <c r="C2925" t="s">
        <v>19</v>
      </c>
      <c r="D2925">
        <v>126179</v>
      </c>
      <c r="E2925">
        <v>7.27</v>
      </c>
      <c r="F2925" s="2">
        <f>Table1[[#This Row],[website_traffic]]*(Table1[[#This Row],[conversion_rate]]/100)</f>
        <v>9173.2132999999994</v>
      </c>
      <c r="G2925">
        <v>214644.43</v>
      </c>
      <c r="H2925" s="2">
        <f>Table1[[#This Row],[marketing_spend]]/Table1[[#This Row],[customer buying]]</f>
        <v>23.399044912648005</v>
      </c>
      <c r="I2925">
        <v>1834.71</v>
      </c>
      <c r="J2925">
        <v>8.69</v>
      </c>
      <c r="K2925" s="1">
        <f t="shared" si="45"/>
        <v>1675.2737010000001</v>
      </c>
      <c r="L2925">
        <v>109.57</v>
      </c>
      <c r="M2925">
        <v>1.18</v>
      </c>
      <c r="N2925" s="1">
        <f>Table1[[#This Row],[final_price]]*Table1[[#This Row],[competitor_price_index]]</f>
        <v>1976.82296718</v>
      </c>
      <c r="O2925" t="s">
        <v>45</v>
      </c>
      <c r="P2925">
        <v>2729</v>
      </c>
      <c r="Q2925">
        <v>8127</v>
      </c>
      <c r="R2925">
        <v>4.59</v>
      </c>
      <c r="S2925" s="2">
        <f>Table1[[#This Row],[units_sold]]*(Table1[[#This Row],[return_rate]]/100)</f>
        <v>373.02929999999998</v>
      </c>
      <c r="T2925" s="2">
        <f>Table1[[#This Row],[units_sold]]-Table1[[#This Row],[unit_return]]</f>
        <v>7753.9706999999999</v>
      </c>
      <c r="U2925">
        <f>Table1[[#This Row],[final_sold]]*Table1[[#This Row],[final_price]]</f>
        <v>12990023.192034561</v>
      </c>
      <c r="V2925">
        <v>4.43</v>
      </c>
      <c r="W2925">
        <v>2.65</v>
      </c>
    </row>
    <row r="2926" spans="1:23" x14ac:dyDescent="0.3">
      <c r="A2926">
        <v>2023</v>
      </c>
      <c r="B2926" t="s">
        <v>42</v>
      </c>
      <c r="C2926" t="s">
        <v>19</v>
      </c>
      <c r="D2926">
        <v>126437</v>
      </c>
      <c r="E2926">
        <v>2.98</v>
      </c>
      <c r="F2926" s="2">
        <f>Table1[[#This Row],[website_traffic]]*(Table1[[#This Row],[conversion_rate]]/100)</f>
        <v>3767.8226</v>
      </c>
      <c r="G2926">
        <v>408181.44</v>
      </c>
      <c r="H2926" s="2">
        <f>Table1[[#This Row],[marketing_spend]]/Table1[[#This Row],[customer buying]]</f>
        <v>108.33350805847388</v>
      </c>
      <c r="I2926">
        <v>48781.26</v>
      </c>
      <c r="J2926">
        <v>2.66</v>
      </c>
      <c r="K2926" s="1">
        <f t="shared" si="45"/>
        <v>47483.678484000004</v>
      </c>
      <c r="L2926">
        <v>126.74</v>
      </c>
      <c r="M2926">
        <v>0.97</v>
      </c>
      <c r="N2926" s="1">
        <f>Table1[[#This Row],[final_price]]*Table1[[#This Row],[competitor_price_index]]</f>
        <v>46059.16812948</v>
      </c>
      <c r="O2926" t="s">
        <v>45</v>
      </c>
      <c r="P2926">
        <v>3675</v>
      </c>
      <c r="Q2926">
        <v>2803</v>
      </c>
      <c r="R2926">
        <v>5.44</v>
      </c>
      <c r="S2926" s="2">
        <f>Table1[[#This Row],[units_sold]]*(Table1[[#This Row],[return_rate]]/100)</f>
        <v>152.48320000000001</v>
      </c>
      <c r="T2926" s="2">
        <f>Table1[[#This Row],[units_sold]]-Table1[[#This Row],[unit_return]]</f>
        <v>2650.5167999999999</v>
      </c>
      <c r="U2926">
        <f>Table1[[#This Row],[final_sold]]*Table1[[#This Row],[final_price]]</f>
        <v>125856287.54764053</v>
      </c>
      <c r="V2926">
        <v>3.72</v>
      </c>
      <c r="W2926">
        <v>7.71</v>
      </c>
    </row>
    <row r="2927" spans="1:23" x14ac:dyDescent="0.3">
      <c r="A2927">
        <v>2023</v>
      </c>
      <c r="B2927" t="s">
        <v>42</v>
      </c>
      <c r="C2927" t="s">
        <v>20</v>
      </c>
      <c r="D2927">
        <v>101086</v>
      </c>
      <c r="E2927">
        <v>4.6399999999999997</v>
      </c>
      <c r="F2927" s="2">
        <f>Table1[[#This Row],[website_traffic]]*(Table1[[#This Row],[conversion_rate]]/100)</f>
        <v>4690.3903999999993</v>
      </c>
      <c r="G2927">
        <v>146019.88</v>
      </c>
      <c r="H2927" s="2">
        <f>Table1[[#This Row],[marketing_spend]]/Table1[[#This Row],[customer buying]]</f>
        <v>31.131711338996436</v>
      </c>
      <c r="I2927">
        <v>33025.949999999997</v>
      </c>
      <c r="J2927">
        <v>28.88</v>
      </c>
      <c r="K2927" s="1">
        <f t="shared" si="45"/>
        <v>23488.055639999999</v>
      </c>
      <c r="L2927">
        <v>176.86</v>
      </c>
      <c r="M2927">
        <v>1.05</v>
      </c>
      <c r="N2927" s="1">
        <f>Table1[[#This Row],[final_price]]*Table1[[#This Row],[competitor_price_index]]</f>
        <v>24662.458422</v>
      </c>
      <c r="O2927" t="s">
        <v>45</v>
      </c>
      <c r="P2927">
        <v>470</v>
      </c>
      <c r="Q2927">
        <v>4127</v>
      </c>
      <c r="R2927">
        <v>4.92</v>
      </c>
      <c r="S2927" s="2">
        <f>Table1[[#This Row],[units_sold]]*(Table1[[#This Row],[return_rate]]/100)</f>
        <v>203.04840000000002</v>
      </c>
      <c r="T2927" s="2">
        <f>Table1[[#This Row],[units_sold]]-Table1[[#This Row],[unit_return]]</f>
        <v>3923.9515999999999</v>
      </c>
      <c r="U2927">
        <f>Table1[[#This Row],[final_sold]]*Table1[[#This Row],[final_price]]</f>
        <v>92165993.509467021</v>
      </c>
      <c r="V2927">
        <v>4.4000000000000004</v>
      </c>
      <c r="W2927">
        <v>6.65</v>
      </c>
    </row>
    <row r="2928" spans="1:23" x14ac:dyDescent="0.3">
      <c r="A2928">
        <v>2023</v>
      </c>
      <c r="B2928" t="s">
        <v>42</v>
      </c>
      <c r="C2928" t="s">
        <v>18</v>
      </c>
      <c r="D2928">
        <v>9958</v>
      </c>
      <c r="E2928">
        <v>7.49</v>
      </c>
      <c r="F2928" s="2">
        <f>Table1[[#This Row],[website_traffic]]*(Table1[[#This Row],[conversion_rate]]/100)</f>
        <v>745.85420000000011</v>
      </c>
      <c r="G2928">
        <v>386800.25</v>
      </c>
      <c r="H2928" s="2">
        <f>Table1[[#This Row],[marketing_spend]]/Table1[[#This Row],[customer buying]]</f>
        <v>518.60035111419893</v>
      </c>
      <c r="I2928">
        <v>22518.41</v>
      </c>
      <c r="J2928">
        <v>6.01</v>
      </c>
      <c r="K2928" s="1">
        <f t="shared" si="45"/>
        <v>21165.053559</v>
      </c>
      <c r="L2928">
        <v>295.51</v>
      </c>
      <c r="M2928">
        <v>0.84</v>
      </c>
      <c r="N2928" s="1">
        <f>Table1[[#This Row],[final_price]]*Table1[[#This Row],[competitor_price_index]]</f>
        <v>17778.644989559998</v>
      </c>
      <c r="O2928" t="s">
        <v>45</v>
      </c>
      <c r="P2928">
        <v>2377</v>
      </c>
      <c r="Q2928">
        <v>677</v>
      </c>
      <c r="R2928">
        <v>10.26</v>
      </c>
      <c r="S2928" s="2">
        <f>Table1[[#This Row],[units_sold]]*(Table1[[#This Row],[return_rate]]/100)</f>
        <v>69.4602</v>
      </c>
      <c r="T2928" s="2">
        <f>Table1[[#This Row],[units_sold]]-Table1[[#This Row],[unit_return]]</f>
        <v>607.53980000000001</v>
      </c>
      <c r="U2928">
        <f>Table1[[#This Row],[final_sold]]*Table1[[#This Row],[final_price]]</f>
        <v>12858612.406224148</v>
      </c>
      <c r="V2928">
        <v>4.54</v>
      </c>
      <c r="W2928">
        <v>5.84</v>
      </c>
    </row>
    <row r="2929" spans="1:23" x14ac:dyDescent="0.3">
      <c r="A2929">
        <v>2023</v>
      </c>
      <c r="B2929" t="s">
        <v>42</v>
      </c>
      <c r="C2929" t="s">
        <v>21</v>
      </c>
      <c r="D2929">
        <v>83160</v>
      </c>
      <c r="E2929">
        <v>4.5999999999999996</v>
      </c>
      <c r="F2929" s="2">
        <f>Table1[[#This Row],[website_traffic]]*(Table1[[#This Row],[conversion_rate]]/100)</f>
        <v>3825.36</v>
      </c>
      <c r="G2929">
        <v>129747.29</v>
      </c>
      <c r="H2929" s="2">
        <f>Table1[[#This Row],[marketing_spend]]/Table1[[#This Row],[customer buying]]</f>
        <v>33.917667879624396</v>
      </c>
      <c r="I2929">
        <v>47924.72</v>
      </c>
      <c r="J2929">
        <v>19.28</v>
      </c>
      <c r="K2929" s="1">
        <f t="shared" si="45"/>
        <v>38684.833984000004</v>
      </c>
      <c r="L2929">
        <v>65.14</v>
      </c>
      <c r="M2929">
        <v>1.04</v>
      </c>
      <c r="N2929" s="1">
        <f>Table1[[#This Row],[final_price]]*Table1[[#This Row],[competitor_price_index]]</f>
        <v>40232.227343360006</v>
      </c>
      <c r="O2929" t="s">
        <v>45</v>
      </c>
      <c r="P2929">
        <v>4679</v>
      </c>
      <c r="Q2929">
        <v>2440</v>
      </c>
      <c r="R2929">
        <v>8.4700000000000006</v>
      </c>
      <c r="S2929" s="2">
        <f>Table1[[#This Row],[units_sold]]*(Table1[[#This Row],[return_rate]]/100)</f>
        <v>206.66800000000003</v>
      </c>
      <c r="T2929" s="2">
        <f>Table1[[#This Row],[units_sold]]-Table1[[#This Row],[unit_return]]</f>
        <v>2233.3319999999999</v>
      </c>
      <c r="U2929">
        <f>Table1[[#This Row],[final_sold]]*Table1[[#This Row],[final_price]]</f>
        <v>86396077.651154697</v>
      </c>
      <c r="V2929">
        <v>3.19</v>
      </c>
      <c r="W2929">
        <v>8.8800000000000008</v>
      </c>
    </row>
    <row r="2930" spans="1:23" x14ac:dyDescent="0.3">
      <c r="A2930">
        <v>2023</v>
      </c>
      <c r="B2930" t="s">
        <v>42</v>
      </c>
      <c r="C2930" t="s">
        <v>20</v>
      </c>
      <c r="D2930">
        <v>95176</v>
      </c>
      <c r="E2930">
        <v>3.19</v>
      </c>
      <c r="F2930" s="2">
        <f>Table1[[#This Row],[website_traffic]]*(Table1[[#This Row],[conversion_rate]]/100)</f>
        <v>3036.1143999999999</v>
      </c>
      <c r="G2930">
        <v>248910.7</v>
      </c>
      <c r="H2930" s="2">
        <f>Table1[[#This Row],[marketing_spend]]/Table1[[#This Row],[customer buying]]</f>
        <v>81.983307348366068</v>
      </c>
      <c r="I2930">
        <v>8222.7800000000007</v>
      </c>
      <c r="J2930">
        <v>8.3800000000000008</v>
      </c>
      <c r="K2930" s="1">
        <f t="shared" si="45"/>
        <v>7533.7110360000006</v>
      </c>
      <c r="L2930">
        <v>481.63</v>
      </c>
      <c r="M2930">
        <v>1.1100000000000001</v>
      </c>
      <c r="N2930" s="1">
        <f>Table1[[#This Row],[final_price]]*Table1[[#This Row],[competitor_price_index]]</f>
        <v>8362.4192499600013</v>
      </c>
      <c r="O2930" t="s">
        <v>45</v>
      </c>
      <c r="P2930">
        <v>2779</v>
      </c>
      <c r="Q2930">
        <v>2999</v>
      </c>
      <c r="R2930">
        <v>22.91</v>
      </c>
      <c r="S2930" s="2">
        <f>Table1[[#This Row],[units_sold]]*(Table1[[#This Row],[return_rate]]/100)</f>
        <v>687.07089999999994</v>
      </c>
      <c r="T2930" s="2">
        <f>Table1[[#This Row],[units_sold]]-Table1[[#This Row],[unit_return]]</f>
        <v>2311.9291000000003</v>
      </c>
      <c r="U2930">
        <f>Table1[[#This Row],[final_sold]]*Table1[[#This Row],[final_price]]</f>
        <v>17417405.775119551</v>
      </c>
      <c r="V2930">
        <v>4.9400000000000004</v>
      </c>
      <c r="W2930">
        <v>8.36</v>
      </c>
    </row>
    <row r="2931" spans="1:23" x14ac:dyDescent="0.3">
      <c r="A2931">
        <v>2023</v>
      </c>
      <c r="B2931" t="s">
        <v>42</v>
      </c>
      <c r="C2931" t="s">
        <v>22</v>
      </c>
      <c r="D2931">
        <v>77023</v>
      </c>
      <c r="E2931">
        <v>3.35</v>
      </c>
      <c r="F2931" s="2">
        <f>Table1[[#This Row],[website_traffic]]*(Table1[[#This Row],[conversion_rate]]/100)</f>
        <v>2580.2705000000001</v>
      </c>
      <c r="G2931">
        <v>288964.96999999997</v>
      </c>
      <c r="H2931" s="2">
        <f>Table1[[#This Row],[marketing_spend]]/Table1[[#This Row],[customer buying]]</f>
        <v>111.99018475000972</v>
      </c>
      <c r="I2931">
        <v>12015.27</v>
      </c>
      <c r="J2931">
        <v>20.73</v>
      </c>
      <c r="K2931" s="1">
        <f t="shared" si="45"/>
        <v>9524.5045289999998</v>
      </c>
      <c r="L2931">
        <v>99.59</v>
      </c>
      <c r="M2931">
        <v>0.95</v>
      </c>
      <c r="N2931" s="1">
        <f>Table1[[#This Row],[final_price]]*Table1[[#This Row],[competitor_price_index]]</f>
        <v>9048.2793025499996</v>
      </c>
      <c r="O2931" t="s">
        <v>45</v>
      </c>
      <c r="P2931">
        <v>3007</v>
      </c>
      <c r="Q2931">
        <v>1899</v>
      </c>
      <c r="R2931">
        <v>21.21</v>
      </c>
      <c r="S2931" s="2">
        <f>Table1[[#This Row],[units_sold]]*(Table1[[#This Row],[return_rate]]/100)</f>
        <v>402.77790000000005</v>
      </c>
      <c r="T2931" s="2">
        <f>Table1[[#This Row],[units_sold]]-Table1[[#This Row],[unit_return]]</f>
        <v>1496.2221</v>
      </c>
      <c r="U2931">
        <f>Table1[[#This Row],[final_sold]]*Table1[[#This Row],[final_price]]</f>
        <v>14250774.16783989</v>
      </c>
      <c r="V2931">
        <v>3.68</v>
      </c>
      <c r="W2931">
        <v>13.37</v>
      </c>
    </row>
    <row r="2932" spans="1:23" x14ac:dyDescent="0.3">
      <c r="A2932">
        <v>2023</v>
      </c>
      <c r="B2932" t="s">
        <v>42</v>
      </c>
      <c r="C2932" t="s">
        <v>19</v>
      </c>
      <c r="D2932">
        <v>132148</v>
      </c>
      <c r="E2932">
        <v>7.24</v>
      </c>
      <c r="F2932" s="2">
        <f>Table1[[#This Row],[website_traffic]]*(Table1[[#This Row],[conversion_rate]]/100)</f>
        <v>9567.5152000000016</v>
      </c>
      <c r="G2932">
        <v>287468.87</v>
      </c>
      <c r="H2932" s="2">
        <f>Table1[[#This Row],[marketing_spend]]/Table1[[#This Row],[customer buying]]</f>
        <v>30.046345784744606</v>
      </c>
      <c r="I2932">
        <v>1176.5999999999999</v>
      </c>
      <c r="J2932">
        <v>41.66</v>
      </c>
      <c r="K2932" s="1">
        <f t="shared" si="45"/>
        <v>686.42844000000002</v>
      </c>
      <c r="L2932">
        <v>321.06</v>
      </c>
      <c r="M2932">
        <v>0.84</v>
      </c>
      <c r="N2932" s="1">
        <f>Table1[[#This Row],[final_price]]*Table1[[#This Row],[competitor_price_index]]</f>
        <v>576.59988959999998</v>
      </c>
      <c r="O2932" t="s">
        <v>45</v>
      </c>
      <c r="P2932">
        <v>4447</v>
      </c>
      <c r="Q2932">
        <v>9031</v>
      </c>
      <c r="R2932">
        <v>11.04</v>
      </c>
      <c r="S2932" s="2">
        <f>Table1[[#This Row],[units_sold]]*(Table1[[#This Row],[return_rate]]/100)</f>
        <v>997.02239999999995</v>
      </c>
      <c r="T2932" s="2">
        <f>Table1[[#This Row],[units_sold]]-Table1[[#This Row],[unit_return]]</f>
        <v>8033.9776000000002</v>
      </c>
      <c r="U2932">
        <f>Table1[[#This Row],[final_sold]]*Table1[[#This Row],[final_price]]</f>
        <v>5514750.7109629447</v>
      </c>
      <c r="V2932">
        <v>4.72</v>
      </c>
      <c r="W2932">
        <v>10.56</v>
      </c>
    </row>
    <row r="2933" spans="1:23" x14ac:dyDescent="0.3">
      <c r="A2933">
        <v>2023</v>
      </c>
      <c r="B2933" t="s">
        <v>42</v>
      </c>
      <c r="C2933" t="s">
        <v>18</v>
      </c>
      <c r="D2933">
        <v>194556</v>
      </c>
      <c r="E2933">
        <v>4.33</v>
      </c>
      <c r="F2933" s="2">
        <f>Table1[[#This Row],[website_traffic]]*(Table1[[#This Row],[conversion_rate]]/100)</f>
        <v>8424.2747999999992</v>
      </c>
      <c r="G2933">
        <v>381301.78</v>
      </c>
      <c r="H2933" s="2">
        <f>Table1[[#This Row],[marketing_spend]]/Table1[[#This Row],[customer buying]]</f>
        <v>45.2622675604077</v>
      </c>
      <c r="I2933">
        <v>29294.39</v>
      </c>
      <c r="J2933">
        <v>46.7</v>
      </c>
      <c r="K2933" s="1">
        <f t="shared" si="45"/>
        <v>15613.909869999998</v>
      </c>
      <c r="L2933">
        <v>297.25</v>
      </c>
      <c r="M2933">
        <v>0.8</v>
      </c>
      <c r="N2933" s="1">
        <f>Table1[[#This Row],[final_price]]*Table1[[#This Row],[competitor_price_index]]</f>
        <v>12491.127895999998</v>
      </c>
      <c r="O2933" t="s">
        <v>45</v>
      </c>
      <c r="P2933">
        <v>4814</v>
      </c>
      <c r="Q2933">
        <v>7362</v>
      </c>
      <c r="R2933">
        <v>18.36</v>
      </c>
      <c r="S2933" s="2">
        <f>Table1[[#This Row],[units_sold]]*(Table1[[#This Row],[return_rate]]/100)</f>
        <v>1351.6632</v>
      </c>
      <c r="T2933" s="2">
        <f>Table1[[#This Row],[units_sold]]-Table1[[#This Row],[unit_return]]</f>
        <v>6010.3368</v>
      </c>
      <c r="U2933">
        <f>Table1[[#This Row],[final_sold]]*Table1[[#This Row],[final_price]]</f>
        <v>93844857.08354421</v>
      </c>
      <c r="V2933">
        <v>4.37</v>
      </c>
      <c r="W2933">
        <v>13.54</v>
      </c>
    </row>
    <row r="2934" spans="1:23" x14ac:dyDescent="0.3">
      <c r="A2934">
        <v>2023</v>
      </c>
      <c r="B2934" t="s">
        <v>42</v>
      </c>
      <c r="C2934" t="s">
        <v>21</v>
      </c>
      <c r="D2934">
        <v>114819</v>
      </c>
      <c r="E2934">
        <v>1.72</v>
      </c>
      <c r="F2934" s="2">
        <f>Table1[[#This Row],[website_traffic]]*(Table1[[#This Row],[conversion_rate]]/100)</f>
        <v>1974.8868</v>
      </c>
      <c r="G2934">
        <v>385523.72</v>
      </c>
      <c r="H2934" s="2">
        <f>Table1[[#This Row],[marketing_spend]]/Table1[[#This Row],[customer buying]]</f>
        <v>195.21307246572309</v>
      </c>
      <c r="I2934">
        <v>26071.19</v>
      </c>
      <c r="J2934">
        <v>50.83</v>
      </c>
      <c r="K2934" s="1">
        <f t="shared" si="45"/>
        <v>12819.204123</v>
      </c>
      <c r="L2934">
        <v>167.38</v>
      </c>
      <c r="M2934">
        <v>1.1599999999999999</v>
      </c>
      <c r="N2934" s="1">
        <f>Table1[[#This Row],[final_price]]*Table1[[#This Row],[competitor_price_index]]</f>
        <v>14870.276782679999</v>
      </c>
      <c r="O2934" t="s">
        <v>45</v>
      </c>
      <c r="P2934">
        <v>3461</v>
      </c>
      <c r="Q2934">
        <v>1200</v>
      </c>
      <c r="R2934">
        <v>9.48</v>
      </c>
      <c r="S2934" s="2">
        <f>Table1[[#This Row],[units_sold]]*(Table1[[#This Row],[return_rate]]/100)</f>
        <v>113.76</v>
      </c>
      <c r="T2934" s="2">
        <f>Table1[[#This Row],[units_sold]]-Table1[[#This Row],[unit_return]]</f>
        <v>1086.24</v>
      </c>
      <c r="U2934">
        <f>Table1[[#This Row],[final_sold]]*Table1[[#This Row],[final_price]]</f>
        <v>13924732.28656752</v>
      </c>
      <c r="V2934">
        <v>3.04</v>
      </c>
      <c r="W2934">
        <v>17.25</v>
      </c>
    </row>
    <row r="2935" spans="1:23" x14ac:dyDescent="0.3">
      <c r="A2935">
        <v>2023</v>
      </c>
      <c r="B2935" t="s">
        <v>42</v>
      </c>
      <c r="C2935" t="s">
        <v>20</v>
      </c>
      <c r="D2935">
        <v>171759</v>
      </c>
      <c r="E2935">
        <v>1.88</v>
      </c>
      <c r="F2935" s="2">
        <f>Table1[[#This Row],[website_traffic]]*(Table1[[#This Row],[conversion_rate]]/100)</f>
        <v>3229.0691999999995</v>
      </c>
      <c r="G2935">
        <v>425132.47</v>
      </c>
      <c r="H2935" s="2">
        <f>Table1[[#This Row],[marketing_spend]]/Table1[[#This Row],[customer buying]]</f>
        <v>131.65790005367492</v>
      </c>
      <c r="I2935">
        <v>3897.49</v>
      </c>
      <c r="J2935">
        <v>37.46</v>
      </c>
      <c r="K2935" s="1">
        <f t="shared" si="45"/>
        <v>2437.4902459999998</v>
      </c>
      <c r="L2935">
        <v>59.05</v>
      </c>
      <c r="M2935">
        <v>0.88</v>
      </c>
      <c r="N2935" s="1">
        <f>Table1[[#This Row],[final_price]]*Table1[[#This Row],[competitor_price_index]]</f>
        <v>2144.9914164799998</v>
      </c>
      <c r="O2935" t="s">
        <v>45</v>
      </c>
      <c r="P2935">
        <v>2739</v>
      </c>
      <c r="Q2935">
        <v>1911</v>
      </c>
      <c r="R2935">
        <v>1.19</v>
      </c>
      <c r="S2935" s="2">
        <f>Table1[[#This Row],[units_sold]]*(Table1[[#This Row],[return_rate]]/100)</f>
        <v>22.7409</v>
      </c>
      <c r="T2935" s="2">
        <f>Table1[[#This Row],[units_sold]]-Table1[[#This Row],[unit_return]]</f>
        <v>1888.2591</v>
      </c>
      <c r="U2935">
        <f>Table1[[#This Row],[final_sold]]*Table1[[#This Row],[final_price]]</f>
        <v>4602613.1381707387</v>
      </c>
      <c r="V2935">
        <v>2.96</v>
      </c>
      <c r="W2935">
        <v>16.12</v>
      </c>
    </row>
    <row r="2936" spans="1:23" x14ac:dyDescent="0.3">
      <c r="A2936">
        <v>2023</v>
      </c>
      <c r="B2936" t="s">
        <v>42</v>
      </c>
      <c r="C2936" t="s">
        <v>19</v>
      </c>
      <c r="D2936">
        <v>148171</v>
      </c>
      <c r="E2936">
        <v>6.74</v>
      </c>
      <c r="F2936" s="2">
        <f>Table1[[#This Row],[website_traffic]]*(Table1[[#This Row],[conversion_rate]]/100)</f>
        <v>9986.7253999999994</v>
      </c>
      <c r="G2936">
        <v>356520.23</v>
      </c>
      <c r="H2936" s="2">
        <f>Table1[[#This Row],[marketing_spend]]/Table1[[#This Row],[customer buying]]</f>
        <v>35.699412542173235</v>
      </c>
      <c r="I2936">
        <v>17885.560000000001</v>
      </c>
      <c r="J2936">
        <v>1.7</v>
      </c>
      <c r="K2936" s="1">
        <f t="shared" si="45"/>
        <v>17581.50548</v>
      </c>
      <c r="L2936">
        <v>478.16</v>
      </c>
      <c r="M2936">
        <v>1.1299999999999999</v>
      </c>
      <c r="N2936" s="1">
        <f>Table1[[#This Row],[final_price]]*Table1[[#This Row],[competitor_price_index]]</f>
        <v>19867.101192399998</v>
      </c>
      <c r="O2936" t="s">
        <v>45</v>
      </c>
      <c r="P2936">
        <v>1968</v>
      </c>
      <c r="Q2936">
        <v>5672</v>
      </c>
      <c r="R2936">
        <v>6.27</v>
      </c>
      <c r="S2936" s="2">
        <f>Table1[[#This Row],[units_sold]]*(Table1[[#This Row],[return_rate]]/100)</f>
        <v>355.63439999999997</v>
      </c>
      <c r="T2936" s="2">
        <f>Table1[[#This Row],[units_sold]]-Table1[[#This Row],[unit_return]]</f>
        <v>5316.3656000000001</v>
      </c>
      <c r="U2936">
        <f>Table1[[#This Row],[final_sold]]*Table1[[#This Row],[final_price]]</f>
        <v>93469710.930083483</v>
      </c>
      <c r="V2936">
        <v>2.84</v>
      </c>
      <c r="W2936">
        <v>5.6</v>
      </c>
    </row>
    <row r="2937" spans="1:23" x14ac:dyDescent="0.3">
      <c r="A2937">
        <v>2023</v>
      </c>
      <c r="B2937" t="s">
        <v>42</v>
      </c>
      <c r="C2937" t="s">
        <v>21</v>
      </c>
      <c r="D2937">
        <v>168021</v>
      </c>
      <c r="E2937">
        <v>6.76</v>
      </c>
      <c r="F2937" s="2">
        <f>Table1[[#This Row],[website_traffic]]*(Table1[[#This Row],[conversion_rate]]/100)</f>
        <v>11358.219599999999</v>
      </c>
      <c r="G2937">
        <v>194019.52</v>
      </c>
      <c r="H2937" s="2">
        <f>Table1[[#This Row],[marketing_spend]]/Table1[[#This Row],[customer buying]]</f>
        <v>17.081860259155405</v>
      </c>
      <c r="I2937">
        <v>25357.25</v>
      </c>
      <c r="J2937">
        <v>37.54</v>
      </c>
      <c r="K2937" s="1">
        <f t="shared" si="45"/>
        <v>15838.138350000001</v>
      </c>
      <c r="L2937">
        <v>287.44</v>
      </c>
      <c r="M2937">
        <v>1.1200000000000001</v>
      </c>
      <c r="N2937" s="1">
        <f>Table1[[#This Row],[final_price]]*Table1[[#This Row],[competitor_price_index]]</f>
        <v>17738.714952000002</v>
      </c>
      <c r="O2937" t="s">
        <v>45</v>
      </c>
      <c r="P2937">
        <v>2354</v>
      </c>
      <c r="Q2937">
        <v>8064</v>
      </c>
      <c r="R2937">
        <v>24.86</v>
      </c>
      <c r="S2937" s="2">
        <f>Table1[[#This Row],[units_sold]]*(Table1[[#This Row],[return_rate]]/100)</f>
        <v>2004.7103999999999</v>
      </c>
      <c r="T2937" s="2">
        <f>Table1[[#This Row],[units_sold]]-Table1[[#This Row],[unit_return]]</f>
        <v>6059.2896000000001</v>
      </c>
      <c r="U2937">
        <f>Table1[[#This Row],[final_sold]]*Table1[[#This Row],[final_price]]</f>
        <v>95967866.987516165</v>
      </c>
      <c r="V2937">
        <v>3.55</v>
      </c>
      <c r="W2937">
        <v>14.02</v>
      </c>
    </row>
    <row r="2938" spans="1:23" x14ac:dyDescent="0.3">
      <c r="A2938">
        <v>2023</v>
      </c>
      <c r="B2938" t="s">
        <v>42</v>
      </c>
      <c r="C2938" t="s">
        <v>19</v>
      </c>
      <c r="D2938">
        <v>79588</v>
      </c>
      <c r="E2938">
        <v>7.34</v>
      </c>
      <c r="F2938" s="2">
        <f>Table1[[#This Row],[website_traffic]]*(Table1[[#This Row],[conversion_rate]]/100)</f>
        <v>5841.7591999999995</v>
      </c>
      <c r="G2938">
        <v>465956.26</v>
      </c>
      <c r="H2938" s="2">
        <f>Table1[[#This Row],[marketing_spend]]/Table1[[#This Row],[customer buying]]</f>
        <v>79.763003582893319</v>
      </c>
      <c r="I2938">
        <v>36642.449999999997</v>
      </c>
      <c r="J2938">
        <v>57.52</v>
      </c>
      <c r="K2938" s="1">
        <f t="shared" si="45"/>
        <v>15565.712759999997</v>
      </c>
      <c r="L2938">
        <v>496.38</v>
      </c>
      <c r="M2938">
        <v>1.08</v>
      </c>
      <c r="N2938" s="1">
        <f>Table1[[#This Row],[final_price]]*Table1[[#This Row],[competitor_price_index]]</f>
        <v>16810.969780799998</v>
      </c>
      <c r="O2938" t="s">
        <v>45</v>
      </c>
      <c r="P2938">
        <v>2280</v>
      </c>
      <c r="Q2938">
        <v>5386</v>
      </c>
      <c r="R2938">
        <v>17.920000000000002</v>
      </c>
      <c r="S2938" s="2">
        <f>Table1[[#This Row],[units_sold]]*(Table1[[#This Row],[return_rate]]/100)</f>
        <v>965.17120000000011</v>
      </c>
      <c r="T2938" s="2">
        <f>Table1[[#This Row],[units_sold]]-Table1[[#This Row],[unit_return]]</f>
        <v>4420.8288000000002</v>
      </c>
      <c r="U2938">
        <f>Table1[[#This Row],[final_sold]]*Table1[[#This Row],[final_price]]</f>
        <v>68813351.261935472</v>
      </c>
      <c r="V2938">
        <v>4.6100000000000003</v>
      </c>
      <c r="W2938">
        <v>20.22</v>
      </c>
    </row>
    <row r="2939" spans="1:23" x14ac:dyDescent="0.3">
      <c r="A2939">
        <v>2023</v>
      </c>
      <c r="B2939" t="s">
        <v>42</v>
      </c>
      <c r="C2939" t="s">
        <v>22</v>
      </c>
      <c r="D2939">
        <v>48405</v>
      </c>
      <c r="E2939">
        <v>6.66</v>
      </c>
      <c r="F2939" s="2">
        <f>Table1[[#This Row],[website_traffic]]*(Table1[[#This Row],[conversion_rate]]/100)</f>
        <v>3223.7730000000001</v>
      </c>
      <c r="G2939">
        <v>405250.15</v>
      </c>
      <c r="H2939" s="2">
        <f>Table1[[#This Row],[marketing_spend]]/Table1[[#This Row],[customer buying]]</f>
        <v>125.7067882881332</v>
      </c>
      <c r="I2939">
        <v>36403.599999999999</v>
      </c>
      <c r="J2939">
        <v>52.28</v>
      </c>
      <c r="K2939" s="1">
        <f t="shared" si="45"/>
        <v>17371.797919999997</v>
      </c>
      <c r="L2939">
        <v>433.14</v>
      </c>
      <c r="M2939">
        <v>0.83</v>
      </c>
      <c r="N2939" s="1">
        <f>Table1[[#This Row],[final_price]]*Table1[[#This Row],[competitor_price_index]]</f>
        <v>14418.592273599997</v>
      </c>
      <c r="O2939" t="s">
        <v>45</v>
      </c>
      <c r="P2939">
        <v>2996</v>
      </c>
      <c r="Q2939">
        <v>1753</v>
      </c>
      <c r="R2939">
        <v>6.44</v>
      </c>
      <c r="S2939" s="2">
        <f>Table1[[#This Row],[units_sold]]*(Table1[[#This Row],[return_rate]]/100)</f>
        <v>112.89319999999999</v>
      </c>
      <c r="T2939" s="2">
        <f>Table1[[#This Row],[units_sold]]-Table1[[#This Row],[unit_return]]</f>
        <v>1640.1068</v>
      </c>
      <c r="U2939">
        <f>Table1[[#This Row],[final_sold]]*Table1[[#This Row],[final_price]]</f>
        <v>28491603.896817852</v>
      </c>
      <c r="V2939">
        <v>2.72</v>
      </c>
      <c r="W2939">
        <v>14.88</v>
      </c>
    </row>
    <row r="2940" spans="1:23" x14ac:dyDescent="0.3">
      <c r="A2940">
        <v>2023</v>
      </c>
      <c r="B2940" t="s">
        <v>42</v>
      </c>
      <c r="C2940" t="s">
        <v>18</v>
      </c>
      <c r="D2940">
        <v>172754</v>
      </c>
      <c r="E2940">
        <v>4.8099999999999996</v>
      </c>
      <c r="F2940" s="2">
        <f>Table1[[#This Row],[website_traffic]]*(Table1[[#This Row],[conversion_rate]]/100)</f>
        <v>8309.4673999999995</v>
      </c>
      <c r="G2940">
        <v>80679.98</v>
      </c>
      <c r="H2940" s="2">
        <f>Table1[[#This Row],[marketing_spend]]/Table1[[#This Row],[customer buying]]</f>
        <v>9.7094044800031352</v>
      </c>
      <c r="I2940">
        <v>14841.37</v>
      </c>
      <c r="J2940">
        <v>31.68</v>
      </c>
      <c r="K2940" s="1">
        <f t="shared" si="45"/>
        <v>10139.623984000002</v>
      </c>
      <c r="L2940">
        <v>363.47</v>
      </c>
      <c r="M2940">
        <v>0.87</v>
      </c>
      <c r="N2940" s="1">
        <f>Table1[[#This Row],[final_price]]*Table1[[#This Row],[competitor_price_index]]</f>
        <v>8821.472866080001</v>
      </c>
      <c r="O2940" t="s">
        <v>45</v>
      </c>
      <c r="P2940">
        <v>386</v>
      </c>
      <c r="Q2940">
        <v>8259</v>
      </c>
      <c r="R2940">
        <v>9.0299999999999994</v>
      </c>
      <c r="S2940" s="2">
        <f>Table1[[#This Row],[units_sold]]*(Table1[[#This Row],[return_rate]]/100)</f>
        <v>745.78769999999997</v>
      </c>
      <c r="T2940" s="2">
        <f>Table1[[#This Row],[units_sold]]-Table1[[#This Row],[unit_return]]</f>
        <v>7513.2123000000001</v>
      </c>
      <c r="U2940">
        <f>Table1[[#This Row],[final_sold]]*Table1[[#This Row],[final_price]]</f>
        <v>76181147.633963823</v>
      </c>
      <c r="V2940">
        <v>4.97</v>
      </c>
      <c r="W2940">
        <v>8.39</v>
      </c>
    </row>
    <row r="2941" spans="1:23" x14ac:dyDescent="0.3">
      <c r="A2941">
        <v>2023</v>
      </c>
      <c r="B2941" t="s">
        <v>42</v>
      </c>
      <c r="C2941" t="s">
        <v>22</v>
      </c>
      <c r="D2941">
        <v>94481</v>
      </c>
      <c r="E2941">
        <v>1.18</v>
      </c>
      <c r="F2941" s="2">
        <f>Table1[[#This Row],[website_traffic]]*(Table1[[#This Row],[conversion_rate]]/100)</f>
        <v>1114.8758</v>
      </c>
      <c r="G2941">
        <v>88931.21</v>
      </c>
      <c r="H2941" s="2">
        <f>Table1[[#This Row],[marketing_spend]]/Table1[[#This Row],[customer buying]]</f>
        <v>79.767818083413417</v>
      </c>
      <c r="I2941">
        <v>34248.239999999998</v>
      </c>
      <c r="J2941">
        <v>10.33</v>
      </c>
      <c r="K2941" s="1">
        <f t="shared" si="45"/>
        <v>30710.396808000001</v>
      </c>
      <c r="L2941">
        <v>463.69</v>
      </c>
      <c r="M2941">
        <v>1.06</v>
      </c>
      <c r="N2941" s="1">
        <f>Table1[[#This Row],[final_price]]*Table1[[#This Row],[competitor_price_index]]</f>
        <v>32553.020616480004</v>
      </c>
      <c r="O2941" t="s">
        <v>45</v>
      </c>
      <c r="P2941">
        <v>1972</v>
      </c>
      <c r="Q2941">
        <v>847</v>
      </c>
      <c r="R2941">
        <v>7.38</v>
      </c>
      <c r="S2941" s="2">
        <f>Table1[[#This Row],[units_sold]]*(Table1[[#This Row],[return_rate]]/100)</f>
        <v>62.508600000000001</v>
      </c>
      <c r="T2941" s="2">
        <f>Table1[[#This Row],[units_sold]]-Table1[[#This Row],[unit_return]]</f>
        <v>784.4914</v>
      </c>
      <c r="U2941">
        <f>Table1[[#This Row],[final_sold]]*Table1[[#This Row],[final_price]]</f>
        <v>24092042.186463453</v>
      </c>
      <c r="V2941">
        <v>3.8</v>
      </c>
      <c r="W2941">
        <v>5.43</v>
      </c>
    </row>
    <row r="2942" spans="1:23" x14ac:dyDescent="0.3">
      <c r="A2942">
        <v>2023</v>
      </c>
      <c r="B2942" t="s">
        <v>42</v>
      </c>
      <c r="C2942" t="s">
        <v>22</v>
      </c>
      <c r="D2942">
        <v>101787</v>
      </c>
      <c r="E2942">
        <v>0.98</v>
      </c>
      <c r="F2942" s="2">
        <f>Table1[[#This Row],[website_traffic]]*(Table1[[#This Row],[conversion_rate]]/100)</f>
        <v>997.51260000000002</v>
      </c>
      <c r="G2942">
        <v>275518.34999999998</v>
      </c>
      <c r="H2942" s="2">
        <f>Table1[[#This Row],[marketing_spend]]/Table1[[#This Row],[customer buying]]</f>
        <v>276.20538327034666</v>
      </c>
      <c r="I2942">
        <v>44036.54</v>
      </c>
      <c r="J2942">
        <v>22.46</v>
      </c>
      <c r="K2942" s="1">
        <f t="shared" si="45"/>
        <v>34145.933116</v>
      </c>
      <c r="L2942">
        <v>101.11</v>
      </c>
      <c r="M2942">
        <v>0.94</v>
      </c>
      <c r="N2942" s="1">
        <f>Table1[[#This Row],[final_price]]*Table1[[#This Row],[competitor_price_index]]</f>
        <v>32097.177129039999</v>
      </c>
      <c r="O2942" t="s">
        <v>44</v>
      </c>
      <c r="P2942">
        <v>4670</v>
      </c>
      <c r="Q2942">
        <v>750</v>
      </c>
      <c r="R2942">
        <v>11.57</v>
      </c>
      <c r="S2942" s="2">
        <f>Table1[[#This Row],[units_sold]]*(Table1[[#This Row],[return_rate]]/100)</f>
        <v>86.774999999999991</v>
      </c>
      <c r="T2942" s="2">
        <f>Table1[[#This Row],[units_sold]]-Table1[[#This Row],[unit_return]]</f>
        <v>663.22500000000002</v>
      </c>
      <c r="U2942">
        <f>Table1[[#This Row],[final_sold]]*Table1[[#This Row],[final_price]]</f>
        <v>22646436.490859102</v>
      </c>
      <c r="V2942">
        <v>3.01</v>
      </c>
      <c r="W2942">
        <v>11.38</v>
      </c>
    </row>
    <row r="2943" spans="1:23" x14ac:dyDescent="0.3">
      <c r="A2943">
        <v>2023</v>
      </c>
      <c r="B2943" t="s">
        <v>42</v>
      </c>
      <c r="C2943" t="s">
        <v>20</v>
      </c>
      <c r="D2943">
        <v>98083</v>
      </c>
      <c r="E2943">
        <v>2.44</v>
      </c>
      <c r="F2943" s="2">
        <f>Table1[[#This Row],[website_traffic]]*(Table1[[#This Row],[conversion_rate]]/100)</f>
        <v>2393.2251999999999</v>
      </c>
      <c r="G2943">
        <v>304986.56</v>
      </c>
      <c r="H2943" s="2">
        <f>Table1[[#This Row],[marketing_spend]]/Table1[[#This Row],[customer buying]]</f>
        <v>127.43746806610595</v>
      </c>
      <c r="I2943">
        <v>5789.61</v>
      </c>
      <c r="J2943">
        <v>49.81</v>
      </c>
      <c r="K2943" s="1">
        <f t="shared" si="45"/>
        <v>2905.8052589999998</v>
      </c>
      <c r="L2943">
        <v>92.35</v>
      </c>
      <c r="M2943">
        <v>0.86</v>
      </c>
      <c r="N2943" s="1">
        <f>Table1[[#This Row],[final_price]]*Table1[[#This Row],[competitor_price_index]]</f>
        <v>2498.9925227399999</v>
      </c>
      <c r="O2943" t="s">
        <v>45</v>
      </c>
      <c r="P2943">
        <v>3261</v>
      </c>
      <c r="Q2943">
        <v>2067</v>
      </c>
      <c r="R2943">
        <v>17.309999999999999</v>
      </c>
      <c r="S2943" s="2">
        <f>Table1[[#This Row],[units_sold]]*(Table1[[#This Row],[return_rate]]/100)</f>
        <v>357.79769999999996</v>
      </c>
      <c r="T2943" s="2">
        <f>Table1[[#This Row],[units_sold]]-Table1[[#This Row],[unit_return]]</f>
        <v>1709.2022999999999</v>
      </c>
      <c r="U2943">
        <f>Table1[[#This Row],[final_sold]]*Table1[[#This Row],[final_price]]</f>
        <v>4966609.0320348954</v>
      </c>
      <c r="V2943">
        <v>4.32</v>
      </c>
      <c r="W2943">
        <v>14.46</v>
      </c>
    </row>
    <row r="2944" spans="1:23" x14ac:dyDescent="0.3">
      <c r="A2944">
        <v>2023</v>
      </c>
      <c r="B2944" t="s">
        <v>42</v>
      </c>
      <c r="C2944" t="s">
        <v>20</v>
      </c>
      <c r="D2944">
        <v>151161</v>
      </c>
      <c r="E2944">
        <v>1.1599999999999999</v>
      </c>
      <c r="F2944" s="2">
        <f>Table1[[#This Row],[website_traffic]]*(Table1[[#This Row],[conversion_rate]]/100)</f>
        <v>1753.4675999999999</v>
      </c>
      <c r="G2944">
        <v>405828.09</v>
      </c>
      <c r="H2944" s="2">
        <f>Table1[[#This Row],[marketing_spend]]/Table1[[#This Row],[customer buying]]</f>
        <v>231.44316439037712</v>
      </c>
      <c r="I2944">
        <v>23320.76</v>
      </c>
      <c r="J2944">
        <v>59.53</v>
      </c>
      <c r="K2944" s="1">
        <f t="shared" si="45"/>
        <v>9437.9115719999972</v>
      </c>
      <c r="L2944">
        <v>123.01</v>
      </c>
      <c r="M2944">
        <v>1.08</v>
      </c>
      <c r="N2944" s="1">
        <f>Table1[[#This Row],[final_price]]*Table1[[#This Row],[competitor_price_index]]</f>
        <v>10192.944497759998</v>
      </c>
      <c r="O2944" t="s">
        <v>45</v>
      </c>
      <c r="P2944">
        <v>702</v>
      </c>
      <c r="Q2944">
        <v>1388</v>
      </c>
      <c r="R2944">
        <v>23.14</v>
      </c>
      <c r="S2944" s="2">
        <f>Table1[[#This Row],[units_sold]]*(Table1[[#This Row],[return_rate]]/100)</f>
        <v>321.1832</v>
      </c>
      <c r="T2944" s="2">
        <f>Table1[[#This Row],[units_sold]]-Table1[[#This Row],[unit_return]]</f>
        <v>1066.8168000000001</v>
      </c>
      <c r="U2944">
        <f>Table1[[#This Row],[final_sold]]*Table1[[#This Row],[final_price]]</f>
        <v>10068522.621924007</v>
      </c>
      <c r="V2944">
        <v>3.96</v>
      </c>
      <c r="W2944">
        <v>10.4</v>
      </c>
    </row>
    <row r="2945" spans="1:23" x14ac:dyDescent="0.3">
      <c r="A2945">
        <v>2023</v>
      </c>
      <c r="B2945" t="s">
        <v>42</v>
      </c>
      <c r="C2945" t="s">
        <v>19</v>
      </c>
      <c r="D2945">
        <v>190551</v>
      </c>
      <c r="E2945">
        <v>3.7</v>
      </c>
      <c r="F2945" s="2">
        <f>Table1[[#This Row],[website_traffic]]*(Table1[[#This Row],[conversion_rate]]/100)</f>
        <v>7050.3870000000006</v>
      </c>
      <c r="G2945">
        <v>234591.75</v>
      </c>
      <c r="H2945" s="2">
        <f>Table1[[#This Row],[marketing_spend]]/Table1[[#This Row],[customer buying]]</f>
        <v>33.27359902371316</v>
      </c>
      <c r="I2945">
        <v>26565.9</v>
      </c>
      <c r="J2945">
        <v>25.52</v>
      </c>
      <c r="K2945" s="1">
        <f t="shared" si="45"/>
        <v>19786.282320000002</v>
      </c>
      <c r="L2945">
        <v>252.81</v>
      </c>
      <c r="M2945">
        <v>1.1299999999999999</v>
      </c>
      <c r="N2945" s="1">
        <f>Table1[[#This Row],[final_price]]*Table1[[#This Row],[competitor_price_index]]</f>
        <v>22358.499021600001</v>
      </c>
      <c r="O2945" t="s">
        <v>45</v>
      </c>
      <c r="P2945">
        <v>1046</v>
      </c>
      <c r="Q2945">
        <v>3764</v>
      </c>
      <c r="R2945">
        <v>21.78</v>
      </c>
      <c r="S2945" s="2">
        <f>Table1[[#This Row],[units_sold]]*(Table1[[#This Row],[return_rate]]/100)</f>
        <v>819.79920000000004</v>
      </c>
      <c r="T2945" s="2">
        <f>Table1[[#This Row],[units_sold]]-Table1[[#This Row],[unit_return]]</f>
        <v>2944.2008000000001</v>
      </c>
      <c r="U2945">
        <f>Table1[[#This Row],[final_sold]]*Table1[[#This Row],[final_price]]</f>
        <v>58254788.235569865</v>
      </c>
      <c r="V2945">
        <v>2.67</v>
      </c>
      <c r="W2945">
        <v>13.43</v>
      </c>
    </row>
    <row r="2946" spans="1:23" x14ac:dyDescent="0.3">
      <c r="A2946">
        <v>2023</v>
      </c>
      <c r="B2946" t="s">
        <v>42</v>
      </c>
      <c r="C2946" t="s">
        <v>19</v>
      </c>
      <c r="D2946">
        <v>78080</v>
      </c>
      <c r="E2946">
        <v>4.59</v>
      </c>
      <c r="F2946" s="2">
        <f>Table1[[#This Row],[website_traffic]]*(Table1[[#This Row],[conversion_rate]]/100)</f>
        <v>3583.8719999999998</v>
      </c>
      <c r="G2946">
        <v>19116.650000000001</v>
      </c>
      <c r="H2946" s="2">
        <f>Table1[[#This Row],[marketing_spend]]/Table1[[#This Row],[customer buying]]</f>
        <v>5.3340772215079113</v>
      </c>
      <c r="I2946">
        <v>40042.71</v>
      </c>
      <c r="J2946">
        <v>43.3</v>
      </c>
      <c r="K2946" s="1">
        <f t="shared" ref="K2946:K3001" si="46">I2946*(1-J2946/100)</f>
        <v>22704.216569999997</v>
      </c>
      <c r="L2946">
        <v>365.04</v>
      </c>
      <c r="M2946">
        <v>1.1200000000000001</v>
      </c>
      <c r="N2946" s="1">
        <f>Table1[[#This Row],[final_price]]*Table1[[#This Row],[competitor_price_index]]</f>
        <v>25428.722558400001</v>
      </c>
      <c r="O2946" t="s">
        <v>45</v>
      </c>
      <c r="P2946">
        <v>4322</v>
      </c>
      <c r="Q2946">
        <v>3082</v>
      </c>
      <c r="R2946">
        <v>20.9</v>
      </c>
      <c r="S2946" s="2">
        <f>Table1[[#This Row],[units_sold]]*(Table1[[#This Row],[return_rate]]/100)</f>
        <v>644.13799999999992</v>
      </c>
      <c r="T2946" s="2">
        <f>Table1[[#This Row],[units_sold]]-Table1[[#This Row],[unit_return]]</f>
        <v>2437.8620000000001</v>
      </c>
      <c r="U2946">
        <f>Table1[[#This Row],[final_sold]]*Table1[[#This Row],[final_price]]</f>
        <v>55349746.815773331</v>
      </c>
      <c r="V2946">
        <v>4.3</v>
      </c>
      <c r="W2946">
        <v>10.45</v>
      </c>
    </row>
    <row r="2947" spans="1:23" x14ac:dyDescent="0.3">
      <c r="A2947">
        <v>2023</v>
      </c>
      <c r="B2947" t="s">
        <v>42</v>
      </c>
      <c r="C2947" t="s">
        <v>18</v>
      </c>
      <c r="D2947">
        <v>99777</v>
      </c>
      <c r="E2947">
        <v>4.37</v>
      </c>
      <c r="F2947" s="2">
        <f>Table1[[#This Row],[website_traffic]]*(Table1[[#This Row],[conversion_rate]]/100)</f>
        <v>4360.2548999999999</v>
      </c>
      <c r="G2947">
        <v>362902.04</v>
      </c>
      <c r="H2947" s="2">
        <f>Table1[[#This Row],[marketing_spend]]/Table1[[#This Row],[customer buying]]</f>
        <v>83.22954696983426</v>
      </c>
      <c r="I2947">
        <v>10383.280000000001</v>
      </c>
      <c r="J2947">
        <v>49.71</v>
      </c>
      <c r="K2947" s="1">
        <f t="shared" si="46"/>
        <v>5221.7515120000007</v>
      </c>
      <c r="L2947">
        <v>306.3</v>
      </c>
      <c r="M2947">
        <v>0.99</v>
      </c>
      <c r="N2947" s="1">
        <f>Table1[[#This Row],[final_price]]*Table1[[#This Row],[competitor_price_index]]</f>
        <v>5169.5339968800008</v>
      </c>
      <c r="O2947" t="s">
        <v>44</v>
      </c>
      <c r="P2947">
        <v>4556</v>
      </c>
      <c r="Q2947">
        <v>4229</v>
      </c>
      <c r="R2947">
        <v>7.29</v>
      </c>
      <c r="S2947" s="2">
        <f>Table1[[#This Row],[units_sold]]*(Table1[[#This Row],[return_rate]]/100)</f>
        <v>308.29410000000001</v>
      </c>
      <c r="T2947" s="2">
        <f>Table1[[#This Row],[units_sold]]-Table1[[#This Row],[unit_return]]</f>
        <v>3920.7058999999999</v>
      </c>
      <c r="U2947">
        <f>Table1[[#This Row],[final_sold]]*Table1[[#This Row],[final_price]]</f>
        <v>20472951.961432323</v>
      </c>
      <c r="V2947">
        <v>3.88</v>
      </c>
      <c r="W2947">
        <v>16.23</v>
      </c>
    </row>
    <row r="2948" spans="1:23" x14ac:dyDescent="0.3">
      <c r="A2948">
        <v>2023</v>
      </c>
      <c r="B2948" t="s">
        <v>42</v>
      </c>
      <c r="C2948" t="s">
        <v>18</v>
      </c>
      <c r="D2948">
        <v>87854</v>
      </c>
      <c r="E2948">
        <v>2.4500000000000002</v>
      </c>
      <c r="F2948" s="2">
        <f>Table1[[#This Row],[website_traffic]]*(Table1[[#This Row],[conversion_rate]]/100)</f>
        <v>2152.4230000000002</v>
      </c>
      <c r="G2948">
        <v>159976.17000000001</v>
      </c>
      <c r="H2948" s="2">
        <f>Table1[[#This Row],[marketing_spend]]/Table1[[#This Row],[customer buying]]</f>
        <v>74.323759781418431</v>
      </c>
      <c r="I2948">
        <v>24694.47</v>
      </c>
      <c r="J2948">
        <v>10.39</v>
      </c>
      <c r="K2948" s="1">
        <f t="shared" si="46"/>
        <v>22128.714567000003</v>
      </c>
      <c r="L2948">
        <v>340.2</v>
      </c>
      <c r="M2948">
        <v>0.95</v>
      </c>
      <c r="N2948" s="1">
        <f>Table1[[#This Row],[final_price]]*Table1[[#This Row],[competitor_price_index]]</f>
        <v>21022.278838650003</v>
      </c>
      <c r="O2948" t="s">
        <v>45</v>
      </c>
      <c r="P2948">
        <v>4041</v>
      </c>
      <c r="Q2948">
        <v>1515</v>
      </c>
      <c r="R2948">
        <v>20.94</v>
      </c>
      <c r="S2948" s="2">
        <f>Table1[[#This Row],[units_sold]]*(Table1[[#This Row],[return_rate]]/100)</f>
        <v>317.24099999999999</v>
      </c>
      <c r="T2948" s="2">
        <f>Table1[[#This Row],[units_sold]]-Table1[[#This Row],[unit_return]]</f>
        <v>1197.759</v>
      </c>
      <c r="U2948">
        <f>Table1[[#This Row],[final_sold]]*Table1[[#This Row],[final_price]]</f>
        <v>26504867.031055357</v>
      </c>
      <c r="V2948">
        <v>3.52</v>
      </c>
      <c r="W2948">
        <v>10.97</v>
      </c>
    </row>
    <row r="2949" spans="1:23" x14ac:dyDescent="0.3">
      <c r="A2949">
        <v>2024</v>
      </c>
      <c r="B2949" t="s">
        <v>42</v>
      </c>
      <c r="C2949" t="s">
        <v>20</v>
      </c>
      <c r="D2949">
        <v>34103</v>
      </c>
      <c r="E2949">
        <v>0.6</v>
      </c>
      <c r="F2949" s="2">
        <f>Table1[[#This Row],[website_traffic]]*(Table1[[#This Row],[conversion_rate]]/100)</f>
        <v>204.61799999999999</v>
      </c>
      <c r="G2949">
        <v>91306.57</v>
      </c>
      <c r="H2949" s="2">
        <f>Table1[[#This Row],[marketing_spend]]/Table1[[#This Row],[customer buying]]</f>
        <v>446.22941285712892</v>
      </c>
      <c r="I2949">
        <v>15314.49</v>
      </c>
      <c r="J2949">
        <v>31.04</v>
      </c>
      <c r="K2949" s="1">
        <f t="shared" si="46"/>
        <v>10560.872304</v>
      </c>
      <c r="L2949">
        <v>437.94</v>
      </c>
      <c r="M2949">
        <v>0.94</v>
      </c>
      <c r="N2949" s="1">
        <f>Table1[[#This Row],[final_price]]*Table1[[#This Row],[competitor_price_index]]</f>
        <v>9927.2199657599995</v>
      </c>
      <c r="O2949" t="s">
        <v>45</v>
      </c>
      <c r="P2949">
        <v>1037</v>
      </c>
      <c r="Q2949">
        <v>148</v>
      </c>
      <c r="R2949">
        <v>19.260000000000002</v>
      </c>
      <c r="S2949" s="2">
        <f>Table1[[#This Row],[units_sold]]*(Table1[[#This Row],[return_rate]]/100)</f>
        <v>28.504800000000003</v>
      </c>
      <c r="T2949" s="2">
        <f>Table1[[#This Row],[units_sold]]-Table1[[#This Row],[unit_return]]</f>
        <v>119.4952</v>
      </c>
      <c r="U2949">
        <f>Table1[[#This Row],[final_sold]]*Table1[[#This Row],[final_price]]</f>
        <v>1261973.5481409407</v>
      </c>
      <c r="V2949">
        <v>3.63</v>
      </c>
      <c r="W2949">
        <v>12.91</v>
      </c>
    </row>
    <row r="2950" spans="1:23" x14ac:dyDescent="0.3">
      <c r="A2950">
        <v>2024</v>
      </c>
      <c r="B2950" t="s">
        <v>42</v>
      </c>
      <c r="C2950" t="s">
        <v>22</v>
      </c>
      <c r="D2950">
        <v>97342</v>
      </c>
      <c r="E2950">
        <v>3.17</v>
      </c>
      <c r="F2950" s="2">
        <f>Table1[[#This Row],[website_traffic]]*(Table1[[#This Row],[conversion_rate]]/100)</f>
        <v>3085.7413999999999</v>
      </c>
      <c r="G2950">
        <v>262444.52</v>
      </c>
      <c r="H2950" s="2">
        <f>Table1[[#This Row],[marketing_spend]]/Table1[[#This Row],[customer buying]]</f>
        <v>85.050717471010373</v>
      </c>
      <c r="I2950">
        <v>47896.78</v>
      </c>
      <c r="J2950">
        <v>56</v>
      </c>
      <c r="K2950" s="1">
        <f t="shared" si="46"/>
        <v>21074.583199999997</v>
      </c>
      <c r="L2950">
        <v>162.76</v>
      </c>
      <c r="M2950">
        <v>1.1299999999999999</v>
      </c>
      <c r="N2950" s="1">
        <f>Table1[[#This Row],[final_price]]*Table1[[#This Row],[competitor_price_index]]</f>
        <v>23814.279015999993</v>
      </c>
      <c r="O2950" t="s">
        <v>45</v>
      </c>
      <c r="P2950">
        <v>4991</v>
      </c>
      <c r="Q2950">
        <v>2363</v>
      </c>
      <c r="R2950">
        <v>3.12</v>
      </c>
      <c r="S2950" s="2">
        <f>Table1[[#This Row],[units_sold]]*(Table1[[#This Row],[return_rate]]/100)</f>
        <v>73.7256</v>
      </c>
      <c r="T2950" s="2">
        <f>Table1[[#This Row],[units_sold]]-Table1[[#This Row],[unit_return]]</f>
        <v>2289.2743999999998</v>
      </c>
      <c r="U2950">
        <f>Table1[[#This Row],[final_sold]]*Table1[[#This Row],[final_price]]</f>
        <v>48245503.810430072</v>
      </c>
      <c r="V2950">
        <v>3.83</v>
      </c>
      <c r="W2950">
        <v>7.15</v>
      </c>
    </row>
    <row r="2951" spans="1:23" x14ac:dyDescent="0.3">
      <c r="A2951">
        <v>2024</v>
      </c>
      <c r="B2951" t="s">
        <v>42</v>
      </c>
      <c r="C2951" t="s">
        <v>21</v>
      </c>
      <c r="D2951">
        <v>79930</v>
      </c>
      <c r="E2951">
        <v>2.68</v>
      </c>
      <c r="F2951" s="2">
        <f>Table1[[#This Row],[website_traffic]]*(Table1[[#This Row],[conversion_rate]]/100)</f>
        <v>2142.1240000000003</v>
      </c>
      <c r="G2951">
        <v>190645.15</v>
      </c>
      <c r="H2951" s="2">
        <f>Table1[[#This Row],[marketing_spend]]/Table1[[#This Row],[customer buying]]</f>
        <v>88.998185912673577</v>
      </c>
      <c r="I2951">
        <v>24688.55</v>
      </c>
      <c r="J2951">
        <v>43.78</v>
      </c>
      <c r="K2951" s="1">
        <f t="shared" si="46"/>
        <v>13879.90281</v>
      </c>
      <c r="L2951">
        <v>82.59</v>
      </c>
      <c r="M2951">
        <v>1.05</v>
      </c>
      <c r="N2951" s="1">
        <f>Table1[[#This Row],[final_price]]*Table1[[#This Row],[competitor_price_index]]</f>
        <v>14573.897950500001</v>
      </c>
      <c r="O2951" t="s">
        <v>45</v>
      </c>
      <c r="P2951">
        <v>687</v>
      </c>
      <c r="Q2951">
        <v>1409</v>
      </c>
      <c r="R2951">
        <v>18.63</v>
      </c>
      <c r="S2951" s="2">
        <f>Table1[[#This Row],[units_sold]]*(Table1[[#This Row],[return_rate]]/100)</f>
        <v>262.49669999999998</v>
      </c>
      <c r="T2951" s="2">
        <f>Table1[[#This Row],[units_sold]]-Table1[[#This Row],[unit_return]]</f>
        <v>1146.5033000000001</v>
      </c>
      <c r="U2951">
        <f>Table1[[#This Row],[final_sold]]*Table1[[#This Row],[final_price]]</f>
        <v>15913354.375344275</v>
      </c>
      <c r="V2951">
        <v>3.29</v>
      </c>
      <c r="W2951">
        <v>16.899999999999999</v>
      </c>
    </row>
    <row r="2952" spans="1:23" x14ac:dyDescent="0.3">
      <c r="A2952">
        <v>2024</v>
      </c>
      <c r="B2952" t="s">
        <v>42</v>
      </c>
      <c r="C2952" t="s">
        <v>20</v>
      </c>
      <c r="D2952">
        <v>147468</v>
      </c>
      <c r="E2952">
        <v>0.87</v>
      </c>
      <c r="F2952" s="2">
        <f>Table1[[#This Row],[website_traffic]]*(Table1[[#This Row],[conversion_rate]]/100)</f>
        <v>1282.9715999999999</v>
      </c>
      <c r="G2952">
        <v>338343.3</v>
      </c>
      <c r="H2952" s="2">
        <f>Table1[[#This Row],[marketing_spend]]/Table1[[#This Row],[customer buying]]</f>
        <v>263.71846422789093</v>
      </c>
      <c r="I2952">
        <v>43384.18</v>
      </c>
      <c r="J2952">
        <v>3.23</v>
      </c>
      <c r="K2952" s="1">
        <f t="shared" si="46"/>
        <v>41982.870986000002</v>
      </c>
      <c r="L2952">
        <v>107.44</v>
      </c>
      <c r="M2952">
        <v>0.9</v>
      </c>
      <c r="N2952" s="1">
        <f>Table1[[#This Row],[final_price]]*Table1[[#This Row],[competitor_price_index]]</f>
        <v>37784.583887400004</v>
      </c>
      <c r="O2952" t="s">
        <v>45</v>
      </c>
      <c r="P2952">
        <v>401</v>
      </c>
      <c r="Q2952">
        <v>667</v>
      </c>
      <c r="R2952">
        <v>23.06</v>
      </c>
      <c r="S2952" s="2">
        <f>Table1[[#This Row],[units_sold]]*(Table1[[#This Row],[return_rate]]/100)</f>
        <v>153.81020000000001</v>
      </c>
      <c r="T2952" s="2">
        <f>Table1[[#This Row],[units_sold]]-Table1[[#This Row],[unit_return]]</f>
        <v>513.18979999999999</v>
      </c>
      <c r="U2952">
        <f>Table1[[#This Row],[final_sold]]*Table1[[#This Row],[final_price]]</f>
        <v>21545181.164731145</v>
      </c>
      <c r="V2952">
        <v>2.6</v>
      </c>
      <c r="W2952">
        <v>9.6199999999999992</v>
      </c>
    </row>
    <row r="2953" spans="1:23" x14ac:dyDescent="0.3">
      <c r="A2953">
        <v>2024</v>
      </c>
      <c r="B2953" t="s">
        <v>42</v>
      </c>
      <c r="C2953" t="s">
        <v>19</v>
      </c>
      <c r="D2953">
        <v>26402</v>
      </c>
      <c r="E2953">
        <v>1.61</v>
      </c>
      <c r="F2953" s="2">
        <f>Table1[[#This Row],[website_traffic]]*(Table1[[#This Row],[conversion_rate]]/100)</f>
        <v>425.07220000000001</v>
      </c>
      <c r="G2953">
        <v>184014.44</v>
      </c>
      <c r="H2953" s="2">
        <f>Table1[[#This Row],[marketing_spend]]/Table1[[#This Row],[customer buying]]</f>
        <v>432.90161059697624</v>
      </c>
      <c r="I2953">
        <v>6724.53</v>
      </c>
      <c r="J2953">
        <v>8.89</v>
      </c>
      <c r="K2953" s="1">
        <f t="shared" si="46"/>
        <v>6126.7192830000004</v>
      </c>
      <c r="L2953">
        <v>309.06</v>
      </c>
      <c r="M2953">
        <v>0.86</v>
      </c>
      <c r="N2953" s="1">
        <f>Table1[[#This Row],[final_price]]*Table1[[#This Row],[competitor_price_index]]</f>
        <v>5268.9785833800006</v>
      </c>
      <c r="O2953" t="s">
        <v>44</v>
      </c>
      <c r="P2953">
        <v>657</v>
      </c>
      <c r="Q2953">
        <v>408</v>
      </c>
      <c r="R2953">
        <v>9.76</v>
      </c>
      <c r="S2953" s="2">
        <f>Table1[[#This Row],[units_sold]]*(Table1[[#This Row],[return_rate]]/100)</f>
        <v>39.820799999999998</v>
      </c>
      <c r="T2953" s="2">
        <f>Table1[[#This Row],[units_sold]]-Table1[[#This Row],[unit_return]]</f>
        <v>368.17919999999998</v>
      </c>
      <c r="U2953">
        <f>Table1[[#This Row],[final_sold]]*Table1[[#This Row],[final_price]]</f>
        <v>2255730.6042395136</v>
      </c>
      <c r="V2953">
        <v>3.84</v>
      </c>
      <c r="W2953">
        <v>14.15</v>
      </c>
    </row>
    <row r="2954" spans="1:23" x14ac:dyDescent="0.3">
      <c r="A2954">
        <v>2024</v>
      </c>
      <c r="B2954" t="s">
        <v>42</v>
      </c>
      <c r="C2954" t="s">
        <v>21</v>
      </c>
      <c r="D2954">
        <v>32195</v>
      </c>
      <c r="E2954">
        <v>5.45</v>
      </c>
      <c r="F2954" s="2">
        <f>Table1[[#This Row],[website_traffic]]*(Table1[[#This Row],[conversion_rate]]/100)</f>
        <v>1754.6275000000001</v>
      </c>
      <c r="G2954">
        <v>54032.93</v>
      </c>
      <c r="H2954" s="2">
        <f>Table1[[#This Row],[marketing_spend]]/Table1[[#This Row],[customer buying]]</f>
        <v>30.794530463018503</v>
      </c>
      <c r="I2954">
        <v>35025.78</v>
      </c>
      <c r="J2954">
        <v>23.5</v>
      </c>
      <c r="K2954" s="1">
        <f t="shared" si="46"/>
        <v>26794.721699999998</v>
      </c>
      <c r="L2954">
        <v>287.02999999999997</v>
      </c>
      <c r="M2954">
        <v>0.84</v>
      </c>
      <c r="N2954" s="1">
        <f>Table1[[#This Row],[final_price]]*Table1[[#This Row],[competitor_price_index]]</f>
        <v>22507.566227999996</v>
      </c>
      <c r="O2954" t="s">
        <v>45</v>
      </c>
      <c r="P2954">
        <v>2207</v>
      </c>
      <c r="Q2954">
        <v>1115</v>
      </c>
      <c r="R2954">
        <v>3.94</v>
      </c>
      <c r="S2954" s="2">
        <f>Table1[[#This Row],[units_sold]]*(Table1[[#This Row],[return_rate]]/100)</f>
        <v>43.930999999999997</v>
      </c>
      <c r="T2954" s="2">
        <f>Table1[[#This Row],[units_sold]]-Table1[[#This Row],[unit_return]]</f>
        <v>1071.069</v>
      </c>
      <c r="U2954">
        <f>Table1[[#This Row],[final_sold]]*Table1[[#This Row],[final_price]]</f>
        <v>28698995.776497297</v>
      </c>
      <c r="V2954">
        <v>3.18</v>
      </c>
      <c r="W2954">
        <v>13.91</v>
      </c>
    </row>
    <row r="2955" spans="1:23" x14ac:dyDescent="0.3">
      <c r="A2955">
        <v>2024</v>
      </c>
      <c r="B2955" t="s">
        <v>42</v>
      </c>
      <c r="C2955" t="s">
        <v>21</v>
      </c>
      <c r="D2955">
        <v>63607</v>
      </c>
      <c r="E2955">
        <v>1.4</v>
      </c>
      <c r="F2955" s="2">
        <f>Table1[[#This Row],[website_traffic]]*(Table1[[#This Row],[conversion_rate]]/100)</f>
        <v>890.49799999999993</v>
      </c>
      <c r="G2955">
        <v>335777.32</v>
      </c>
      <c r="H2955" s="2">
        <f>Table1[[#This Row],[marketing_spend]]/Table1[[#This Row],[customer buying]]</f>
        <v>377.06689964491784</v>
      </c>
      <c r="I2955">
        <v>33563.68</v>
      </c>
      <c r="J2955">
        <v>40.14</v>
      </c>
      <c r="K2955" s="1">
        <f t="shared" si="46"/>
        <v>20091.218848</v>
      </c>
      <c r="L2955">
        <v>223.49</v>
      </c>
      <c r="M2955">
        <v>0.94</v>
      </c>
      <c r="N2955" s="1">
        <f>Table1[[#This Row],[final_price]]*Table1[[#This Row],[competitor_price_index]]</f>
        <v>18885.74571712</v>
      </c>
      <c r="O2955" t="s">
        <v>44</v>
      </c>
      <c r="P2955">
        <v>857</v>
      </c>
      <c r="Q2955">
        <v>658</v>
      </c>
      <c r="R2955">
        <v>4.6399999999999997</v>
      </c>
      <c r="S2955" s="2">
        <f>Table1[[#This Row],[units_sold]]*(Table1[[#This Row],[return_rate]]/100)</f>
        <v>30.531199999999998</v>
      </c>
      <c r="T2955" s="2">
        <f>Table1[[#This Row],[units_sold]]-Table1[[#This Row],[unit_return]]</f>
        <v>627.46879999999999</v>
      </c>
      <c r="U2955">
        <f>Table1[[#This Row],[final_sold]]*Table1[[#This Row],[final_price]]</f>
        <v>12606612.981091943</v>
      </c>
      <c r="V2955">
        <v>2.96</v>
      </c>
      <c r="W2955">
        <v>20.149999999999999</v>
      </c>
    </row>
    <row r="2956" spans="1:23" x14ac:dyDescent="0.3">
      <c r="A2956">
        <v>2024</v>
      </c>
      <c r="B2956" t="s">
        <v>42</v>
      </c>
      <c r="C2956" t="s">
        <v>22</v>
      </c>
      <c r="D2956">
        <v>138244</v>
      </c>
      <c r="E2956">
        <v>1.59</v>
      </c>
      <c r="F2956" s="2">
        <f>Table1[[#This Row],[website_traffic]]*(Table1[[#This Row],[conversion_rate]]/100)</f>
        <v>2198.0796</v>
      </c>
      <c r="G2956">
        <v>88106.880000000005</v>
      </c>
      <c r="H2956" s="2">
        <f>Table1[[#This Row],[marketing_spend]]/Table1[[#This Row],[customer buying]]</f>
        <v>40.083571131818886</v>
      </c>
      <c r="I2956">
        <v>16171.47</v>
      </c>
      <c r="J2956">
        <v>23.05</v>
      </c>
      <c r="K2956" s="1">
        <f t="shared" si="46"/>
        <v>12443.946164999999</v>
      </c>
      <c r="L2956">
        <v>106.62</v>
      </c>
      <c r="M2956">
        <v>1.06</v>
      </c>
      <c r="N2956" s="1">
        <f>Table1[[#This Row],[final_price]]*Table1[[#This Row],[competitor_price_index]]</f>
        <v>13190.5829349</v>
      </c>
      <c r="O2956" t="s">
        <v>44</v>
      </c>
      <c r="P2956">
        <v>1788</v>
      </c>
      <c r="Q2956">
        <v>1868</v>
      </c>
      <c r="R2956">
        <v>14.77</v>
      </c>
      <c r="S2956" s="2">
        <f>Table1[[#This Row],[units_sold]]*(Table1[[#This Row],[return_rate]]/100)</f>
        <v>275.90359999999998</v>
      </c>
      <c r="T2956" s="2">
        <f>Table1[[#This Row],[units_sold]]-Table1[[#This Row],[unit_return]]</f>
        <v>1592.0963999999999</v>
      </c>
      <c r="U2956">
        <f>Table1[[#This Row],[final_sold]]*Table1[[#This Row],[final_price]]</f>
        <v>19811961.891090304</v>
      </c>
      <c r="V2956">
        <v>3.4</v>
      </c>
      <c r="W2956">
        <v>11.93</v>
      </c>
    </row>
    <row r="2957" spans="1:23" x14ac:dyDescent="0.3">
      <c r="A2957">
        <v>2024</v>
      </c>
      <c r="B2957" t="s">
        <v>42</v>
      </c>
      <c r="C2957" t="s">
        <v>19</v>
      </c>
      <c r="D2957">
        <v>48907</v>
      </c>
      <c r="E2957">
        <v>4.3600000000000003</v>
      </c>
      <c r="F2957" s="2">
        <f>Table1[[#This Row],[website_traffic]]*(Table1[[#This Row],[conversion_rate]]/100)</f>
        <v>2132.3452000000002</v>
      </c>
      <c r="G2957">
        <v>37009.440000000002</v>
      </c>
      <c r="H2957" s="2">
        <f>Table1[[#This Row],[marketing_spend]]/Table1[[#This Row],[customer buying]]</f>
        <v>17.356214181456174</v>
      </c>
      <c r="I2957">
        <v>2868.11</v>
      </c>
      <c r="J2957">
        <v>22.48</v>
      </c>
      <c r="K2957" s="1">
        <f t="shared" si="46"/>
        <v>2223.3588720000002</v>
      </c>
      <c r="L2957">
        <v>393.73</v>
      </c>
      <c r="M2957">
        <v>1.04</v>
      </c>
      <c r="N2957" s="1">
        <f>Table1[[#This Row],[final_price]]*Table1[[#This Row],[competitor_price_index]]</f>
        <v>2312.2932268800005</v>
      </c>
      <c r="O2957" t="s">
        <v>44</v>
      </c>
      <c r="P2957">
        <v>485</v>
      </c>
      <c r="Q2957">
        <v>2281</v>
      </c>
      <c r="R2957">
        <v>9.25</v>
      </c>
      <c r="S2957" s="2">
        <f>Table1[[#This Row],[units_sold]]*(Table1[[#This Row],[return_rate]]/100)</f>
        <v>210.99250000000001</v>
      </c>
      <c r="T2957" s="2">
        <f>Table1[[#This Row],[units_sold]]-Table1[[#This Row],[unit_return]]</f>
        <v>2070.0075000000002</v>
      </c>
      <c r="U2957">
        <f>Table1[[#This Row],[final_sold]]*Table1[[#This Row],[final_price]]</f>
        <v>4602369.5402315408</v>
      </c>
      <c r="V2957">
        <v>4.28</v>
      </c>
      <c r="W2957">
        <v>14.52</v>
      </c>
    </row>
    <row r="2958" spans="1:23" x14ac:dyDescent="0.3">
      <c r="A2958">
        <v>2024</v>
      </c>
      <c r="B2958" t="s">
        <v>42</v>
      </c>
      <c r="C2958" t="s">
        <v>19</v>
      </c>
      <c r="D2958">
        <v>120625</v>
      </c>
      <c r="E2958">
        <v>3.23</v>
      </c>
      <c r="F2958" s="2">
        <f>Table1[[#This Row],[website_traffic]]*(Table1[[#This Row],[conversion_rate]]/100)</f>
        <v>3896.1875000000005</v>
      </c>
      <c r="G2958">
        <v>331269.31</v>
      </c>
      <c r="H2958" s="2">
        <f>Table1[[#This Row],[marketing_spend]]/Table1[[#This Row],[customer buying]]</f>
        <v>85.023965094082342</v>
      </c>
      <c r="I2958">
        <v>3586.91</v>
      </c>
      <c r="J2958">
        <v>11.98</v>
      </c>
      <c r="K2958" s="1">
        <f t="shared" si="46"/>
        <v>3157.1981819999996</v>
      </c>
      <c r="L2958">
        <v>353.59</v>
      </c>
      <c r="M2958">
        <v>1.07</v>
      </c>
      <c r="N2958" s="1">
        <f>Table1[[#This Row],[final_price]]*Table1[[#This Row],[competitor_price_index]]</f>
        <v>3378.2020547399998</v>
      </c>
      <c r="O2958" t="s">
        <v>44</v>
      </c>
      <c r="P2958">
        <v>1165</v>
      </c>
      <c r="Q2958">
        <v>3779</v>
      </c>
      <c r="R2958">
        <v>15.96</v>
      </c>
      <c r="S2958" s="2">
        <f>Table1[[#This Row],[units_sold]]*(Table1[[#This Row],[return_rate]]/100)</f>
        <v>603.12840000000006</v>
      </c>
      <c r="T2958" s="2">
        <f>Table1[[#This Row],[units_sold]]-Table1[[#This Row],[unit_return]]</f>
        <v>3175.8715999999999</v>
      </c>
      <c r="U2958">
        <f>Table1[[#This Row],[final_sold]]*Table1[[#This Row],[final_price]]</f>
        <v>10026856.04178543</v>
      </c>
      <c r="V2958">
        <v>3.88</v>
      </c>
      <c r="W2958">
        <v>4.49</v>
      </c>
    </row>
    <row r="2959" spans="1:23" x14ac:dyDescent="0.3">
      <c r="A2959">
        <v>2024</v>
      </c>
      <c r="B2959" t="s">
        <v>42</v>
      </c>
      <c r="C2959" t="s">
        <v>20</v>
      </c>
      <c r="D2959">
        <v>142791</v>
      </c>
      <c r="E2959">
        <v>6.22</v>
      </c>
      <c r="F2959" s="2">
        <f>Table1[[#This Row],[website_traffic]]*(Table1[[#This Row],[conversion_rate]]/100)</f>
        <v>8881.6001999999989</v>
      </c>
      <c r="G2959">
        <v>8589.9500000000007</v>
      </c>
      <c r="H2959" s="2">
        <f>Table1[[#This Row],[marketing_spend]]/Table1[[#This Row],[customer buying]]</f>
        <v>0.96716242642851702</v>
      </c>
      <c r="I2959">
        <v>12645.11</v>
      </c>
      <c r="J2959">
        <v>29.51</v>
      </c>
      <c r="K2959" s="1">
        <f t="shared" si="46"/>
        <v>8913.5380390000009</v>
      </c>
      <c r="L2959">
        <v>46.02</v>
      </c>
      <c r="M2959">
        <v>1.1100000000000001</v>
      </c>
      <c r="N2959" s="1">
        <f>Table1[[#This Row],[final_price]]*Table1[[#This Row],[competitor_price_index]]</f>
        <v>9894.0272232900024</v>
      </c>
      <c r="O2959" t="s">
        <v>45</v>
      </c>
      <c r="P2959">
        <v>3639</v>
      </c>
      <c r="Q2959">
        <v>6163</v>
      </c>
      <c r="R2959">
        <v>8.01</v>
      </c>
      <c r="S2959" s="2">
        <f>Table1[[#This Row],[units_sold]]*(Table1[[#This Row],[return_rate]]/100)</f>
        <v>493.65630000000004</v>
      </c>
      <c r="T2959" s="2">
        <f>Table1[[#This Row],[units_sold]]-Table1[[#This Row],[unit_return]]</f>
        <v>5669.3437000000004</v>
      </c>
      <c r="U2959">
        <f>Table1[[#This Row],[final_sold]]*Table1[[#This Row],[final_price]]</f>
        <v>50533910.726115011</v>
      </c>
      <c r="V2959">
        <v>3.47</v>
      </c>
      <c r="W2959">
        <v>10.82</v>
      </c>
    </row>
    <row r="2960" spans="1:23" x14ac:dyDescent="0.3">
      <c r="A2960">
        <v>2024</v>
      </c>
      <c r="B2960" t="s">
        <v>42</v>
      </c>
      <c r="C2960" t="s">
        <v>19</v>
      </c>
      <c r="D2960">
        <v>148545</v>
      </c>
      <c r="E2960">
        <v>7.9</v>
      </c>
      <c r="F2960" s="2">
        <f>Table1[[#This Row],[website_traffic]]*(Table1[[#This Row],[conversion_rate]]/100)</f>
        <v>11735.055</v>
      </c>
      <c r="G2960">
        <v>43444.6</v>
      </c>
      <c r="H2960" s="2">
        <f>Table1[[#This Row],[marketing_spend]]/Table1[[#This Row],[customer buying]]</f>
        <v>3.7021215494942288</v>
      </c>
      <c r="I2960">
        <v>15377.09</v>
      </c>
      <c r="J2960">
        <v>41.87</v>
      </c>
      <c r="K2960" s="1">
        <f t="shared" si="46"/>
        <v>8938.7024170000004</v>
      </c>
      <c r="L2960">
        <v>291.76</v>
      </c>
      <c r="M2960">
        <v>0.9</v>
      </c>
      <c r="N2960" s="1">
        <f>Table1[[#This Row],[final_price]]*Table1[[#This Row],[competitor_price_index]]</f>
        <v>8044.8321753000009</v>
      </c>
      <c r="O2960" t="s">
        <v>45</v>
      </c>
      <c r="P2960">
        <v>3358</v>
      </c>
      <c r="Q2960">
        <v>6430</v>
      </c>
      <c r="R2960">
        <v>1.19</v>
      </c>
      <c r="S2960" s="2">
        <f>Table1[[#This Row],[units_sold]]*(Table1[[#This Row],[return_rate]]/100)</f>
        <v>76.516999999999996</v>
      </c>
      <c r="T2960" s="2">
        <f>Table1[[#This Row],[units_sold]]-Table1[[#This Row],[unit_return]]</f>
        <v>6353.4830000000002</v>
      </c>
      <c r="U2960">
        <f>Table1[[#This Row],[final_sold]]*Table1[[#This Row],[final_price]]</f>
        <v>56791893.848468415</v>
      </c>
      <c r="V2960">
        <v>2.74</v>
      </c>
      <c r="W2960">
        <v>14.6</v>
      </c>
    </row>
    <row r="2961" spans="1:23" x14ac:dyDescent="0.3">
      <c r="A2961">
        <v>2024</v>
      </c>
      <c r="B2961" t="s">
        <v>42</v>
      </c>
      <c r="C2961" t="s">
        <v>22</v>
      </c>
      <c r="D2961">
        <v>198633</v>
      </c>
      <c r="E2961">
        <v>1.65</v>
      </c>
      <c r="F2961" s="2">
        <f>Table1[[#This Row],[website_traffic]]*(Table1[[#This Row],[conversion_rate]]/100)</f>
        <v>3277.4445000000001</v>
      </c>
      <c r="G2961">
        <v>417257.33</v>
      </c>
      <c r="H2961" s="2">
        <f>Table1[[#This Row],[marketing_spend]]/Table1[[#This Row],[customer buying]]</f>
        <v>127.31179124467249</v>
      </c>
      <c r="I2961">
        <v>49945.45</v>
      </c>
      <c r="J2961">
        <v>27.55</v>
      </c>
      <c r="K2961" s="1">
        <f t="shared" si="46"/>
        <v>36185.478524999991</v>
      </c>
      <c r="L2961">
        <v>269.3</v>
      </c>
      <c r="M2961">
        <v>0.81</v>
      </c>
      <c r="N2961" s="1">
        <f>Table1[[#This Row],[final_price]]*Table1[[#This Row],[competitor_price_index]]</f>
        <v>29310.237605249997</v>
      </c>
      <c r="O2961" t="s">
        <v>45</v>
      </c>
      <c r="P2961">
        <v>2314</v>
      </c>
      <c r="Q2961">
        <v>1750</v>
      </c>
      <c r="R2961">
        <v>19.32</v>
      </c>
      <c r="S2961" s="2">
        <f>Table1[[#This Row],[units_sold]]*(Table1[[#This Row],[return_rate]]/100)</f>
        <v>338.1</v>
      </c>
      <c r="T2961" s="2">
        <f>Table1[[#This Row],[units_sold]]-Table1[[#This Row],[unit_return]]</f>
        <v>1411.9</v>
      </c>
      <c r="U2961">
        <f>Table1[[#This Row],[final_sold]]*Table1[[#This Row],[final_price]]</f>
        <v>51090277.12944749</v>
      </c>
      <c r="V2961">
        <v>2.67</v>
      </c>
      <c r="W2961">
        <v>19.14</v>
      </c>
    </row>
    <row r="2962" spans="1:23" x14ac:dyDescent="0.3">
      <c r="A2962">
        <v>2024</v>
      </c>
      <c r="B2962" t="s">
        <v>42</v>
      </c>
      <c r="C2962" t="s">
        <v>20</v>
      </c>
      <c r="D2962">
        <v>140294</v>
      </c>
      <c r="E2962">
        <v>3.91</v>
      </c>
      <c r="F2962" s="2">
        <f>Table1[[#This Row],[website_traffic]]*(Table1[[#This Row],[conversion_rate]]/100)</f>
        <v>5485.4954000000007</v>
      </c>
      <c r="G2962">
        <v>43997.13</v>
      </c>
      <c r="H2962" s="2">
        <f>Table1[[#This Row],[marketing_spend]]/Table1[[#This Row],[customer buying]]</f>
        <v>8.0206301877493136</v>
      </c>
      <c r="I2962">
        <v>8082.5</v>
      </c>
      <c r="J2962">
        <v>25.59</v>
      </c>
      <c r="K2962" s="1">
        <f t="shared" si="46"/>
        <v>6014.1882500000002</v>
      </c>
      <c r="L2962">
        <v>176.69</v>
      </c>
      <c r="M2962">
        <v>1.01</v>
      </c>
      <c r="N2962" s="1">
        <f>Table1[[#This Row],[final_price]]*Table1[[#This Row],[competitor_price_index]]</f>
        <v>6074.3301325000002</v>
      </c>
      <c r="O2962" t="s">
        <v>45</v>
      </c>
      <c r="P2962">
        <v>977</v>
      </c>
      <c r="Q2962">
        <v>3653</v>
      </c>
      <c r="R2962">
        <v>18.52</v>
      </c>
      <c r="S2962" s="2">
        <f>Table1[[#This Row],[units_sold]]*(Table1[[#This Row],[return_rate]]/100)</f>
        <v>676.53560000000004</v>
      </c>
      <c r="T2962" s="2">
        <f>Table1[[#This Row],[units_sold]]-Table1[[#This Row],[unit_return]]</f>
        <v>2976.4643999999998</v>
      </c>
      <c r="U2962">
        <f>Table1[[#This Row],[final_sold]]*Table1[[#This Row],[final_price]]</f>
        <v>17901017.221023299</v>
      </c>
      <c r="V2962">
        <v>3.33</v>
      </c>
      <c r="W2962">
        <v>9.9499999999999993</v>
      </c>
    </row>
    <row r="2963" spans="1:23" x14ac:dyDescent="0.3">
      <c r="A2963">
        <v>2024</v>
      </c>
      <c r="B2963" t="s">
        <v>42</v>
      </c>
      <c r="C2963" t="s">
        <v>18</v>
      </c>
      <c r="D2963">
        <v>31267</v>
      </c>
      <c r="E2963">
        <v>7.92</v>
      </c>
      <c r="F2963" s="2">
        <f>Table1[[#This Row],[website_traffic]]*(Table1[[#This Row],[conversion_rate]]/100)</f>
        <v>2476.3463999999999</v>
      </c>
      <c r="G2963">
        <v>483121.98</v>
      </c>
      <c r="H2963" s="2">
        <f>Table1[[#This Row],[marketing_spend]]/Table1[[#This Row],[customer buying]]</f>
        <v>195.09466850033581</v>
      </c>
      <c r="I2963">
        <v>49320.23</v>
      </c>
      <c r="J2963">
        <v>4.01</v>
      </c>
      <c r="K2963" s="1">
        <f t="shared" si="46"/>
        <v>47342.488776999999</v>
      </c>
      <c r="L2963">
        <v>382.56</v>
      </c>
      <c r="M2963">
        <v>0.95</v>
      </c>
      <c r="N2963" s="1">
        <f>Table1[[#This Row],[final_price]]*Table1[[#This Row],[competitor_price_index]]</f>
        <v>44975.364338149993</v>
      </c>
      <c r="O2963" t="s">
        <v>44</v>
      </c>
      <c r="P2963">
        <v>2575</v>
      </c>
      <c r="Q2963">
        <v>2643</v>
      </c>
      <c r="R2963">
        <v>8</v>
      </c>
      <c r="S2963" s="2">
        <f>Table1[[#This Row],[units_sold]]*(Table1[[#This Row],[return_rate]]/100)</f>
        <v>211.44</v>
      </c>
      <c r="T2963" s="2">
        <f>Table1[[#This Row],[units_sold]]-Table1[[#This Row],[unit_return]]</f>
        <v>2431.56</v>
      </c>
      <c r="U2963">
        <f>Table1[[#This Row],[final_sold]]*Table1[[#This Row],[final_price]]</f>
        <v>115116102.01060212</v>
      </c>
      <c r="V2963">
        <v>4.2699999999999996</v>
      </c>
      <c r="W2963">
        <v>15.77</v>
      </c>
    </row>
    <row r="2964" spans="1:23" x14ac:dyDescent="0.3">
      <c r="A2964">
        <v>2024</v>
      </c>
      <c r="B2964" t="s">
        <v>42</v>
      </c>
      <c r="C2964" t="s">
        <v>20</v>
      </c>
      <c r="D2964">
        <v>153845</v>
      </c>
      <c r="E2964">
        <v>7.12</v>
      </c>
      <c r="F2964" s="2">
        <f>Table1[[#This Row],[website_traffic]]*(Table1[[#This Row],[conversion_rate]]/100)</f>
        <v>10953.763999999999</v>
      </c>
      <c r="G2964">
        <v>40774.65</v>
      </c>
      <c r="H2964" s="2">
        <f>Table1[[#This Row],[marketing_spend]]/Table1[[#This Row],[customer buying]]</f>
        <v>3.7224327637513466</v>
      </c>
      <c r="I2964">
        <v>20644.03</v>
      </c>
      <c r="J2964">
        <v>42.52</v>
      </c>
      <c r="K2964" s="1">
        <f t="shared" si="46"/>
        <v>11866.188443999999</v>
      </c>
      <c r="L2964">
        <v>189.97</v>
      </c>
      <c r="M2964">
        <v>1.1499999999999999</v>
      </c>
      <c r="N2964" s="1">
        <f>Table1[[#This Row],[final_price]]*Table1[[#This Row],[competitor_price_index]]</f>
        <v>13646.116710599998</v>
      </c>
      <c r="O2964" t="s">
        <v>44</v>
      </c>
      <c r="P2964">
        <v>4369</v>
      </c>
      <c r="Q2964">
        <v>10022</v>
      </c>
      <c r="R2964">
        <v>19.13</v>
      </c>
      <c r="S2964" s="2">
        <f>Table1[[#This Row],[units_sold]]*(Table1[[#This Row],[return_rate]]/100)</f>
        <v>1917.2085999999999</v>
      </c>
      <c r="T2964" s="2">
        <f>Table1[[#This Row],[units_sold]]-Table1[[#This Row],[unit_return]]</f>
        <v>8104.7914000000001</v>
      </c>
      <c r="U2964">
        <f>Table1[[#This Row],[final_sold]]*Table1[[#This Row],[final_price]]</f>
        <v>96172982.051710576</v>
      </c>
      <c r="V2964">
        <v>3.66</v>
      </c>
      <c r="W2964">
        <v>15.08</v>
      </c>
    </row>
    <row r="2965" spans="1:23" x14ac:dyDescent="0.3">
      <c r="A2965">
        <v>2024</v>
      </c>
      <c r="B2965" t="s">
        <v>42</v>
      </c>
      <c r="C2965" t="s">
        <v>22</v>
      </c>
      <c r="D2965">
        <v>112269</v>
      </c>
      <c r="E2965">
        <v>4.25</v>
      </c>
      <c r="F2965" s="2">
        <f>Table1[[#This Row],[website_traffic]]*(Table1[[#This Row],[conversion_rate]]/100)</f>
        <v>4771.4324999999999</v>
      </c>
      <c r="G2965">
        <v>22316.03</v>
      </c>
      <c r="H2965" s="2">
        <f>Table1[[#This Row],[marketing_spend]]/Table1[[#This Row],[customer buying]]</f>
        <v>4.6770084246188119</v>
      </c>
      <c r="I2965">
        <v>23529.37</v>
      </c>
      <c r="J2965">
        <v>21.23</v>
      </c>
      <c r="K2965" s="1">
        <f t="shared" si="46"/>
        <v>18534.084748999998</v>
      </c>
      <c r="L2965">
        <v>33.340000000000003</v>
      </c>
      <c r="M2965">
        <v>1.1599999999999999</v>
      </c>
      <c r="N2965" s="1">
        <f>Table1[[#This Row],[final_price]]*Table1[[#This Row],[competitor_price_index]]</f>
        <v>21499.538308839998</v>
      </c>
      <c r="O2965" t="s">
        <v>45</v>
      </c>
      <c r="P2965">
        <v>179</v>
      </c>
      <c r="Q2965">
        <v>3969</v>
      </c>
      <c r="R2965">
        <v>1.86</v>
      </c>
      <c r="S2965" s="2">
        <f>Table1[[#This Row],[units_sold]]*(Table1[[#This Row],[return_rate]]/100)</f>
        <v>73.823400000000007</v>
      </c>
      <c r="T2965" s="2">
        <f>Table1[[#This Row],[units_sold]]-Table1[[#This Row],[unit_return]]</f>
        <v>3895.1765999999998</v>
      </c>
      <c r="U2965">
        <f>Table1[[#This Row],[final_sold]]*Table1[[#This Row],[final_price]]</f>
        <v>72193533.216721654</v>
      </c>
      <c r="V2965">
        <v>4.16</v>
      </c>
      <c r="W2965">
        <v>7.43</v>
      </c>
    </row>
    <row r="2966" spans="1:23" x14ac:dyDescent="0.3">
      <c r="A2966">
        <v>2024</v>
      </c>
      <c r="B2966" t="s">
        <v>42</v>
      </c>
      <c r="C2966" t="s">
        <v>19</v>
      </c>
      <c r="D2966">
        <v>183917</v>
      </c>
      <c r="E2966">
        <v>5.37</v>
      </c>
      <c r="F2966" s="2">
        <f>Table1[[#This Row],[website_traffic]]*(Table1[[#This Row],[conversion_rate]]/100)</f>
        <v>9876.3428999999996</v>
      </c>
      <c r="G2966">
        <v>301844.73</v>
      </c>
      <c r="H2966" s="2">
        <f>Table1[[#This Row],[marketing_spend]]/Table1[[#This Row],[customer buying]]</f>
        <v>30.562398759970151</v>
      </c>
      <c r="I2966">
        <v>46101.99</v>
      </c>
      <c r="J2966">
        <v>56.25</v>
      </c>
      <c r="K2966" s="1">
        <f t="shared" si="46"/>
        <v>20169.620625</v>
      </c>
      <c r="L2966">
        <v>27.74</v>
      </c>
      <c r="M2966">
        <v>0.98</v>
      </c>
      <c r="N2966" s="1">
        <f>Table1[[#This Row],[final_price]]*Table1[[#This Row],[competitor_price_index]]</f>
        <v>19766.228212499998</v>
      </c>
      <c r="O2966" t="s">
        <v>44</v>
      </c>
      <c r="P2966">
        <v>1914</v>
      </c>
      <c r="Q2966">
        <v>7654</v>
      </c>
      <c r="R2966">
        <v>17.5</v>
      </c>
      <c r="S2966" s="2">
        <f>Table1[[#This Row],[units_sold]]*(Table1[[#This Row],[return_rate]]/100)</f>
        <v>1339.4499999999998</v>
      </c>
      <c r="T2966" s="2">
        <f>Table1[[#This Row],[units_sold]]-Table1[[#This Row],[unit_return]]</f>
        <v>6314.55</v>
      </c>
      <c r="U2966">
        <f>Table1[[#This Row],[final_sold]]*Table1[[#This Row],[final_price]]</f>
        <v>127362077.91759375</v>
      </c>
      <c r="V2966">
        <v>3.1</v>
      </c>
      <c r="W2966">
        <v>23.39</v>
      </c>
    </row>
    <row r="2967" spans="1:23" x14ac:dyDescent="0.3">
      <c r="A2967">
        <v>2024</v>
      </c>
      <c r="B2967" t="s">
        <v>42</v>
      </c>
      <c r="C2967" t="s">
        <v>19</v>
      </c>
      <c r="D2967">
        <v>133645</v>
      </c>
      <c r="E2967">
        <v>3.56</v>
      </c>
      <c r="F2967" s="2">
        <f>Table1[[#This Row],[website_traffic]]*(Table1[[#This Row],[conversion_rate]]/100)</f>
        <v>4757.7619999999997</v>
      </c>
      <c r="G2967">
        <v>483145.35</v>
      </c>
      <c r="H2967" s="2">
        <f>Table1[[#This Row],[marketing_spend]]/Table1[[#This Row],[customer buying]]</f>
        <v>101.5488689850396</v>
      </c>
      <c r="I2967">
        <v>13004.5</v>
      </c>
      <c r="J2967">
        <v>5.34</v>
      </c>
      <c r="K2967" s="1">
        <f t="shared" si="46"/>
        <v>12310.0597</v>
      </c>
      <c r="L2967">
        <v>110.76</v>
      </c>
      <c r="M2967">
        <v>0.96</v>
      </c>
      <c r="N2967" s="1">
        <f>Table1[[#This Row],[final_price]]*Table1[[#This Row],[competitor_price_index]]</f>
        <v>11817.657311999999</v>
      </c>
      <c r="O2967" t="s">
        <v>45</v>
      </c>
      <c r="P2967">
        <v>839</v>
      </c>
      <c r="Q2967">
        <v>2769</v>
      </c>
      <c r="R2967">
        <v>2.52</v>
      </c>
      <c r="S2967" s="2">
        <f>Table1[[#This Row],[units_sold]]*(Table1[[#This Row],[return_rate]]/100)</f>
        <v>69.778800000000004</v>
      </c>
      <c r="T2967" s="2">
        <f>Table1[[#This Row],[units_sold]]-Table1[[#This Row],[unit_return]]</f>
        <v>2699.2212</v>
      </c>
      <c r="U2967">
        <f>Table1[[#This Row],[final_sold]]*Table1[[#This Row],[final_price]]</f>
        <v>33227574.115505639</v>
      </c>
      <c r="V2967">
        <v>2.91</v>
      </c>
      <c r="W2967">
        <v>9.6199999999999992</v>
      </c>
    </row>
    <row r="2968" spans="1:23" x14ac:dyDescent="0.3">
      <c r="A2968">
        <v>2024</v>
      </c>
      <c r="B2968" t="s">
        <v>42</v>
      </c>
      <c r="C2968" t="s">
        <v>20</v>
      </c>
      <c r="D2968">
        <v>176369</v>
      </c>
      <c r="E2968">
        <v>6.44</v>
      </c>
      <c r="F2968" s="2">
        <f>Table1[[#This Row],[website_traffic]]*(Table1[[#This Row],[conversion_rate]]/100)</f>
        <v>11358.1636</v>
      </c>
      <c r="G2968">
        <v>148753.41</v>
      </c>
      <c r="H2968" s="2">
        <f>Table1[[#This Row],[marketing_spend]]/Table1[[#This Row],[customer buying]]</f>
        <v>13.096607448056128</v>
      </c>
      <c r="I2968">
        <v>19564.8</v>
      </c>
      <c r="J2968">
        <v>46</v>
      </c>
      <c r="K2968" s="1">
        <f t="shared" si="46"/>
        <v>10564.992</v>
      </c>
      <c r="L2968">
        <v>423.4</v>
      </c>
      <c r="M2968">
        <v>1.05</v>
      </c>
      <c r="N2968" s="1">
        <f>Table1[[#This Row],[final_price]]*Table1[[#This Row],[competitor_price_index]]</f>
        <v>11093.241600000001</v>
      </c>
      <c r="O2968" t="s">
        <v>45</v>
      </c>
      <c r="P2968">
        <v>903</v>
      </c>
      <c r="Q2968">
        <v>8473</v>
      </c>
      <c r="R2968">
        <v>11.44</v>
      </c>
      <c r="S2968" s="2">
        <f>Table1[[#This Row],[units_sold]]*(Table1[[#This Row],[return_rate]]/100)</f>
        <v>969.31119999999999</v>
      </c>
      <c r="T2968" s="2">
        <f>Table1[[#This Row],[units_sold]]-Table1[[#This Row],[unit_return]]</f>
        <v>7503.6887999999999</v>
      </c>
      <c r="U2968">
        <f>Table1[[#This Row],[final_sold]]*Table1[[#This Row],[final_price]]</f>
        <v>79276412.142489597</v>
      </c>
      <c r="V2968">
        <v>3.73</v>
      </c>
      <c r="W2968">
        <v>6.98</v>
      </c>
    </row>
    <row r="2969" spans="1:23" x14ac:dyDescent="0.3">
      <c r="A2969">
        <v>2024</v>
      </c>
      <c r="B2969" t="s">
        <v>42</v>
      </c>
      <c r="C2969" t="s">
        <v>18</v>
      </c>
      <c r="D2969">
        <v>105554</v>
      </c>
      <c r="E2969">
        <v>2.57</v>
      </c>
      <c r="F2969" s="2">
        <f>Table1[[#This Row],[website_traffic]]*(Table1[[#This Row],[conversion_rate]]/100)</f>
        <v>2712.7377999999999</v>
      </c>
      <c r="G2969">
        <v>321498.49</v>
      </c>
      <c r="H2969" s="2">
        <f>Table1[[#This Row],[marketing_spend]]/Table1[[#This Row],[customer buying]]</f>
        <v>118.51439899573045</v>
      </c>
      <c r="I2969">
        <v>26804.18</v>
      </c>
      <c r="J2969">
        <v>1.34</v>
      </c>
      <c r="K2969" s="1">
        <f t="shared" si="46"/>
        <v>26445.003988</v>
      </c>
      <c r="L2969">
        <v>314.52999999999997</v>
      </c>
      <c r="M2969">
        <v>0.99</v>
      </c>
      <c r="N2969" s="1">
        <f>Table1[[#This Row],[final_price]]*Table1[[#This Row],[competitor_price_index]]</f>
        <v>26180.553948119999</v>
      </c>
      <c r="O2969" t="s">
        <v>45</v>
      </c>
      <c r="P2969">
        <v>2761</v>
      </c>
      <c r="Q2969">
        <v>1643</v>
      </c>
      <c r="R2969">
        <v>10.52</v>
      </c>
      <c r="S2969" s="2">
        <f>Table1[[#This Row],[units_sold]]*(Table1[[#This Row],[return_rate]]/100)</f>
        <v>172.84360000000001</v>
      </c>
      <c r="T2969" s="2">
        <f>Table1[[#This Row],[units_sold]]-Table1[[#This Row],[unit_return]]</f>
        <v>1470.1564000000001</v>
      </c>
      <c r="U2969">
        <f>Table1[[#This Row],[final_sold]]*Table1[[#This Row],[final_price]]</f>
        <v>38878291.860983729</v>
      </c>
      <c r="V2969">
        <v>3.03</v>
      </c>
      <c r="W2969">
        <v>5.96</v>
      </c>
    </row>
    <row r="2970" spans="1:23" x14ac:dyDescent="0.3">
      <c r="A2970">
        <v>2024</v>
      </c>
      <c r="B2970" t="s">
        <v>42</v>
      </c>
      <c r="C2970" t="s">
        <v>21</v>
      </c>
      <c r="D2970">
        <v>107067</v>
      </c>
      <c r="E2970">
        <v>4.5599999999999996</v>
      </c>
      <c r="F2970" s="2">
        <f>Table1[[#This Row],[website_traffic]]*(Table1[[#This Row],[conversion_rate]]/100)</f>
        <v>4882.2551999999996</v>
      </c>
      <c r="G2970">
        <v>142194.5</v>
      </c>
      <c r="H2970" s="2">
        <f>Table1[[#This Row],[marketing_spend]]/Table1[[#This Row],[customer buying]]</f>
        <v>29.124757755391403</v>
      </c>
      <c r="I2970">
        <v>988.74</v>
      </c>
      <c r="J2970">
        <v>39.67</v>
      </c>
      <c r="K2970" s="1">
        <f t="shared" si="46"/>
        <v>596.50684200000001</v>
      </c>
      <c r="L2970">
        <v>297.19</v>
      </c>
      <c r="M2970">
        <v>1.1200000000000001</v>
      </c>
      <c r="N2970" s="1">
        <f>Table1[[#This Row],[final_price]]*Table1[[#This Row],[competitor_price_index]]</f>
        <v>668.08766304000005</v>
      </c>
      <c r="O2970" t="s">
        <v>45</v>
      </c>
      <c r="P2970">
        <v>309</v>
      </c>
      <c r="Q2970">
        <v>3964</v>
      </c>
      <c r="R2970">
        <v>7.4</v>
      </c>
      <c r="S2970" s="2">
        <f>Table1[[#This Row],[units_sold]]*(Table1[[#This Row],[return_rate]]/100)</f>
        <v>293.33600000000001</v>
      </c>
      <c r="T2970" s="2">
        <f>Table1[[#This Row],[units_sold]]-Table1[[#This Row],[unit_return]]</f>
        <v>3670.6639999999998</v>
      </c>
      <c r="U2970">
        <f>Table1[[#This Row],[final_sold]]*Table1[[#This Row],[final_price]]</f>
        <v>2189576.1906830878</v>
      </c>
      <c r="V2970">
        <v>4.0599999999999996</v>
      </c>
      <c r="W2970">
        <v>7.04</v>
      </c>
    </row>
    <row r="2971" spans="1:23" x14ac:dyDescent="0.3">
      <c r="A2971">
        <v>2024</v>
      </c>
      <c r="B2971" t="s">
        <v>42</v>
      </c>
      <c r="C2971" t="s">
        <v>22</v>
      </c>
      <c r="D2971">
        <v>171790</v>
      </c>
      <c r="E2971">
        <v>6.93</v>
      </c>
      <c r="F2971" s="2">
        <f>Table1[[#This Row],[website_traffic]]*(Table1[[#This Row],[conversion_rate]]/100)</f>
        <v>11905.047</v>
      </c>
      <c r="G2971">
        <v>218649.68</v>
      </c>
      <c r="H2971" s="2">
        <f>Table1[[#This Row],[marketing_spend]]/Table1[[#This Row],[customer buying]]</f>
        <v>18.366133287840022</v>
      </c>
      <c r="I2971">
        <v>4462.8599999999997</v>
      </c>
      <c r="J2971">
        <v>16.38</v>
      </c>
      <c r="K2971" s="1">
        <f t="shared" si="46"/>
        <v>3731.8435319999999</v>
      </c>
      <c r="L2971">
        <v>111.11</v>
      </c>
      <c r="M2971">
        <v>0.95</v>
      </c>
      <c r="N2971" s="1">
        <f>Table1[[#This Row],[final_price]]*Table1[[#This Row],[competitor_price_index]]</f>
        <v>3545.2513553999997</v>
      </c>
      <c r="O2971" t="s">
        <v>45</v>
      </c>
      <c r="P2971">
        <v>107</v>
      </c>
      <c r="Q2971">
        <v>9428</v>
      </c>
      <c r="R2971">
        <v>18.18</v>
      </c>
      <c r="S2971" s="2">
        <f>Table1[[#This Row],[units_sold]]*(Table1[[#This Row],[return_rate]]/100)</f>
        <v>1714.0103999999999</v>
      </c>
      <c r="T2971" s="2">
        <f>Table1[[#This Row],[units_sold]]-Table1[[#This Row],[unit_return]]</f>
        <v>7713.9895999999999</v>
      </c>
      <c r="U2971">
        <f>Table1[[#This Row],[final_sold]]*Table1[[#This Row],[final_price]]</f>
        <v>28787402.194675267</v>
      </c>
      <c r="V2971">
        <v>3.96</v>
      </c>
      <c r="W2971">
        <v>8.07</v>
      </c>
    </row>
    <row r="2972" spans="1:23" x14ac:dyDescent="0.3">
      <c r="A2972">
        <v>2024</v>
      </c>
      <c r="B2972" t="s">
        <v>42</v>
      </c>
      <c r="C2972" t="s">
        <v>20</v>
      </c>
      <c r="D2972">
        <v>95022</v>
      </c>
      <c r="E2972">
        <v>7.14</v>
      </c>
      <c r="F2972" s="2">
        <f>Table1[[#This Row],[website_traffic]]*(Table1[[#This Row],[conversion_rate]]/100)</f>
        <v>6784.5707999999995</v>
      </c>
      <c r="G2972">
        <v>485791.63</v>
      </c>
      <c r="H2972" s="2">
        <f>Table1[[#This Row],[marketing_spend]]/Table1[[#This Row],[customer buying]]</f>
        <v>71.602411459837668</v>
      </c>
      <c r="I2972">
        <v>22189.05</v>
      </c>
      <c r="J2972">
        <v>23.97</v>
      </c>
      <c r="K2972" s="1">
        <f t="shared" si="46"/>
        <v>16870.334714999997</v>
      </c>
      <c r="L2972">
        <v>308.10000000000002</v>
      </c>
      <c r="M2972">
        <v>1.04</v>
      </c>
      <c r="N2972" s="1">
        <f>Table1[[#This Row],[final_price]]*Table1[[#This Row],[competitor_price_index]]</f>
        <v>17545.148103599997</v>
      </c>
      <c r="O2972" t="s">
        <v>44</v>
      </c>
      <c r="P2972">
        <v>2427</v>
      </c>
      <c r="Q2972">
        <v>7971</v>
      </c>
      <c r="R2972">
        <v>10.46</v>
      </c>
      <c r="S2972" s="2">
        <f>Table1[[#This Row],[units_sold]]*(Table1[[#This Row],[return_rate]]/100)</f>
        <v>833.76660000000015</v>
      </c>
      <c r="T2972" s="2">
        <f>Table1[[#This Row],[units_sold]]-Table1[[#This Row],[unit_return]]</f>
        <v>7137.2334000000001</v>
      </c>
      <c r="U2972">
        <f>Table1[[#This Row],[final_sold]]*Table1[[#This Row],[final_price]]</f>
        <v>120407516.39707746</v>
      </c>
      <c r="V2972">
        <v>4.7</v>
      </c>
      <c r="W2972">
        <v>15.03</v>
      </c>
    </row>
    <row r="2973" spans="1:23" x14ac:dyDescent="0.3">
      <c r="A2973">
        <v>2024</v>
      </c>
      <c r="B2973" t="s">
        <v>42</v>
      </c>
      <c r="C2973" t="s">
        <v>21</v>
      </c>
      <c r="D2973">
        <v>75884</v>
      </c>
      <c r="E2973">
        <v>2.2400000000000002</v>
      </c>
      <c r="F2973" s="2">
        <f>Table1[[#This Row],[website_traffic]]*(Table1[[#This Row],[conversion_rate]]/100)</f>
        <v>1699.8016000000002</v>
      </c>
      <c r="G2973">
        <v>176271.19</v>
      </c>
      <c r="H2973" s="2">
        <f>Table1[[#This Row],[marketing_spend]]/Table1[[#This Row],[customer buying]]</f>
        <v>103.70103781523677</v>
      </c>
      <c r="I2973">
        <v>8673.11</v>
      </c>
      <c r="J2973">
        <v>16.239999999999998</v>
      </c>
      <c r="K2973" s="1">
        <f t="shared" si="46"/>
        <v>7264.5969360000008</v>
      </c>
      <c r="L2973">
        <v>388.46</v>
      </c>
      <c r="M2973">
        <v>0.89</v>
      </c>
      <c r="N2973" s="1">
        <f>Table1[[#This Row],[final_price]]*Table1[[#This Row],[competitor_price_index]]</f>
        <v>6465.491273040001</v>
      </c>
      <c r="O2973" t="s">
        <v>45</v>
      </c>
      <c r="P2973">
        <v>3185</v>
      </c>
      <c r="Q2973">
        <v>1417</v>
      </c>
      <c r="R2973">
        <v>15.2</v>
      </c>
      <c r="S2973" s="2">
        <f>Table1[[#This Row],[units_sold]]*(Table1[[#This Row],[return_rate]]/100)</f>
        <v>215.38399999999999</v>
      </c>
      <c r="T2973" s="2">
        <f>Table1[[#This Row],[units_sold]]-Table1[[#This Row],[unit_return]]</f>
        <v>1201.616</v>
      </c>
      <c r="U2973">
        <f>Table1[[#This Row],[final_sold]]*Table1[[#This Row],[final_price]]</f>
        <v>8729255.9118485767</v>
      </c>
      <c r="V2973">
        <v>4.17</v>
      </c>
      <c r="W2973">
        <v>8.2899999999999991</v>
      </c>
    </row>
    <row r="2974" spans="1:23" x14ac:dyDescent="0.3">
      <c r="A2974">
        <v>2024</v>
      </c>
      <c r="B2974" t="s">
        <v>42</v>
      </c>
      <c r="C2974" t="s">
        <v>21</v>
      </c>
      <c r="D2974">
        <v>14783</v>
      </c>
      <c r="E2974">
        <v>5.24</v>
      </c>
      <c r="F2974" s="2">
        <f>Table1[[#This Row],[website_traffic]]*(Table1[[#This Row],[conversion_rate]]/100)</f>
        <v>774.62920000000008</v>
      </c>
      <c r="G2974">
        <v>249981.24</v>
      </c>
      <c r="H2974" s="2">
        <f>Table1[[#This Row],[marketing_spend]]/Table1[[#This Row],[customer buying]]</f>
        <v>322.7108402316876</v>
      </c>
      <c r="I2974">
        <v>47804.76</v>
      </c>
      <c r="J2974">
        <v>22.54</v>
      </c>
      <c r="K2974" s="1">
        <f t="shared" si="46"/>
        <v>37029.567095999999</v>
      </c>
      <c r="L2974">
        <v>74.42</v>
      </c>
      <c r="M2974">
        <v>1.18</v>
      </c>
      <c r="N2974" s="1">
        <f>Table1[[#This Row],[final_price]]*Table1[[#This Row],[competitor_price_index]]</f>
        <v>43694.889173279997</v>
      </c>
      <c r="O2974" t="s">
        <v>45</v>
      </c>
      <c r="P2974">
        <v>3227</v>
      </c>
      <c r="Q2974">
        <v>483</v>
      </c>
      <c r="R2974">
        <v>9.69</v>
      </c>
      <c r="S2974" s="2">
        <f>Table1[[#This Row],[units_sold]]*(Table1[[#This Row],[return_rate]]/100)</f>
        <v>46.802700000000002</v>
      </c>
      <c r="T2974" s="2">
        <f>Table1[[#This Row],[units_sold]]-Table1[[#This Row],[unit_return]]</f>
        <v>436.19729999999998</v>
      </c>
      <c r="U2974">
        <f>Table1[[#This Row],[final_sold]]*Table1[[#This Row],[final_price]]</f>
        <v>16152197.187444041</v>
      </c>
      <c r="V2974">
        <v>3.12</v>
      </c>
      <c r="W2974">
        <v>14.16</v>
      </c>
    </row>
    <row r="2975" spans="1:23" x14ac:dyDescent="0.3">
      <c r="A2975">
        <v>2024</v>
      </c>
      <c r="B2975" t="s">
        <v>42</v>
      </c>
      <c r="C2975" t="s">
        <v>21</v>
      </c>
      <c r="D2975">
        <v>84890</v>
      </c>
      <c r="E2975">
        <v>4.93</v>
      </c>
      <c r="F2975" s="2">
        <f>Table1[[#This Row],[website_traffic]]*(Table1[[#This Row],[conversion_rate]]/100)</f>
        <v>4185.0769999999993</v>
      </c>
      <c r="G2975">
        <v>212375.72</v>
      </c>
      <c r="H2975" s="2">
        <f>Table1[[#This Row],[marketing_spend]]/Table1[[#This Row],[customer buying]]</f>
        <v>50.745952822373411</v>
      </c>
      <c r="I2975">
        <v>11232.05</v>
      </c>
      <c r="J2975">
        <v>42.91</v>
      </c>
      <c r="K2975" s="1">
        <f t="shared" si="46"/>
        <v>6412.377344999999</v>
      </c>
      <c r="L2975">
        <v>76.3</v>
      </c>
      <c r="M2975">
        <v>1.0900000000000001</v>
      </c>
      <c r="N2975" s="1">
        <f>Table1[[#This Row],[final_price]]*Table1[[#This Row],[competitor_price_index]]</f>
        <v>6989.4913060499994</v>
      </c>
      <c r="O2975" t="s">
        <v>45</v>
      </c>
      <c r="P2975">
        <v>4536</v>
      </c>
      <c r="Q2975">
        <v>3004</v>
      </c>
      <c r="R2975">
        <v>8.19</v>
      </c>
      <c r="S2975" s="2">
        <f>Table1[[#This Row],[units_sold]]*(Table1[[#This Row],[return_rate]]/100)</f>
        <v>246.02760000000001</v>
      </c>
      <c r="T2975" s="2">
        <f>Table1[[#This Row],[units_sold]]-Table1[[#This Row],[unit_return]]</f>
        <v>2757.9724000000001</v>
      </c>
      <c r="U2975">
        <f>Table1[[#This Row],[final_sold]]*Table1[[#This Row],[final_price]]</f>
        <v>17685159.735895276</v>
      </c>
      <c r="V2975">
        <v>3.59</v>
      </c>
      <c r="W2975">
        <v>5.47</v>
      </c>
    </row>
    <row r="2976" spans="1:23" x14ac:dyDescent="0.3">
      <c r="A2976">
        <v>2024</v>
      </c>
      <c r="B2976" t="s">
        <v>42</v>
      </c>
      <c r="C2976" t="s">
        <v>20</v>
      </c>
      <c r="D2976">
        <v>188937</v>
      </c>
      <c r="E2976">
        <v>6.14</v>
      </c>
      <c r="F2976" s="2">
        <f>Table1[[#This Row],[website_traffic]]*(Table1[[#This Row],[conversion_rate]]/100)</f>
        <v>11600.7318</v>
      </c>
      <c r="G2976">
        <v>385129.09</v>
      </c>
      <c r="H2976" s="2">
        <f>Table1[[#This Row],[marketing_spend]]/Table1[[#This Row],[customer buying]]</f>
        <v>33.198689241311484</v>
      </c>
      <c r="I2976">
        <v>22687.040000000001</v>
      </c>
      <c r="J2976">
        <v>22.65</v>
      </c>
      <c r="K2976" s="1">
        <f t="shared" si="46"/>
        <v>17548.425440000003</v>
      </c>
      <c r="L2976">
        <v>422.48</v>
      </c>
      <c r="M2976">
        <v>1.1599999999999999</v>
      </c>
      <c r="N2976" s="1">
        <f>Table1[[#This Row],[final_price]]*Table1[[#This Row],[competitor_price_index]]</f>
        <v>20356.1735104</v>
      </c>
      <c r="O2976" t="s">
        <v>45</v>
      </c>
      <c r="P2976">
        <v>3103</v>
      </c>
      <c r="Q2976">
        <v>8677</v>
      </c>
      <c r="R2976">
        <v>22.48</v>
      </c>
      <c r="S2976" s="2">
        <f>Table1[[#This Row],[units_sold]]*(Table1[[#This Row],[return_rate]]/100)</f>
        <v>1950.5896</v>
      </c>
      <c r="T2976" s="2">
        <f>Table1[[#This Row],[units_sold]]-Table1[[#This Row],[unit_return]]</f>
        <v>6726.4103999999998</v>
      </c>
      <c r="U2976">
        <f>Table1[[#This Row],[final_sold]]*Table1[[#This Row],[final_price]]</f>
        <v>118037911.3832406</v>
      </c>
      <c r="V2976">
        <v>3.74</v>
      </c>
      <c r="W2976">
        <v>11.83</v>
      </c>
    </row>
    <row r="2977" spans="1:23" x14ac:dyDescent="0.3">
      <c r="A2977">
        <v>2024</v>
      </c>
      <c r="B2977" t="s">
        <v>42</v>
      </c>
      <c r="C2977" t="s">
        <v>21</v>
      </c>
      <c r="D2977">
        <v>89325</v>
      </c>
      <c r="E2977">
        <v>6.32</v>
      </c>
      <c r="F2977" s="2">
        <f>Table1[[#This Row],[website_traffic]]*(Table1[[#This Row],[conversion_rate]]/100)</f>
        <v>5645.34</v>
      </c>
      <c r="G2977">
        <v>303303.3</v>
      </c>
      <c r="H2977" s="2">
        <f>Table1[[#This Row],[marketing_spend]]/Table1[[#This Row],[customer buying]]</f>
        <v>53.726312321312797</v>
      </c>
      <c r="I2977">
        <v>14601.82</v>
      </c>
      <c r="J2977">
        <v>19.18</v>
      </c>
      <c r="K2977" s="1">
        <f t="shared" si="46"/>
        <v>11801.190924</v>
      </c>
      <c r="L2977">
        <v>274.99</v>
      </c>
      <c r="M2977">
        <v>1.1299999999999999</v>
      </c>
      <c r="N2977" s="1">
        <f>Table1[[#This Row],[final_price]]*Table1[[#This Row],[competitor_price_index]]</f>
        <v>13335.345744119999</v>
      </c>
      <c r="O2977" t="s">
        <v>45</v>
      </c>
      <c r="P2977">
        <v>4336</v>
      </c>
      <c r="Q2977">
        <v>3827</v>
      </c>
      <c r="R2977">
        <v>15.49</v>
      </c>
      <c r="S2977" s="2">
        <f>Table1[[#This Row],[units_sold]]*(Table1[[#This Row],[return_rate]]/100)</f>
        <v>592.80230000000006</v>
      </c>
      <c r="T2977" s="2">
        <f>Table1[[#This Row],[units_sold]]-Table1[[#This Row],[unit_return]]</f>
        <v>3234.1976999999997</v>
      </c>
      <c r="U2977">
        <f>Table1[[#This Row],[final_sold]]*Table1[[#This Row],[final_price]]</f>
        <v>38167384.543661676</v>
      </c>
      <c r="V2977">
        <v>3.39</v>
      </c>
      <c r="W2977">
        <v>3.19</v>
      </c>
    </row>
    <row r="2978" spans="1:23" x14ac:dyDescent="0.3">
      <c r="A2978">
        <v>2024</v>
      </c>
      <c r="B2978" t="s">
        <v>42</v>
      </c>
      <c r="C2978" t="s">
        <v>22</v>
      </c>
      <c r="D2978">
        <v>180048</v>
      </c>
      <c r="E2978">
        <v>5.89</v>
      </c>
      <c r="F2978" s="2">
        <f>Table1[[#This Row],[website_traffic]]*(Table1[[#This Row],[conversion_rate]]/100)</f>
        <v>10604.8272</v>
      </c>
      <c r="G2978">
        <v>138107.63</v>
      </c>
      <c r="H2978" s="2">
        <f>Table1[[#This Row],[marketing_spend]]/Table1[[#This Row],[customer buying]]</f>
        <v>13.023091031601156</v>
      </c>
      <c r="I2978">
        <v>3576.26</v>
      </c>
      <c r="J2978">
        <v>22.51</v>
      </c>
      <c r="K2978" s="1">
        <f t="shared" si="46"/>
        <v>2771.2438739999998</v>
      </c>
      <c r="L2978">
        <v>279.64999999999998</v>
      </c>
      <c r="M2978">
        <v>0.91</v>
      </c>
      <c r="N2978" s="1">
        <f>Table1[[#This Row],[final_price]]*Table1[[#This Row],[competitor_price_index]]</f>
        <v>2521.83192534</v>
      </c>
      <c r="O2978" t="s">
        <v>44</v>
      </c>
      <c r="P2978">
        <v>2697</v>
      </c>
      <c r="Q2978">
        <v>11585</v>
      </c>
      <c r="R2978">
        <v>3.43</v>
      </c>
      <c r="S2978" s="2">
        <f>Table1[[#This Row],[units_sold]]*(Table1[[#This Row],[return_rate]]/100)</f>
        <v>397.36550000000005</v>
      </c>
      <c r="T2978" s="2">
        <f>Table1[[#This Row],[units_sold]]-Table1[[#This Row],[unit_return]]</f>
        <v>11187.6345</v>
      </c>
      <c r="U2978">
        <f>Table1[[#This Row],[final_sold]]*Table1[[#This Row],[final_price]]</f>
        <v>31003663.572676051</v>
      </c>
      <c r="V2978">
        <v>4.37</v>
      </c>
      <c r="W2978">
        <v>13.31</v>
      </c>
    </row>
    <row r="2979" spans="1:23" x14ac:dyDescent="0.3">
      <c r="A2979">
        <v>2024</v>
      </c>
      <c r="B2979" t="s">
        <v>42</v>
      </c>
      <c r="C2979" t="s">
        <v>18</v>
      </c>
      <c r="D2979">
        <v>46147</v>
      </c>
      <c r="E2979">
        <v>3.24</v>
      </c>
      <c r="F2979" s="2">
        <f>Table1[[#This Row],[website_traffic]]*(Table1[[#This Row],[conversion_rate]]/100)</f>
        <v>1495.1628000000003</v>
      </c>
      <c r="G2979">
        <v>292121.56</v>
      </c>
      <c r="H2979" s="2">
        <f>Table1[[#This Row],[marketing_spend]]/Table1[[#This Row],[customer buying]]</f>
        <v>195.37776086991994</v>
      </c>
      <c r="I2979">
        <v>33011</v>
      </c>
      <c r="J2979">
        <v>43.69</v>
      </c>
      <c r="K2979" s="1">
        <f t="shared" si="46"/>
        <v>18588.4941</v>
      </c>
      <c r="L2979">
        <v>42.26</v>
      </c>
      <c r="M2979">
        <v>0.94</v>
      </c>
      <c r="N2979" s="1">
        <f>Table1[[#This Row],[final_price]]*Table1[[#This Row],[competitor_price_index]]</f>
        <v>17473.184453999998</v>
      </c>
      <c r="O2979" t="s">
        <v>44</v>
      </c>
      <c r="P2979">
        <v>4121</v>
      </c>
      <c r="Q2979">
        <v>1341</v>
      </c>
      <c r="R2979">
        <v>18.61</v>
      </c>
      <c r="S2979" s="2">
        <f>Table1[[#This Row],[units_sold]]*(Table1[[#This Row],[return_rate]]/100)</f>
        <v>249.56009999999998</v>
      </c>
      <c r="T2979" s="2">
        <f>Table1[[#This Row],[units_sold]]-Table1[[#This Row],[unit_return]]</f>
        <v>1091.4399000000001</v>
      </c>
      <c r="U2979">
        <f>Table1[[#This Row],[final_sold]]*Table1[[#This Row],[final_price]]</f>
        <v>20288224.141654592</v>
      </c>
      <c r="V2979">
        <v>3.59</v>
      </c>
      <c r="W2979">
        <v>19.190000000000001</v>
      </c>
    </row>
    <row r="2980" spans="1:23" x14ac:dyDescent="0.3">
      <c r="A2980">
        <v>2024</v>
      </c>
      <c r="B2980" t="s">
        <v>42</v>
      </c>
      <c r="C2980" t="s">
        <v>19</v>
      </c>
      <c r="D2980">
        <v>172347</v>
      </c>
      <c r="E2980">
        <v>1.37</v>
      </c>
      <c r="F2980" s="2">
        <f>Table1[[#This Row],[website_traffic]]*(Table1[[#This Row],[conversion_rate]]/100)</f>
        <v>2361.1539000000002</v>
      </c>
      <c r="G2980">
        <v>40232.519999999997</v>
      </c>
      <c r="H2980" s="2">
        <f>Table1[[#This Row],[marketing_spend]]/Table1[[#This Row],[customer buying]]</f>
        <v>17.039346736356318</v>
      </c>
      <c r="I2980">
        <v>34395.19</v>
      </c>
      <c r="J2980">
        <v>59.69</v>
      </c>
      <c r="K2980" s="1">
        <f t="shared" si="46"/>
        <v>13864.701089000002</v>
      </c>
      <c r="L2980">
        <v>191.32</v>
      </c>
      <c r="M2980">
        <v>1.1499999999999999</v>
      </c>
      <c r="N2980" s="1">
        <f>Table1[[#This Row],[final_price]]*Table1[[#This Row],[competitor_price_index]]</f>
        <v>15944.406252350002</v>
      </c>
      <c r="O2980" t="s">
        <v>45</v>
      </c>
      <c r="P2980">
        <v>1567</v>
      </c>
      <c r="Q2980">
        <v>2106</v>
      </c>
      <c r="R2980">
        <v>18.23</v>
      </c>
      <c r="S2980" s="2">
        <f>Table1[[#This Row],[units_sold]]*(Table1[[#This Row],[return_rate]]/100)</f>
        <v>383.92380000000003</v>
      </c>
      <c r="T2980" s="2">
        <f>Table1[[#This Row],[units_sold]]-Table1[[#This Row],[unit_return]]</f>
        <v>1722.0762</v>
      </c>
      <c r="U2980">
        <f>Table1[[#This Row],[final_sold]]*Table1[[#This Row],[final_price]]</f>
        <v>23876071.765480984</v>
      </c>
      <c r="V2980">
        <v>4.46</v>
      </c>
      <c r="W2980">
        <v>17.12</v>
      </c>
    </row>
    <row r="2981" spans="1:23" x14ac:dyDescent="0.3">
      <c r="A2981">
        <v>2024</v>
      </c>
      <c r="B2981" t="s">
        <v>42</v>
      </c>
      <c r="C2981" t="s">
        <v>20</v>
      </c>
      <c r="D2981">
        <v>181750</v>
      </c>
      <c r="E2981">
        <v>5.72</v>
      </c>
      <c r="F2981" s="2">
        <f>Table1[[#This Row],[website_traffic]]*(Table1[[#This Row],[conversion_rate]]/100)</f>
        <v>10396.1</v>
      </c>
      <c r="G2981">
        <v>190260.91</v>
      </c>
      <c r="H2981" s="2">
        <f>Table1[[#This Row],[marketing_spend]]/Table1[[#This Row],[customer buying]]</f>
        <v>18.301181212185337</v>
      </c>
      <c r="I2981">
        <v>27760.7</v>
      </c>
      <c r="J2981">
        <v>6.43</v>
      </c>
      <c r="K2981" s="1">
        <f t="shared" si="46"/>
        <v>25975.686989999998</v>
      </c>
      <c r="L2981">
        <v>479.04</v>
      </c>
      <c r="M2981">
        <v>1.18</v>
      </c>
      <c r="N2981" s="1">
        <f>Table1[[#This Row],[final_price]]*Table1[[#This Row],[competitor_price_index]]</f>
        <v>30651.310648199997</v>
      </c>
      <c r="O2981" t="s">
        <v>44</v>
      </c>
      <c r="P2981">
        <v>2799</v>
      </c>
      <c r="Q2981">
        <v>9122</v>
      </c>
      <c r="R2981">
        <v>11.91</v>
      </c>
      <c r="S2981" s="2">
        <f>Table1[[#This Row],[units_sold]]*(Table1[[#This Row],[return_rate]]/100)</f>
        <v>1086.4302</v>
      </c>
      <c r="T2981" s="2">
        <f>Table1[[#This Row],[units_sold]]-Table1[[#This Row],[unit_return]]</f>
        <v>8035.5698000000002</v>
      </c>
      <c r="U2981">
        <f>Table1[[#This Row],[final_sold]]*Table1[[#This Row],[final_price]]</f>
        <v>208729445.9110969</v>
      </c>
      <c r="V2981">
        <v>3.51</v>
      </c>
      <c r="W2981">
        <v>15.41</v>
      </c>
    </row>
    <row r="2982" spans="1:23" x14ac:dyDescent="0.3">
      <c r="A2982">
        <v>2024</v>
      </c>
      <c r="B2982" t="s">
        <v>42</v>
      </c>
      <c r="C2982" t="s">
        <v>22</v>
      </c>
      <c r="D2982">
        <v>172811</v>
      </c>
      <c r="E2982">
        <v>7.02</v>
      </c>
      <c r="F2982" s="2">
        <f>Table1[[#This Row],[website_traffic]]*(Table1[[#This Row],[conversion_rate]]/100)</f>
        <v>12131.332199999999</v>
      </c>
      <c r="G2982">
        <v>385666.5</v>
      </c>
      <c r="H2982" s="2">
        <f>Table1[[#This Row],[marketing_spend]]/Table1[[#This Row],[customer buying]]</f>
        <v>31.790943784393278</v>
      </c>
      <c r="I2982">
        <v>47141.96</v>
      </c>
      <c r="J2982">
        <v>10.51</v>
      </c>
      <c r="K2982" s="1">
        <f t="shared" si="46"/>
        <v>42187.340003999998</v>
      </c>
      <c r="L2982">
        <v>412.11</v>
      </c>
      <c r="M2982">
        <v>0.92</v>
      </c>
      <c r="N2982" s="1">
        <f>Table1[[#This Row],[final_price]]*Table1[[#This Row],[competitor_price_index]]</f>
        <v>38812.352803679998</v>
      </c>
      <c r="O2982" t="s">
        <v>45</v>
      </c>
      <c r="P2982">
        <v>1005</v>
      </c>
      <c r="Q2982">
        <v>9680</v>
      </c>
      <c r="R2982">
        <v>14.16</v>
      </c>
      <c r="S2982" s="2">
        <f>Table1[[#This Row],[units_sold]]*(Table1[[#This Row],[return_rate]]/100)</f>
        <v>1370.6880000000001</v>
      </c>
      <c r="T2982" s="2">
        <f>Table1[[#This Row],[units_sold]]-Table1[[#This Row],[unit_return]]</f>
        <v>8309.3119999999999</v>
      </c>
      <c r="U2982">
        <f>Table1[[#This Row],[final_sold]]*Table1[[#This Row],[final_price]]</f>
        <v>350547770.5433172</v>
      </c>
      <c r="V2982">
        <v>3.99</v>
      </c>
      <c r="W2982">
        <v>14.73</v>
      </c>
    </row>
    <row r="2983" spans="1:23" x14ac:dyDescent="0.3">
      <c r="A2983">
        <v>2024</v>
      </c>
      <c r="B2983" t="s">
        <v>42</v>
      </c>
      <c r="C2983" t="s">
        <v>21</v>
      </c>
      <c r="D2983">
        <v>91638</v>
      </c>
      <c r="E2983">
        <v>0.67</v>
      </c>
      <c r="F2983" s="2">
        <f>Table1[[#This Row],[website_traffic]]*(Table1[[#This Row],[conversion_rate]]/100)</f>
        <v>613.97460000000001</v>
      </c>
      <c r="G2983">
        <v>14996.49</v>
      </c>
      <c r="H2983" s="2">
        <f>Table1[[#This Row],[marketing_spend]]/Table1[[#This Row],[customer buying]]</f>
        <v>24.425261240448709</v>
      </c>
      <c r="I2983">
        <v>15951.36</v>
      </c>
      <c r="J2983">
        <v>21.46</v>
      </c>
      <c r="K2983" s="1">
        <f t="shared" si="46"/>
        <v>12528.198144</v>
      </c>
      <c r="L2983">
        <v>350.36</v>
      </c>
      <c r="M2983">
        <v>0.98</v>
      </c>
      <c r="N2983" s="1">
        <f>Table1[[#This Row],[final_price]]*Table1[[#This Row],[competitor_price_index]]</f>
        <v>12277.63418112</v>
      </c>
      <c r="O2983" t="s">
        <v>45</v>
      </c>
      <c r="P2983">
        <v>3335</v>
      </c>
      <c r="Q2983">
        <v>510</v>
      </c>
      <c r="R2983">
        <v>7.07</v>
      </c>
      <c r="S2983" s="2">
        <f>Table1[[#This Row],[units_sold]]*(Table1[[#This Row],[return_rate]]/100)</f>
        <v>36.057000000000002</v>
      </c>
      <c r="T2983" s="2">
        <f>Table1[[#This Row],[units_sold]]-Table1[[#This Row],[unit_return]]</f>
        <v>473.94299999999998</v>
      </c>
      <c r="U2983">
        <f>Table1[[#This Row],[final_sold]]*Table1[[#This Row],[final_price]]</f>
        <v>5937651.8129617916</v>
      </c>
      <c r="V2983">
        <v>4.16</v>
      </c>
      <c r="W2983">
        <v>1.2</v>
      </c>
    </row>
    <row r="2984" spans="1:23" x14ac:dyDescent="0.3">
      <c r="A2984">
        <v>2024</v>
      </c>
      <c r="B2984" t="s">
        <v>42</v>
      </c>
      <c r="C2984" t="s">
        <v>22</v>
      </c>
      <c r="D2984">
        <v>103995</v>
      </c>
      <c r="E2984">
        <v>6.6</v>
      </c>
      <c r="F2984" s="2">
        <f>Table1[[#This Row],[website_traffic]]*(Table1[[#This Row],[conversion_rate]]/100)</f>
        <v>6863.67</v>
      </c>
      <c r="G2984">
        <v>250352.37</v>
      </c>
      <c r="H2984" s="2">
        <f>Table1[[#This Row],[marketing_spend]]/Table1[[#This Row],[customer buying]]</f>
        <v>36.475000983438889</v>
      </c>
      <c r="I2984">
        <v>25933.46</v>
      </c>
      <c r="J2984">
        <v>9.6</v>
      </c>
      <c r="K2984" s="1">
        <f t="shared" si="46"/>
        <v>23443.847839999999</v>
      </c>
      <c r="L2984">
        <v>312</v>
      </c>
      <c r="M2984">
        <v>1.1299999999999999</v>
      </c>
      <c r="N2984" s="1">
        <f>Table1[[#This Row],[final_price]]*Table1[[#This Row],[competitor_price_index]]</f>
        <v>26491.548059199995</v>
      </c>
      <c r="O2984" t="s">
        <v>45</v>
      </c>
      <c r="P2984">
        <v>3492</v>
      </c>
      <c r="Q2984">
        <v>6012</v>
      </c>
      <c r="R2984">
        <v>8.09</v>
      </c>
      <c r="S2984" s="2">
        <f>Table1[[#This Row],[units_sold]]*(Table1[[#This Row],[return_rate]]/100)</f>
        <v>486.37079999999997</v>
      </c>
      <c r="T2984" s="2">
        <f>Table1[[#This Row],[units_sold]]-Table1[[#This Row],[unit_return]]</f>
        <v>5525.6292000000003</v>
      </c>
      <c r="U2984">
        <f>Table1[[#This Row],[final_sold]]*Table1[[#This Row],[final_price]]</f>
        <v>129542010.18506093</v>
      </c>
      <c r="V2984">
        <v>4.38</v>
      </c>
      <c r="W2984">
        <v>14.98</v>
      </c>
    </row>
    <row r="2985" spans="1:23" x14ac:dyDescent="0.3">
      <c r="A2985">
        <v>2024</v>
      </c>
      <c r="B2985" t="s">
        <v>42</v>
      </c>
      <c r="C2985" t="s">
        <v>20</v>
      </c>
      <c r="D2985">
        <v>86293</v>
      </c>
      <c r="E2985">
        <v>2.98</v>
      </c>
      <c r="F2985" s="2">
        <f>Table1[[#This Row],[website_traffic]]*(Table1[[#This Row],[conversion_rate]]/100)</f>
        <v>2571.5313999999998</v>
      </c>
      <c r="G2985">
        <v>136996.53</v>
      </c>
      <c r="H2985" s="2">
        <f>Table1[[#This Row],[marketing_spend]]/Table1[[#This Row],[customer buying]]</f>
        <v>53.274297953351848</v>
      </c>
      <c r="I2985">
        <v>12381.89</v>
      </c>
      <c r="J2985">
        <v>36.799999999999997</v>
      </c>
      <c r="K2985" s="1">
        <f t="shared" si="46"/>
        <v>7825.35448</v>
      </c>
      <c r="L2985">
        <v>376.84</v>
      </c>
      <c r="M2985">
        <v>0.85</v>
      </c>
      <c r="N2985" s="1">
        <f>Table1[[#This Row],[final_price]]*Table1[[#This Row],[competitor_price_index]]</f>
        <v>6651.5513080000001</v>
      </c>
      <c r="O2985" t="s">
        <v>45</v>
      </c>
      <c r="P2985">
        <v>4681</v>
      </c>
      <c r="Q2985">
        <v>1974</v>
      </c>
      <c r="R2985">
        <v>6.53</v>
      </c>
      <c r="S2985" s="2">
        <f>Table1[[#This Row],[units_sold]]*(Table1[[#This Row],[return_rate]]/100)</f>
        <v>128.90219999999999</v>
      </c>
      <c r="T2985" s="2">
        <f>Table1[[#This Row],[units_sold]]-Table1[[#This Row],[unit_return]]</f>
        <v>1845.0978</v>
      </c>
      <c r="U2985">
        <f>Table1[[#This Row],[final_sold]]*Table1[[#This Row],[final_price]]</f>
        <v>14438544.335268144</v>
      </c>
      <c r="V2985">
        <v>3.84</v>
      </c>
      <c r="W2985">
        <v>10.23</v>
      </c>
    </row>
    <row r="2986" spans="1:23" x14ac:dyDescent="0.3">
      <c r="A2986">
        <v>2024</v>
      </c>
      <c r="B2986" t="s">
        <v>42</v>
      </c>
      <c r="C2986" t="s">
        <v>18</v>
      </c>
      <c r="D2986">
        <v>15063</v>
      </c>
      <c r="E2986">
        <v>1.06</v>
      </c>
      <c r="F2986" s="2">
        <f>Table1[[#This Row],[website_traffic]]*(Table1[[#This Row],[conversion_rate]]/100)</f>
        <v>159.6678</v>
      </c>
      <c r="G2986">
        <v>61257.37</v>
      </c>
      <c r="H2986" s="2">
        <f>Table1[[#This Row],[marketing_spend]]/Table1[[#This Row],[customer buying]]</f>
        <v>383.65512645630491</v>
      </c>
      <c r="I2986">
        <v>27300.17</v>
      </c>
      <c r="J2986">
        <v>15.1</v>
      </c>
      <c r="K2986" s="1">
        <f t="shared" si="46"/>
        <v>23177.844329999996</v>
      </c>
      <c r="L2986">
        <v>337.32</v>
      </c>
      <c r="M2986">
        <v>1</v>
      </c>
      <c r="N2986" s="1">
        <f>Table1[[#This Row],[final_price]]*Table1[[#This Row],[competitor_price_index]]</f>
        <v>23177.844329999996</v>
      </c>
      <c r="O2986" t="s">
        <v>45</v>
      </c>
      <c r="P2986">
        <v>2059</v>
      </c>
      <c r="Q2986">
        <v>123</v>
      </c>
      <c r="R2986">
        <v>3.22</v>
      </c>
      <c r="S2986" s="2">
        <f>Table1[[#This Row],[units_sold]]*(Table1[[#This Row],[return_rate]]/100)</f>
        <v>3.9605999999999999</v>
      </c>
      <c r="T2986" s="2">
        <f>Table1[[#This Row],[units_sold]]-Table1[[#This Row],[unit_return]]</f>
        <v>119.0394</v>
      </c>
      <c r="U2986">
        <f>Table1[[#This Row],[final_sold]]*Table1[[#This Row],[final_price]]</f>
        <v>2759076.6823366014</v>
      </c>
      <c r="V2986">
        <v>3.87</v>
      </c>
      <c r="W2986">
        <v>10.119999999999999</v>
      </c>
    </row>
    <row r="2987" spans="1:23" x14ac:dyDescent="0.3">
      <c r="A2987">
        <v>2024</v>
      </c>
      <c r="B2987" t="s">
        <v>42</v>
      </c>
      <c r="C2987" t="s">
        <v>21</v>
      </c>
      <c r="D2987">
        <v>95306</v>
      </c>
      <c r="E2987">
        <v>2.39</v>
      </c>
      <c r="F2987" s="2">
        <f>Table1[[#This Row],[website_traffic]]*(Table1[[#This Row],[conversion_rate]]/100)</f>
        <v>2277.8134</v>
      </c>
      <c r="G2987">
        <v>353868.23</v>
      </c>
      <c r="H2987" s="2">
        <f>Table1[[#This Row],[marketing_spend]]/Table1[[#This Row],[customer buying]]</f>
        <v>155.3543543119028</v>
      </c>
      <c r="I2987">
        <v>27264.799999999999</v>
      </c>
      <c r="J2987">
        <v>25.77</v>
      </c>
      <c r="K2987" s="1">
        <f t="shared" si="46"/>
        <v>20238.661039999999</v>
      </c>
      <c r="L2987">
        <v>416.58</v>
      </c>
      <c r="M2987">
        <v>1.06</v>
      </c>
      <c r="N2987" s="1">
        <f>Table1[[#This Row],[final_price]]*Table1[[#This Row],[competitor_price_index]]</f>
        <v>21452.9807024</v>
      </c>
      <c r="O2987" t="s">
        <v>44</v>
      </c>
      <c r="P2987">
        <v>4328</v>
      </c>
      <c r="Q2987">
        <v>1685</v>
      </c>
      <c r="R2987">
        <v>14.45</v>
      </c>
      <c r="S2987" s="2">
        <f>Table1[[#This Row],[units_sold]]*(Table1[[#This Row],[return_rate]]/100)</f>
        <v>243.48249999999999</v>
      </c>
      <c r="T2987" s="2">
        <f>Table1[[#This Row],[units_sold]]-Table1[[#This Row],[unit_return]]</f>
        <v>1441.5174999999999</v>
      </c>
      <c r="U2987">
        <f>Table1[[#This Row],[final_sold]]*Table1[[#This Row],[final_price]]</f>
        <v>29174384.065728199</v>
      </c>
      <c r="V2987">
        <v>2.96</v>
      </c>
      <c r="W2987">
        <v>13.97</v>
      </c>
    </row>
    <row r="2988" spans="1:23" x14ac:dyDescent="0.3">
      <c r="A2988">
        <v>2024</v>
      </c>
      <c r="B2988" t="s">
        <v>42</v>
      </c>
      <c r="C2988" t="s">
        <v>21</v>
      </c>
      <c r="D2988">
        <v>41213</v>
      </c>
      <c r="E2988">
        <v>6.37</v>
      </c>
      <c r="F2988" s="2">
        <f>Table1[[#This Row],[website_traffic]]*(Table1[[#This Row],[conversion_rate]]/100)</f>
        <v>2625.2681000000002</v>
      </c>
      <c r="G2988">
        <v>148323.66</v>
      </c>
      <c r="H2988" s="2">
        <f>Table1[[#This Row],[marketing_spend]]/Table1[[#This Row],[customer buying]]</f>
        <v>56.498481050373478</v>
      </c>
      <c r="I2988">
        <v>39937.57</v>
      </c>
      <c r="J2988">
        <v>36.33</v>
      </c>
      <c r="K2988" s="1">
        <f t="shared" si="46"/>
        <v>25428.250819000001</v>
      </c>
      <c r="L2988">
        <v>302.89</v>
      </c>
      <c r="M2988">
        <v>0.99</v>
      </c>
      <c r="N2988" s="1">
        <f>Table1[[#This Row],[final_price]]*Table1[[#This Row],[competitor_price_index]]</f>
        <v>25173.96831081</v>
      </c>
      <c r="O2988" t="s">
        <v>45</v>
      </c>
      <c r="P2988">
        <v>2208</v>
      </c>
      <c r="Q2988">
        <v>2252</v>
      </c>
      <c r="R2988">
        <v>13.59</v>
      </c>
      <c r="S2988" s="2">
        <f>Table1[[#This Row],[units_sold]]*(Table1[[#This Row],[return_rate]]/100)</f>
        <v>306.04679999999996</v>
      </c>
      <c r="T2988" s="2">
        <f>Table1[[#This Row],[units_sold]]-Table1[[#This Row],[unit_return]]</f>
        <v>1945.9531999999999</v>
      </c>
      <c r="U2988">
        <f>Table1[[#This Row],[final_sold]]*Table1[[#This Row],[final_price]]</f>
        <v>49482186.051635668</v>
      </c>
      <c r="V2988">
        <v>4.29</v>
      </c>
      <c r="W2988">
        <v>12.9</v>
      </c>
    </row>
    <row r="2989" spans="1:23" x14ac:dyDescent="0.3">
      <c r="A2989">
        <v>2024</v>
      </c>
      <c r="B2989" t="s">
        <v>42</v>
      </c>
      <c r="C2989" t="s">
        <v>22</v>
      </c>
      <c r="D2989">
        <v>125822</v>
      </c>
      <c r="E2989">
        <v>6.67</v>
      </c>
      <c r="F2989" s="2">
        <f>Table1[[#This Row],[website_traffic]]*(Table1[[#This Row],[conversion_rate]]/100)</f>
        <v>8392.3274000000001</v>
      </c>
      <c r="G2989">
        <v>372335.83</v>
      </c>
      <c r="H2989" s="2">
        <f>Table1[[#This Row],[marketing_spend]]/Table1[[#This Row],[customer buying]]</f>
        <v>44.366218362739282</v>
      </c>
      <c r="I2989">
        <v>36668.58</v>
      </c>
      <c r="J2989">
        <v>45.91</v>
      </c>
      <c r="K2989" s="1">
        <f t="shared" si="46"/>
        <v>19834.034922000003</v>
      </c>
      <c r="L2989">
        <v>226.01</v>
      </c>
      <c r="M2989">
        <v>0.84</v>
      </c>
      <c r="N2989" s="1">
        <f>Table1[[#This Row],[final_price]]*Table1[[#This Row],[competitor_price_index]]</f>
        <v>16660.589334480002</v>
      </c>
      <c r="O2989" t="s">
        <v>45</v>
      </c>
      <c r="P2989">
        <v>1197</v>
      </c>
      <c r="Q2989">
        <v>4447</v>
      </c>
      <c r="R2989">
        <v>15.44</v>
      </c>
      <c r="S2989" s="2">
        <f>Table1[[#This Row],[units_sold]]*(Table1[[#This Row],[return_rate]]/100)</f>
        <v>686.6167999999999</v>
      </c>
      <c r="T2989" s="2">
        <f>Table1[[#This Row],[units_sold]]-Table1[[#This Row],[unit_return]]</f>
        <v>3760.3832000000002</v>
      </c>
      <c r="U2989">
        <f>Table1[[#This Row],[final_sold]]*Table1[[#This Row],[final_price]]</f>
        <v>74583571.708902121</v>
      </c>
      <c r="V2989">
        <v>2.65</v>
      </c>
      <c r="W2989">
        <v>11.22</v>
      </c>
    </row>
    <row r="2990" spans="1:23" x14ac:dyDescent="0.3">
      <c r="A2990">
        <v>2024</v>
      </c>
      <c r="B2990" t="s">
        <v>42</v>
      </c>
      <c r="C2990" t="s">
        <v>18</v>
      </c>
      <c r="D2990">
        <v>93674</v>
      </c>
      <c r="E2990">
        <v>4.97</v>
      </c>
      <c r="F2990" s="2">
        <f>Table1[[#This Row],[website_traffic]]*(Table1[[#This Row],[conversion_rate]]/100)</f>
        <v>4655.5977999999996</v>
      </c>
      <c r="G2990">
        <v>139970.66</v>
      </c>
      <c r="H2990" s="2">
        <f>Table1[[#This Row],[marketing_spend]]/Table1[[#This Row],[customer buying]]</f>
        <v>30.06502408777666</v>
      </c>
      <c r="I2990">
        <v>42202.7</v>
      </c>
      <c r="J2990">
        <v>20.47</v>
      </c>
      <c r="K2990" s="1">
        <f t="shared" si="46"/>
        <v>33563.807309999997</v>
      </c>
      <c r="L2990">
        <v>443.22</v>
      </c>
      <c r="M2990">
        <v>0.89</v>
      </c>
      <c r="N2990" s="1">
        <f>Table1[[#This Row],[final_price]]*Table1[[#This Row],[competitor_price_index]]</f>
        <v>29871.788505899996</v>
      </c>
      <c r="O2990" t="s">
        <v>45</v>
      </c>
      <c r="P2990">
        <v>4500</v>
      </c>
      <c r="Q2990">
        <v>3798</v>
      </c>
      <c r="R2990">
        <v>21.31</v>
      </c>
      <c r="S2990" s="2">
        <f>Table1[[#This Row],[units_sold]]*(Table1[[#This Row],[return_rate]]/100)</f>
        <v>809.35379999999998</v>
      </c>
      <c r="T2990" s="2">
        <f>Table1[[#This Row],[units_sold]]-Table1[[#This Row],[unit_return]]</f>
        <v>2988.6462000000001</v>
      </c>
      <c r="U2990">
        <f>Table1[[#This Row],[final_sold]]*Table1[[#This Row],[final_price]]</f>
        <v>100310345.17456372</v>
      </c>
      <c r="V2990">
        <v>4.08</v>
      </c>
      <c r="W2990">
        <v>7.62</v>
      </c>
    </row>
    <row r="2991" spans="1:23" x14ac:dyDescent="0.3">
      <c r="A2991">
        <v>2024</v>
      </c>
      <c r="B2991" t="s">
        <v>42</v>
      </c>
      <c r="C2991" t="s">
        <v>22</v>
      </c>
      <c r="D2991">
        <v>195080</v>
      </c>
      <c r="E2991">
        <v>7.86</v>
      </c>
      <c r="F2991" s="2">
        <f>Table1[[#This Row],[website_traffic]]*(Table1[[#This Row],[conversion_rate]]/100)</f>
        <v>15333.288</v>
      </c>
      <c r="G2991">
        <v>193761.23</v>
      </c>
      <c r="H2991" s="2">
        <f>Table1[[#This Row],[marketing_spend]]/Table1[[#This Row],[customer buying]]</f>
        <v>12.63663931702059</v>
      </c>
      <c r="I2991">
        <v>4096.46</v>
      </c>
      <c r="J2991">
        <v>32.229999999999997</v>
      </c>
      <c r="K2991" s="1">
        <f t="shared" si="46"/>
        <v>2776.1709419999997</v>
      </c>
      <c r="L2991">
        <v>180.63</v>
      </c>
      <c r="M2991">
        <v>0.96</v>
      </c>
      <c r="N2991" s="1">
        <f>Table1[[#This Row],[final_price]]*Table1[[#This Row],[competitor_price_index]]</f>
        <v>2665.1241043199998</v>
      </c>
      <c r="O2991" t="s">
        <v>45</v>
      </c>
      <c r="P2991">
        <v>240</v>
      </c>
      <c r="Q2991">
        <v>8095</v>
      </c>
      <c r="R2991">
        <v>22.86</v>
      </c>
      <c r="S2991" s="2">
        <f>Table1[[#This Row],[units_sold]]*(Table1[[#This Row],[return_rate]]/100)</f>
        <v>1850.5170000000001</v>
      </c>
      <c r="T2991" s="2">
        <f>Table1[[#This Row],[units_sold]]-Table1[[#This Row],[unit_return]]</f>
        <v>6244.4830000000002</v>
      </c>
      <c r="U2991">
        <f>Table1[[#This Row],[final_sold]]*Table1[[#This Row],[final_price]]</f>
        <v>17335752.252412986</v>
      </c>
      <c r="V2991">
        <v>2.64</v>
      </c>
      <c r="W2991">
        <v>8.18</v>
      </c>
    </row>
    <row r="2992" spans="1:23" x14ac:dyDescent="0.3">
      <c r="A2992">
        <v>2024</v>
      </c>
      <c r="B2992" t="s">
        <v>42</v>
      </c>
      <c r="C2992" t="s">
        <v>22</v>
      </c>
      <c r="D2992">
        <v>131241</v>
      </c>
      <c r="E2992">
        <v>7.77</v>
      </c>
      <c r="F2992" s="2">
        <f>Table1[[#This Row],[website_traffic]]*(Table1[[#This Row],[conversion_rate]]/100)</f>
        <v>10197.425699999998</v>
      </c>
      <c r="G2992">
        <v>321069.90000000002</v>
      </c>
      <c r="H2992" s="2">
        <f>Table1[[#This Row],[marketing_spend]]/Table1[[#This Row],[customer buying]]</f>
        <v>31.485387532659352</v>
      </c>
      <c r="I2992">
        <v>47740.959999999999</v>
      </c>
      <c r="J2992">
        <v>14.69</v>
      </c>
      <c r="K2992" s="1">
        <f t="shared" si="46"/>
        <v>40727.812976000001</v>
      </c>
      <c r="L2992">
        <v>303.51</v>
      </c>
      <c r="M2992">
        <v>0.88</v>
      </c>
      <c r="N2992" s="1">
        <f>Table1[[#This Row],[final_price]]*Table1[[#This Row],[competitor_price_index]]</f>
        <v>35840.47541888</v>
      </c>
      <c r="O2992" t="s">
        <v>44</v>
      </c>
      <c r="P2992">
        <v>1016</v>
      </c>
      <c r="Q2992">
        <v>12415</v>
      </c>
      <c r="R2992">
        <v>19.86</v>
      </c>
      <c r="S2992" s="2">
        <f>Table1[[#This Row],[units_sold]]*(Table1[[#This Row],[return_rate]]/100)</f>
        <v>2465.6190000000001</v>
      </c>
      <c r="T2992" s="2">
        <f>Table1[[#This Row],[units_sold]]-Table1[[#This Row],[unit_return]]</f>
        <v>9949.3809999999994</v>
      </c>
      <c r="U2992">
        <f>Table1[[#This Row],[final_sold]]*Table1[[#This Row],[final_price]]</f>
        <v>405216528.59496784</v>
      </c>
      <c r="V2992">
        <v>4.87</v>
      </c>
      <c r="W2992">
        <v>13.31</v>
      </c>
    </row>
    <row r="2993" spans="1:23" x14ac:dyDescent="0.3">
      <c r="A2993">
        <v>2024</v>
      </c>
      <c r="B2993" t="s">
        <v>42</v>
      </c>
      <c r="C2993" t="s">
        <v>19</v>
      </c>
      <c r="D2993">
        <v>150519</v>
      </c>
      <c r="E2993">
        <v>7.77</v>
      </c>
      <c r="F2993" s="2">
        <f>Table1[[#This Row],[website_traffic]]*(Table1[[#This Row],[conversion_rate]]/100)</f>
        <v>11695.326299999999</v>
      </c>
      <c r="G2993">
        <v>456066.35</v>
      </c>
      <c r="H2993" s="2">
        <f>Table1[[#This Row],[marketing_spend]]/Table1[[#This Row],[customer buying]]</f>
        <v>38.995607159759196</v>
      </c>
      <c r="I2993">
        <v>18284</v>
      </c>
      <c r="J2993">
        <v>3.22</v>
      </c>
      <c r="K2993" s="1">
        <f t="shared" si="46"/>
        <v>17695.2552</v>
      </c>
      <c r="L2993">
        <v>429.08</v>
      </c>
      <c r="M2993">
        <v>1.1599999999999999</v>
      </c>
      <c r="N2993" s="1">
        <f>Table1[[#This Row],[final_price]]*Table1[[#This Row],[competitor_price_index]]</f>
        <v>20526.496031999999</v>
      </c>
      <c r="O2993" t="s">
        <v>45</v>
      </c>
      <c r="P2993">
        <v>3577</v>
      </c>
      <c r="Q2993">
        <v>9286</v>
      </c>
      <c r="R2993">
        <v>16.149999999999999</v>
      </c>
      <c r="S2993" s="2">
        <f>Table1[[#This Row],[units_sold]]*(Table1[[#This Row],[return_rate]]/100)</f>
        <v>1499.6889999999999</v>
      </c>
      <c r="T2993" s="2">
        <f>Table1[[#This Row],[units_sold]]-Table1[[#This Row],[unit_return]]</f>
        <v>7786.3109999999997</v>
      </c>
      <c r="U2993">
        <f>Table1[[#This Row],[final_sold]]*Table1[[#This Row],[final_price]]</f>
        <v>137780760.21156719</v>
      </c>
      <c r="V2993">
        <v>3.97</v>
      </c>
      <c r="W2993">
        <v>10.82</v>
      </c>
    </row>
    <row r="2994" spans="1:23" x14ac:dyDescent="0.3">
      <c r="A2994">
        <v>2024</v>
      </c>
      <c r="B2994" t="s">
        <v>42</v>
      </c>
      <c r="C2994" t="s">
        <v>22</v>
      </c>
      <c r="D2994">
        <v>114570</v>
      </c>
      <c r="E2994">
        <v>6.28</v>
      </c>
      <c r="F2994" s="2">
        <f>Table1[[#This Row],[website_traffic]]*(Table1[[#This Row],[conversion_rate]]/100)</f>
        <v>7194.996000000001</v>
      </c>
      <c r="G2994">
        <v>451642.45</v>
      </c>
      <c r="H2994" s="2">
        <f>Table1[[#This Row],[marketing_spend]]/Table1[[#This Row],[customer buying]]</f>
        <v>62.771744417926008</v>
      </c>
      <c r="I2994">
        <v>22154.58</v>
      </c>
      <c r="J2994">
        <v>34.81</v>
      </c>
      <c r="K2994" s="1">
        <f t="shared" si="46"/>
        <v>14442.570701999999</v>
      </c>
      <c r="L2994">
        <v>336.38</v>
      </c>
      <c r="M2994">
        <v>1.06</v>
      </c>
      <c r="N2994" s="1">
        <f>Table1[[#This Row],[final_price]]*Table1[[#This Row],[competitor_price_index]]</f>
        <v>15309.12494412</v>
      </c>
      <c r="O2994" t="s">
        <v>45</v>
      </c>
      <c r="P2994">
        <v>1863</v>
      </c>
      <c r="Q2994">
        <v>6676</v>
      </c>
      <c r="R2994">
        <v>3.87</v>
      </c>
      <c r="S2994" s="2">
        <f>Table1[[#This Row],[units_sold]]*(Table1[[#This Row],[return_rate]]/100)</f>
        <v>258.3612</v>
      </c>
      <c r="T2994" s="2">
        <f>Table1[[#This Row],[units_sold]]-Table1[[#This Row],[unit_return]]</f>
        <v>6417.6387999999997</v>
      </c>
      <c r="U2994">
        <f>Table1[[#This Row],[final_sold]]*Table1[[#This Row],[final_price]]</f>
        <v>92687202.108898431</v>
      </c>
      <c r="V2994">
        <v>4.6399999999999997</v>
      </c>
      <c r="W2994">
        <v>10.94</v>
      </c>
    </row>
    <row r="2995" spans="1:23" x14ac:dyDescent="0.3">
      <c r="A2995">
        <v>2024</v>
      </c>
      <c r="B2995" t="s">
        <v>42</v>
      </c>
      <c r="C2995" t="s">
        <v>19</v>
      </c>
      <c r="D2995">
        <v>137285</v>
      </c>
      <c r="E2995">
        <v>5.63</v>
      </c>
      <c r="F2995" s="2">
        <f>Table1[[#This Row],[website_traffic]]*(Table1[[#This Row],[conversion_rate]]/100)</f>
        <v>7729.1454999999996</v>
      </c>
      <c r="G2995">
        <v>287423.65999999997</v>
      </c>
      <c r="H2995" s="2">
        <f>Table1[[#This Row],[marketing_spend]]/Table1[[#This Row],[customer buying]]</f>
        <v>37.186990463564179</v>
      </c>
      <c r="I2995">
        <v>5299.24</v>
      </c>
      <c r="J2995">
        <v>48.68</v>
      </c>
      <c r="K2995" s="1">
        <f t="shared" si="46"/>
        <v>2719.5699679999998</v>
      </c>
      <c r="L2995">
        <v>362.57</v>
      </c>
      <c r="M2995">
        <v>1.0900000000000001</v>
      </c>
      <c r="N2995" s="1">
        <f>Table1[[#This Row],[final_price]]*Table1[[#This Row],[competitor_price_index]]</f>
        <v>2964.3312651199999</v>
      </c>
      <c r="O2995" t="s">
        <v>45</v>
      </c>
      <c r="P2995">
        <v>4520</v>
      </c>
      <c r="Q2995">
        <v>4761</v>
      </c>
      <c r="R2995">
        <v>11.15</v>
      </c>
      <c r="S2995" s="2">
        <f>Table1[[#This Row],[units_sold]]*(Table1[[#This Row],[return_rate]]/100)</f>
        <v>530.85149999999999</v>
      </c>
      <c r="T2995" s="2">
        <f>Table1[[#This Row],[units_sold]]-Table1[[#This Row],[unit_return]]</f>
        <v>4230.1485000000002</v>
      </c>
      <c r="U2995">
        <f>Table1[[#This Row],[final_sold]]*Table1[[#This Row],[final_price]]</f>
        <v>11504184.820780247</v>
      </c>
      <c r="V2995">
        <v>3.08</v>
      </c>
      <c r="W2995">
        <v>7.61</v>
      </c>
    </row>
    <row r="2996" spans="1:23" x14ac:dyDescent="0.3">
      <c r="A2996">
        <v>2024</v>
      </c>
      <c r="B2996" t="s">
        <v>42</v>
      </c>
      <c r="C2996" t="s">
        <v>21</v>
      </c>
      <c r="D2996">
        <v>181312</v>
      </c>
      <c r="E2996">
        <v>5.61</v>
      </c>
      <c r="F2996" s="2">
        <f>Table1[[#This Row],[website_traffic]]*(Table1[[#This Row],[conversion_rate]]/100)</f>
        <v>10171.603200000001</v>
      </c>
      <c r="G2996">
        <v>344506.87</v>
      </c>
      <c r="H2996" s="2">
        <f>Table1[[#This Row],[marketing_spend]]/Table1[[#This Row],[customer buying]]</f>
        <v>33.869475954390353</v>
      </c>
      <c r="I2996">
        <v>24776.76</v>
      </c>
      <c r="J2996">
        <v>53.73</v>
      </c>
      <c r="K2996" s="1">
        <f t="shared" si="46"/>
        <v>11464.206851999999</v>
      </c>
      <c r="L2996">
        <v>427.74</v>
      </c>
      <c r="M2996">
        <v>1.0900000000000001</v>
      </c>
      <c r="N2996" s="1">
        <f>Table1[[#This Row],[final_price]]*Table1[[#This Row],[competitor_price_index]]</f>
        <v>12495.985468680001</v>
      </c>
      <c r="O2996" t="s">
        <v>45</v>
      </c>
      <c r="P2996">
        <v>1363</v>
      </c>
      <c r="Q2996">
        <v>5411</v>
      </c>
      <c r="R2996">
        <v>6.17</v>
      </c>
      <c r="S2996" s="2">
        <f>Table1[[#This Row],[units_sold]]*(Table1[[#This Row],[return_rate]]/100)</f>
        <v>333.8587</v>
      </c>
      <c r="T2996" s="2">
        <f>Table1[[#This Row],[units_sold]]-Table1[[#This Row],[unit_return]]</f>
        <v>5077.1413000000002</v>
      </c>
      <c r="U2996">
        <f>Table1[[#This Row],[final_sold]]*Table1[[#This Row],[final_price]]</f>
        <v>58205398.080032185</v>
      </c>
      <c r="V2996">
        <v>2.66</v>
      </c>
      <c r="W2996">
        <v>16.3</v>
      </c>
    </row>
    <row r="2997" spans="1:23" x14ac:dyDescent="0.3">
      <c r="A2997">
        <v>2024</v>
      </c>
      <c r="B2997" t="s">
        <v>42</v>
      </c>
      <c r="C2997" t="s">
        <v>20</v>
      </c>
      <c r="D2997">
        <v>181940</v>
      </c>
      <c r="E2997">
        <v>3.78</v>
      </c>
      <c r="F2997" s="2">
        <f>Table1[[#This Row],[website_traffic]]*(Table1[[#This Row],[conversion_rate]]/100)</f>
        <v>6877.3320000000003</v>
      </c>
      <c r="G2997">
        <v>488919.61</v>
      </c>
      <c r="H2997" s="2">
        <f>Table1[[#This Row],[marketing_spend]]/Table1[[#This Row],[customer buying]]</f>
        <v>71.091465411296113</v>
      </c>
      <c r="I2997">
        <v>5465.08</v>
      </c>
      <c r="J2997">
        <v>3.85</v>
      </c>
      <c r="K2997" s="1">
        <f t="shared" si="46"/>
        <v>5254.6744200000003</v>
      </c>
      <c r="L2997">
        <v>192.87</v>
      </c>
      <c r="M2997">
        <v>1.1000000000000001</v>
      </c>
      <c r="N2997" s="1">
        <f>Table1[[#This Row],[final_price]]*Table1[[#This Row],[competitor_price_index]]</f>
        <v>5780.1418620000004</v>
      </c>
      <c r="O2997" t="s">
        <v>44</v>
      </c>
      <c r="P2997">
        <v>649</v>
      </c>
      <c r="Q2997">
        <v>6275</v>
      </c>
      <c r="R2997">
        <v>6.77</v>
      </c>
      <c r="S2997" s="2">
        <f>Table1[[#This Row],[units_sold]]*(Table1[[#This Row],[return_rate]]/100)</f>
        <v>424.8175</v>
      </c>
      <c r="T2997" s="2">
        <f>Table1[[#This Row],[units_sold]]-Table1[[#This Row],[unit_return]]</f>
        <v>5850.1824999999999</v>
      </c>
      <c r="U2997">
        <f>Table1[[#This Row],[final_sold]]*Table1[[#This Row],[final_price]]</f>
        <v>30740804.335081652</v>
      </c>
      <c r="V2997">
        <v>3.65</v>
      </c>
      <c r="W2997">
        <v>12.39</v>
      </c>
    </row>
    <row r="2998" spans="1:23" x14ac:dyDescent="0.3">
      <c r="A2998">
        <v>2024</v>
      </c>
      <c r="B2998" t="s">
        <v>42</v>
      </c>
      <c r="C2998" t="s">
        <v>20</v>
      </c>
      <c r="D2998">
        <v>55232</v>
      </c>
      <c r="E2998">
        <v>4.04</v>
      </c>
      <c r="F2998" s="2">
        <f>Table1[[#This Row],[website_traffic]]*(Table1[[#This Row],[conversion_rate]]/100)</f>
        <v>2231.3728000000001</v>
      </c>
      <c r="G2998">
        <v>340609.02</v>
      </c>
      <c r="H2998" s="2">
        <f>Table1[[#This Row],[marketing_spend]]/Table1[[#This Row],[customer buying]]</f>
        <v>152.64550145990844</v>
      </c>
      <c r="I2998">
        <v>33307.43</v>
      </c>
      <c r="J2998">
        <v>32.28</v>
      </c>
      <c r="K2998" s="1">
        <f t="shared" si="46"/>
        <v>22555.791596000003</v>
      </c>
      <c r="L2998">
        <v>279.35000000000002</v>
      </c>
      <c r="M2998">
        <v>1.03</v>
      </c>
      <c r="N2998" s="1">
        <f>Table1[[#This Row],[final_price]]*Table1[[#This Row],[competitor_price_index]]</f>
        <v>23232.465343880005</v>
      </c>
      <c r="O2998" t="s">
        <v>45</v>
      </c>
      <c r="P2998">
        <v>3554</v>
      </c>
      <c r="Q2998">
        <v>2021</v>
      </c>
      <c r="R2998">
        <v>22.87</v>
      </c>
      <c r="S2998" s="2">
        <f>Table1[[#This Row],[units_sold]]*(Table1[[#This Row],[return_rate]]/100)</f>
        <v>462.20270000000005</v>
      </c>
      <c r="T2998" s="2">
        <f>Table1[[#This Row],[units_sold]]-Table1[[#This Row],[unit_return]]</f>
        <v>1558.7973</v>
      </c>
      <c r="U2998">
        <f>Table1[[#This Row],[final_sold]]*Table1[[#This Row],[final_price]]</f>
        <v>35159907.039207496</v>
      </c>
      <c r="V2998">
        <v>4.53</v>
      </c>
      <c r="W2998">
        <v>14.82</v>
      </c>
    </row>
    <row r="2999" spans="1:23" x14ac:dyDescent="0.3">
      <c r="A2999">
        <v>2024</v>
      </c>
      <c r="B2999" t="s">
        <v>42</v>
      </c>
      <c r="C2999" t="s">
        <v>18</v>
      </c>
      <c r="D2999">
        <v>137094</v>
      </c>
      <c r="E2999">
        <v>5.18</v>
      </c>
      <c r="F2999" s="2">
        <f>Table1[[#This Row],[website_traffic]]*(Table1[[#This Row],[conversion_rate]]/100)</f>
        <v>7101.4691999999995</v>
      </c>
      <c r="G2999">
        <v>6805.12</v>
      </c>
      <c r="H2999" s="2">
        <f>Table1[[#This Row],[marketing_spend]]/Table1[[#This Row],[customer buying]]</f>
        <v>0.95826931137010363</v>
      </c>
      <c r="I2999">
        <v>15788.66</v>
      </c>
      <c r="J2999">
        <v>23.85</v>
      </c>
      <c r="K2999" s="1">
        <f t="shared" si="46"/>
        <v>12023.06459</v>
      </c>
      <c r="L2999">
        <v>461.85</v>
      </c>
      <c r="M2999">
        <v>1</v>
      </c>
      <c r="N2999" s="1">
        <f>Table1[[#This Row],[final_price]]*Table1[[#This Row],[competitor_price_index]]</f>
        <v>12023.06459</v>
      </c>
      <c r="O2999" t="s">
        <v>44</v>
      </c>
      <c r="P2999">
        <v>1428</v>
      </c>
      <c r="Q2999">
        <v>4509</v>
      </c>
      <c r="R2999">
        <v>6.25</v>
      </c>
      <c r="S2999" s="2">
        <f>Table1[[#This Row],[units_sold]]*(Table1[[#This Row],[return_rate]]/100)</f>
        <v>281.8125</v>
      </c>
      <c r="T2999" s="2">
        <f>Table1[[#This Row],[units_sold]]-Table1[[#This Row],[unit_return]]</f>
        <v>4227.1875</v>
      </c>
      <c r="U2999">
        <f>Table1[[#This Row],[final_sold]]*Table1[[#This Row],[final_price]]</f>
        <v>50823748.346540622</v>
      </c>
      <c r="V2999">
        <v>2.54</v>
      </c>
      <c r="W2999">
        <v>8.48</v>
      </c>
    </row>
    <row r="3000" spans="1:23" x14ac:dyDescent="0.3">
      <c r="A3000">
        <v>2024</v>
      </c>
      <c r="B3000" t="s">
        <v>42</v>
      </c>
      <c r="C3000" t="s">
        <v>21</v>
      </c>
      <c r="D3000">
        <v>74916</v>
      </c>
      <c r="E3000">
        <v>3.55</v>
      </c>
      <c r="F3000" s="2">
        <f>Table1[[#This Row],[website_traffic]]*(Table1[[#This Row],[conversion_rate]]/100)</f>
        <v>2659.5179999999996</v>
      </c>
      <c r="G3000">
        <v>14761.27</v>
      </c>
      <c r="H3000" s="2">
        <f>Table1[[#This Row],[marketing_spend]]/Table1[[#This Row],[customer buying]]</f>
        <v>5.5503553651451139</v>
      </c>
      <c r="I3000">
        <v>10911.24</v>
      </c>
      <c r="J3000">
        <v>4.34</v>
      </c>
      <c r="K3000" s="1">
        <f t="shared" si="46"/>
        <v>10437.692184</v>
      </c>
      <c r="L3000">
        <v>212.89</v>
      </c>
      <c r="M3000">
        <v>1.06</v>
      </c>
      <c r="N3000" s="1">
        <f>Table1[[#This Row],[final_price]]*Table1[[#This Row],[competitor_price_index]]</f>
        <v>11063.953715039999</v>
      </c>
      <c r="O3000" t="s">
        <v>45</v>
      </c>
      <c r="P3000">
        <v>182</v>
      </c>
      <c r="Q3000">
        <v>2579</v>
      </c>
      <c r="R3000">
        <v>19.05</v>
      </c>
      <c r="S3000" s="2">
        <f>Table1[[#This Row],[units_sold]]*(Table1[[#This Row],[return_rate]]/100)</f>
        <v>491.29950000000002</v>
      </c>
      <c r="T3000" s="2">
        <f>Table1[[#This Row],[units_sold]]-Table1[[#This Row],[unit_return]]</f>
        <v>2087.7004999999999</v>
      </c>
      <c r="U3000">
        <f>Table1[[#This Row],[final_sold]]*Table1[[#This Row],[final_price]]</f>
        <v>21790775.191382889</v>
      </c>
      <c r="V3000">
        <v>4.8499999999999996</v>
      </c>
      <c r="W3000">
        <v>-1.23</v>
      </c>
    </row>
    <row r="3001" spans="1:23" x14ac:dyDescent="0.3">
      <c r="A3001">
        <v>2024</v>
      </c>
      <c r="B3001" t="s">
        <v>42</v>
      </c>
      <c r="C3001" t="s">
        <v>19</v>
      </c>
      <c r="D3001">
        <v>19837</v>
      </c>
      <c r="E3001">
        <v>1.72</v>
      </c>
      <c r="F3001" s="2">
        <f>Table1[[#This Row],[website_traffic]]*(Table1[[#This Row],[conversion_rate]]/100)</f>
        <v>341.19639999999998</v>
      </c>
      <c r="G3001">
        <v>128998.21</v>
      </c>
      <c r="H3001" s="2">
        <f>Table1[[#This Row],[marketing_spend]]/Table1[[#This Row],[customer buying]]</f>
        <v>378.07611686407012</v>
      </c>
      <c r="I3001">
        <v>9185.11</v>
      </c>
      <c r="J3001">
        <v>21.55</v>
      </c>
      <c r="K3001" s="1">
        <f t="shared" si="46"/>
        <v>7205.7187950000007</v>
      </c>
      <c r="L3001">
        <v>211.28</v>
      </c>
      <c r="M3001">
        <v>0.95</v>
      </c>
      <c r="N3001" s="1">
        <f>Table1[[#This Row],[final_price]]*Table1[[#This Row],[competitor_price_index]]</f>
        <v>6845.4328552500001</v>
      </c>
      <c r="O3001" t="s">
        <v>45</v>
      </c>
      <c r="P3001">
        <v>2015</v>
      </c>
      <c r="Q3001">
        <v>194</v>
      </c>
      <c r="R3001">
        <v>3.45</v>
      </c>
      <c r="S3001" s="2">
        <f>Table1[[#This Row],[units_sold]]*(Table1[[#This Row],[return_rate]]/100)</f>
        <v>6.6930000000000005</v>
      </c>
      <c r="T3001" s="2">
        <f>Table1[[#This Row],[units_sold]]-Table1[[#This Row],[unit_return]]</f>
        <v>187.30699999999999</v>
      </c>
      <c r="U3001">
        <f>Table1[[#This Row],[final_sold]]*Table1[[#This Row],[final_price]]</f>
        <v>1349681.570335065</v>
      </c>
      <c r="V3001">
        <v>2.85</v>
      </c>
      <c r="W3001">
        <v>11.41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01228-4E92-4BE2-B23C-D79426E564FC}">
  <dimension ref="A1:P99"/>
  <sheetViews>
    <sheetView topLeftCell="A79" workbookViewId="0">
      <selection activeCell="A98" sqref="A98"/>
      <pivotSelection pane="bottomRight" showHeader="1" extendable="1" activeRow="97" previousRow="97" click="1" r:id="rId4">
        <pivotArea dataOnly="0" outline="0" axis="axisValues" fieldPosition="0"/>
      </pivotSelection>
    </sheetView>
  </sheetViews>
  <sheetFormatPr defaultRowHeight="14.4" x14ac:dyDescent="0.3"/>
  <cols>
    <col min="1" max="1" width="20.33203125" bestFit="1" customWidth="1"/>
    <col min="2" max="2" width="19.77734375" bestFit="1" customWidth="1"/>
    <col min="3" max="3" width="9.77734375" bestFit="1" customWidth="1"/>
    <col min="4" max="4" width="10.5546875" bestFit="1" customWidth="1"/>
    <col min="5" max="7" width="12" bestFit="1" customWidth="1"/>
    <col min="8" max="19" width="3" bestFit="1" customWidth="1"/>
    <col min="20" max="22" width="4" bestFit="1" customWidth="1"/>
    <col min="23" max="23" width="3" bestFit="1" customWidth="1"/>
    <col min="24" max="24" width="4" bestFit="1" customWidth="1"/>
    <col min="25" max="29" width="3" bestFit="1" customWidth="1"/>
    <col min="30" max="30" width="4" bestFit="1" customWidth="1"/>
    <col min="31" max="35" width="3" bestFit="1" customWidth="1"/>
    <col min="36" max="36" width="4" bestFit="1" customWidth="1"/>
    <col min="37" max="38" width="3" bestFit="1" customWidth="1"/>
    <col min="39" max="39" width="4" bestFit="1" customWidth="1"/>
    <col min="40" max="41" width="3" bestFit="1" customWidth="1"/>
    <col min="42" max="204" width="4" bestFit="1" customWidth="1"/>
    <col min="205" max="205" width="5" bestFit="1" customWidth="1"/>
    <col min="206" max="226" width="4" bestFit="1" customWidth="1"/>
    <col min="227" max="227" width="5" bestFit="1" customWidth="1"/>
    <col min="228" max="229" width="4" bestFit="1" customWidth="1"/>
    <col min="230" max="230" width="5" bestFit="1" customWidth="1"/>
    <col min="231" max="244" width="4" bestFit="1" customWidth="1"/>
    <col min="245" max="245" width="5" bestFit="1" customWidth="1"/>
    <col min="246" max="262" width="4" bestFit="1" customWidth="1"/>
    <col min="263" max="263" width="5" bestFit="1" customWidth="1"/>
    <col min="264" max="273" width="4" bestFit="1" customWidth="1"/>
    <col min="274" max="274" width="5" bestFit="1" customWidth="1"/>
    <col min="275" max="275" width="4" bestFit="1" customWidth="1"/>
    <col min="276" max="276" width="5" bestFit="1" customWidth="1"/>
    <col min="277" max="283" width="4" bestFit="1" customWidth="1"/>
    <col min="284" max="284" width="5" bestFit="1" customWidth="1"/>
    <col min="285" max="286" width="4" bestFit="1" customWidth="1"/>
    <col min="287" max="287" width="5" bestFit="1" customWidth="1"/>
    <col min="288" max="288" width="4" bestFit="1" customWidth="1"/>
    <col min="289" max="293" width="5" bestFit="1" customWidth="1"/>
    <col min="294" max="301" width="4" bestFit="1" customWidth="1"/>
    <col min="302" max="302" width="5" bestFit="1" customWidth="1"/>
    <col min="303" max="304" width="4" bestFit="1" customWidth="1"/>
    <col min="305" max="306" width="5" bestFit="1" customWidth="1"/>
    <col min="307" max="310" width="4" bestFit="1" customWidth="1"/>
    <col min="311" max="311" width="5" bestFit="1" customWidth="1"/>
    <col min="312" max="313" width="4" bestFit="1" customWidth="1"/>
    <col min="314" max="315" width="5" bestFit="1" customWidth="1"/>
    <col min="316" max="322" width="4" bestFit="1" customWidth="1"/>
    <col min="323" max="323" width="5" bestFit="1" customWidth="1"/>
    <col min="324" max="324" width="4" bestFit="1" customWidth="1"/>
    <col min="325" max="326" width="5" bestFit="1" customWidth="1"/>
    <col min="327" max="327" width="4" bestFit="1" customWidth="1"/>
    <col min="328" max="328" width="5" bestFit="1" customWidth="1"/>
    <col min="329" max="337" width="4" bestFit="1" customWidth="1"/>
    <col min="338" max="338" width="5" bestFit="1" customWidth="1"/>
    <col min="339" max="339" width="4" bestFit="1" customWidth="1"/>
    <col min="340" max="340" width="5" bestFit="1" customWidth="1"/>
    <col min="341" max="342" width="4" bestFit="1" customWidth="1"/>
    <col min="343" max="344" width="5" bestFit="1" customWidth="1"/>
    <col min="345" max="353" width="4" bestFit="1" customWidth="1"/>
    <col min="354" max="355" width="5" bestFit="1" customWidth="1"/>
    <col min="356" max="359" width="4" bestFit="1" customWidth="1"/>
    <col min="360" max="365" width="5" bestFit="1" customWidth="1"/>
    <col min="366" max="366" width="4" bestFit="1" customWidth="1"/>
    <col min="367" max="368" width="5" bestFit="1" customWidth="1"/>
    <col min="369" max="369" width="4" bestFit="1" customWidth="1"/>
    <col min="370" max="370" width="5" bestFit="1" customWidth="1"/>
    <col min="371" max="371" width="4" bestFit="1" customWidth="1"/>
    <col min="372" max="372" width="5" bestFit="1" customWidth="1"/>
    <col min="373" max="379" width="4" bestFit="1" customWidth="1"/>
    <col min="380" max="380" width="5" bestFit="1" customWidth="1"/>
    <col min="381" max="381" width="4" bestFit="1" customWidth="1"/>
    <col min="382" max="382" width="5" bestFit="1" customWidth="1"/>
    <col min="383" max="385" width="4" bestFit="1" customWidth="1"/>
    <col min="386" max="386" width="5" bestFit="1" customWidth="1"/>
    <col min="387" max="393" width="4" bestFit="1" customWidth="1"/>
    <col min="394" max="394" width="5" bestFit="1" customWidth="1"/>
    <col min="395" max="395" width="4" bestFit="1" customWidth="1"/>
    <col min="396" max="396" width="5" bestFit="1" customWidth="1"/>
    <col min="397" max="397" width="4" bestFit="1" customWidth="1"/>
    <col min="398" max="398" width="5" bestFit="1" customWidth="1"/>
    <col min="399" max="406" width="4" bestFit="1" customWidth="1"/>
    <col min="407" max="407" width="5" bestFit="1" customWidth="1"/>
    <col min="408" max="411" width="4" bestFit="1" customWidth="1"/>
    <col min="412" max="412" width="5" bestFit="1" customWidth="1"/>
    <col min="413" max="413" width="4" bestFit="1" customWidth="1"/>
    <col min="414" max="414" width="5" bestFit="1" customWidth="1"/>
    <col min="415" max="415" width="4" bestFit="1" customWidth="1"/>
    <col min="416" max="416" width="5" bestFit="1" customWidth="1"/>
    <col min="417" max="417" width="4" bestFit="1" customWidth="1"/>
    <col min="418" max="418" width="5" bestFit="1" customWidth="1"/>
    <col min="419" max="421" width="4" bestFit="1" customWidth="1"/>
    <col min="422" max="422" width="5" bestFit="1" customWidth="1"/>
    <col min="423" max="423" width="4" bestFit="1" customWidth="1"/>
    <col min="424" max="424" width="5" bestFit="1" customWidth="1"/>
    <col min="425" max="425" width="4" bestFit="1" customWidth="1"/>
    <col min="426" max="426" width="5" bestFit="1" customWidth="1"/>
    <col min="427" max="427" width="4" bestFit="1" customWidth="1"/>
    <col min="428" max="428" width="5" bestFit="1" customWidth="1"/>
    <col min="429" max="429" width="4" bestFit="1" customWidth="1"/>
    <col min="430" max="430" width="5" bestFit="1" customWidth="1"/>
    <col min="431" max="431" width="4" bestFit="1" customWidth="1"/>
    <col min="432" max="432" width="5" bestFit="1" customWidth="1"/>
    <col min="433" max="437" width="4" bestFit="1" customWidth="1"/>
    <col min="438" max="439" width="5" bestFit="1" customWidth="1"/>
    <col min="440" max="451" width="4" bestFit="1" customWidth="1"/>
    <col min="452" max="452" width="5" bestFit="1" customWidth="1"/>
    <col min="453" max="455" width="4" bestFit="1" customWidth="1"/>
    <col min="456" max="456" width="5" bestFit="1" customWidth="1"/>
    <col min="457" max="460" width="4" bestFit="1" customWidth="1"/>
    <col min="461" max="461" width="5" bestFit="1" customWidth="1"/>
    <col min="462" max="462" width="4" bestFit="1" customWidth="1"/>
    <col min="463" max="463" width="5" bestFit="1" customWidth="1"/>
    <col min="464" max="464" width="4" bestFit="1" customWidth="1"/>
    <col min="465" max="466" width="5" bestFit="1" customWidth="1"/>
    <col min="467" max="469" width="4" bestFit="1" customWidth="1"/>
    <col min="470" max="470" width="5" bestFit="1" customWidth="1"/>
    <col min="471" max="471" width="4" bestFit="1" customWidth="1"/>
    <col min="472" max="473" width="5" bestFit="1" customWidth="1"/>
    <col min="474" max="474" width="4" bestFit="1" customWidth="1"/>
    <col min="475" max="475" width="5" bestFit="1" customWidth="1"/>
    <col min="476" max="476" width="4" bestFit="1" customWidth="1"/>
    <col min="477" max="477" width="5" bestFit="1" customWidth="1"/>
    <col min="478" max="490" width="4" bestFit="1" customWidth="1"/>
    <col min="491" max="1566" width="5" bestFit="1" customWidth="1"/>
    <col min="1567" max="1567" width="6" bestFit="1" customWidth="1"/>
    <col min="1568" max="1630" width="5" bestFit="1" customWidth="1"/>
    <col min="1631" max="1631" width="6" bestFit="1" customWidth="1"/>
    <col min="1632" max="1648" width="5" bestFit="1" customWidth="1"/>
    <col min="1649" max="1649" width="6" bestFit="1" customWidth="1"/>
    <col min="1650" max="1667" width="5" bestFit="1" customWidth="1"/>
    <col min="1668" max="1668" width="6" bestFit="1" customWidth="1"/>
    <col min="1669" max="1735" width="5" bestFit="1" customWidth="1"/>
    <col min="1736" max="1736" width="6" bestFit="1" customWidth="1"/>
    <col min="1737" max="1763" width="5" bestFit="1" customWidth="1"/>
    <col min="1764" max="1764" width="6" bestFit="1" customWidth="1"/>
    <col min="1765" max="1818" width="5" bestFit="1" customWidth="1"/>
    <col min="1819" max="1819" width="6" bestFit="1" customWidth="1"/>
    <col min="1820" max="1880" width="5" bestFit="1" customWidth="1"/>
    <col min="1881" max="1881" width="6" bestFit="1" customWidth="1"/>
    <col min="1882" max="1899" width="5" bestFit="1" customWidth="1"/>
    <col min="1900" max="1900" width="6" bestFit="1" customWidth="1"/>
    <col min="1901" max="1926" width="5" bestFit="1" customWidth="1"/>
    <col min="1927" max="1928" width="6" bestFit="1" customWidth="1"/>
    <col min="1929" max="1929" width="5" bestFit="1" customWidth="1"/>
    <col min="1930" max="1930" width="6" bestFit="1" customWidth="1"/>
    <col min="1931" max="1941" width="5" bestFit="1" customWidth="1"/>
    <col min="1942" max="1942" width="6" bestFit="1" customWidth="1"/>
    <col min="1943" max="1969" width="5" bestFit="1" customWidth="1"/>
    <col min="1970" max="1970" width="6" bestFit="1" customWidth="1"/>
    <col min="1971" max="1978" width="5" bestFit="1" customWidth="1"/>
    <col min="1979" max="1979" width="6" bestFit="1" customWidth="1"/>
    <col min="1980" max="1983" width="5" bestFit="1" customWidth="1"/>
    <col min="1984" max="1984" width="6" bestFit="1" customWidth="1"/>
    <col min="1985" max="2018" width="5" bestFit="1" customWidth="1"/>
    <col min="2019" max="2019" width="6" bestFit="1" customWidth="1"/>
    <col min="2020" max="2024" width="5" bestFit="1" customWidth="1"/>
    <col min="2025" max="2025" width="6" bestFit="1" customWidth="1"/>
    <col min="2026" max="2028" width="5" bestFit="1" customWidth="1"/>
    <col min="2029" max="2029" width="6" bestFit="1" customWidth="1"/>
    <col min="2030" max="2037" width="5" bestFit="1" customWidth="1"/>
    <col min="2038" max="2038" width="6" bestFit="1" customWidth="1"/>
    <col min="2039" max="2042" width="5" bestFit="1" customWidth="1"/>
    <col min="2043" max="2043" width="6" bestFit="1" customWidth="1"/>
    <col min="2044" max="2048" width="5" bestFit="1" customWidth="1"/>
    <col min="2049" max="2049" width="6" bestFit="1" customWidth="1"/>
    <col min="2050" max="2057" width="5" bestFit="1" customWidth="1"/>
    <col min="2058" max="2058" width="6" bestFit="1" customWidth="1"/>
    <col min="2059" max="2075" width="5" bestFit="1" customWidth="1"/>
    <col min="2076" max="2076" width="6" bestFit="1" customWidth="1"/>
    <col min="2077" max="2105" width="5" bestFit="1" customWidth="1"/>
    <col min="2106" max="2106" width="6" bestFit="1" customWidth="1"/>
    <col min="2107" max="2112" width="5" bestFit="1" customWidth="1"/>
    <col min="2113" max="2113" width="6" bestFit="1" customWidth="1"/>
    <col min="2114" max="2136" width="5" bestFit="1" customWidth="1"/>
    <col min="2137" max="2137" width="6" bestFit="1" customWidth="1"/>
    <col min="2138" max="2147" width="5" bestFit="1" customWidth="1"/>
    <col min="2148" max="2148" width="6" bestFit="1" customWidth="1"/>
    <col min="2149" max="2157" width="5" bestFit="1" customWidth="1"/>
    <col min="2158" max="2158" width="6" bestFit="1" customWidth="1"/>
    <col min="2159" max="2163" width="5" bestFit="1" customWidth="1"/>
    <col min="2164" max="2164" width="6" bestFit="1" customWidth="1"/>
    <col min="2165" max="2174" width="5" bestFit="1" customWidth="1"/>
    <col min="2175" max="2175" width="6" bestFit="1" customWidth="1"/>
    <col min="2176" max="2189" width="5" bestFit="1" customWidth="1"/>
    <col min="2190" max="2190" width="6" bestFit="1" customWidth="1"/>
    <col min="2191" max="2230" width="5" bestFit="1" customWidth="1"/>
    <col min="2231" max="2231" width="6" bestFit="1" customWidth="1"/>
    <col min="2232" max="2247" width="5" bestFit="1" customWidth="1"/>
    <col min="2248" max="2248" width="6" bestFit="1" customWidth="1"/>
    <col min="2249" max="2292" width="5" bestFit="1" customWidth="1"/>
    <col min="2293" max="2293" width="6" bestFit="1" customWidth="1"/>
    <col min="2294" max="2329" width="5" bestFit="1" customWidth="1"/>
    <col min="2330" max="2330" width="6" bestFit="1" customWidth="1"/>
    <col min="2331" max="2331" width="5" bestFit="1" customWidth="1"/>
    <col min="2332" max="2332" width="6" bestFit="1" customWidth="1"/>
    <col min="2333" max="2359" width="5" bestFit="1" customWidth="1"/>
    <col min="2360" max="2360" width="6" bestFit="1" customWidth="1"/>
    <col min="2361" max="2363" width="5" bestFit="1" customWidth="1"/>
    <col min="2364" max="2467" width="6" bestFit="1" customWidth="1"/>
    <col min="2468" max="2468" width="16.109375" bestFit="1" customWidth="1"/>
    <col min="2469" max="2508" width="3" bestFit="1" customWidth="1"/>
    <col min="2509" max="2956" width="4" bestFit="1" customWidth="1"/>
    <col min="2957" max="4829" width="5" bestFit="1" customWidth="1"/>
    <col min="4830" max="4933" width="6" bestFit="1" customWidth="1"/>
    <col min="4934" max="4934" width="19.6640625" bestFit="1" customWidth="1"/>
    <col min="4935" max="4935" width="20.6640625" bestFit="1" customWidth="1"/>
  </cols>
  <sheetData>
    <row r="1" spans="1:7" x14ac:dyDescent="0.3">
      <c r="A1" s="3" t="s">
        <v>2</v>
      </c>
      <c r="B1" t="s">
        <v>49</v>
      </c>
    </row>
    <row r="3" spans="1:7" x14ac:dyDescent="0.3">
      <c r="A3" s="3" t="s">
        <v>47</v>
      </c>
      <c r="B3" s="3" t="s">
        <v>30</v>
      </c>
    </row>
    <row r="4" spans="1:7" x14ac:dyDescent="0.3">
      <c r="A4" s="3" t="s">
        <v>28</v>
      </c>
      <c r="B4">
        <v>2020</v>
      </c>
      <c r="C4">
        <v>2021</v>
      </c>
      <c r="D4">
        <v>2022</v>
      </c>
      <c r="E4">
        <v>2023</v>
      </c>
      <c r="F4">
        <v>2024</v>
      </c>
      <c r="G4" t="s">
        <v>29</v>
      </c>
    </row>
    <row r="5" spans="1:7" x14ac:dyDescent="0.3">
      <c r="A5" s="4" t="s">
        <v>31</v>
      </c>
      <c r="B5" s="23">
        <v>53047024.629665568</v>
      </c>
      <c r="C5" s="23">
        <v>46887956.531108685</v>
      </c>
      <c r="D5" s="23">
        <v>44563243.726530589</v>
      </c>
      <c r="E5" s="23">
        <v>58757292.398570329</v>
      </c>
      <c r="F5" s="23">
        <v>47843347.371929452</v>
      </c>
      <c r="G5" s="23">
        <v>50132409.952897482</v>
      </c>
    </row>
    <row r="6" spans="1:7" x14ac:dyDescent="0.3">
      <c r="A6" s="4" t="s">
        <v>32</v>
      </c>
      <c r="B6" s="23">
        <v>47078483.765620105</v>
      </c>
      <c r="C6" s="23">
        <v>51989491.009293772</v>
      </c>
      <c r="D6" s="23">
        <v>55976360.577479891</v>
      </c>
      <c r="E6" s="23">
        <v>44700171.882316902</v>
      </c>
      <c r="F6" s="23">
        <v>38428396.944872908</v>
      </c>
      <c r="G6" s="23">
        <v>47513760.755381681</v>
      </c>
    </row>
    <row r="7" spans="1:7" x14ac:dyDescent="0.3">
      <c r="A7" s="4" t="s">
        <v>33</v>
      </c>
      <c r="B7" s="23">
        <v>64587691.800355949</v>
      </c>
      <c r="C7" s="23">
        <v>54138686.302702479</v>
      </c>
      <c r="D7" s="23">
        <v>55272103.229091741</v>
      </c>
      <c r="E7" s="23">
        <v>44257411.73358611</v>
      </c>
      <c r="F7" s="23">
        <v>46307251.622832336</v>
      </c>
      <c r="G7" s="23">
        <v>52299873.661313549</v>
      </c>
    </row>
    <row r="8" spans="1:7" x14ac:dyDescent="0.3">
      <c r="A8" s="4" t="s">
        <v>34</v>
      </c>
      <c r="B8" s="23">
        <v>47725777.73809246</v>
      </c>
      <c r="C8" s="23">
        <v>42011037.427365504</v>
      </c>
      <c r="D8" s="23">
        <v>49080691.930947803</v>
      </c>
      <c r="E8" s="23">
        <v>55256935.163108014</v>
      </c>
      <c r="F8" s="23">
        <v>37978701.97540991</v>
      </c>
      <c r="G8" s="23">
        <v>46479488.066710986</v>
      </c>
    </row>
    <row r="9" spans="1:7" x14ac:dyDescent="0.3">
      <c r="A9" s="4" t="s">
        <v>35</v>
      </c>
      <c r="B9" s="23">
        <v>50388043.250578709</v>
      </c>
      <c r="C9" s="23">
        <v>62730613.85375309</v>
      </c>
      <c r="D9" s="23">
        <v>58078323.715579361</v>
      </c>
      <c r="E9" s="23">
        <v>67944031.270983875</v>
      </c>
      <c r="F9" s="23">
        <v>49396941.348267116</v>
      </c>
      <c r="G9" s="23">
        <v>56938346.100171596</v>
      </c>
    </row>
    <row r="10" spans="1:7" x14ac:dyDescent="0.3">
      <c r="A10" s="4" t="s">
        <v>36</v>
      </c>
      <c r="B10" s="23">
        <v>52165424.577271707</v>
      </c>
      <c r="C10" s="23">
        <v>56897907.059747331</v>
      </c>
      <c r="D10" s="23">
        <v>55402751.689341873</v>
      </c>
      <c r="E10" s="23">
        <v>50809257.228002533</v>
      </c>
      <c r="F10" s="23">
        <v>46574000.355038546</v>
      </c>
      <c r="G10" s="23">
        <v>52623932.604718193</v>
      </c>
    </row>
    <row r="11" spans="1:7" x14ac:dyDescent="0.3">
      <c r="A11" s="4" t="s">
        <v>37</v>
      </c>
      <c r="B11" s="23">
        <v>56519156.156529613</v>
      </c>
      <c r="C11" s="23">
        <v>46206017.898171432</v>
      </c>
      <c r="D11" s="23">
        <v>56552382.03192798</v>
      </c>
      <c r="E11" s="23">
        <v>52790225.455778845</v>
      </c>
      <c r="F11" s="23">
        <v>51562665.98013588</v>
      </c>
      <c r="G11" s="23">
        <v>52575460.527328767</v>
      </c>
    </row>
    <row r="12" spans="1:7" x14ac:dyDescent="0.3">
      <c r="A12" s="4" t="s">
        <v>38</v>
      </c>
      <c r="B12" s="23">
        <v>52408011.755011283</v>
      </c>
      <c r="C12" s="23">
        <v>45179681.186453715</v>
      </c>
      <c r="D12" s="23">
        <v>54310669.943060666</v>
      </c>
      <c r="E12" s="23">
        <v>58672829.576449342</v>
      </c>
      <c r="F12" s="23">
        <v>53846876.955368057</v>
      </c>
      <c r="G12" s="23">
        <v>52571261.257015094</v>
      </c>
    </row>
    <row r="13" spans="1:7" x14ac:dyDescent="0.3">
      <c r="A13" s="4" t="s">
        <v>39</v>
      </c>
      <c r="B13" s="23">
        <v>49444421.648742273</v>
      </c>
      <c r="C13" s="23">
        <v>42621694.827586859</v>
      </c>
      <c r="D13" s="23">
        <v>41499531.706694186</v>
      </c>
      <c r="E13" s="23">
        <v>42907146.173350714</v>
      </c>
      <c r="F13" s="23">
        <v>68421453.278982133</v>
      </c>
      <c r="G13" s="23">
        <v>48820005.460919224</v>
      </c>
    </row>
    <row r="14" spans="1:7" x14ac:dyDescent="0.3">
      <c r="A14" s="4" t="s">
        <v>40</v>
      </c>
      <c r="B14" s="23">
        <v>51578574.368198432</v>
      </c>
      <c r="C14" s="23">
        <v>51574244.124767579</v>
      </c>
      <c r="D14" s="23">
        <v>69997044.541931942</v>
      </c>
      <c r="E14" s="23">
        <v>57820192.556395784</v>
      </c>
      <c r="F14" s="23">
        <v>46229825.799532071</v>
      </c>
      <c r="G14" s="23">
        <v>55719761.614455231</v>
      </c>
    </row>
    <row r="15" spans="1:7" x14ac:dyDescent="0.3">
      <c r="A15" s="4" t="s">
        <v>41</v>
      </c>
      <c r="B15" s="23">
        <v>39208139.951969825</v>
      </c>
      <c r="C15" s="23">
        <v>45653893.34509483</v>
      </c>
      <c r="D15" s="23">
        <v>41960203.196021564</v>
      </c>
      <c r="E15" s="23">
        <v>59202199.494234949</v>
      </c>
      <c r="F15" s="23">
        <v>56803172.318351656</v>
      </c>
      <c r="G15" s="23">
        <v>48337230.696641833</v>
      </c>
    </row>
    <row r="16" spans="1:7" x14ac:dyDescent="0.3">
      <c r="A16" s="4" t="s">
        <v>42</v>
      </c>
      <c r="B16" s="23">
        <v>62496022.023339108</v>
      </c>
      <c r="C16" s="23">
        <v>51776688.362341002</v>
      </c>
      <c r="D16" s="23">
        <v>73514357.470877841</v>
      </c>
      <c r="E16" s="23">
        <v>57565830.747331388</v>
      </c>
      <c r="F16" s="23">
        <v>59564843.472087912</v>
      </c>
      <c r="G16" s="23">
        <v>61167563.285346583</v>
      </c>
    </row>
    <row r="17" spans="1:7" x14ac:dyDescent="0.3">
      <c r="A17" s="4" t="s">
        <v>29</v>
      </c>
      <c r="B17" s="23">
        <v>52002198.823647149</v>
      </c>
      <c r="C17" s="23">
        <v>49820272.615781441</v>
      </c>
      <c r="D17" s="23">
        <v>54801661.972779341</v>
      </c>
      <c r="E17" s="23">
        <v>53734464.064015485</v>
      </c>
      <c r="F17" s="23">
        <v>50256447.161696613</v>
      </c>
      <c r="G17" s="23">
        <v>52105968.975020103</v>
      </c>
    </row>
    <row r="18" spans="1:7" x14ac:dyDescent="0.3">
      <c r="A18" s="3" t="s">
        <v>2</v>
      </c>
      <c r="B18" t="s">
        <v>49</v>
      </c>
    </row>
    <row r="20" spans="1:7" x14ac:dyDescent="0.3">
      <c r="A20" s="3" t="s">
        <v>43</v>
      </c>
      <c r="B20" s="3" t="s">
        <v>30</v>
      </c>
    </row>
    <row r="21" spans="1:7" x14ac:dyDescent="0.3">
      <c r="A21" s="3" t="s">
        <v>28</v>
      </c>
      <c r="B21" t="s">
        <v>44</v>
      </c>
      <c r="C21" t="s">
        <v>45</v>
      </c>
      <c r="D21" t="s">
        <v>29</v>
      </c>
    </row>
    <row r="22" spans="1:7" x14ac:dyDescent="0.3">
      <c r="A22" s="4" t="s">
        <v>31</v>
      </c>
      <c r="B22" s="2">
        <v>185.23361710740363</v>
      </c>
      <c r="C22" s="2">
        <v>191.90043471804719</v>
      </c>
      <c r="D22" s="2">
        <v>189.80211363740656</v>
      </c>
    </row>
    <row r="23" spans="1:7" x14ac:dyDescent="0.3">
      <c r="A23" s="4" t="s">
        <v>32</v>
      </c>
      <c r="B23" s="2">
        <v>251.5828000386953</v>
      </c>
      <c r="C23" s="2">
        <v>268.54621908837998</v>
      </c>
      <c r="D23" s="2">
        <v>264.00244612864299</v>
      </c>
    </row>
    <row r="24" spans="1:7" x14ac:dyDescent="0.3">
      <c r="A24" s="4" t="s">
        <v>33</v>
      </c>
      <c r="B24" s="2">
        <v>202.11196043254611</v>
      </c>
      <c r="C24" s="2">
        <v>233.147498815467</v>
      </c>
      <c r="D24" s="2">
        <v>223.34026868646416</v>
      </c>
    </row>
    <row r="25" spans="1:7" x14ac:dyDescent="0.3">
      <c r="A25" s="4" t="s">
        <v>34</v>
      </c>
      <c r="B25" s="2">
        <v>272.63461072320206</v>
      </c>
      <c r="C25" s="2">
        <v>172.58288665124743</v>
      </c>
      <c r="D25" s="2">
        <v>199.15912585786052</v>
      </c>
    </row>
    <row r="26" spans="1:7" x14ac:dyDescent="0.3">
      <c r="A26" s="4" t="s">
        <v>35</v>
      </c>
      <c r="B26" s="2">
        <v>257.76400210291462</v>
      </c>
      <c r="C26" s="2">
        <v>172.81755100498486</v>
      </c>
      <c r="D26" s="2">
        <v>198.95492057357862</v>
      </c>
    </row>
    <row r="27" spans="1:7" x14ac:dyDescent="0.3">
      <c r="A27" s="4" t="s">
        <v>36</v>
      </c>
      <c r="B27" s="2">
        <v>142.66316288080776</v>
      </c>
      <c r="C27" s="2">
        <v>200.82365421802672</v>
      </c>
      <c r="D27" s="2">
        <v>184.73670980560439</v>
      </c>
    </row>
    <row r="28" spans="1:7" x14ac:dyDescent="0.3">
      <c r="A28" s="4" t="s">
        <v>37</v>
      </c>
      <c r="B28" s="2">
        <v>199.14162543751226</v>
      </c>
      <c r="C28" s="2">
        <v>186.26587701321353</v>
      </c>
      <c r="D28" s="2">
        <v>190.27635603061805</v>
      </c>
    </row>
    <row r="29" spans="1:7" x14ac:dyDescent="0.3">
      <c r="A29" s="4" t="s">
        <v>38</v>
      </c>
      <c r="B29" s="2">
        <v>173.57118927674114</v>
      </c>
      <c r="C29" s="2">
        <v>220.02283079568045</v>
      </c>
      <c r="D29" s="2">
        <v>208.31550651041937</v>
      </c>
    </row>
    <row r="30" spans="1:7" x14ac:dyDescent="0.3">
      <c r="A30" s="4" t="s">
        <v>39</v>
      </c>
      <c r="B30" s="2">
        <v>174.84530943147317</v>
      </c>
      <c r="C30" s="2">
        <v>200.21508715970697</v>
      </c>
      <c r="D30" s="2">
        <v>192.99782280598527</v>
      </c>
    </row>
    <row r="31" spans="1:7" x14ac:dyDescent="0.3">
      <c r="A31" s="4" t="s">
        <v>40</v>
      </c>
      <c r="B31" s="2">
        <v>313.96550914809194</v>
      </c>
      <c r="C31" s="2">
        <v>353.52309787231076</v>
      </c>
      <c r="D31" s="2">
        <v>341.73338515450428</v>
      </c>
    </row>
    <row r="32" spans="1:7" x14ac:dyDescent="0.3">
      <c r="A32" s="4" t="s">
        <v>41</v>
      </c>
      <c r="B32" s="2">
        <v>286.5238052783821</v>
      </c>
      <c r="C32" s="2">
        <v>409.099207518659</v>
      </c>
      <c r="D32" s="2">
        <v>371.96870246047303</v>
      </c>
    </row>
    <row r="33" spans="1:16" x14ac:dyDescent="0.3">
      <c r="A33" s="4" t="s">
        <v>42</v>
      </c>
      <c r="B33" s="2">
        <v>118.48227546493459</v>
      </c>
      <c r="C33" s="2">
        <v>339.95502986375914</v>
      </c>
      <c r="D33" s="2">
        <v>284.58684126405313</v>
      </c>
    </row>
    <row r="34" spans="1:16" x14ac:dyDescent="0.3">
      <c r="A34" s="4" t="s">
        <v>29</v>
      </c>
      <c r="B34" s="2">
        <v>216.31596588376576</v>
      </c>
      <c r="C34" s="2">
        <v>247.43189190166376</v>
      </c>
      <c r="D34" s="2">
        <v>238.49124915918782</v>
      </c>
    </row>
    <row r="35" spans="1:16" ht="15" thickBot="1" x14ac:dyDescent="0.35"/>
    <row r="36" spans="1:16" ht="15" thickBot="1" x14ac:dyDescent="0.35">
      <c r="A36" s="15" t="s">
        <v>2</v>
      </c>
      <c r="B36" s="16" t="s">
        <v>49</v>
      </c>
      <c r="C36" s="7"/>
      <c r="F36" s="7"/>
      <c r="G36" s="7"/>
      <c r="H36" s="7"/>
      <c r="I36" s="7"/>
      <c r="J36" s="7"/>
      <c r="K36" s="7"/>
      <c r="L36" s="7"/>
      <c r="M36" s="7"/>
      <c r="N36" s="7"/>
      <c r="O36" s="7"/>
      <c r="P36" s="8"/>
    </row>
    <row r="37" spans="1:16" ht="15" thickBot="1" x14ac:dyDescent="0.35">
      <c r="A37" s="9"/>
      <c r="P37" s="10"/>
    </row>
    <row r="38" spans="1:16" ht="15" thickBot="1" x14ac:dyDescent="0.35">
      <c r="A38" s="18" t="s">
        <v>48</v>
      </c>
      <c r="P38" s="10"/>
    </row>
    <row r="39" spans="1:16" ht="15" thickBot="1" x14ac:dyDescent="0.35">
      <c r="A39" s="17">
        <v>12.980326666666656</v>
      </c>
      <c r="B39" s="11">
        <f>GETPIVOTDATA("return_rate",$A$38)/100</f>
        <v>0.12980326666666656</v>
      </c>
      <c r="P39" s="10"/>
    </row>
    <row r="40" spans="1:16" ht="15" thickBot="1" x14ac:dyDescent="0.35">
      <c r="A40" s="15" t="s">
        <v>2</v>
      </c>
      <c r="B40" s="16" t="s">
        <v>49</v>
      </c>
      <c r="P40" s="10"/>
    </row>
    <row r="41" spans="1:16" ht="15" thickBot="1" x14ac:dyDescent="0.35">
      <c r="A41" s="9"/>
      <c r="P41" s="10"/>
    </row>
    <row r="42" spans="1:16" ht="15" thickBot="1" x14ac:dyDescent="0.35">
      <c r="A42" s="18" t="s">
        <v>46</v>
      </c>
      <c r="P42" s="10"/>
    </row>
    <row r="43" spans="1:16" ht="15" thickBot="1" x14ac:dyDescent="0.35">
      <c r="A43" s="17">
        <v>3.7855699999999901</v>
      </c>
      <c r="B43" s="12">
        <f>GETPIVOTDATA("customer_rating",$A$42)</f>
        <v>3.7855699999999901</v>
      </c>
      <c r="C43" s="13"/>
      <c r="G43" s="13"/>
      <c r="H43" s="13"/>
      <c r="I43" s="13"/>
      <c r="J43" s="13"/>
      <c r="K43" s="13"/>
      <c r="L43" s="13"/>
      <c r="M43" s="13"/>
      <c r="N43" s="13"/>
      <c r="O43" s="13"/>
      <c r="P43" s="14"/>
    </row>
    <row r="44" spans="1:16" x14ac:dyDescent="0.3">
      <c r="A44" s="3" t="s">
        <v>0</v>
      </c>
      <c r="B44" t="s">
        <v>49</v>
      </c>
    </row>
    <row r="46" spans="1:16" x14ac:dyDescent="0.3">
      <c r="A46" s="3" t="s">
        <v>28</v>
      </c>
      <c r="B46" t="s">
        <v>50</v>
      </c>
    </row>
    <row r="47" spans="1:16" x14ac:dyDescent="0.3">
      <c r="A47" s="4" t="s">
        <v>20</v>
      </c>
      <c r="B47" s="6">
        <v>0.19606883037096065</v>
      </c>
    </row>
    <row r="48" spans="1:16" x14ac:dyDescent="0.3">
      <c r="A48" s="4" t="s">
        <v>18</v>
      </c>
      <c r="B48" s="6">
        <v>0.1980085697319772</v>
      </c>
    </row>
    <row r="49" spans="1:3" x14ac:dyDescent="0.3">
      <c r="A49" s="4" t="s">
        <v>21</v>
      </c>
      <c r="B49" s="6">
        <v>0.21212533514709267</v>
      </c>
    </row>
    <row r="50" spans="1:3" x14ac:dyDescent="0.3">
      <c r="A50" s="4" t="s">
        <v>19</v>
      </c>
      <c r="B50" s="6">
        <v>0.18838463558087926</v>
      </c>
    </row>
    <row r="51" spans="1:3" x14ac:dyDescent="0.3">
      <c r="A51" s="4" t="s">
        <v>22</v>
      </c>
      <c r="B51" s="6">
        <v>0.20541262916909026</v>
      </c>
    </row>
    <row r="52" spans="1:3" x14ac:dyDescent="0.3">
      <c r="A52" s="4" t="s">
        <v>29</v>
      </c>
      <c r="B52" s="6">
        <v>1</v>
      </c>
    </row>
    <row r="55" spans="1:3" x14ac:dyDescent="0.3">
      <c r="A55" s="3" t="s">
        <v>2</v>
      </c>
      <c r="B55" t="s">
        <v>49</v>
      </c>
    </row>
    <row r="57" spans="1:3" x14ac:dyDescent="0.3">
      <c r="A57" t="s">
        <v>51</v>
      </c>
      <c r="B57" t="s">
        <v>50</v>
      </c>
      <c r="C57" t="s">
        <v>52</v>
      </c>
    </row>
    <row r="58" spans="1:3" x14ac:dyDescent="0.3">
      <c r="A58" s="23">
        <v>754390447.00999808</v>
      </c>
      <c r="B58" s="23">
        <v>156317906925.06046</v>
      </c>
      <c r="C58" s="1">
        <f>(GETPIVOTDATA("Sum of revenue",$A$57)-GETPIVOTDATA("Sum of marketing_spend",$A$57))/GETPIVOTDATA("Sum of marketing_spend",$A$57)</f>
        <v>206.21087806005679</v>
      </c>
    </row>
    <row r="61" spans="1:3" x14ac:dyDescent="0.3">
      <c r="A61" t="s">
        <v>53</v>
      </c>
    </row>
    <row r="62" spans="1:3" x14ac:dyDescent="0.3">
      <c r="A62" s="1">
        <v>11.952960000000024</v>
      </c>
      <c r="B62" s="5">
        <f>GETPIVOTDATA("revenue_growth_percent",$A$61)/100</f>
        <v>0.11952960000000024</v>
      </c>
    </row>
    <row r="66" spans="1:5" x14ac:dyDescent="0.3">
      <c r="A66" s="3" t="s">
        <v>28</v>
      </c>
      <c r="B66" t="s">
        <v>54</v>
      </c>
    </row>
    <row r="67" spans="1:5" x14ac:dyDescent="0.3">
      <c r="A67" s="4">
        <v>2024</v>
      </c>
      <c r="B67" s="1">
        <v>246654.15269168021</v>
      </c>
    </row>
    <row r="68" spans="1:5" x14ac:dyDescent="0.3">
      <c r="A68" s="4">
        <v>2023</v>
      </c>
      <c r="B68" s="1">
        <v>249210.62777419365</v>
      </c>
    </row>
    <row r="69" spans="1:5" x14ac:dyDescent="0.3">
      <c r="A69" s="4">
        <v>2022</v>
      </c>
      <c r="B69" s="1">
        <v>253749.15192920348</v>
      </c>
    </row>
    <row r="70" spans="1:5" x14ac:dyDescent="0.3">
      <c r="A70" s="4">
        <v>2021</v>
      </c>
      <c r="B70" s="1">
        <v>250406.43498287708</v>
      </c>
    </row>
    <row r="71" spans="1:5" x14ac:dyDescent="0.3">
      <c r="A71" s="4">
        <v>2020</v>
      </c>
      <c r="B71" s="1">
        <v>257403.29016181245</v>
      </c>
    </row>
    <row r="72" spans="1:5" x14ac:dyDescent="0.3">
      <c r="A72" s="4" t="s">
        <v>29</v>
      </c>
      <c r="B72" s="1">
        <v>251463.48233666594</v>
      </c>
    </row>
    <row r="76" spans="1:5" x14ac:dyDescent="0.3">
      <c r="A76" s="3" t="s">
        <v>28</v>
      </c>
      <c r="B76" t="s">
        <v>55</v>
      </c>
      <c r="C76" t="s">
        <v>56</v>
      </c>
    </row>
    <row r="77" spans="1:5" x14ac:dyDescent="0.3">
      <c r="A77" s="4" t="s">
        <v>20</v>
      </c>
      <c r="B77" s="2">
        <v>1774554.6875999991</v>
      </c>
      <c r="C77" s="2">
        <v>266601.31239999994</v>
      </c>
      <c r="E77" s="2"/>
    </row>
    <row r="78" spans="1:5" x14ac:dyDescent="0.3">
      <c r="A78" s="4" t="s">
        <v>18</v>
      </c>
      <c r="B78" s="2">
        <v>1808077.6092000003</v>
      </c>
      <c r="C78" s="2">
        <v>276236.39079999982</v>
      </c>
    </row>
    <row r="79" spans="1:5" x14ac:dyDescent="0.3">
      <c r="A79" s="4" t="s">
        <v>21</v>
      </c>
      <c r="B79" s="2">
        <v>1964391.0185</v>
      </c>
      <c r="C79" s="2">
        <v>315093.98150000005</v>
      </c>
      <c r="E79" s="2"/>
    </row>
    <row r="80" spans="1:5" x14ac:dyDescent="0.3">
      <c r="A80" s="4" t="s">
        <v>19</v>
      </c>
      <c r="B80" s="2">
        <v>1772954.9307000001</v>
      </c>
      <c r="C80" s="2">
        <v>255554.06929999989</v>
      </c>
      <c r="E80" s="2"/>
    </row>
    <row r="81" spans="1:5" x14ac:dyDescent="0.3">
      <c r="A81" s="4" t="s">
        <v>22</v>
      </c>
      <c r="B81" s="2">
        <v>1727103.3968000002</v>
      </c>
      <c r="C81" s="2">
        <v>251926.60319999998</v>
      </c>
      <c r="E81" s="2"/>
    </row>
    <row r="82" spans="1:5" x14ac:dyDescent="0.3">
      <c r="A82" s="4" t="s">
        <v>29</v>
      </c>
      <c r="B82" s="2">
        <v>9047081.6427999996</v>
      </c>
      <c r="C82" s="2">
        <v>1365412.3571999997</v>
      </c>
      <c r="E82" s="2"/>
    </row>
    <row r="85" spans="1:5" x14ac:dyDescent="0.3">
      <c r="A85" t="s">
        <v>57</v>
      </c>
    </row>
    <row r="86" spans="1:5" x14ac:dyDescent="0.3">
      <c r="A86" s="1">
        <v>1.3700038906159318</v>
      </c>
      <c r="B86" s="22">
        <f>GETPIVOTDATA("ITR",$A$85)</f>
        <v>1.3700038906159318</v>
      </c>
    </row>
    <row r="90" spans="1:5" x14ac:dyDescent="0.3">
      <c r="A90" t="s">
        <v>58</v>
      </c>
      <c r="B90" t="s">
        <v>59</v>
      </c>
      <c r="C90" t="s">
        <v>60</v>
      </c>
    </row>
    <row r="91" spans="1:5" x14ac:dyDescent="0.3">
      <c r="A91" s="23">
        <v>99366.561666666661</v>
      </c>
      <c r="B91" s="2">
        <v>4315.9189712666657</v>
      </c>
      <c r="C91" s="2">
        <v>3015.6938809333283</v>
      </c>
    </row>
    <row r="92" spans="1:5" x14ac:dyDescent="0.3">
      <c r="A92" t="str">
        <f>A90</f>
        <v>Website traffic</v>
      </c>
      <c r="B92" s="1">
        <f>GETPIVOTDATA("Website traffic",$A$90)</f>
        <v>99366.561666666661</v>
      </c>
    </row>
    <row r="93" spans="1:5" x14ac:dyDescent="0.3">
      <c r="A93" t="str">
        <f>B90</f>
        <v>Customer Engagement</v>
      </c>
      <c r="B93" s="1">
        <f>GETPIVOTDATA("Customer Engagement",$A$90)</f>
        <v>4315.9189712666657</v>
      </c>
    </row>
    <row r="94" spans="1:5" x14ac:dyDescent="0.3">
      <c r="A94" t="str">
        <f>C90</f>
        <v>Purchased</v>
      </c>
      <c r="B94" s="1">
        <f>GETPIVOTDATA("Purchased",$A$90)</f>
        <v>3015.6938809333283</v>
      </c>
    </row>
    <row r="98" spans="1:2" x14ac:dyDescent="0.3">
      <c r="A98" t="s">
        <v>61</v>
      </c>
    </row>
    <row r="99" spans="1:2" x14ac:dyDescent="0.3">
      <c r="A99" s="23">
        <v>0.99898000000000098</v>
      </c>
      <c r="B99" s="21">
        <f>GETPIVOTDATA("competitor_price_index",$A$98)</f>
        <v>0.99898000000000098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E6EC4C-FF28-4B13-AFDD-6B1E135EFF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 TABLE</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Ranit Barman</cp:lastModifiedBy>
  <dcterms:created xsi:type="dcterms:W3CDTF">2026-07-27T05:53:55Z</dcterms:created>
  <dcterms:modified xsi:type="dcterms:W3CDTF">2026-08-10T15:07:16Z</dcterms:modified>
</cp:coreProperties>
</file>