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3.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ables/table4.xml" ContentType="application/vnd.openxmlformats-officedocument.spreadsheetml.table+xml"/>
  <Override PartName="/xl/drawings/drawing4.xml" ContentType="application/vnd.openxmlformats-officedocument.drawing+xml"/>
  <Override PartName="/xl/slicers/slicer3.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ubas\Documents\"/>
    </mc:Choice>
  </mc:AlternateContent>
  <xr:revisionPtr revIDLastSave="0" documentId="13_ncr:1_{A8E2F17A-C558-4971-9309-10965707D9CA}" xr6:coauthVersionLast="47" xr6:coauthVersionMax="47" xr10:uidLastSave="{00000000-0000-0000-0000-000000000000}"/>
  <bookViews>
    <workbookView xWindow="-108" yWindow="-108" windowWidth="23256" windowHeight="12456" activeTab="7" xr2:uid="{7A2CBE43-8FAA-41AB-837F-984147CC2D26}"/>
  </bookViews>
  <sheets>
    <sheet name="staff Data" sheetId="1" r:id="rId1"/>
    <sheet name="Q1" sheetId="3" r:id="rId2"/>
    <sheet name="5 Business Questions" sheetId="2" r:id="rId3"/>
    <sheet name="Q2" sheetId="4" r:id="rId4"/>
    <sheet name="Q3" sheetId="5" r:id="rId5"/>
    <sheet name="Sheet3" sheetId="7" r:id="rId6"/>
    <sheet name="Q5" sheetId="6" r:id="rId7"/>
    <sheet name="Q5 Box Plot" sheetId="8" r:id="rId8"/>
  </sheets>
  <definedNames>
    <definedName name="_xlchart.v1.0" hidden="1">'Q5'!$F$6:$F$265</definedName>
    <definedName name="_xlchart.v1.1" hidden="1">'Q5'!$H$5</definedName>
    <definedName name="_xlchart.v1.10" hidden="1">'Q5'!$H$6:$H$265</definedName>
    <definedName name="_xlchart.v1.11" hidden="1">'Q5'!$H$5</definedName>
    <definedName name="_xlchart.v1.12" hidden="1">'Q5'!$H$6:$H$265</definedName>
    <definedName name="_xlchart.v1.13" hidden="1">'Q5'!$H$5</definedName>
    <definedName name="_xlchart.v1.14" hidden="1">'Q5'!$H$6:$H$265</definedName>
    <definedName name="_xlchart.v1.15" hidden="1">'Q5'!$F$6:$F$265</definedName>
    <definedName name="_xlchart.v1.16" hidden="1">'Q5'!$H$5</definedName>
    <definedName name="_xlchart.v1.17" hidden="1">'Q5'!$H$6:$H$265</definedName>
    <definedName name="_xlchart.v1.2" hidden="1">'Q5'!$H$6:$H$265</definedName>
    <definedName name="_xlchart.v1.3" hidden="1">'Q5'!$H$5</definedName>
    <definedName name="_xlchart.v1.4" hidden="1">'Q5'!$H$6:$H$265</definedName>
    <definedName name="_xlchart.v1.5" hidden="1">'Q5'!$F$6:$F$265</definedName>
    <definedName name="_xlchart.v1.6" hidden="1">'Q5'!$H$5</definedName>
    <definedName name="_xlchart.v1.7" hidden="1">'Q5'!$H$6:$H$265</definedName>
    <definedName name="_xlchart.v1.8" hidden="1">'Q5'!$F$6:$F$265</definedName>
    <definedName name="_xlchart.v1.9" hidden="1">'Q5'!$H$5</definedName>
    <definedName name="Slicer_Department1">#N/A</definedName>
    <definedName name="Slicer_Department2">#N/A</definedName>
    <definedName name="Slicer_Work_location">#N/A</definedName>
  </definedNames>
  <calcPr calcId="191029"/>
  <pivotCaches>
    <pivotCache cacheId="3"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4:slicerCache r:id="rId1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8" i="5" l="1" a="1"/>
  <c r="Q8" i="5"/>
  <c r="Q9" i="5" a="1"/>
  <c r="Q9" i="5"/>
  <c r="Q10" i="5" a="1"/>
  <c r="Q10" i="5"/>
  <c r="Q11" i="5" a="1"/>
  <c r="Q11" i="5" s="1"/>
  <c r="Q12" i="5" a="1"/>
  <c r="Q12" i="5" s="1"/>
  <c r="Q13" i="5" a="1"/>
  <c r="Q13" i="5"/>
  <c r="Q14" i="5" a="1"/>
  <c r="Q14" i="5"/>
  <c r="Q15" i="5" a="1"/>
  <c r="Q15" i="5"/>
  <c r="Q16" i="5" a="1"/>
  <c r="Q16" i="5"/>
  <c r="Q17" i="5" a="1"/>
  <c r="Q17" i="5" s="1"/>
  <c r="Q18" i="5" a="1"/>
  <c r="Q18" i="5" s="1"/>
  <c r="Q19" i="5" a="1"/>
  <c r="Q19" i="5"/>
  <c r="Q20" i="5" a="1"/>
  <c r="Q20" i="5"/>
  <c r="Q21" i="5" a="1"/>
  <c r="Q21" i="5"/>
  <c r="Q22" i="5" a="1"/>
  <c r="Q22" i="5"/>
  <c r="Q23" i="5" a="1"/>
  <c r="Q23" i="5" s="1"/>
  <c r="Q24" i="5" a="1"/>
  <c r="Q24" i="5" s="1"/>
  <c r="Q25" i="5" a="1"/>
  <c r="Q25" i="5"/>
  <c r="Q26" i="5" a="1"/>
  <c r="Q26" i="5"/>
  <c r="Q27" i="5" a="1"/>
  <c r="Q27" i="5" s="1"/>
  <c r="Q28" i="5" a="1"/>
  <c r="Q28" i="5"/>
  <c r="Q29" i="5" a="1"/>
  <c r="Q29" i="5" s="1"/>
  <c r="Q30" i="5" a="1"/>
  <c r="Q30" i="5" s="1"/>
  <c r="Q31" i="5" a="1"/>
  <c r="Q31" i="5"/>
  <c r="Q32" i="5" a="1"/>
  <c r="Q32" i="5"/>
  <c r="Q33" i="5" a="1"/>
  <c r="Q33" i="5" s="1"/>
  <c r="Q34" i="5" a="1"/>
  <c r="Q34" i="5"/>
  <c r="Q35" i="5" a="1"/>
  <c r="Q35" i="5" s="1"/>
  <c r="Q36" i="5" a="1"/>
  <c r="Q36" i="5" s="1"/>
  <c r="Q37" i="5" a="1"/>
  <c r="Q37" i="5"/>
  <c r="Q38" i="5" a="1"/>
  <c r="Q38" i="5"/>
  <c r="Q39" i="5" a="1"/>
  <c r="Q39" i="5" s="1"/>
  <c r="Q40" i="5" a="1"/>
  <c r="Q40" i="5"/>
  <c r="Q41" i="5" a="1"/>
  <c r="Q41" i="5" s="1"/>
  <c r="Q42" i="5" a="1"/>
  <c r="Q42" i="5" s="1"/>
  <c r="Q43" i="5" a="1"/>
  <c r="Q43" i="5"/>
  <c r="Q44" i="5" a="1"/>
  <c r="Q44" i="5"/>
  <c r="Q45" i="5" a="1"/>
  <c r="Q45" i="5" s="1"/>
  <c r="Q46" i="5" a="1"/>
  <c r="Q46" i="5"/>
  <c r="Q47" i="5" a="1"/>
  <c r="Q47" i="5" s="1"/>
  <c r="Q48" i="5" a="1"/>
  <c r="Q48" i="5" s="1"/>
  <c r="Q49" i="5" a="1"/>
  <c r="Q49" i="5"/>
  <c r="Q50" i="5" a="1"/>
  <c r="Q50" i="5" s="1"/>
  <c r="Q51" i="5" a="1"/>
  <c r="Q51" i="5" s="1"/>
  <c r="Q52" i="5" a="1"/>
  <c r="Q52" i="5"/>
  <c r="Q53" i="5" a="1"/>
  <c r="Q53" i="5" s="1"/>
  <c r="Q54" i="5" a="1"/>
  <c r="Q54" i="5" s="1"/>
  <c r="Q55" i="5" a="1"/>
  <c r="Q55" i="5"/>
  <c r="Q56" i="5" a="1"/>
  <c r="Q56" i="5" s="1"/>
  <c r="Q57" i="5" a="1"/>
  <c r="Q57" i="5" s="1"/>
  <c r="Q58" i="5" a="1"/>
  <c r="Q58" i="5"/>
  <c r="Q59" i="5" a="1"/>
  <c r="Q59" i="5" s="1"/>
  <c r="Q60" i="5" a="1"/>
  <c r="Q60" i="5" s="1"/>
  <c r="Q61" i="5" a="1"/>
  <c r="Q61" i="5"/>
  <c r="Q62" i="5" a="1"/>
  <c r="Q62" i="5" s="1"/>
  <c r="Q63" i="5" a="1"/>
  <c r="Q63" i="5" s="1"/>
  <c r="Q64" i="5" a="1"/>
  <c r="Q64" i="5"/>
  <c r="Q65" i="5" a="1"/>
  <c r="Q65" i="5" s="1"/>
  <c r="Q66" i="5" a="1"/>
  <c r="Q66" i="5" s="1"/>
  <c r="Q67" i="5" a="1"/>
  <c r="Q67" i="5"/>
  <c r="Q68" i="5" a="1"/>
  <c r="Q68" i="5" s="1"/>
  <c r="Q69" i="5" a="1"/>
  <c r="Q69" i="5" s="1"/>
  <c r="Q70" i="5" a="1"/>
  <c r="Q70" i="5"/>
  <c r="Q71" i="5" a="1"/>
  <c r="Q71" i="5" s="1"/>
  <c r="Q72" i="5" a="1"/>
  <c r="Q72" i="5" s="1"/>
  <c r="Q73" i="5" a="1"/>
  <c r="Q73" i="5"/>
  <c r="Q74" i="5" a="1"/>
  <c r="Q74" i="5" s="1"/>
  <c r="Q75" i="5" a="1"/>
  <c r="Q75" i="5" s="1"/>
  <c r="Q76" i="5" a="1"/>
  <c r="Q76" i="5"/>
  <c r="Q77" i="5" a="1"/>
  <c r="Q77" i="5" s="1"/>
  <c r="Q78" i="5" a="1"/>
  <c r="Q78" i="5" s="1"/>
  <c r="Q79" i="5" a="1"/>
  <c r="Q79" i="5"/>
  <c r="Q80" i="5" a="1"/>
  <c r="Q80" i="5" s="1"/>
  <c r="Q81" i="5" a="1"/>
  <c r="Q81" i="5" s="1"/>
  <c r="Q82" i="5" a="1"/>
  <c r="Q82" i="5"/>
  <c r="Q83" i="5" a="1"/>
  <c r="Q83" i="5" s="1"/>
  <c r="Q84" i="5" a="1"/>
  <c r="Q84" i="5" s="1"/>
  <c r="Q85" i="5" a="1"/>
  <c r="Q85" i="5"/>
  <c r="Q86" i="5" a="1"/>
  <c r="Q86" i="5" s="1"/>
  <c r="Q87" i="5" a="1"/>
  <c r="Q87" i="5" s="1"/>
  <c r="Q88" i="5" a="1"/>
  <c r="Q88" i="5"/>
  <c r="Q89" i="5" a="1"/>
  <c r="Q89" i="5" s="1"/>
  <c r="Q90" i="5" a="1"/>
  <c r="Q90" i="5" s="1"/>
  <c r="Q91" i="5" a="1"/>
  <c r="Q91" i="5"/>
  <c r="Q92" i="5" a="1"/>
  <c r="Q92" i="5" s="1"/>
  <c r="Q93" i="5" a="1"/>
  <c r="Q93" i="5" s="1"/>
  <c r="Q94" i="5" a="1"/>
  <c r="Q94" i="5"/>
  <c r="Q95" i="5" a="1"/>
  <c r="Q95" i="5" s="1"/>
  <c r="Q96" i="5" a="1"/>
  <c r="Q96" i="5" s="1"/>
  <c r="Q97" i="5" a="1"/>
  <c r="Q97" i="5"/>
  <c r="Q98" i="5" a="1"/>
  <c r="Q98" i="5" s="1"/>
  <c r="Q99" i="5" a="1"/>
  <c r="Q99" i="5" s="1"/>
  <c r="Q100" i="5" a="1"/>
  <c r="Q100" i="5"/>
  <c r="Q101" i="5" a="1"/>
  <c r="Q101" i="5" s="1"/>
  <c r="Q102" i="5" a="1"/>
  <c r="Q102" i="5" s="1"/>
  <c r="Q103" i="5" a="1"/>
  <c r="Q103" i="5"/>
  <c r="Q104" i="5" a="1"/>
  <c r="Q104" i="5" s="1"/>
  <c r="Q105" i="5" a="1"/>
  <c r="Q105" i="5" s="1"/>
  <c r="Q106" i="5" a="1"/>
  <c r="Q106" i="5"/>
  <c r="Q107" i="5" a="1"/>
  <c r="Q107" i="5" s="1"/>
  <c r="Q108" i="5" a="1"/>
  <c r="Q108" i="5" s="1"/>
  <c r="Q109" i="5" a="1"/>
  <c r="Q109" i="5"/>
  <c r="Q110" i="5" a="1"/>
  <c r="Q110" i="5" s="1"/>
  <c r="Q111" i="5" a="1"/>
  <c r="Q111" i="5" s="1"/>
  <c r="Q112" i="5" a="1"/>
  <c r="Q112" i="5"/>
  <c r="Q113" i="5" a="1"/>
  <c r="Q113" i="5" s="1"/>
  <c r="Q114" i="5" a="1"/>
  <c r="Q114" i="5" s="1"/>
  <c r="Q115" i="5" a="1"/>
  <c r="Q115" i="5"/>
  <c r="Q116" i="5" a="1"/>
  <c r="Q116" i="5" s="1"/>
  <c r="Q117" i="5" a="1"/>
  <c r="Q117" i="5" s="1"/>
  <c r="Q118" i="5" a="1"/>
  <c r="Q118" i="5"/>
  <c r="Q119" i="5" a="1"/>
  <c r="Q119" i="5" s="1"/>
  <c r="Q120" i="5" a="1"/>
  <c r="Q120" i="5" s="1"/>
  <c r="Q121" i="5" a="1"/>
  <c r="Q121" i="5"/>
  <c r="Q122" i="5" a="1"/>
  <c r="Q122" i="5" s="1"/>
  <c r="Q123" i="5" a="1"/>
  <c r="Q123" i="5" s="1"/>
  <c r="Q124" i="5" a="1"/>
  <c r="Q124" i="5"/>
  <c r="Q125" i="5" a="1"/>
  <c r="Q125" i="5" s="1"/>
  <c r="Q126" i="5" a="1"/>
  <c r="Q126" i="5" s="1"/>
  <c r="Q127" i="5" a="1"/>
  <c r="Q127" i="5"/>
  <c r="Q128" i="5" a="1"/>
  <c r="Q128" i="5" s="1"/>
  <c r="Q129" i="5" a="1"/>
  <c r="Q129" i="5" s="1"/>
  <c r="Q130" i="5" a="1"/>
  <c r="Q130" i="5"/>
  <c r="Q131" i="5" a="1"/>
  <c r="Q131" i="5" s="1"/>
  <c r="Q132" i="5" a="1"/>
  <c r="Q132" i="5" s="1"/>
  <c r="Q133" i="5" a="1"/>
  <c r="Q133" i="5"/>
  <c r="Q134" i="5" a="1"/>
  <c r="Q134" i="5" s="1"/>
  <c r="Q135" i="5" a="1"/>
  <c r="Q135" i="5" s="1"/>
  <c r="Q136" i="5" a="1"/>
  <c r="Q136" i="5"/>
  <c r="Q137" i="5" a="1"/>
  <c r="Q137" i="5" s="1"/>
  <c r="Q138" i="5" a="1"/>
  <c r="Q138" i="5" s="1"/>
  <c r="Q139" i="5" a="1"/>
  <c r="Q139" i="5"/>
  <c r="Q140" i="5" a="1"/>
  <c r="Q140" i="5" s="1"/>
  <c r="Q141" i="5" a="1"/>
  <c r="Q141" i="5" s="1"/>
  <c r="Q142" i="5" a="1"/>
  <c r="Q142" i="5"/>
  <c r="Q143" i="5" a="1"/>
  <c r="Q143" i="5" s="1"/>
  <c r="Q144" i="5" a="1"/>
  <c r="Q144" i="5" s="1"/>
  <c r="Q145" i="5" a="1"/>
  <c r="Q145" i="5"/>
  <c r="Q146" i="5" a="1"/>
  <c r="Q146" i="5" s="1"/>
  <c r="Q147" i="5" a="1"/>
  <c r="Q147" i="5" s="1"/>
  <c r="Q148" i="5" a="1"/>
  <c r="Q148" i="5"/>
  <c r="Q149" i="5" a="1"/>
  <c r="Q149" i="5" s="1"/>
  <c r="Q150" i="5" a="1"/>
  <c r="Q150" i="5" s="1"/>
  <c r="Q151" i="5" a="1"/>
  <c r="Q151" i="5"/>
  <c r="Q152" i="5" a="1"/>
  <c r="Q152" i="5" s="1"/>
  <c r="Q153" i="5" a="1"/>
  <c r="Q153" i="5" s="1"/>
  <c r="Q154" i="5" a="1"/>
  <c r="Q154" i="5"/>
  <c r="Q155" i="5" a="1"/>
  <c r="Q155" i="5" s="1"/>
  <c r="Q156" i="5" a="1"/>
  <c r="Q156" i="5" s="1"/>
  <c r="Q157" i="5" a="1"/>
  <c r="Q157" i="5"/>
  <c r="Q158" i="5" a="1"/>
  <c r="Q158" i="5" s="1"/>
  <c r="Q159" i="5" a="1"/>
  <c r="Q159" i="5" s="1"/>
  <c r="Q160" i="5" a="1"/>
  <c r="Q160" i="5"/>
  <c r="Q161" i="5" a="1"/>
  <c r="Q161" i="5" s="1"/>
  <c r="Q162" i="5" a="1"/>
  <c r="Q162" i="5" s="1"/>
  <c r="Q163" i="5" a="1"/>
  <c r="Q163" i="5"/>
  <c r="Q164" i="5" a="1"/>
  <c r="Q164" i="5" s="1"/>
  <c r="Q165" i="5" a="1"/>
  <c r="Q165" i="5" s="1"/>
  <c r="Q166" i="5" a="1"/>
  <c r="Q166" i="5"/>
  <c r="Q167" i="5" a="1"/>
  <c r="Q167" i="5" s="1"/>
  <c r="Q168" i="5" a="1"/>
  <c r="Q168" i="5" s="1"/>
  <c r="Q169" i="5" a="1"/>
  <c r="Q169" i="5"/>
  <c r="Q170" i="5" a="1"/>
  <c r="Q170" i="5" s="1"/>
  <c r="Q171" i="5" a="1"/>
  <c r="Q171" i="5" s="1"/>
  <c r="Q172" i="5" a="1"/>
  <c r="Q172" i="5" s="1"/>
  <c r="Q173" i="5" a="1"/>
  <c r="Q173" i="5" s="1"/>
  <c r="Q174" i="5" a="1"/>
  <c r="Q174" i="5" s="1"/>
  <c r="Q175" i="5" a="1"/>
  <c r="Q175" i="5"/>
  <c r="Q176" i="5" a="1"/>
  <c r="Q176" i="5" s="1"/>
  <c r="Q177" i="5" a="1"/>
  <c r="Q177" i="5" s="1"/>
  <c r="Q178" i="5" a="1"/>
  <c r="Q178" i="5" s="1"/>
  <c r="Q179" i="5" a="1"/>
  <c r="Q179" i="5" s="1"/>
  <c r="Q180" i="5" a="1"/>
  <c r="Q180" i="5" s="1"/>
  <c r="Q181" i="5" a="1"/>
  <c r="Q181" i="5"/>
  <c r="Q182" i="5" a="1"/>
  <c r="Q182" i="5" s="1"/>
  <c r="Q183" i="5" a="1"/>
  <c r="Q183" i="5" s="1"/>
  <c r="Q184" i="5" a="1"/>
  <c r="Q184" i="5" s="1"/>
  <c r="Q185" i="5" a="1"/>
  <c r="Q185" i="5" s="1"/>
  <c r="Q186" i="5" a="1"/>
  <c r="Q186" i="5" s="1"/>
  <c r="Q187" i="5" a="1"/>
  <c r="Q187" i="5"/>
  <c r="Q188" i="5" a="1"/>
  <c r="Q188" i="5" s="1"/>
  <c r="Q189" i="5" a="1"/>
  <c r="Q189" i="5" s="1"/>
  <c r="Q190" i="5" a="1"/>
  <c r="Q190" i="5" s="1"/>
  <c r="Q191" i="5" a="1"/>
  <c r="Q191" i="5" s="1"/>
  <c r="Q192" i="5" a="1"/>
  <c r="Q192" i="5" s="1"/>
  <c r="Q193" i="5" a="1"/>
  <c r="Q193" i="5"/>
  <c r="Q194" i="5" a="1"/>
  <c r="Q194" i="5" s="1"/>
  <c r="Q195" i="5" a="1"/>
  <c r="Q195" i="5" s="1"/>
  <c r="Q196" i="5" a="1"/>
  <c r="Q196" i="5" s="1"/>
  <c r="Q197" i="5" a="1"/>
  <c r="Q197" i="5" s="1"/>
  <c r="Q198" i="5" a="1"/>
  <c r="Q198" i="5" s="1"/>
  <c r="Q199" i="5" a="1"/>
  <c r="Q199" i="5"/>
  <c r="Q200" i="5" a="1"/>
  <c r="Q200" i="5" s="1"/>
  <c r="Q201" i="5" a="1"/>
  <c r="Q201" i="5" s="1"/>
  <c r="Q202" i="5" a="1"/>
  <c r="Q202" i="5" s="1"/>
  <c r="Q203" i="5" a="1"/>
  <c r="Q203" i="5" s="1"/>
  <c r="Q204" i="5" a="1"/>
  <c r="Q204" i="5" s="1"/>
  <c r="Q205" i="5" a="1"/>
  <c r="Q205" i="5"/>
  <c r="Q206" i="5" a="1"/>
  <c r="Q206" i="5" s="1"/>
  <c r="Q207" i="5" a="1"/>
  <c r="Q207" i="5" s="1"/>
  <c r="Q208" i="5" a="1"/>
  <c r="Q208" i="5" s="1"/>
  <c r="Q209" i="5" a="1"/>
  <c r="Q209" i="5" s="1"/>
  <c r="Q210" i="5" a="1"/>
  <c r="Q210" i="5" s="1"/>
  <c r="Q211" i="5" a="1"/>
  <c r="Q211" i="5"/>
  <c r="Q212" i="5" a="1"/>
  <c r="Q212" i="5" s="1"/>
  <c r="Q213" i="5" a="1"/>
  <c r="Q213" i="5" s="1"/>
  <c r="Q214" i="5" a="1"/>
  <c r="Q214" i="5" s="1"/>
  <c r="Q215" i="5" a="1"/>
  <c r="Q215" i="5" s="1"/>
  <c r="Q216" i="5" a="1"/>
  <c r="Q216" i="5" s="1"/>
  <c r="Q217" i="5" a="1"/>
  <c r="Q217" i="5"/>
  <c r="Q218" i="5" a="1"/>
  <c r="Q218" i="5" s="1"/>
  <c r="Q219" i="5" a="1"/>
  <c r="Q219" i="5" s="1"/>
  <c r="Q220" i="5" a="1"/>
  <c r="Q220" i="5" s="1"/>
  <c r="Q221" i="5" a="1"/>
  <c r="Q221" i="5" s="1"/>
  <c r="Q222" i="5" a="1"/>
  <c r="Q222" i="5" s="1"/>
  <c r="Q223" i="5" a="1"/>
  <c r="Q223" i="5"/>
  <c r="Q224" i="5" a="1"/>
  <c r="Q224" i="5" s="1"/>
  <c r="Q225" i="5" a="1"/>
  <c r="Q225" i="5" s="1"/>
  <c r="Q226" i="5" a="1"/>
  <c r="Q226" i="5" s="1"/>
  <c r="Q227" i="5" a="1"/>
  <c r="Q227" i="5" s="1"/>
  <c r="Q228" i="5" a="1"/>
  <c r="Q228" i="5" s="1"/>
  <c r="Q229" i="5" a="1"/>
  <c r="Q229" i="5"/>
  <c r="Q230" i="5" a="1"/>
  <c r="Q230" i="5" s="1"/>
  <c r="Q231" i="5" a="1"/>
  <c r="Q231" i="5" s="1"/>
  <c r="Q232" i="5" a="1"/>
  <c r="Q232" i="5" s="1"/>
  <c r="Q233" i="5" a="1"/>
  <c r="Q233" i="5" s="1"/>
  <c r="Q234" i="5" a="1"/>
  <c r="Q234" i="5" s="1"/>
  <c r="Q235" i="5" a="1"/>
  <c r="Q235" i="5"/>
  <c r="Q236" i="5" a="1"/>
  <c r="Q236" i="5" s="1"/>
  <c r="Q237" i="5" a="1"/>
  <c r="Q237" i="5" s="1"/>
  <c r="Q238" i="5" a="1"/>
  <c r="Q238" i="5" s="1"/>
  <c r="Q239" i="5" a="1"/>
  <c r="Q239" i="5" s="1"/>
  <c r="Q240" i="5" a="1"/>
  <c r="Q240" i="5" s="1"/>
  <c r="Q241" i="5" a="1"/>
  <c r="Q241" i="5"/>
  <c r="Q242" i="5" a="1"/>
  <c r="Q242" i="5" s="1"/>
  <c r="Q243" i="5" a="1"/>
  <c r="Q243" i="5" s="1"/>
  <c r="Q244" i="5" a="1"/>
  <c r="Q244" i="5" s="1"/>
  <c r="Q245" i="5" a="1"/>
  <c r="Q245" i="5" s="1"/>
  <c r="Q246" i="5" a="1"/>
  <c r="Q246" i="5" s="1"/>
  <c r="Q247" i="5" a="1"/>
  <c r="Q247" i="5"/>
  <c r="Q248" i="5" a="1"/>
  <c r="Q248" i="5" s="1"/>
  <c r="Q249" i="5" a="1"/>
  <c r="Q249" i="5" s="1"/>
  <c r="Q250" i="5" a="1"/>
  <c r="Q250" i="5" s="1"/>
  <c r="Q251" i="5" a="1"/>
  <c r="Q251" i="5" s="1"/>
  <c r="Q252" i="5" a="1"/>
  <c r="Q252" i="5" s="1"/>
  <c r="Q253" i="5" a="1"/>
  <c r="Q253" i="5"/>
  <c r="Q254" i="5" a="1"/>
  <c r="Q254" i="5" s="1"/>
  <c r="Q255" i="5" a="1"/>
  <c r="Q255" i="5" s="1"/>
  <c r="Q256" i="5" a="1"/>
  <c r="Q256" i="5" s="1"/>
  <c r="Q257" i="5" a="1"/>
  <c r="Q257" i="5" s="1"/>
  <c r="Q258" i="5" a="1"/>
  <c r="Q258" i="5" s="1"/>
  <c r="Q259" i="5" a="1"/>
  <c r="Q259" i="5"/>
  <c r="Q260" i="5" a="1"/>
  <c r="Q260" i="5" s="1"/>
  <c r="Q261" i="5" a="1"/>
  <c r="Q261" i="5" s="1"/>
  <c r="Q262" i="5" a="1"/>
  <c r="Q262" i="5" s="1"/>
  <c r="Q263" i="5" a="1"/>
  <c r="Q263" i="5" s="1"/>
  <c r="Q264" i="5" a="1"/>
  <c r="Q264" i="5" s="1"/>
  <c r="Q265" i="5" a="1"/>
  <c r="Q265" i="5"/>
  <c r="Q266" i="5" a="1"/>
  <c r="Q266" i="5" s="1"/>
  <c r="Q267" i="5" a="1"/>
  <c r="Q267" i="5" s="1"/>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D27" i="4" a="1"/>
  <c r="D27" i="4" s="1"/>
  <c r="D12" i="4"/>
  <c r="E12" i="4"/>
  <c r="F12" i="4"/>
  <c r="G12" i="4"/>
  <c r="H12" i="4"/>
  <c r="D13" i="4"/>
  <c r="E13" i="4"/>
  <c r="F13" i="4"/>
  <c r="G13" i="4"/>
  <c r="H13" i="4"/>
  <c r="D14" i="4"/>
  <c r="E14" i="4"/>
  <c r="F14" i="4"/>
  <c r="G14" i="4"/>
  <c r="H14" i="4"/>
  <c r="D15" i="4"/>
  <c r="E15" i="4"/>
  <c r="F15" i="4"/>
  <c r="G15" i="4"/>
  <c r="H15" i="4"/>
  <c r="D16" i="4"/>
  <c r="E16" i="4"/>
  <c r="F16" i="4"/>
  <c r="G16" i="4"/>
  <c r="H16" i="4"/>
  <c r="E11" i="4"/>
  <c r="F11" i="4"/>
  <c r="G11" i="4"/>
  <c r="H11" i="4"/>
  <c r="D11" i="4"/>
  <c r="J5" i="3"/>
  <c r="G5" i="3"/>
  <c r="N5" i="3"/>
  <c r="J8" i="1"/>
  <c r="G8" i="1"/>
  <c r="N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<sst xmlns="http://schemas.openxmlformats.org/spreadsheetml/2006/main" count="8998" uniqueCount="770">
  <si>
    <t>Emp ID</t>
  </si>
  <si>
    <t>First Name</t>
  </si>
  <si>
    <t>Last Name</t>
  </si>
  <si>
    <t>Gender</t>
  </si>
  <si>
    <t>Department</t>
  </si>
  <si>
    <t>Salary</t>
  </si>
  <si>
    <t>Salary Bucket</t>
  </si>
  <si>
    <t>Start Date</t>
  </si>
  <si>
    <t>FTE</t>
  </si>
  <si>
    <t>Employee type</t>
  </si>
  <si>
    <t>Work location</t>
  </si>
  <si>
    <t>Tenure</t>
  </si>
  <si>
    <t>Work Type</t>
  </si>
  <si>
    <t>PR00007</t>
  </si>
  <si>
    <t>Torrance</t>
  </si>
  <si>
    <t>Collier</t>
  </si>
  <si>
    <t>Female</t>
  </si>
  <si>
    <t>Training</t>
  </si>
  <si>
    <t>50k to 100k</t>
  </si>
  <si>
    <t>Permanent</t>
  </si>
  <si>
    <t>Wellington, New Zealand</t>
  </si>
  <si>
    <t>Part time</t>
  </si>
  <si>
    <t>PR00095</t>
  </si>
  <si>
    <t>Devrat</t>
  </si>
  <si>
    <t>Damarsingh</t>
  </si>
  <si>
    <t>Business Development</t>
  </si>
  <si>
    <t>Hyderabad, India</t>
  </si>
  <si>
    <t>Full time</t>
  </si>
  <si>
    <t>PR00113</t>
  </si>
  <si>
    <t>Van</t>
  </si>
  <si>
    <t>Tuxwell</t>
  </si>
  <si>
    <t>Columbus, USA</t>
  </si>
  <si>
    <t>PR00147</t>
  </si>
  <si>
    <t>Minerva</t>
  </si>
  <si>
    <t>Ricardot</t>
  </si>
  <si>
    <t>Male</t>
  </si>
  <si>
    <t>Engineering</t>
  </si>
  <si>
    <t>Above 100k</t>
  </si>
  <si>
    <t>Remote</t>
  </si>
  <si>
    <t>PR00246</t>
  </si>
  <si>
    <t>Husein</t>
  </si>
  <si>
    <t>Augar</t>
  </si>
  <si>
    <t>Marketing</t>
  </si>
  <si>
    <t>PR00419</t>
  </si>
  <si>
    <t>Billi</t>
  </si>
  <si>
    <t>Fellgate</t>
  </si>
  <si>
    <t>PR00576</t>
  </si>
  <si>
    <t>Lalitchandra</t>
  </si>
  <si>
    <t>Vadali</t>
  </si>
  <si>
    <t>Legal</t>
  </si>
  <si>
    <t>PR00746</t>
  </si>
  <si>
    <t>Hogan</t>
  </si>
  <si>
    <t>Iles</t>
  </si>
  <si>
    <t>Accounting</t>
  </si>
  <si>
    <t>PR00770</t>
  </si>
  <si>
    <t>Beryl</t>
  </si>
  <si>
    <t>Burnsyde</t>
  </si>
  <si>
    <t>Under 50k</t>
  </si>
  <si>
    <t>PR00882</t>
  </si>
  <si>
    <t>Jill</t>
  </si>
  <si>
    <t>Shipsey</t>
  </si>
  <si>
    <t>PR00893</t>
  </si>
  <si>
    <t>Vasavi</t>
  </si>
  <si>
    <t>Veeravasarapu</t>
  </si>
  <si>
    <t>Human Resources</t>
  </si>
  <si>
    <t>PR00916</t>
  </si>
  <si>
    <t>Inger</t>
  </si>
  <si>
    <t>Chapelhow</t>
  </si>
  <si>
    <t>Research and Development</t>
  </si>
  <si>
    <t>PR01055</t>
  </si>
  <si>
    <t>Devasree</t>
  </si>
  <si>
    <t>Fullara</t>
  </si>
  <si>
    <t>Chennai, India</t>
  </si>
  <si>
    <t>PR01159</t>
  </si>
  <si>
    <t>Mollie</t>
  </si>
  <si>
    <t>Hanway</t>
  </si>
  <si>
    <t>Seattle, USA</t>
  </si>
  <si>
    <t>PR01211</t>
  </si>
  <si>
    <t>Enoch</t>
  </si>
  <si>
    <t>Dowrey</t>
  </si>
  <si>
    <t>Auckland, New Zealand</t>
  </si>
  <si>
    <t>PR01269</t>
  </si>
  <si>
    <t>Eleonore</t>
  </si>
  <si>
    <t>Airdrie</t>
  </si>
  <si>
    <t>PR01306</t>
  </si>
  <si>
    <t>Patti</t>
  </si>
  <si>
    <t>Dradey</t>
  </si>
  <si>
    <t>Services</t>
  </si>
  <si>
    <t>PR01346</t>
  </si>
  <si>
    <t>Adolph</t>
  </si>
  <si>
    <t>McNalley</t>
  </si>
  <si>
    <t>PR01383</t>
  </si>
  <si>
    <t>Addi</t>
  </si>
  <si>
    <t>Studdeard</t>
  </si>
  <si>
    <t>Product Management</t>
  </si>
  <si>
    <t>PR01476</t>
  </si>
  <si>
    <t>Jaishree</t>
  </si>
  <si>
    <t>Atasi</t>
  </si>
  <si>
    <t>PR01662</t>
  </si>
  <si>
    <t>Genevra</t>
  </si>
  <si>
    <t>Friday</t>
  </si>
  <si>
    <t>PR01943</t>
  </si>
  <si>
    <t>Rameshwari</t>
  </si>
  <si>
    <t>Chikodi</t>
  </si>
  <si>
    <t>PR01956</t>
  </si>
  <si>
    <t>Jamesy</t>
  </si>
  <si>
    <t>O'Ferris</t>
  </si>
  <si>
    <t>PR02010</t>
  </si>
  <si>
    <t>Prerana</t>
  </si>
  <si>
    <t>Nishita</t>
  </si>
  <si>
    <t>PR02016</t>
  </si>
  <si>
    <t>Iris</t>
  </si>
  <si>
    <t>Wagg</t>
  </si>
  <si>
    <t>PR02113</t>
  </si>
  <si>
    <t>Beverie</t>
  </si>
  <si>
    <t>Moffet</t>
  </si>
  <si>
    <t>Support</t>
  </si>
  <si>
    <t>PR02140</t>
  </si>
  <si>
    <t>Anjushri</t>
  </si>
  <si>
    <t>Chandiramani</t>
  </si>
  <si>
    <t>PR02208</t>
  </si>
  <si>
    <t>Gowri</t>
  </si>
  <si>
    <t>Sankar</t>
  </si>
  <si>
    <t>PR02275</t>
  </si>
  <si>
    <t>Louise</t>
  </si>
  <si>
    <t>Lamming</t>
  </si>
  <si>
    <t>Sales</t>
  </si>
  <si>
    <t>PR02288</t>
  </si>
  <si>
    <t>Althea</t>
  </si>
  <si>
    <t>Bronger</t>
  </si>
  <si>
    <t>PR02321</t>
  </si>
  <si>
    <t>Evanne</t>
  </si>
  <si>
    <t>Sheryn</t>
  </si>
  <si>
    <t>PR02436</t>
  </si>
  <si>
    <t>Marmaduke</t>
  </si>
  <si>
    <t>Worssam</t>
  </si>
  <si>
    <t>PR02603</t>
  </si>
  <si>
    <t>Dinanath</t>
  </si>
  <si>
    <t>Simhambhatla</t>
  </si>
  <si>
    <t>PR02782</t>
  </si>
  <si>
    <t>Isaak</t>
  </si>
  <si>
    <t>Rawne</t>
  </si>
  <si>
    <t>PR02957</t>
  </si>
  <si>
    <t>Vaughn</t>
  </si>
  <si>
    <t>Carvill</t>
  </si>
  <si>
    <t>PR03034</t>
  </si>
  <si>
    <t>Sreenivasa</t>
  </si>
  <si>
    <t>Naik</t>
  </si>
  <si>
    <t>PR03137</t>
  </si>
  <si>
    <t>Jagajeet</t>
  </si>
  <si>
    <t>Viraj</t>
  </si>
  <si>
    <t>PR03158</t>
  </si>
  <si>
    <t>Danica</t>
  </si>
  <si>
    <t>Nayshe</t>
  </si>
  <si>
    <t>PR03271</t>
  </si>
  <si>
    <t>Stan</t>
  </si>
  <si>
    <t>Tolliday</t>
  </si>
  <si>
    <t>PR03445</t>
  </si>
  <si>
    <t>Myrle</t>
  </si>
  <si>
    <t>Prandoni</t>
  </si>
  <si>
    <t>PR03532</t>
  </si>
  <si>
    <t>Crawford</t>
  </si>
  <si>
    <t>Scad</t>
  </si>
  <si>
    <t>PR03804</t>
  </si>
  <si>
    <t>Pratigya</t>
  </si>
  <si>
    <t>Rema</t>
  </si>
  <si>
    <t>Sartaj</t>
  </si>
  <si>
    <t>Probal</t>
  </si>
  <si>
    <t>PR03844</t>
  </si>
  <si>
    <t>Brose</t>
  </si>
  <si>
    <t>MacCorkell</t>
  </si>
  <si>
    <t>PR03886</t>
  </si>
  <si>
    <t>Edd</t>
  </si>
  <si>
    <t>MacKnockiter</t>
  </si>
  <si>
    <t>PR03980</t>
  </si>
  <si>
    <t>Kath</t>
  </si>
  <si>
    <t>Bletsoe</t>
  </si>
  <si>
    <t>PR04366</t>
  </si>
  <si>
    <t>Carry</t>
  </si>
  <si>
    <t>Loblie</t>
  </si>
  <si>
    <t>PR04380</t>
  </si>
  <si>
    <t>PR04446</t>
  </si>
  <si>
    <t>Sameer</t>
  </si>
  <si>
    <t>Shashank</t>
  </si>
  <si>
    <t>PR04473</t>
  </si>
  <si>
    <t>Wyn</t>
  </si>
  <si>
    <t>Treadger</t>
  </si>
  <si>
    <t>PR04601</t>
  </si>
  <si>
    <t>Yedukondalu</t>
  </si>
  <si>
    <t>Panditula</t>
  </si>
  <si>
    <t>Need to check</t>
  </si>
  <si>
    <t>PR04686</t>
  </si>
  <si>
    <t>Oona</t>
  </si>
  <si>
    <t>Donan</t>
  </si>
  <si>
    <t>PR04851</t>
  </si>
  <si>
    <t>Rodina</t>
  </si>
  <si>
    <t>Drinan</t>
  </si>
  <si>
    <t>SQ00022</t>
  </si>
  <si>
    <t>Carlin</t>
  </si>
  <si>
    <t>Demke</t>
  </si>
  <si>
    <t>SQ00070</t>
  </si>
  <si>
    <t>Larissa</t>
  </si>
  <si>
    <t>Ingledow</t>
  </si>
  <si>
    <t>SQ00105</t>
  </si>
  <si>
    <t>Sarayu</t>
  </si>
  <si>
    <t>Ragunathan</t>
  </si>
  <si>
    <t>SQ00144</t>
  </si>
  <si>
    <t>Collen</t>
  </si>
  <si>
    <t>Dunbleton</t>
  </si>
  <si>
    <t>SQ00187</t>
  </si>
  <si>
    <t>Rupak</t>
  </si>
  <si>
    <t>Mehra</t>
  </si>
  <si>
    <t>SQ00286</t>
  </si>
  <si>
    <t>Ilesh</t>
  </si>
  <si>
    <t>Dasgupta</t>
  </si>
  <si>
    <t>SQ00360</t>
  </si>
  <si>
    <t>Orlando</t>
  </si>
  <si>
    <t>Gorstidge</t>
  </si>
  <si>
    <t>SQ00450</t>
  </si>
  <si>
    <t>SQ00498</t>
  </si>
  <si>
    <t>Amery</t>
  </si>
  <si>
    <t>Ofer</t>
  </si>
  <si>
    <t>SQ00612</t>
  </si>
  <si>
    <t>Leena</t>
  </si>
  <si>
    <t>Bruckshaw</t>
  </si>
  <si>
    <t>SQ00691</t>
  </si>
  <si>
    <t>Verla</t>
  </si>
  <si>
    <t>Timmis</t>
  </si>
  <si>
    <t>SQ00841</t>
  </si>
  <si>
    <t>Bhuvan</t>
  </si>
  <si>
    <t>Pals</t>
  </si>
  <si>
    <t>SQ00914</t>
  </si>
  <si>
    <t>Duran</t>
  </si>
  <si>
    <t>Appala</t>
  </si>
  <si>
    <t>Karuna</t>
  </si>
  <si>
    <t>Pashupathy</t>
  </si>
  <si>
    <t>SQ00960</t>
  </si>
  <si>
    <t>Calvin</t>
  </si>
  <si>
    <t>O'Carroll</t>
  </si>
  <si>
    <t>SQ01026</t>
  </si>
  <si>
    <t>Anumati</t>
  </si>
  <si>
    <t>Shyamari</t>
  </si>
  <si>
    <t>SQ01177</t>
  </si>
  <si>
    <t>Nazeer</t>
  </si>
  <si>
    <t>Basha</t>
  </si>
  <si>
    <t>SQ01283</t>
  </si>
  <si>
    <t>Barr</t>
  </si>
  <si>
    <t>Faughny</t>
  </si>
  <si>
    <t>SQ01395</t>
  </si>
  <si>
    <t>Dennison</t>
  </si>
  <si>
    <t>Crosswaite</t>
  </si>
  <si>
    <t>SQ01402</t>
  </si>
  <si>
    <t>Sahaj</t>
  </si>
  <si>
    <t>Jonnalagadda</t>
  </si>
  <si>
    <t>SQ01519</t>
  </si>
  <si>
    <t>Caron</t>
  </si>
  <si>
    <t>Kolakovic</t>
  </si>
  <si>
    <t>SQ01620</t>
  </si>
  <si>
    <t>Westbrook</t>
  </si>
  <si>
    <t>Brandino</t>
  </si>
  <si>
    <t>SQ01637</t>
  </si>
  <si>
    <t>Joaquin</t>
  </si>
  <si>
    <t>McVitty</t>
  </si>
  <si>
    <t>SQ01697</t>
  </si>
  <si>
    <t>Makshi</t>
  </si>
  <si>
    <t>Vinutha</t>
  </si>
  <si>
    <t>SQ01730</t>
  </si>
  <si>
    <t>Austine</t>
  </si>
  <si>
    <t>Littlewood</t>
  </si>
  <si>
    <t>SQ01829</t>
  </si>
  <si>
    <t>Mabel</t>
  </si>
  <si>
    <t>Orrow</t>
  </si>
  <si>
    <t>SQ01854</t>
  </si>
  <si>
    <t>Jessica</t>
  </si>
  <si>
    <t>Callcott</t>
  </si>
  <si>
    <t>SQ01998</t>
  </si>
  <si>
    <t>Vanmala</t>
  </si>
  <si>
    <t>Shriharsha</t>
  </si>
  <si>
    <t>Sahas</t>
  </si>
  <si>
    <t>Sanabhi</t>
  </si>
  <si>
    <t>SQ02035</t>
  </si>
  <si>
    <t>Anni</t>
  </si>
  <si>
    <t>Izzard</t>
  </si>
  <si>
    <t>SQ02174</t>
  </si>
  <si>
    <t>Sidoney</t>
  </si>
  <si>
    <t>Yitzhok</t>
  </si>
  <si>
    <t>SQ02223</t>
  </si>
  <si>
    <t>Pippy</t>
  </si>
  <si>
    <t>Shepperd</t>
  </si>
  <si>
    <t>SQ02246</t>
  </si>
  <si>
    <t>Matias</t>
  </si>
  <si>
    <t>Cormack</t>
  </si>
  <si>
    <t>SQ02371</t>
  </si>
  <si>
    <t>Alida</t>
  </si>
  <si>
    <t>Welman</t>
  </si>
  <si>
    <t>SQ02424</t>
  </si>
  <si>
    <t>Kevalkumar</t>
  </si>
  <si>
    <t>Solanki</t>
  </si>
  <si>
    <t>SQ02465</t>
  </si>
  <si>
    <t>Bernie</t>
  </si>
  <si>
    <t>Gorges</t>
  </si>
  <si>
    <t>SQ02525</t>
  </si>
  <si>
    <t>Mickie</t>
  </si>
  <si>
    <t>Dagwell</t>
  </si>
  <si>
    <t>SQ02559</t>
  </si>
  <si>
    <t>Aldrich</t>
  </si>
  <si>
    <t>Glenny</t>
  </si>
  <si>
    <t>SQ02565</t>
  </si>
  <si>
    <t>Konstantin</t>
  </si>
  <si>
    <t>Timblett</t>
  </si>
  <si>
    <t>SQ02582</t>
  </si>
  <si>
    <t>Kaishori</t>
  </si>
  <si>
    <t>Harathi</t>
  </si>
  <si>
    <t>SQ02624</t>
  </si>
  <si>
    <t>Gwenneth</t>
  </si>
  <si>
    <t>Fealey</t>
  </si>
  <si>
    <t>SQ02638</t>
  </si>
  <si>
    <t>Cara</t>
  </si>
  <si>
    <t>Havers</t>
  </si>
  <si>
    <t>SQ02643</t>
  </si>
  <si>
    <t>Indu</t>
  </si>
  <si>
    <t>Varada</t>
  </si>
  <si>
    <t>SQ02703</t>
  </si>
  <si>
    <t>Deepit</t>
  </si>
  <si>
    <t>Ranjana</t>
  </si>
  <si>
    <t>SQ03024</t>
  </si>
  <si>
    <t>Inge</t>
  </si>
  <si>
    <t>Creer</t>
  </si>
  <si>
    <t>SQ03112</t>
  </si>
  <si>
    <t>Kantimoy</t>
  </si>
  <si>
    <t>Pritish</t>
  </si>
  <si>
    <t>SQ03116</t>
  </si>
  <si>
    <t>Syd</t>
  </si>
  <si>
    <t>Fearn</t>
  </si>
  <si>
    <t>SQ03321</t>
  </si>
  <si>
    <t>Gradey</t>
  </si>
  <si>
    <t>Litton</t>
  </si>
  <si>
    <t>SQ03350</t>
  </si>
  <si>
    <t>Felice</t>
  </si>
  <si>
    <t>McMurty</t>
  </si>
  <si>
    <t>SQ03387</t>
  </si>
  <si>
    <t>Robinia</t>
  </si>
  <si>
    <t>Scholling</t>
  </si>
  <si>
    <t>SQ03476</t>
  </si>
  <si>
    <t>Ramalingam</t>
  </si>
  <si>
    <t>Kothapeta</t>
  </si>
  <si>
    <t>SQ03491</t>
  </si>
  <si>
    <t>Freda</t>
  </si>
  <si>
    <t>Legan</t>
  </si>
  <si>
    <t>SQ03546</t>
  </si>
  <si>
    <t>Amlankusum</t>
  </si>
  <si>
    <t>Rajabhushan</t>
  </si>
  <si>
    <t>SQ03625</t>
  </si>
  <si>
    <t>Fidela</t>
  </si>
  <si>
    <t>Artis</t>
  </si>
  <si>
    <t>SQ03626</t>
  </si>
  <si>
    <t>Krishnakanta</t>
  </si>
  <si>
    <t>Vellanki</t>
  </si>
  <si>
    <t>SQ03733</t>
  </si>
  <si>
    <t>Revkah</t>
  </si>
  <si>
    <t>Antonacci</t>
  </si>
  <si>
    <t>SQ04437</t>
  </si>
  <si>
    <t>Hephzibah</t>
  </si>
  <si>
    <t>Summerell</t>
  </si>
  <si>
    <t>SQ04488</t>
  </si>
  <si>
    <t>Ramnath</t>
  </si>
  <si>
    <t>Ravuri</t>
  </si>
  <si>
    <t>SQ04598</t>
  </si>
  <si>
    <t>Pearla</t>
  </si>
  <si>
    <t>Beteriss</t>
  </si>
  <si>
    <t>SQ04603</t>
  </si>
  <si>
    <t>Natalee</t>
  </si>
  <si>
    <t>Craiker</t>
  </si>
  <si>
    <t>SQ04612</t>
  </si>
  <si>
    <t>Mick</t>
  </si>
  <si>
    <t>Spraberry</t>
  </si>
  <si>
    <t>SQ04613</t>
  </si>
  <si>
    <t>Sarojini</t>
  </si>
  <si>
    <t>Naueshwara</t>
  </si>
  <si>
    <t>SQ04665</t>
  </si>
  <si>
    <t>Collin</t>
  </si>
  <si>
    <t>Jagson</t>
  </si>
  <si>
    <t>SQ04960</t>
  </si>
  <si>
    <t>Shubhra</t>
  </si>
  <si>
    <t>Potla</t>
  </si>
  <si>
    <t>TN00083</t>
  </si>
  <si>
    <t>Chandana</t>
  </si>
  <si>
    <t>Sannidhi</t>
  </si>
  <si>
    <t>TN00182</t>
  </si>
  <si>
    <t>Camilla</t>
  </si>
  <si>
    <t>Castle</t>
  </si>
  <si>
    <t>TN00214</t>
  </si>
  <si>
    <t>Devsena</t>
  </si>
  <si>
    <t>Veluvalapalli</t>
  </si>
  <si>
    <t>Hemavati</t>
  </si>
  <si>
    <t>Muthiah</t>
  </si>
  <si>
    <t>TN00227</t>
  </si>
  <si>
    <t>Raghuveer</t>
  </si>
  <si>
    <t>Yettugunna</t>
  </si>
  <si>
    <t>TN00258</t>
  </si>
  <si>
    <t>Joyce</t>
  </si>
  <si>
    <t>Leyband</t>
  </si>
  <si>
    <t>TN00328</t>
  </si>
  <si>
    <t>Jeannie</t>
  </si>
  <si>
    <t>Petracco</t>
  </si>
  <si>
    <t>TN00464</t>
  </si>
  <si>
    <t>Gopal</t>
  </si>
  <si>
    <t>Venkata</t>
  </si>
  <si>
    <t>TN00579</t>
  </si>
  <si>
    <t>Rafaelita</t>
  </si>
  <si>
    <t>Blaksland</t>
  </si>
  <si>
    <t>TN00698</t>
  </si>
  <si>
    <t>Barbara-anne</t>
  </si>
  <si>
    <t>Kenchington</t>
  </si>
  <si>
    <t>TN00727</t>
  </si>
  <si>
    <t>Dulsea</t>
  </si>
  <si>
    <t>Folkes</t>
  </si>
  <si>
    <t>TN00735</t>
  </si>
  <si>
    <t>Caresa</t>
  </si>
  <si>
    <t>Christer</t>
  </si>
  <si>
    <t>TN00890</t>
  </si>
  <si>
    <t>Mayur</t>
  </si>
  <si>
    <t>Kousika</t>
  </si>
  <si>
    <t>TN01028</t>
  </si>
  <si>
    <t>Alicea</t>
  </si>
  <si>
    <t>Pudsall</t>
  </si>
  <si>
    <t>TN01210</t>
  </si>
  <si>
    <t>Alyosha</t>
  </si>
  <si>
    <t>Riquet</t>
  </si>
  <si>
    <t>TN01256</t>
  </si>
  <si>
    <t>Shattesh</t>
  </si>
  <si>
    <t>Utpat</t>
  </si>
  <si>
    <t>Sawini</t>
  </si>
  <si>
    <t>Chandan</t>
  </si>
  <si>
    <t>TN01281</t>
  </si>
  <si>
    <t>Cletus</t>
  </si>
  <si>
    <t>McGarahan</t>
  </si>
  <si>
    <t>TN01340</t>
  </si>
  <si>
    <t>Granny</t>
  </si>
  <si>
    <t>Spencelayh</t>
  </si>
  <si>
    <t>TN01396</t>
  </si>
  <si>
    <t>Koral</t>
  </si>
  <si>
    <t>Gerriet</t>
  </si>
  <si>
    <t>TN01566</t>
  </si>
  <si>
    <t>Fonzie</t>
  </si>
  <si>
    <t>O'Shea</t>
  </si>
  <si>
    <t>TN01601</t>
  </si>
  <si>
    <t>Melva</t>
  </si>
  <si>
    <t>Jickells</t>
  </si>
  <si>
    <t>TN01632</t>
  </si>
  <si>
    <t>Katya</t>
  </si>
  <si>
    <t>Hundy</t>
  </si>
  <si>
    <t>TN01701</t>
  </si>
  <si>
    <t>Yves</t>
  </si>
  <si>
    <t>Pawlik</t>
  </si>
  <si>
    <t>TN01876</t>
  </si>
  <si>
    <t>Aileen</t>
  </si>
  <si>
    <t>McCritchie</t>
  </si>
  <si>
    <t>TN01912</t>
  </si>
  <si>
    <t>Fred</t>
  </si>
  <si>
    <t>Dudeney</t>
  </si>
  <si>
    <t>TN02204</t>
  </si>
  <si>
    <t>TN02205</t>
  </si>
  <si>
    <t>Madhumati</t>
  </si>
  <si>
    <t>Gazala</t>
  </si>
  <si>
    <t>TN02377</t>
  </si>
  <si>
    <t>Anjela</t>
  </si>
  <si>
    <t>Spancock</t>
  </si>
  <si>
    <t>TN02397</t>
  </si>
  <si>
    <t>Mendel</t>
  </si>
  <si>
    <t>Gentsch</t>
  </si>
  <si>
    <t>TN02496</t>
  </si>
  <si>
    <t>Ponnan</t>
  </si>
  <si>
    <t>Delhi</t>
  </si>
  <si>
    <t>TN02570</t>
  </si>
  <si>
    <t>Grady</t>
  </si>
  <si>
    <t>Rochelle</t>
  </si>
  <si>
    <t>TN02674</t>
  </si>
  <si>
    <t>Antonetta</t>
  </si>
  <si>
    <t>Coggeshall</t>
  </si>
  <si>
    <t>TN02727</t>
  </si>
  <si>
    <t>Wald</t>
  </si>
  <si>
    <t>Bountiff</t>
  </si>
  <si>
    <t>TN02749</t>
  </si>
  <si>
    <t>Parasuramudu</t>
  </si>
  <si>
    <t>Jamakayala</t>
  </si>
  <si>
    <t>TN02798</t>
  </si>
  <si>
    <t>Krittika</t>
  </si>
  <si>
    <t>Gaekwad</t>
  </si>
  <si>
    <t>TN02883</t>
  </si>
  <si>
    <t>John</t>
  </si>
  <si>
    <t>Joseph</t>
  </si>
  <si>
    <t>TN02988</t>
  </si>
  <si>
    <t>Mahindra</t>
  </si>
  <si>
    <t>Sreedharan</t>
  </si>
  <si>
    <t>TN03032</t>
  </si>
  <si>
    <t>Jaipal</t>
  </si>
  <si>
    <t>Potanapudi</t>
  </si>
  <si>
    <t>Sushanti</t>
  </si>
  <si>
    <t>TN03068</t>
  </si>
  <si>
    <t>Gumwant</t>
  </si>
  <si>
    <t>Veera</t>
  </si>
  <si>
    <t>Fixed Term</t>
  </si>
  <si>
    <t>TN03097</t>
  </si>
  <si>
    <t>Bendite</t>
  </si>
  <si>
    <t>Bloan</t>
  </si>
  <si>
    <t>TN03169</t>
  </si>
  <si>
    <t>Doe</t>
  </si>
  <si>
    <t>Clubley</t>
  </si>
  <si>
    <t>TN03210</t>
  </si>
  <si>
    <t>Suman</t>
  </si>
  <si>
    <t>Katte</t>
  </si>
  <si>
    <t>TN03331</t>
  </si>
  <si>
    <t>TN03355</t>
  </si>
  <si>
    <t>Ruby</t>
  </si>
  <si>
    <t>Cracie</t>
  </si>
  <si>
    <t>TN03416</t>
  </si>
  <si>
    <t>Seward</t>
  </si>
  <si>
    <t>Kubera</t>
  </si>
  <si>
    <t>TN03575</t>
  </si>
  <si>
    <t>Janina</t>
  </si>
  <si>
    <t>Wolverson</t>
  </si>
  <si>
    <t>TN04058</t>
  </si>
  <si>
    <t>Subbarao</t>
  </si>
  <si>
    <t>Malladi</t>
  </si>
  <si>
    <t>Vasu</t>
  </si>
  <si>
    <t>Nandin</t>
  </si>
  <si>
    <t>TN04067</t>
  </si>
  <si>
    <t>Lea</t>
  </si>
  <si>
    <t>Chaplin</t>
  </si>
  <si>
    <t>TN04101</t>
  </si>
  <si>
    <t>Marline</t>
  </si>
  <si>
    <t>Wahncke</t>
  </si>
  <si>
    <t>TN04166</t>
  </si>
  <si>
    <t>Tadio</t>
  </si>
  <si>
    <t>Dowdle</t>
  </si>
  <si>
    <t>TN04175</t>
  </si>
  <si>
    <t>Hinda</t>
  </si>
  <si>
    <t>Label</t>
  </si>
  <si>
    <t>TN04246</t>
  </si>
  <si>
    <t>Shaylyn</t>
  </si>
  <si>
    <t>Ransbury</t>
  </si>
  <si>
    <t>TN04265</t>
  </si>
  <si>
    <t>Rushil</t>
  </si>
  <si>
    <t>Kripa</t>
  </si>
  <si>
    <t>TN04428</t>
  </si>
  <si>
    <t>Audritt</t>
  </si>
  <si>
    <t>TN04660</t>
  </si>
  <si>
    <t>Thedrick</t>
  </si>
  <si>
    <t>Bothwell</t>
  </si>
  <si>
    <t>TN04740</t>
  </si>
  <si>
    <t>Tristam</t>
  </si>
  <si>
    <t>Cuming</t>
  </si>
  <si>
    <t>TN04775</t>
  </si>
  <si>
    <t>Hridaynath</t>
  </si>
  <si>
    <t>Tendulkar</t>
  </si>
  <si>
    <t>TN04892</t>
  </si>
  <si>
    <t>Luca</t>
  </si>
  <si>
    <t>Wolstenholme</t>
  </si>
  <si>
    <t>VT00194</t>
  </si>
  <si>
    <t>Violante</t>
  </si>
  <si>
    <t>Courtonne</t>
  </si>
  <si>
    <t>VT00336</t>
  </si>
  <si>
    <t>Shevantilal</t>
  </si>
  <si>
    <t>Muppala</t>
  </si>
  <si>
    <t>VT00476</t>
  </si>
  <si>
    <t>Hartin</t>
  </si>
  <si>
    <t>VT00534</t>
  </si>
  <si>
    <t>Roselle</t>
  </si>
  <si>
    <t>Wandrach</t>
  </si>
  <si>
    <t>VT00578</t>
  </si>
  <si>
    <t>Magnum</t>
  </si>
  <si>
    <t>Locksley</t>
  </si>
  <si>
    <t>VT00596</t>
  </si>
  <si>
    <t>Letisha</t>
  </si>
  <si>
    <t>Carrett</t>
  </si>
  <si>
    <t>VT00687</t>
  </si>
  <si>
    <t>Godavari</t>
  </si>
  <si>
    <t>Veena</t>
  </si>
  <si>
    <t>VT00740</t>
  </si>
  <si>
    <t>Chitrasen</t>
  </si>
  <si>
    <t>Laul</t>
  </si>
  <si>
    <t>VT01092</t>
  </si>
  <si>
    <t>Tabby</t>
  </si>
  <si>
    <t>Astall</t>
  </si>
  <si>
    <t>VT01101</t>
  </si>
  <si>
    <t>Adela</t>
  </si>
  <si>
    <t>Dowsett</t>
  </si>
  <si>
    <t>VT01246</t>
  </si>
  <si>
    <t>Zach</t>
  </si>
  <si>
    <t>Polon</t>
  </si>
  <si>
    <t>VT01249</t>
  </si>
  <si>
    <t>Brendan</t>
  </si>
  <si>
    <t>Edgeller</t>
  </si>
  <si>
    <t>VT01323</t>
  </si>
  <si>
    <t>Mardav</t>
  </si>
  <si>
    <t>Ramaswami</t>
  </si>
  <si>
    <t>VT01523</t>
  </si>
  <si>
    <t>Charmane</t>
  </si>
  <si>
    <t>Heistermann</t>
  </si>
  <si>
    <t>VT01610</t>
  </si>
  <si>
    <t>Dhruv</t>
  </si>
  <si>
    <t>Manjunath</t>
  </si>
  <si>
    <t>Kunja</t>
  </si>
  <si>
    <t>Prashanta</t>
  </si>
  <si>
    <t>VT01684</t>
  </si>
  <si>
    <t>Audry</t>
  </si>
  <si>
    <t>Yu</t>
  </si>
  <si>
    <t>VT01703</t>
  </si>
  <si>
    <t>Upendra</t>
  </si>
  <si>
    <t>Swati</t>
  </si>
  <si>
    <t>VT01740</t>
  </si>
  <si>
    <t>Ginger</t>
  </si>
  <si>
    <t>Myott</t>
  </si>
  <si>
    <t>VT01762</t>
  </si>
  <si>
    <t>Geena</t>
  </si>
  <si>
    <t>Raghavanpillai</t>
  </si>
  <si>
    <t>VT01803</t>
  </si>
  <si>
    <t>Freddy</t>
  </si>
  <si>
    <t>Linford</t>
  </si>
  <si>
    <t>VT01893</t>
  </si>
  <si>
    <t>Lindy</t>
  </si>
  <si>
    <t>Guillet</t>
  </si>
  <si>
    <t>VT01996</t>
  </si>
  <si>
    <t>Hali</t>
  </si>
  <si>
    <t>Behnecke</t>
  </si>
  <si>
    <t>VT02118</t>
  </si>
  <si>
    <t>Oorjit</t>
  </si>
  <si>
    <t>Nandanavanam</t>
  </si>
  <si>
    <t>VT02260</t>
  </si>
  <si>
    <t>Rhiamon</t>
  </si>
  <si>
    <t>Mollison</t>
  </si>
  <si>
    <t>Temporary</t>
  </si>
  <si>
    <t>VT02313</t>
  </si>
  <si>
    <t>Thekla</t>
  </si>
  <si>
    <t>Lynnett</t>
  </si>
  <si>
    <t>VT02319</t>
  </si>
  <si>
    <t>Tarala</t>
  </si>
  <si>
    <t>Vishaal</t>
  </si>
  <si>
    <t>VT02374</t>
  </si>
  <si>
    <t>Delphine</t>
  </si>
  <si>
    <t>Jewis</t>
  </si>
  <si>
    <t>VT02417</t>
  </si>
  <si>
    <t>Evangelina</t>
  </si>
  <si>
    <t>Lergan</t>
  </si>
  <si>
    <t>VT02491</t>
  </si>
  <si>
    <t>Alexis</t>
  </si>
  <si>
    <t>Gotfrey</t>
  </si>
  <si>
    <t>VT02532</t>
  </si>
  <si>
    <t>Adey</t>
  </si>
  <si>
    <t>Ryal</t>
  </si>
  <si>
    <t>VT02539</t>
  </si>
  <si>
    <t>Devinne</t>
  </si>
  <si>
    <t>Tuny</t>
  </si>
  <si>
    <t>VT02663</t>
  </si>
  <si>
    <t>Sravanthi</t>
  </si>
  <si>
    <t>Chalaki</t>
  </si>
  <si>
    <t>VT02801</t>
  </si>
  <si>
    <t>Shellysheldon</t>
  </si>
  <si>
    <t>Mahady</t>
  </si>
  <si>
    <t>VT03298</t>
  </si>
  <si>
    <t>Nonah</t>
  </si>
  <si>
    <t>Bissell</t>
  </si>
  <si>
    <t>VT03307</t>
  </si>
  <si>
    <t>Tallie</t>
  </si>
  <si>
    <t>Chaikovski</t>
  </si>
  <si>
    <t>VT03421</t>
  </si>
  <si>
    <t>Alic</t>
  </si>
  <si>
    <t>Bagg</t>
  </si>
  <si>
    <t>VT03500</t>
  </si>
  <si>
    <t>Shiuli</t>
  </si>
  <si>
    <t>Sapna</t>
  </si>
  <si>
    <t>VT03537</t>
  </si>
  <si>
    <t>Renaldo</t>
  </si>
  <si>
    <t>Thomassin</t>
  </si>
  <si>
    <t>VT03552</t>
  </si>
  <si>
    <t>Kamalakshi</t>
  </si>
  <si>
    <t>Mukundan</t>
  </si>
  <si>
    <t>VT03701</t>
  </si>
  <si>
    <t>Narois</t>
  </si>
  <si>
    <t>Motiwala</t>
  </si>
  <si>
    <t>VT03704</t>
  </si>
  <si>
    <t>Egor</t>
  </si>
  <si>
    <t>Minto</t>
  </si>
  <si>
    <t>VT03771</t>
  </si>
  <si>
    <t>Marjie</t>
  </si>
  <si>
    <t>Bamford</t>
  </si>
  <si>
    <t>VT03849</t>
  </si>
  <si>
    <t>Leonidas</t>
  </si>
  <si>
    <t>Cavaney</t>
  </si>
  <si>
    <t>VT03988</t>
  </si>
  <si>
    <t>Venkat</t>
  </si>
  <si>
    <t>Kodi</t>
  </si>
  <si>
    <t>VT03993</t>
  </si>
  <si>
    <t>Dulce</t>
  </si>
  <si>
    <t>Colbeck</t>
  </si>
  <si>
    <t>VT04028</t>
  </si>
  <si>
    <t>Michale</t>
  </si>
  <si>
    <t>Rolf</t>
  </si>
  <si>
    <t>VT04093</t>
  </si>
  <si>
    <t>Prasanna</t>
  </si>
  <si>
    <t>Lakshmi</t>
  </si>
  <si>
    <t>Baruna</t>
  </si>
  <si>
    <t>Ogale</t>
  </si>
  <si>
    <t>VT04137</t>
  </si>
  <si>
    <t>Marissa</t>
  </si>
  <si>
    <t>Infante</t>
  </si>
  <si>
    <t>VT04273</t>
  </si>
  <si>
    <t>Brad</t>
  </si>
  <si>
    <t>Gumb</t>
  </si>
  <si>
    <t>VT04350</t>
  </si>
  <si>
    <t>Kulbhushan</t>
  </si>
  <si>
    <t>Moorthy</t>
  </si>
  <si>
    <t>Lalit</t>
  </si>
  <si>
    <t>Kothari</t>
  </si>
  <si>
    <t>VT04373</t>
  </si>
  <si>
    <t>Edi</t>
  </si>
  <si>
    <t>Hofton</t>
  </si>
  <si>
    <t>VT04415</t>
  </si>
  <si>
    <t>Malory</t>
  </si>
  <si>
    <t>Biles</t>
  </si>
  <si>
    <t>VT04467</t>
  </si>
  <si>
    <t>Amal</t>
  </si>
  <si>
    <t>Nimesh</t>
  </si>
  <si>
    <t>VT04552</t>
  </si>
  <si>
    <t>Theresita</t>
  </si>
  <si>
    <t>Chasmer</t>
  </si>
  <si>
    <t>VT04627</t>
  </si>
  <si>
    <t>Yvette</t>
  </si>
  <si>
    <t>Bett</t>
  </si>
  <si>
    <t>VT04681</t>
  </si>
  <si>
    <t>Nickolai</t>
  </si>
  <si>
    <t>Artin</t>
  </si>
  <si>
    <t>VT04905</t>
  </si>
  <si>
    <t>Suchira</t>
  </si>
  <si>
    <t>Bhanupriya</t>
  </si>
  <si>
    <t>VT04984</t>
  </si>
  <si>
    <t>Dell</t>
  </si>
  <si>
    <t>Molloy</t>
  </si>
  <si>
    <t>Total</t>
  </si>
  <si>
    <t>Business Questions:</t>
  </si>
  <si>
    <t>Explore staff data by department and see quick summaries</t>
  </si>
  <si>
    <t>Currency Converter (cell refs)</t>
  </si>
  <si>
    <t>Bonus calculation for employees</t>
  </si>
  <si>
    <t>Department Summary Report (pivot)</t>
  </si>
  <si>
    <t>Salary exploration by gender - box plots</t>
  </si>
  <si>
    <t>Fill this using spillable formula</t>
  </si>
  <si>
    <t>Amount (in NZD)</t>
  </si>
  <si>
    <t>USD</t>
  </si>
  <si>
    <t>INR</t>
  </si>
  <si>
    <t>GBP</t>
  </si>
  <si>
    <t>EUR</t>
  </si>
  <si>
    <t>AUD</t>
  </si>
  <si>
    <t>Fill this using mental math formula</t>
  </si>
  <si>
    <t>fn+f4</t>
  </si>
  <si>
    <t>Data Analysis With Excel</t>
  </si>
  <si>
    <t xml:space="preserve"> 3. Bonus calculation for employees</t>
  </si>
  <si>
    <t>Bonus 1</t>
  </si>
  <si>
    <t>Bonus 2</t>
  </si>
  <si>
    <t>Bonus 3</t>
  </si>
  <si>
    <t>Bonus3</t>
  </si>
  <si>
    <t>using IFS</t>
  </si>
  <si>
    <t>Bonus 2 usinf IF</t>
  </si>
  <si>
    <t>4. Department Summary Report (pivot)</t>
  </si>
  <si>
    <t>Row Labels</t>
  </si>
  <si>
    <t>Grand Total</t>
  </si>
  <si>
    <t>Count of Emp ID</t>
  </si>
  <si>
    <t>Sum of Salary</t>
  </si>
  <si>
    <t>Average of Salary2</t>
  </si>
  <si>
    <t>Sum of FTE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</si>
</sst>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43" formatCode="_-* #,##0.00_-;\-* #,##0.00_-;_-* &quot;-&quot;??_-;_-@_-"/>
    <numFmt numFmtId="164" formatCode="&quot;£&quot;#,##0.00"/>
    <numFmt numFmtId="165" formatCode="&quot;$&quot;#,##0"/>
    <numFmt numFmtId="166" formatCode="[$₹-4009]\ #,##0"/>
    <numFmt numFmtId="169" formatCode="[$$-409]#,##0"/>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sz val="11"/>
      <color theme="0"/>
      <name val="Calibri"/>
      <family val="2"/>
      <scheme val="minor"/>
    </font>
    <font>
      <b/>
      <sz val="16"/>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7"/>
        <bgColor indexed="64"/>
      </patternFill>
    </fill>
    <fill>
      <patternFill patternType="solid">
        <fgColor theme="2"/>
        <bgColor indexed="64"/>
      </patternFill>
    </fill>
    <fill>
      <patternFill patternType="solid">
        <fgColor theme="5"/>
        <bgColor theme="5"/>
      </patternFill>
    </fill>
    <fill>
      <patternFill patternType="solid">
        <fgColor theme="0" tint="-0.249977111117893"/>
        <bgColor indexed="64"/>
      </patternFill>
    </fill>
    <fill>
      <patternFill patternType="solid">
        <fgColor theme="7"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style="thin">
        <color theme="5" tint="0.39997558519241921"/>
      </left>
      <right/>
      <top/>
      <bottom style="thin">
        <color theme="5" tint="0.39997558519241921"/>
      </bottom>
      <diagonal/>
    </border>
    <border>
      <left/>
      <right/>
      <top/>
      <bottom style="thin">
        <color theme="5" tint="0.39997558519241921"/>
      </bottom>
      <diagonal/>
    </border>
    <border>
      <left/>
      <right style="thin">
        <color theme="5" tint="0.39997558519241921"/>
      </right>
      <top/>
      <bottom style="thin">
        <color theme="5" tint="0.39997558519241921"/>
      </bottom>
      <diagonal/>
    </border>
  </borders>
  <cellStyleXfs count="3">
    <xf numFmtId="0" fontId="0" fillId="0" borderId="0"/>
    <xf numFmtId="44" fontId="1" fillId="0" borderId="0" applyFont="0" applyFill="0" applyBorder="0" applyAlignment="0" applyProtection="0"/>
    <xf numFmtId="43" fontId="1" fillId="0" borderId="0" applyFont="0" applyFill="0" applyBorder="0" applyAlignment="0" applyProtection="0"/>
  </cellStyleXfs>
  <cellXfs count="36">
    <xf numFmtId="0" fontId="0" fillId="0" borderId="0" xfId="0"/>
    <xf numFmtId="0" fontId="2" fillId="0" borderId="0" xfId="0" applyFont="1"/>
    <xf numFmtId="0" fontId="2" fillId="0" borderId="2" xfId="0" applyFont="1" applyBorder="1" applyAlignment="1">
      <alignment horizontal="left"/>
    </xf>
    <xf numFmtId="0" fontId="0" fillId="0" borderId="2" xfId="0" applyBorder="1"/>
    <xf numFmtId="0" fontId="2" fillId="0" borderId="3" xfId="0" applyFont="1" applyBorder="1" applyAlignment="1">
      <alignment horizontal="left"/>
    </xf>
    <xf numFmtId="0" fontId="0" fillId="0" borderId="3" xfId="0" applyBorder="1"/>
    <xf numFmtId="0" fontId="2" fillId="0" borderId="4" xfId="0" applyFont="1" applyBorder="1" applyAlignment="1">
      <alignment horizontal="left"/>
    </xf>
    <xf numFmtId="0" fontId="0" fillId="0" borderId="4" xfId="0" applyBorder="1"/>
    <xf numFmtId="164" fontId="0" fillId="0" borderId="0" xfId="0" applyNumberFormat="1"/>
    <xf numFmtId="0" fontId="3" fillId="2" borderId="1" xfId="0" applyFont="1" applyFill="1" applyBorder="1" applyAlignment="1">
      <alignment horizontal="center"/>
    </xf>
    <xf numFmtId="0" fontId="3" fillId="2" borderId="1" xfId="0" applyFont="1" applyFill="1" applyBorder="1"/>
    <xf numFmtId="165" fontId="0" fillId="0" borderId="1" xfId="1" applyNumberFormat="1" applyFont="1" applyBorder="1" applyAlignment="1">
      <alignment horizontal="left"/>
    </xf>
    <xf numFmtId="165" fontId="0" fillId="3" borderId="1" xfId="0" applyNumberFormat="1" applyFill="1" applyBorder="1"/>
    <xf numFmtId="0" fontId="0" fillId="3" borderId="1" xfId="0" applyFill="1" applyBorder="1"/>
    <xf numFmtId="166" fontId="0" fillId="3" borderId="1" xfId="0" applyNumberFormat="1" applyFill="1" applyBorder="1"/>
    <xf numFmtId="0" fontId="2" fillId="0" borderId="2" xfId="0" applyFont="1" applyBorder="1"/>
    <xf numFmtId="0" fontId="2" fillId="0" borderId="3" xfId="0" applyFont="1" applyBorder="1"/>
    <xf numFmtId="164" fontId="2" fillId="0" borderId="0" xfId="0" applyNumberFormat="1" applyFont="1"/>
    <xf numFmtId="0" fontId="0" fillId="0" borderId="0" xfId="0" applyAlignment="1">
      <alignment horizontal="center"/>
    </xf>
    <xf numFmtId="0" fontId="5" fillId="5" borderId="0" xfId="0" applyFont="1" applyFill="1" applyAlignment="1">
      <alignment horizontal="center"/>
    </xf>
    <xf numFmtId="164" fontId="2" fillId="0" borderId="0" xfId="2" applyNumberFormat="1" applyFont="1" applyAlignment="1">
      <alignment vertical="center"/>
    </xf>
    <xf numFmtId="164" fontId="0" fillId="0" borderId="0" xfId="2" applyNumberFormat="1" applyFont="1" applyAlignment="1">
      <alignment vertical="center"/>
    </xf>
    <xf numFmtId="0" fontId="4" fillId="4" borderId="5" xfId="0" applyFont="1" applyFill="1" applyBorder="1"/>
    <xf numFmtId="0" fontId="4" fillId="4" borderId="6" xfId="0" applyFont="1" applyFill="1" applyBorder="1"/>
    <xf numFmtId="164" fontId="4" fillId="4" borderId="6" xfId="2" applyNumberFormat="1" applyFont="1" applyFill="1" applyBorder="1" applyAlignment="1">
      <alignment vertical="center"/>
    </xf>
    <xf numFmtId="0" fontId="4" fillId="4" borderId="7" xfId="0" applyFont="1" applyFill="1" applyBorder="1"/>
    <xf numFmtId="0" fontId="6" fillId="5" borderId="0" xfId="0" applyFont="1" applyFill="1" applyAlignment="1">
      <alignment horizontal="center"/>
    </xf>
    <xf numFmtId="164" fontId="0" fillId="0" borderId="3" xfId="0" applyNumberFormat="1" applyBorder="1"/>
    <xf numFmtId="0" fontId="6" fillId="5" borderId="0" xfId="0" applyFont="1" applyFill="1" applyAlignment="1">
      <alignment horizontal="center"/>
    </xf>
    <xf numFmtId="9" fontId="0" fillId="6" borderId="0" xfId="0" applyNumberFormat="1" applyFill="1"/>
    <xf numFmtId="0" fontId="2" fillId="3" borderId="0" xfId="0" applyFont="1" applyFill="1" applyAlignment="1">
      <alignment horizontal="center"/>
    </xf>
    <xf numFmtId="0" fontId="0" fillId="0" borderId="0" xfId="0" pivotButton="1"/>
    <xf numFmtId="0" fontId="0" fillId="0" borderId="0" xfId="0" applyAlignment="1">
      <alignment horizontal="left"/>
    </xf>
    <xf numFmtId="0" fontId="0" fillId="0" borderId="0" xfId="0" applyNumberFormat="1"/>
    <xf numFmtId="169" fontId="0" fillId="0" borderId="0" xfId="0" applyNumberFormat="1"/>
    <xf numFmtId="0" fontId="2" fillId="0" borderId="0" xfId="0" applyFont="1" applyFill="1" applyAlignment="1">
      <alignment horizontal="center"/>
    </xf>
  </cellXfs>
  <cellStyles count="3">
    <cellStyle name="Comma" xfId="2" builtinId="3"/>
    <cellStyle name="Currency" xfId="1" builtinId="4"/>
    <cellStyle name="Normal" xfId="0" builtinId="0"/>
  </cellStyles>
  <dxfs count="14">
    <dxf>
      <numFmt numFmtId="169" formatCode="[$$-409]#,##0"/>
    </dxf>
    <dxf>
      <numFmt numFmtId="169" formatCode="[$$-409]#,##0"/>
    </dxf>
    <dxf>
      <numFmt numFmtId="164" formatCode="&quot;£&quot;#,##0.00"/>
    </dxf>
    <dxf>
      <numFmt numFmtId="164" formatCode="&quot;£&quot;#,##0.00"/>
    </dxf>
    <dxf>
      <numFmt numFmtId="164" formatCode="&quot;£&quot;#,##0.00"/>
    </dxf>
    <dxf>
      <numFmt numFmtId="164" formatCode="&quot;£&quot;#,##0.00"/>
    </dxf>
    <dxf>
      <numFmt numFmtId="164" formatCode="&quot;£&quot;#,##0.00"/>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bottom style="thin">
          <color theme="5" tint="0.39997558519241921"/>
        </bottom>
      </border>
    </dxf>
    <dxf>
      <border outline="0">
        <top style="thin">
          <color theme="5" tint="0.39997558519241921"/>
        </top>
      </border>
    </dxf>
    <dxf>
      <numFmt numFmtId="164" formatCode="&quot;£&quot;#,##0.00"/>
      <alignment vertical="center" textRotation="0" wrapText="0" indent="0" justifyLastLine="0" shrinkToFit="0" readingOrder="0"/>
    </dxf>
    <dxf>
      <numFmt numFmtId="164" formatCode="&quot;£&quot;#,##0.00"/>
      <alignment vertical="center" textRotation="0" wrapText="0" indent="0" justifyLastLine="0" shrinkToFit="0" readingOrder="0"/>
    </dxf>
    <dxf>
      <numFmt numFmtId="164" formatCode="&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_xlchart.v1.12</cx:f>
      </cx:numDim>
    </cx:data>
  </cx:chartData>
  <cx:chart>
    <cx:title pos="t" align="ctr" overlay="0">
      <cx:tx>
        <cx:txData>
          <cx:v>All employee Salary range in the Box plot</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All employee Salary range in the Box plot</a:t>
          </a:r>
        </a:p>
      </cx:txPr>
    </cx:title>
    <cx:plotArea>
      <cx:plotAreaRegion>
        <cx:series layoutId="boxWhisker" uniqueId="{0AABE675-909A-4F2F-869B-914298F15675}">
          <cx:tx>
            <cx:txData>
              <cx:f>_xlchart.v1.11</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val">
        <cx:f>_xlchart.v1.10</cx:f>
      </cx:numDim>
    </cx:data>
  </cx:chartData>
  <cx:chart>
    <cx:title pos="t" align="ctr" overlay="0">
      <cx:tx>
        <cx:txData>
          <cx:v>Based on the Gender Salary Range with missed value category</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solidFill>
              <a:latin typeface="Calibri" panose="020F0502020204030204"/>
            </a:rPr>
            <a:t>Based on the Gender Salary Range with missed value category</a:t>
          </a:r>
        </a:p>
      </cx:txPr>
    </cx:title>
    <cx:plotArea>
      <cx:plotAreaRegion>
        <cx:series layoutId="boxWhisker" uniqueId="{190E3514-D374-4762-9348-8C45D7FC8B87}">
          <cx:tx>
            <cx:txData>
              <cx:f>_xlchart.v1.9</cx:f>
              <cx:v>Salary</cx:v>
            </cx:txData>
          </cx:tx>
          <cx:spPr>
            <a:solidFill>
              <a:schemeClr val="accent6"/>
            </a:solidFill>
          </cx:spPr>
          <cx:dataId val="0"/>
          <cx:layoutPr>
            <cx:visibility meanLine="0" meanMarker="0" nonoutliers="0" outliers="1"/>
            <cx:statistics quartileMethod="exclusive"/>
          </cx:layoutPr>
        </cx:series>
      </cx:plotAreaRegion>
      <cx:axis id="0">
        <cx:catScaling gapWidth="1.10000002"/>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absolute">
    <xdr:from>
      <xdr:col>13</xdr:col>
      <xdr:colOff>678180</xdr:colOff>
      <xdr:row>4</xdr:row>
      <xdr:rowOff>152400</xdr:rowOff>
    </xdr:from>
    <xdr:to>
      <xdr:col>16</xdr:col>
      <xdr:colOff>464820</xdr:colOff>
      <xdr:row>59</xdr:row>
      <xdr:rowOff>59055</xdr:rowOff>
    </xdr:to>
    <mc:AlternateContent xmlns:mc="http://schemas.openxmlformats.org/markup-compatibility/2006" xmlns:sle15="http://schemas.microsoft.com/office/drawing/2012/slicer">
      <mc:Choice Requires="sle15">
        <xdr:graphicFrame macro="">
          <xdr:nvGraphicFramePr>
            <xdr:cNvPr id="2" name="Department 1">
              <a:extLst>
                <a:ext uri="{FF2B5EF4-FFF2-40B4-BE49-F238E27FC236}">
                  <a16:creationId xmlns:a16="http://schemas.microsoft.com/office/drawing/2014/main" id="{CFEA62E8-8EE4-47CF-B0AD-9A104CCC7F4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611100" y="88392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655320</xdr:colOff>
      <xdr:row>0</xdr:row>
      <xdr:rowOff>106680</xdr:rowOff>
    </xdr:from>
    <xdr:to>
      <xdr:col>11</xdr:col>
      <xdr:colOff>670560</xdr:colOff>
      <xdr:row>4</xdr:row>
      <xdr:rowOff>160020</xdr:rowOff>
    </xdr:to>
    <xdr:sp macro="" textlink="">
      <xdr:nvSpPr>
        <xdr:cNvPr id="2" name="Rectangle 1">
          <a:extLst>
            <a:ext uri="{FF2B5EF4-FFF2-40B4-BE49-F238E27FC236}">
              <a16:creationId xmlns:a16="http://schemas.microsoft.com/office/drawing/2014/main" id="{A50CA0C6-2FA2-46BF-B567-D146EE3E60D0}"/>
            </a:ext>
          </a:extLst>
        </xdr:cNvPr>
        <xdr:cNvSpPr/>
      </xdr:nvSpPr>
      <xdr:spPr>
        <a:xfrm>
          <a:off x="9052560" y="106680"/>
          <a:ext cx="2316480" cy="87630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under 3 years :2% bonus</a:t>
          </a:r>
        </a:p>
        <a:p>
          <a:pPr algn="l"/>
          <a:r>
            <a:rPr lang="en-GB" sz="1100">
              <a:solidFill>
                <a:sysClr val="windowText" lastClr="000000"/>
              </a:solidFill>
            </a:rPr>
            <a:t>3-5 years :5 % bonus</a:t>
          </a:r>
        </a:p>
        <a:p>
          <a:pPr algn="l"/>
          <a:r>
            <a:rPr lang="en-GB" sz="1100">
              <a:solidFill>
                <a:sysClr val="windowText" lastClr="000000"/>
              </a:solidFill>
            </a:rPr>
            <a:t>&gt;</a:t>
          </a:r>
          <a:r>
            <a:rPr lang="en-GB" sz="1100" baseline="0">
              <a:solidFill>
                <a:sysClr val="windowText" lastClr="000000"/>
              </a:solidFill>
            </a:rPr>
            <a:t> 5 years : 10 % bonus</a:t>
          </a:r>
          <a:endParaRPr lang="en-GB"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259080</xdr:colOff>
      <xdr:row>4</xdr:row>
      <xdr:rowOff>22860</xdr:rowOff>
    </xdr:from>
    <xdr:to>
      <xdr:col>8</xdr:col>
      <xdr:colOff>259080</xdr:colOff>
      <xdr:row>17</xdr:row>
      <xdr:rowOff>112395</xdr:rowOff>
    </xdr:to>
    <mc:AlternateContent xmlns:mc="http://schemas.openxmlformats.org/markup-compatibility/2006">
      <mc:Choice xmlns:a14="http://schemas.microsoft.com/office/drawing/2010/main" Requires="a14">
        <xdr:graphicFrame macro="">
          <xdr:nvGraphicFramePr>
            <xdr:cNvPr id="2" name="Work location">
              <a:extLst>
                <a:ext uri="{FF2B5EF4-FFF2-40B4-BE49-F238E27FC236}">
                  <a16:creationId xmlns:a16="http://schemas.microsoft.com/office/drawing/2014/main" id="{0ED17CC2-D02C-45F3-ACD4-2A1DE1ADE773}"/>
                </a:ext>
              </a:extLst>
            </xdr:cNvPr>
            <xdr:cNvGraphicFramePr/>
          </xdr:nvGraphicFramePr>
          <xdr:xfrm>
            <a:off x="0" y="0"/>
            <a:ext cx="0" cy="0"/>
          </xdr:xfrm>
          <a:graphic>
            <a:graphicData uri="http://schemas.microsoft.com/office/drawing/2010/slicer">
              <sle:slicer xmlns:sle="http://schemas.microsoft.com/office/drawing/2010/slicer" name="Work location"/>
            </a:graphicData>
          </a:graphic>
        </xdr:graphicFrame>
      </mc:Choice>
      <mc:Fallback>
        <xdr:sp macro="" textlink="">
          <xdr:nvSpPr>
            <xdr:cNvPr id="0" name=""/>
            <xdr:cNvSpPr>
              <a:spLocks noTextEdit="1"/>
            </xdr:cNvSpPr>
          </xdr:nvSpPr>
          <xdr:spPr>
            <a:xfrm>
              <a:off x="5615940" y="75438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30480</xdr:colOff>
      <xdr:row>0</xdr:row>
      <xdr:rowOff>0</xdr:rowOff>
    </xdr:from>
    <xdr:to>
      <xdr:col>9</xdr:col>
      <xdr:colOff>7620</xdr:colOff>
      <xdr:row>50</xdr:row>
      <xdr:rowOff>7620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4BA741D-E347-4099-A2BD-249B698A91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59280" y="0"/>
              <a:ext cx="3634740" cy="915162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594360</xdr:colOff>
      <xdr:row>0</xdr:row>
      <xdr:rowOff>38100</xdr:rowOff>
    </xdr:from>
    <xdr:to>
      <xdr:col>19</xdr:col>
      <xdr:colOff>15240</xdr:colOff>
      <xdr:row>34</xdr:row>
      <xdr:rowOff>15240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7177F6C-2492-43D4-9299-91E0D4DEAF8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690360" y="38100"/>
              <a:ext cx="4907280" cy="619506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21</xdr:col>
      <xdr:colOff>15240</xdr:colOff>
      <xdr:row>3</xdr:row>
      <xdr:rowOff>38100</xdr:rowOff>
    </xdr:from>
    <xdr:to>
      <xdr:col>24</xdr:col>
      <xdr:colOff>60960</xdr:colOff>
      <xdr:row>22</xdr:row>
      <xdr:rowOff>114300</xdr:rowOff>
    </xdr:to>
    <mc:AlternateContent xmlns:mc="http://schemas.openxmlformats.org/markup-compatibility/2006">
      <mc:Choice xmlns:sle15="http://schemas.microsoft.com/office/drawing/2012/slicer" Requires="sle15">
        <xdr:graphicFrame macro="">
          <xdr:nvGraphicFramePr>
            <xdr:cNvPr id="8" name="Department 2">
              <a:extLst>
                <a:ext uri="{FF2B5EF4-FFF2-40B4-BE49-F238E27FC236}">
                  <a16:creationId xmlns:a16="http://schemas.microsoft.com/office/drawing/2014/main" id="{401C64EE-B3ED-4A23-9BD7-CA7E29FB222C}"/>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12816840" y="586740"/>
              <a:ext cx="1874520" cy="355092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ashri Rajendran" refreshedDate="45820.516071064812" createdVersion="7" refreshedVersion="7" minRefreshableVersion="3" recordCount="260" xr:uid="{CA5878DB-D812-4881-83A0-6ADB5B0A98D2}">
  <cacheSource type="worksheet">
    <worksheetSource name="Table4"/>
  </cacheSource>
  <cacheFields count="13">
    <cacheField name="Emp ID" numFmtId="0">
      <sharedItems/>
    </cacheField>
    <cacheField name="First Name" numFmtId="0">
      <sharedItems/>
    </cacheField>
    <cacheField name="Last Name" numFmtId="0">
      <sharedItems/>
    </cacheField>
    <cacheField name="Gender" numFmtId="0">
      <sharedItems/>
    </cacheField>
    <cacheField name="Department" numFmtId="0">
      <sharedItems count="12">
        <s v="Training"/>
        <s v="Business Development"/>
        <s v="Engineering"/>
        <s v="Marketing"/>
        <s v="Legal"/>
        <s v="Accounting"/>
        <s v="Human Resources"/>
        <s v="Research and Development"/>
        <s v="Services"/>
        <s v="Product Management"/>
        <s v="Support"/>
        <s v="Sales"/>
      </sharedItems>
    </cacheField>
    <cacheField name="Salary" numFmtId="164">
      <sharedItems containsSemiMixedTypes="0" containsString="0" containsNumber="1" minValue="28160.79" maxValue="120000"/>
    </cacheField>
    <cacheField name="Salary Bucket" numFmtId="0">
      <sharedItems/>
    </cacheField>
    <cacheField name="Start Date" numFmtId="0">
      <sharedItems containsSemiMixedTypes="0" containsString="0" containsNumber="1" containsInteger="1" minValue="43129" maxValue="44510"/>
    </cacheField>
    <cacheField name="FTE" numFmtId="0">
      <sharedItems containsSemiMixedTypes="0" containsString="0" containsNumber="1" minValue="0.2" maxValue="1"/>
    </cacheField>
    <cacheField name="Employee type" numFmtId="0">
      <sharedItems/>
    </cacheField>
    <cacheField name="Work location" numFmtId="0">
      <sharedItems count="7">
        <s v="Wellington, New Zealand"/>
        <s v="Hyderabad, India"/>
        <s v="Columbus, USA"/>
        <s v="Remote"/>
        <s v="Chennai, India"/>
        <s v="Seattle, USA"/>
        <s v="Auckland, New Zealand"/>
      </sharedItems>
    </cacheField>
    <cacheField name="Tenure" numFmtId="0">
      <sharedItems containsSemiMixedTypes="0" containsString="0" containsNumber="1" minValue="2.6136986301369864" maxValue="6.397260273972603"/>
    </cacheField>
    <cacheField name="Work Type" numFmtId="0">
      <sharedItems/>
    </cacheField>
  </cacheFields>
  <extLst>
    <ext xmlns:x14="http://schemas.microsoft.com/office/spreadsheetml/2009/9/main" uri="{725AE2AE-9491-48be-B2B4-4EB974FC3084}">
      <x14:pivotCacheDefinition pivotCacheId="14420809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0">
  <r>
    <s v="PR00007"/>
    <s v="Torrance"/>
    <s v="Collier"/>
    <s v="Female"/>
    <x v="0"/>
    <n v="96135.75"/>
    <s v="50k to 100k"/>
    <n v="44025"/>
    <n v="0.3"/>
    <s v="Permanent"/>
    <x v="0"/>
    <n v="3.9424657534246577"/>
    <s v="Part time"/>
  </r>
  <r>
    <s v="PR00095"/>
    <s v="Devrat"/>
    <s v="Damarsingh"/>
    <s v="Female"/>
    <x v="1"/>
    <n v="70649.460000000006"/>
    <s v="50k to 100k"/>
    <n v="43843"/>
    <n v="1"/>
    <s v="Permanent"/>
    <x v="1"/>
    <n v="4.441095890410959"/>
    <s v="Full time"/>
  </r>
  <r>
    <s v="PR00113"/>
    <s v="Van"/>
    <s v="Tuxwell"/>
    <s v="Female"/>
    <x v="1"/>
    <n v="80695.740000000005"/>
    <s v="50k to 100k"/>
    <n v="43360"/>
    <n v="1"/>
    <s v="Permanent"/>
    <x v="2"/>
    <n v="5.7643835616438359"/>
    <s v="Full time"/>
  </r>
  <r>
    <s v="PR00113"/>
    <s v="Van"/>
    <s v="Tuxwell"/>
    <s v="Female"/>
    <x v="1"/>
    <n v="80695.740000000005"/>
    <s v="50k to 100k"/>
    <n v="43360"/>
    <n v="1"/>
    <s v="Permanent"/>
    <x v="2"/>
    <n v="5.7643835616438359"/>
    <s v="Full time"/>
  </r>
  <r>
    <s v="PR00147"/>
    <s v="Minerva"/>
    <s v="Ricardot"/>
    <s v="Male"/>
    <x v="2"/>
    <n v="120000"/>
    <s v="Above 100k"/>
    <n v="43416"/>
    <n v="1"/>
    <s v="Permanent"/>
    <x v="3"/>
    <n v="5.6109589041095891"/>
    <s v="Full time"/>
  </r>
  <r>
    <s v="PR00246"/>
    <s v="Husein"/>
    <s v="Augar"/>
    <s v="Female"/>
    <x v="3"/>
    <n v="67905.8"/>
    <s v="50k to 100k"/>
    <n v="44194"/>
    <n v="1"/>
    <s v="Permanent"/>
    <x v="3"/>
    <n v="3.4794520547945207"/>
    <s v="Full time"/>
  </r>
  <r>
    <s v="PR00419"/>
    <s v="Billi"/>
    <s v="Fellgate"/>
    <s v="Female"/>
    <x v="1"/>
    <n v="68980.52"/>
    <s v="50k to 100k"/>
    <n v="43494"/>
    <n v="0.8"/>
    <s v="Permanent"/>
    <x v="3"/>
    <n v="5.397260273972603"/>
    <s v="Part time"/>
  </r>
  <r>
    <s v="PR00576"/>
    <s v="Lalitchandra"/>
    <s v="Vadali"/>
    <s v="Female"/>
    <x v="4"/>
    <n v="63705.4"/>
    <s v="50k to 100k"/>
    <n v="43682"/>
    <n v="1"/>
    <s v="Permanent"/>
    <x v="1"/>
    <n v="4.882191780821918"/>
    <s v="Full time"/>
  </r>
  <r>
    <s v="PR00746"/>
    <s v="Hogan"/>
    <s v="Iles"/>
    <s v="Female"/>
    <x v="5"/>
    <n v="114177.23"/>
    <s v="Above 100k"/>
    <n v="43908"/>
    <n v="1"/>
    <s v="Permanent"/>
    <x v="0"/>
    <n v="4.2630136986301368"/>
    <s v="Full time"/>
  </r>
  <r>
    <s v="PR00770"/>
    <s v="Beryl"/>
    <s v="Burnsyde"/>
    <s v="Male"/>
    <x v="4"/>
    <n v="29774.76"/>
    <s v="Under 50k"/>
    <n v="44105"/>
    <n v="1"/>
    <s v="Permanent"/>
    <x v="0"/>
    <n v="3.7232876712328768"/>
    <s v="Full time"/>
  </r>
  <r>
    <s v="PR00882"/>
    <s v="Jill"/>
    <s v="Shipsey"/>
    <s v="Male"/>
    <x v="5"/>
    <n v="52963.65"/>
    <s v="50k to 100k"/>
    <n v="44288"/>
    <n v="0.3"/>
    <s v="Permanent"/>
    <x v="2"/>
    <n v="3.2219178082191782"/>
    <s v="Part time"/>
  </r>
  <r>
    <s v="PR00893"/>
    <s v="Vasavi"/>
    <s v="Veeravasarapu"/>
    <s v="Male"/>
    <x v="6"/>
    <n v="50310.09"/>
    <s v="50k to 100k"/>
    <n v="44285"/>
    <n v="0.4"/>
    <s v="Permanent"/>
    <x v="1"/>
    <n v="3.2301369863013698"/>
    <s v="Part time"/>
  </r>
  <r>
    <s v="PR00916"/>
    <s v="Inger"/>
    <s v="Chapelhow"/>
    <s v="Female"/>
    <x v="7"/>
    <n v="84309.95"/>
    <s v="50k to 100k"/>
    <n v="44501"/>
    <n v="1"/>
    <s v="Permanent"/>
    <x v="3"/>
    <n v="2.6383561643835618"/>
    <s v="Full time"/>
  </r>
  <r>
    <s v="PR01055"/>
    <s v="Devasree"/>
    <s v="Fullara"/>
    <s v="Male"/>
    <x v="5"/>
    <n v="35936.31"/>
    <s v="Under 50k"/>
    <n v="43241"/>
    <n v="1"/>
    <s v="Permanent"/>
    <x v="4"/>
    <n v="6.0904109589041093"/>
    <s v="Full time"/>
  </r>
  <r>
    <s v="PR01159"/>
    <s v="Mollie"/>
    <s v="Hanway"/>
    <s v="Male"/>
    <x v="2"/>
    <n v="112645.99"/>
    <s v="Above 100k"/>
    <n v="43759"/>
    <n v="0.6"/>
    <s v="Permanent"/>
    <x v="5"/>
    <n v="4.6712328767123283"/>
    <s v="Part time"/>
  </r>
  <r>
    <s v="PR01211"/>
    <s v="Enoch"/>
    <s v="Dowrey"/>
    <s v="Male"/>
    <x v="5"/>
    <n v="91645.04"/>
    <s v="50k to 100k"/>
    <n v="44223"/>
    <n v="1"/>
    <s v="Permanent"/>
    <x v="6"/>
    <n v="3.4"/>
    <s v="Full time"/>
  </r>
  <r>
    <s v="PR01269"/>
    <s v="Eleonore"/>
    <s v="Airdrie"/>
    <s v="Female"/>
    <x v="2"/>
    <n v="97105.19"/>
    <s v="50k to 100k"/>
    <n v="44425"/>
    <n v="1"/>
    <s v="Permanent"/>
    <x v="2"/>
    <n v="2.8465753424657536"/>
    <s v="Full time"/>
  </r>
  <r>
    <s v="PR01306"/>
    <s v="Patti"/>
    <s v="Dradey"/>
    <s v="Male"/>
    <x v="8"/>
    <n v="84742.86"/>
    <s v="50k to 100k"/>
    <n v="44098"/>
    <n v="1"/>
    <s v="Permanent"/>
    <x v="6"/>
    <n v="3.7424657534246575"/>
    <s v="Full time"/>
  </r>
  <r>
    <s v="PR01346"/>
    <s v="Adolph"/>
    <s v="McNalley"/>
    <s v="Male"/>
    <x v="1"/>
    <n v="85918.61"/>
    <s v="50k to 100k"/>
    <n v="43136"/>
    <n v="1"/>
    <s v="Permanent"/>
    <x v="2"/>
    <n v="6.3780821917808215"/>
    <s v="Full time"/>
  </r>
  <r>
    <s v="PR01383"/>
    <s v="Addi"/>
    <s v="Studdeard"/>
    <s v="Female"/>
    <x v="9"/>
    <n v="72502.61"/>
    <s v="50k to 100k"/>
    <n v="44235"/>
    <n v="1"/>
    <s v="Permanent"/>
    <x v="0"/>
    <n v="3.3671232876712329"/>
    <s v="Full time"/>
  </r>
  <r>
    <s v="PR01476"/>
    <s v="Jaishree"/>
    <s v="Atasi"/>
    <s v="Male"/>
    <x v="8"/>
    <n v="77096.05"/>
    <s v="50k to 100k"/>
    <n v="43217"/>
    <n v="1"/>
    <s v="Permanent"/>
    <x v="4"/>
    <n v="6.1561643835616442"/>
    <s v="Full time"/>
  </r>
  <r>
    <s v="PR01662"/>
    <s v="Genevra"/>
    <s v="Friday"/>
    <s v="Female"/>
    <x v="7"/>
    <n v="50449.46"/>
    <s v="50k to 100k"/>
    <n v="43418"/>
    <n v="0.8"/>
    <s v="Permanent"/>
    <x v="6"/>
    <n v="5.6054794520547944"/>
    <s v="Part time"/>
  </r>
  <r>
    <s v="PR01943"/>
    <s v="Rameshwari"/>
    <s v="Chikodi"/>
    <s v="Male"/>
    <x v="6"/>
    <n v="48525.71"/>
    <s v="Under 50k"/>
    <n v="43264"/>
    <n v="1"/>
    <s v="Permanent"/>
    <x v="1"/>
    <n v="6.0273972602739727"/>
    <s v="Full time"/>
  </r>
  <r>
    <s v="PR01956"/>
    <s v="Jamesy"/>
    <s v="O'Ferris"/>
    <s v="Male"/>
    <x v="5"/>
    <n v="36547.58"/>
    <s v="Under 50k"/>
    <n v="43416"/>
    <n v="1"/>
    <s v="Permanent"/>
    <x v="3"/>
    <n v="5.6109589041095891"/>
    <s v="Full time"/>
  </r>
  <r>
    <s v="PR01956"/>
    <s v="Jamesy"/>
    <s v="O'Ferris"/>
    <s v="Male"/>
    <x v="5"/>
    <n v="36547.58"/>
    <s v="Under 50k"/>
    <n v="43416"/>
    <n v="1"/>
    <s v="Permanent"/>
    <x v="3"/>
    <n v="5.6109589041095891"/>
    <s v="Full time"/>
  </r>
  <r>
    <s v="PR02010"/>
    <s v="Prerana"/>
    <s v="Nishita"/>
    <s v="Male"/>
    <x v="9"/>
    <n v="115191.38"/>
    <s v="Above 100k"/>
    <n v="44004"/>
    <n v="1"/>
    <s v="Permanent"/>
    <x v="1"/>
    <n v="4"/>
    <s v="Full time"/>
  </r>
  <r>
    <s v="PR02016"/>
    <s v="Iris"/>
    <s v="Wagg"/>
    <s v="Female"/>
    <x v="2"/>
    <n v="58861.19"/>
    <s v="50k to 100k"/>
    <n v="43654"/>
    <n v="1"/>
    <s v="Permanent"/>
    <x v="2"/>
    <n v="4.9589041095890414"/>
    <s v="Full time"/>
  </r>
  <r>
    <s v="PR02113"/>
    <s v="Beverie"/>
    <s v="Moffet"/>
    <s v="Female"/>
    <x v="10"/>
    <n v="75974.990000000005"/>
    <s v="50k to 100k"/>
    <n v="44172"/>
    <n v="1"/>
    <s v="Permanent"/>
    <x v="3"/>
    <n v="3.5397260273972604"/>
    <s v="Full time"/>
  </r>
  <r>
    <s v="PR02140"/>
    <s v="Anjushri"/>
    <s v="Chandiramani"/>
    <s v="Male"/>
    <x v="5"/>
    <n v="95954.02"/>
    <s v="50k to 100k"/>
    <n v="43567"/>
    <n v="0.3"/>
    <s v="Permanent"/>
    <x v="1"/>
    <n v="5.1972602739726028"/>
    <s v="Part time"/>
  </r>
  <r>
    <s v="PR02208"/>
    <s v="Gowri"/>
    <s v="Sankar"/>
    <s v="Female"/>
    <x v="0"/>
    <n v="102934.09"/>
    <s v="Above 100k"/>
    <n v="44315"/>
    <n v="1"/>
    <s v="Permanent"/>
    <x v="1"/>
    <n v="3.1479452054794521"/>
    <s v="Full time"/>
  </r>
  <r>
    <s v="PR02275"/>
    <s v="Louise"/>
    <s v="Lamming"/>
    <s v="Female"/>
    <x v="11"/>
    <n v="41934.71"/>
    <s v="Under 50k"/>
    <n v="43780"/>
    <n v="1"/>
    <s v="Permanent"/>
    <x v="3"/>
    <n v="4.6136986301369864"/>
    <s v="Full time"/>
  </r>
  <r>
    <s v="PR02288"/>
    <s v="Althea"/>
    <s v="Bronger"/>
    <s v="Male"/>
    <x v="9"/>
    <n v="104335.03999999999"/>
    <s v="Above 100k"/>
    <n v="43874"/>
    <n v="1"/>
    <s v="Permanent"/>
    <x v="2"/>
    <n v="4.3561643835616435"/>
    <s v="Full time"/>
  </r>
  <r>
    <s v="PR02321"/>
    <s v="Evanne"/>
    <s v="Sheryn"/>
    <s v="Female"/>
    <x v="8"/>
    <n v="81897.789999999994"/>
    <s v="50k to 100k"/>
    <n v="43146"/>
    <n v="1"/>
    <s v="Permanent"/>
    <x v="6"/>
    <n v="6.3506849315068497"/>
    <s v="Full time"/>
  </r>
  <r>
    <s v="PR02436"/>
    <s v="Marmaduke"/>
    <s v="Worssam"/>
    <s v="Female"/>
    <x v="2"/>
    <n v="78378.2"/>
    <s v="50k to 100k"/>
    <n v="43465"/>
    <n v="0.4"/>
    <s v="Permanent"/>
    <x v="3"/>
    <n v="5.4767123287671229"/>
    <s v="Part time"/>
  </r>
  <r>
    <s v="PR02603"/>
    <s v="Dinanath"/>
    <s v="Simhambhatla"/>
    <s v="Female"/>
    <x v="6"/>
    <n v="61994.76"/>
    <s v="50k to 100k"/>
    <n v="43794"/>
    <n v="0.3"/>
    <s v="Permanent"/>
    <x v="1"/>
    <n v="4.5753424657534243"/>
    <s v="Part time"/>
  </r>
  <r>
    <s v="PR02782"/>
    <s v="Isaak"/>
    <s v="Rawne"/>
    <s v="Male"/>
    <x v="3"/>
    <n v="37362.300000000003"/>
    <s v="Under 50k"/>
    <n v="43642"/>
    <n v="1"/>
    <s v="Permanent"/>
    <x v="6"/>
    <n v="4.9917808219178079"/>
    <s v="Full time"/>
  </r>
  <r>
    <s v="PR02957"/>
    <s v="Vaughn"/>
    <s v="Carvill"/>
    <s v="Female"/>
    <x v="0"/>
    <n v="84745.93"/>
    <s v="50k to 100k"/>
    <n v="43707"/>
    <n v="1"/>
    <s v="Permanent"/>
    <x v="0"/>
    <n v="4.8136986301369866"/>
    <s v="Full time"/>
  </r>
  <r>
    <s v="PR03034"/>
    <s v="Sreenivasa"/>
    <s v="Naik"/>
    <s v="Male"/>
    <x v="11"/>
    <n v="32192.15"/>
    <s v="Under 50k"/>
    <n v="44473"/>
    <n v="1"/>
    <s v="Permanent"/>
    <x v="1"/>
    <n v="2.7150684931506848"/>
    <s v="Full time"/>
  </r>
  <r>
    <s v="PR03137"/>
    <s v="Jagajeet"/>
    <s v="Viraj"/>
    <s v="Male"/>
    <x v="10"/>
    <n v="36714.379999999997"/>
    <s v="Under 50k"/>
    <n v="44175"/>
    <n v="1"/>
    <s v="Permanent"/>
    <x v="4"/>
    <n v="3.5315068493150683"/>
    <s v="Full time"/>
  </r>
  <r>
    <s v="PR03158"/>
    <s v="Danica"/>
    <s v="Nayshe"/>
    <s v="Female"/>
    <x v="8"/>
    <n v="89690.38"/>
    <s v="50k to 100k"/>
    <n v="43206"/>
    <n v="1"/>
    <s v="Permanent"/>
    <x v="0"/>
    <n v="6.1863013698630134"/>
    <s v="Full time"/>
  </r>
  <r>
    <s v="PR03271"/>
    <s v="Stan"/>
    <s v="Tolliday"/>
    <s v="Female"/>
    <x v="11"/>
    <n v="39535.49"/>
    <s v="Under 50k"/>
    <n v="43397"/>
    <n v="0.3"/>
    <s v="Permanent"/>
    <x v="3"/>
    <n v="5.6630136986301371"/>
    <s v="Part time"/>
  </r>
  <r>
    <s v="PR03445"/>
    <s v="Myrle"/>
    <s v="Prandoni"/>
    <s v="Male"/>
    <x v="11"/>
    <n v="62195.47"/>
    <s v="50k to 100k"/>
    <n v="44434"/>
    <n v="1"/>
    <s v="Permanent"/>
    <x v="3"/>
    <n v="2.8219178082191783"/>
    <s v="Full time"/>
  </r>
  <r>
    <s v="PR03532"/>
    <s v="Crawford"/>
    <s v="Scad"/>
    <s v="Male"/>
    <x v="6"/>
    <n v="72876.91"/>
    <s v="50k to 100k"/>
    <n v="43837"/>
    <n v="1"/>
    <s v="Permanent"/>
    <x v="3"/>
    <n v="4.4575342465753423"/>
    <s v="Full time"/>
  </r>
  <r>
    <s v="PR03804"/>
    <s v="Pratigya"/>
    <s v="Rema"/>
    <s v="Male"/>
    <x v="4"/>
    <n v="66572.58"/>
    <s v="50k to 100k"/>
    <n v="44193"/>
    <n v="1"/>
    <s v="Permanent"/>
    <x v="4"/>
    <n v="3.4821917808219176"/>
    <s v="Full time"/>
  </r>
  <r>
    <s v="PR03804"/>
    <s v="Sartaj"/>
    <s v="Probal"/>
    <s v="Male"/>
    <x v="4"/>
    <n v="66572.58"/>
    <s v="50k to 100k"/>
    <n v="44193"/>
    <n v="1"/>
    <s v="Permanent"/>
    <x v="4"/>
    <n v="3.4821917808219176"/>
    <s v="Full time"/>
  </r>
  <r>
    <s v="PR03844"/>
    <s v="Brose"/>
    <s v="MacCorkell"/>
    <s v="Female"/>
    <x v="6"/>
    <n v="35943.620000000003"/>
    <s v="Under 50k"/>
    <n v="44078"/>
    <n v="1"/>
    <s v="Permanent"/>
    <x v="2"/>
    <n v="3.7972602739726029"/>
    <s v="Full time"/>
  </r>
  <r>
    <s v="PR03886"/>
    <s v="Edd"/>
    <s v="MacKnockiter"/>
    <s v="Male"/>
    <x v="5"/>
    <n v="119022.49"/>
    <s v="Above 100k"/>
    <n v="44431"/>
    <n v="1"/>
    <s v="Permanent"/>
    <x v="6"/>
    <n v="2.8301369863013699"/>
    <s v="Full time"/>
  </r>
  <r>
    <s v="PR03980"/>
    <s v="Kath"/>
    <s v="Bletsoe"/>
    <s v="Male"/>
    <x v="3"/>
    <n v="65699.02"/>
    <s v="50k to 100k"/>
    <n v="43951"/>
    <n v="1"/>
    <s v="Permanent"/>
    <x v="2"/>
    <n v="4.1452054794520548"/>
    <s v="Full time"/>
  </r>
  <r>
    <s v="PR04366"/>
    <s v="Carry"/>
    <s v="Loblie"/>
    <s v="Female"/>
    <x v="11"/>
    <n v="47551.89"/>
    <s v="Under 50k"/>
    <n v="43468"/>
    <n v="1"/>
    <s v="Permanent"/>
    <x v="6"/>
    <n v="5.4684931506849317"/>
    <s v="Full time"/>
  </r>
  <r>
    <s v="PR04380"/>
    <s v="Van"/>
    <s v="Tuxwell"/>
    <s v="Female"/>
    <x v="1"/>
    <n v="80695.740000000005"/>
    <s v="50k to 100k"/>
    <n v="43787"/>
    <n v="0.8"/>
    <s v="Permanent"/>
    <x v="2"/>
    <n v="4.5945205479452058"/>
    <s v="Part time"/>
  </r>
  <r>
    <s v="PR04446"/>
    <s v="Sameer"/>
    <s v="Shashank"/>
    <s v="Female"/>
    <x v="7"/>
    <n v="92336.08"/>
    <s v="50k to 100k"/>
    <n v="44431"/>
    <n v="1"/>
    <s v="Permanent"/>
    <x v="1"/>
    <n v="2.8301369863013699"/>
    <s v="Full time"/>
  </r>
  <r>
    <s v="PR04473"/>
    <s v="Wyn"/>
    <s v="Treadger"/>
    <s v="Female"/>
    <x v="1"/>
    <n v="69192.850000000006"/>
    <s v="50k to 100k"/>
    <n v="44305"/>
    <n v="1"/>
    <s v="Permanent"/>
    <x v="2"/>
    <n v="3.1753424657534248"/>
    <s v="Full time"/>
  </r>
  <r>
    <s v="PR04601"/>
    <s v="Yedukondalu"/>
    <s v="Panditula"/>
    <s v="Need to check"/>
    <x v="10"/>
    <n v="104802.63"/>
    <s v="Above 100k"/>
    <n v="44502"/>
    <n v="1"/>
    <s v="Permanent"/>
    <x v="1"/>
    <n v="2.6356164383561644"/>
    <s v="Full time"/>
  </r>
  <r>
    <s v="PR04686"/>
    <s v="Oona"/>
    <s v="Donan"/>
    <s v="Female"/>
    <x v="1"/>
    <n v="98000"/>
    <s v="50k to 100k"/>
    <n v="43710"/>
    <n v="0.9"/>
    <s v="Permanent"/>
    <x v="5"/>
    <n v="4.8054794520547945"/>
    <s v="Part time"/>
  </r>
  <r>
    <s v="PR04851"/>
    <s v="Rodina"/>
    <s v="Drinan"/>
    <s v="Female"/>
    <x v="11"/>
    <n v="77045.440000000002"/>
    <s v="50k to 100k"/>
    <n v="43636"/>
    <n v="1"/>
    <s v="Permanent"/>
    <x v="3"/>
    <n v="5.0082191780821921"/>
    <s v="Full time"/>
  </r>
  <r>
    <s v="SQ00022"/>
    <s v="Carlin"/>
    <s v="Demke"/>
    <s v="Male"/>
    <x v="1"/>
    <n v="110042.37"/>
    <s v="Above 100k"/>
    <n v="43914"/>
    <n v="1"/>
    <s v="Permanent"/>
    <x v="2"/>
    <n v="4.2465753424657535"/>
    <s v="Full time"/>
  </r>
  <r>
    <s v="SQ00070"/>
    <s v="Larissa"/>
    <s v="Ingledow"/>
    <s v="Male"/>
    <x v="7"/>
    <n v="62281.24"/>
    <s v="50k to 100k"/>
    <n v="43272"/>
    <n v="1"/>
    <s v="Permanent"/>
    <x v="3"/>
    <n v="6.0054794520547947"/>
    <s v="Full time"/>
  </r>
  <r>
    <s v="SQ00105"/>
    <s v="Sarayu"/>
    <s v="Ragunathan"/>
    <s v="Female"/>
    <x v="0"/>
    <n v="86010.54"/>
    <s v="50k to 100k"/>
    <n v="43164"/>
    <n v="1"/>
    <s v="Permanent"/>
    <x v="4"/>
    <n v="6.3013698630136989"/>
    <s v="Full time"/>
  </r>
  <r>
    <s v="SQ00144"/>
    <s v="Collen"/>
    <s v="Dunbleton"/>
    <s v="Male"/>
    <x v="2"/>
    <n v="118976.16"/>
    <s v="Above 100k"/>
    <n v="44120"/>
    <n v="1"/>
    <s v="Permanent"/>
    <x v="0"/>
    <n v="3.6821917808219178"/>
    <s v="Full time"/>
  </r>
  <r>
    <s v="SQ00187"/>
    <s v="Rupak"/>
    <s v="Mehra"/>
    <s v="Female"/>
    <x v="8"/>
    <n v="71229.42"/>
    <s v="50k to 100k"/>
    <n v="44166"/>
    <n v="1"/>
    <s v="Permanent"/>
    <x v="1"/>
    <n v="3.5561643835616437"/>
    <s v="Full time"/>
  </r>
  <r>
    <s v="SQ00286"/>
    <s v="Ilesh"/>
    <s v="Dasgupta"/>
    <s v="Female"/>
    <x v="4"/>
    <n v="61213.01"/>
    <s v="50k to 100k"/>
    <n v="44365"/>
    <n v="1"/>
    <s v="Permanent"/>
    <x v="4"/>
    <n v="3.010958904109589"/>
    <s v="Full time"/>
  </r>
  <r>
    <s v="SQ00360"/>
    <s v="Orlando"/>
    <s v="Gorstidge"/>
    <s v="Male"/>
    <x v="3"/>
    <n v="40753.54"/>
    <s v="Under 50k"/>
    <n v="43152"/>
    <n v="0.6"/>
    <s v="Permanent"/>
    <x v="0"/>
    <n v="6.3342465753424655"/>
    <s v="Part time"/>
  </r>
  <r>
    <s v="SQ00450"/>
    <s v="Louise"/>
    <s v="Lamming"/>
    <s v="Female"/>
    <x v="11"/>
    <n v="41934.71"/>
    <s v="Under 50k"/>
    <n v="43943"/>
    <n v="1"/>
    <s v="Permanent"/>
    <x v="3"/>
    <n v="4.1671232876712327"/>
    <s v="Full time"/>
  </r>
  <r>
    <s v="SQ00498"/>
    <s v="Amery"/>
    <s v="Ofer"/>
    <s v="Female"/>
    <x v="4"/>
    <n v="111049.84"/>
    <s v="Above 100k"/>
    <n v="44393"/>
    <n v="1"/>
    <s v="Permanent"/>
    <x v="0"/>
    <n v="2.9342465753424656"/>
    <s v="Full time"/>
  </r>
  <r>
    <s v="SQ00612"/>
    <s v="Leena"/>
    <s v="Bruckshaw"/>
    <s v="Male"/>
    <x v="7"/>
    <n v="74279.009999999995"/>
    <s v="50k to 100k"/>
    <n v="43466"/>
    <n v="1"/>
    <s v="Permanent"/>
    <x v="0"/>
    <n v="5.4739726027397264"/>
    <s v="Full time"/>
  </r>
  <r>
    <s v="SQ00691"/>
    <s v="Verla"/>
    <s v="Timmis"/>
    <s v="Male"/>
    <x v="10"/>
    <n v="54137.05"/>
    <s v="50k to 100k"/>
    <n v="43763"/>
    <n v="1"/>
    <s v="Permanent"/>
    <x v="3"/>
    <n v="4.6602739726027398"/>
    <s v="Full time"/>
  </r>
  <r>
    <s v="SQ00841"/>
    <s v="Bhuvan"/>
    <s v="Pals"/>
    <s v="Female"/>
    <x v="8"/>
    <n v="89690.38"/>
    <s v="50k to 100k"/>
    <n v="43213"/>
    <n v="1"/>
    <s v="Permanent"/>
    <x v="1"/>
    <n v="6.1671232876712327"/>
    <s v="Full time"/>
  </r>
  <r>
    <s v="SQ00914"/>
    <s v="Duran"/>
    <s v="Appala"/>
    <s v="Female"/>
    <x v="9"/>
    <n v="38438.239999999998"/>
    <s v="Under 50k"/>
    <n v="43962"/>
    <n v="1"/>
    <s v="Permanent"/>
    <x v="4"/>
    <n v="4.1150684931506847"/>
    <s v="Full time"/>
  </r>
  <r>
    <s v="SQ00914"/>
    <s v="Karuna"/>
    <s v="Pashupathy"/>
    <s v="Female"/>
    <x v="9"/>
    <n v="38438.239999999998"/>
    <s v="Under 50k"/>
    <n v="43962"/>
    <n v="1"/>
    <s v="Permanent"/>
    <x v="4"/>
    <n v="4.1150684931506847"/>
    <s v="Full time"/>
  </r>
  <r>
    <s v="SQ00960"/>
    <s v="Calvin"/>
    <s v="O'Carroll"/>
    <s v="Female"/>
    <x v="7"/>
    <n v="44447.26"/>
    <s v="Under 50k"/>
    <n v="43846"/>
    <n v="0.4"/>
    <s v="Permanent"/>
    <x v="5"/>
    <n v="4.4328767123287669"/>
    <s v="Part time"/>
  </r>
  <r>
    <s v="SQ01026"/>
    <s v="Anumati"/>
    <s v="Shyamari"/>
    <s v="Male"/>
    <x v="9"/>
    <n v="74924.649999999994"/>
    <s v="50k to 100k"/>
    <n v="44239"/>
    <n v="1"/>
    <s v="Permanent"/>
    <x v="1"/>
    <n v="3.3561643835616439"/>
    <s v="Full time"/>
  </r>
  <r>
    <s v="SQ01177"/>
    <s v="Nazeer"/>
    <s v="Basha"/>
    <s v="Male"/>
    <x v="6"/>
    <n v="86556.96"/>
    <s v="50k to 100k"/>
    <n v="44104"/>
    <n v="1"/>
    <s v="Permanent"/>
    <x v="1"/>
    <n v="3.7260273972602738"/>
    <s v="Full time"/>
  </r>
  <r>
    <s v="SQ01283"/>
    <s v="Barr"/>
    <s v="Faughny"/>
    <s v="Female"/>
    <x v="3"/>
    <n v="68008.55"/>
    <s v="50k to 100k"/>
    <n v="44062"/>
    <n v="1"/>
    <s v="Permanent"/>
    <x v="6"/>
    <n v="3.8410958904109589"/>
    <s v="Full time"/>
  </r>
  <r>
    <s v="SQ01395"/>
    <s v="Dennison"/>
    <s v="Crosswaite"/>
    <s v="Male"/>
    <x v="4"/>
    <n v="90697.67"/>
    <s v="50k to 100k"/>
    <n v="44221"/>
    <n v="0.8"/>
    <s v="Permanent"/>
    <x v="5"/>
    <n v="3.4054794520547946"/>
    <s v="Part time"/>
  </r>
  <r>
    <s v="SQ01402"/>
    <s v="Sahaj"/>
    <s v="Jonnalagadda"/>
    <s v="Female"/>
    <x v="2"/>
    <n v="44403.77"/>
    <s v="Under 50k"/>
    <n v="43416"/>
    <n v="1"/>
    <s v="Permanent"/>
    <x v="1"/>
    <n v="5.6109589041095891"/>
    <s v="Full time"/>
  </r>
  <r>
    <s v="SQ01519"/>
    <s v="Caron"/>
    <s v="Kolakovic"/>
    <s v="Male"/>
    <x v="5"/>
    <n v="49915.14"/>
    <s v="Under 50k"/>
    <n v="43550"/>
    <n v="1"/>
    <s v="Permanent"/>
    <x v="3"/>
    <n v="5.2438356164383562"/>
    <s v="Full time"/>
  </r>
  <r>
    <s v="SQ01620"/>
    <s v="Westbrook"/>
    <s v="Brandino"/>
    <s v="Male"/>
    <x v="4"/>
    <n v="113616.23"/>
    <s v="Above 100k"/>
    <n v="43255"/>
    <n v="1"/>
    <s v="Permanent"/>
    <x v="3"/>
    <n v="6.0520547945205481"/>
    <s v="Full time"/>
  </r>
  <r>
    <s v="SQ01637"/>
    <s v="Joaquin"/>
    <s v="McVitty"/>
    <s v="Male"/>
    <x v="11"/>
    <n v="68860.399999999994"/>
    <s v="50k to 100k"/>
    <n v="43508"/>
    <n v="0.4"/>
    <s v="Permanent"/>
    <x v="2"/>
    <n v="5.3589041095890408"/>
    <s v="Part time"/>
  </r>
  <r>
    <s v="SQ01697"/>
    <s v="Makshi"/>
    <s v="Vinutha"/>
    <s v="Male"/>
    <x v="1"/>
    <n v="71371.37"/>
    <s v="50k to 100k"/>
    <n v="43392"/>
    <n v="1"/>
    <s v="Permanent"/>
    <x v="1"/>
    <n v="5.6767123287671231"/>
    <s v="Full time"/>
  </r>
  <r>
    <s v="SQ01730"/>
    <s v="Austine"/>
    <s v="Littlewood"/>
    <s v="Female"/>
    <x v="8"/>
    <n v="32269.91"/>
    <s v="Under 50k"/>
    <n v="43346"/>
    <n v="1"/>
    <s v="Permanent"/>
    <x v="3"/>
    <n v="5.8027397260273972"/>
    <s v="Full time"/>
  </r>
  <r>
    <s v="SQ01829"/>
    <s v="Mabel"/>
    <s v="Orrow"/>
    <s v="Male"/>
    <x v="9"/>
    <n v="31241.24"/>
    <s v="Under 50k"/>
    <n v="43725"/>
    <n v="1"/>
    <s v="Permanent"/>
    <x v="3"/>
    <n v="4.7643835616438359"/>
    <s v="Full time"/>
  </r>
  <r>
    <s v="SQ01854"/>
    <s v="Jessica"/>
    <s v="Callcott"/>
    <s v="Female"/>
    <x v="3"/>
    <n v="66017.179999999993"/>
    <s v="50k to 100k"/>
    <n v="43643"/>
    <n v="0.9"/>
    <s v="Permanent"/>
    <x v="3"/>
    <n v="4.9890410958904106"/>
    <s v="Part time"/>
  </r>
  <r>
    <s v="SQ01998"/>
    <s v="Vanmala"/>
    <s v="Shriharsha"/>
    <s v="Male"/>
    <x v="9"/>
    <n v="40445.29"/>
    <s v="Under 50k"/>
    <n v="44393"/>
    <n v="1"/>
    <s v="Permanent"/>
    <x v="4"/>
    <n v="2.9342465753424656"/>
    <s v="Full time"/>
  </r>
  <r>
    <s v="SQ01998"/>
    <s v="Sahas"/>
    <s v="Sanabhi"/>
    <s v="Male"/>
    <x v="9"/>
    <n v="40445.29"/>
    <s v="Under 50k"/>
    <n v="44393"/>
    <n v="1"/>
    <s v="Permanent"/>
    <x v="4"/>
    <n v="2.9342465753424656"/>
    <s v="Full time"/>
  </r>
  <r>
    <s v="SQ02035"/>
    <s v="Anni"/>
    <s v="Izzard"/>
    <s v="Male"/>
    <x v="6"/>
    <n v="103494.94"/>
    <s v="Above 100k"/>
    <n v="43256"/>
    <n v="1"/>
    <s v="Permanent"/>
    <x v="3"/>
    <n v="6.0493150684931507"/>
    <s v="Full time"/>
  </r>
  <r>
    <s v="SQ02035"/>
    <s v="Anni"/>
    <s v="Izzard"/>
    <s v="Male"/>
    <x v="6"/>
    <n v="103494.94"/>
    <s v="Above 100k"/>
    <n v="43256"/>
    <n v="1"/>
    <s v="Permanent"/>
    <x v="3"/>
    <n v="6.0493150684931507"/>
    <s v="Full time"/>
  </r>
  <r>
    <s v="SQ02174"/>
    <s v="Sidoney"/>
    <s v="Yitzhok"/>
    <s v="Female"/>
    <x v="2"/>
    <n v="118442.54"/>
    <s v="Above 100k"/>
    <n v="44193"/>
    <n v="1"/>
    <s v="Permanent"/>
    <x v="6"/>
    <n v="3.4821917808219176"/>
    <s v="Full time"/>
  </r>
  <r>
    <s v="SQ02223"/>
    <s v="Pippy"/>
    <s v="Shepperd"/>
    <s v="Female"/>
    <x v="5"/>
    <n v="44845.33"/>
    <s v="Under 50k"/>
    <n v="43277"/>
    <n v="1"/>
    <s v="Permanent"/>
    <x v="5"/>
    <n v="5.9917808219178079"/>
    <s v="Full time"/>
  </r>
  <r>
    <s v="SQ02246"/>
    <s v="Matias"/>
    <s v="Cormack"/>
    <s v="Male"/>
    <x v="7"/>
    <n v="85455.53"/>
    <s v="50k to 100k"/>
    <n v="43839"/>
    <n v="1"/>
    <s v="Permanent"/>
    <x v="0"/>
    <n v="4.4520547945205475"/>
    <s v="Full time"/>
  </r>
  <r>
    <s v="SQ02371"/>
    <s v="Alida"/>
    <s v="Welman"/>
    <s v="Male"/>
    <x v="6"/>
    <n v="69862.38"/>
    <s v="50k to 100k"/>
    <n v="43458"/>
    <n v="1"/>
    <s v="Permanent"/>
    <x v="0"/>
    <n v="5.4958904109589044"/>
    <s v="Full time"/>
  </r>
  <r>
    <s v="SQ02424"/>
    <s v="Kevalkumar"/>
    <s v="Solanki"/>
    <s v="Male"/>
    <x v="5"/>
    <n v="52270.22"/>
    <s v="50k to 100k"/>
    <n v="43521"/>
    <n v="0.3"/>
    <s v="Permanent"/>
    <x v="4"/>
    <n v="5.3232876712328769"/>
    <s v="Part time"/>
  </r>
  <r>
    <s v="SQ02465"/>
    <s v="Bernie"/>
    <s v="Gorges"/>
    <s v="Female"/>
    <x v="0"/>
    <n v="99965.97"/>
    <s v="50k to 100k"/>
    <n v="43133"/>
    <n v="1"/>
    <s v="Permanent"/>
    <x v="3"/>
    <n v="6.3863013698630136"/>
    <s v="Full time"/>
  </r>
  <r>
    <s v="SQ02525"/>
    <s v="Mickie"/>
    <s v="Dagwell"/>
    <s v="Male"/>
    <x v="2"/>
    <n v="50855.53"/>
    <s v="50k to 100k"/>
    <n v="44221"/>
    <n v="1"/>
    <s v="Permanent"/>
    <x v="0"/>
    <n v="3.4054794520547946"/>
    <s v="Full time"/>
  </r>
  <r>
    <s v="SQ02559"/>
    <s v="Aldrich"/>
    <s v="Glenny"/>
    <s v="Male"/>
    <x v="1"/>
    <n v="90884.32"/>
    <s v="50k to 100k"/>
    <n v="43826"/>
    <n v="1"/>
    <s v="Permanent"/>
    <x v="2"/>
    <n v="4.4876712328767123"/>
    <s v="Full time"/>
  </r>
  <r>
    <s v="SQ02559"/>
    <s v="Aldrich"/>
    <s v="Glenny"/>
    <s v="Male"/>
    <x v="1"/>
    <n v="90884.32"/>
    <s v="50k to 100k"/>
    <n v="43826"/>
    <n v="1"/>
    <s v="Permanent"/>
    <x v="2"/>
    <n v="4.4876712328767123"/>
    <s v="Full time"/>
  </r>
  <r>
    <s v="SQ02565"/>
    <s v="Konstantin"/>
    <s v="Timblett"/>
    <s v="Female"/>
    <x v="0"/>
    <n v="56253.81"/>
    <s v="50k to 100k"/>
    <n v="44421"/>
    <n v="1"/>
    <s v="Permanent"/>
    <x v="6"/>
    <n v="2.8575342465753426"/>
    <s v="Full time"/>
  </r>
  <r>
    <s v="SQ02582"/>
    <s v="Kaishori"/>
    <s v="Harathi"/>
    <s v="Female"/>
    <x v="9"/>
    <n v="51798.25"/>
    <s v="50k to 100k"/>
    <n v="43665"/>
    <n v="1"/>
    <s v="Permanent"/>
    <x v="1"/>
    <n v="4.9287671232876713"/>
    <s v="Full time"/>
  </r>
  <r>
    <s v="SQ02624"/>
    <s v="Gwenneth"/>
    <s v="Fealey"/>
    <s v="Female"/>
    <x v="2"/>
    <n v="114772.32"/>
    <s v="Above 100k"/>
    <n v="44251"/>
    <n v="1"/>
    <s v="Permanent"/>
    <x v="2"/>
    <n v="3.3232876712328765"/>
    <s v="Full time"/>
  </r>
  <r>
    <s v="SQ02638"/>
    <s v="Cara"/>
    <s v="Havers"/>
    <s v="Male"/>
    <x v="3"/>
    <n v="89605.13"/>
    <s v="50k to 100k"/>
    <n v="43258"/>
    <n v="1"/>
    <s v="Permanent"/>
    <x v="5"/>
    <n v="6.043835616438356"/>
    <s v="Full time"/>
  </r>
  <r>
    <s v="SQ02643"/>
    <s v="Indu"/>
    <s v="Varada"/>
    <s v="Female"/>
    <x v="2"/>
    <n v="88425.08"/>
    <s v="50k to 100k"/>
    <n v="43662"/>
    <n v="1"/>
    <s v="Permanent"/>
    <x v="1"/>
    <n v="4.9369863013698634"/>
    <s v="Full time"/>
  </r>
  <r>
    <s v="SQ02703"/>
    <s v="Deepit"/>
    <s v="Ranjana"/>
    <s v="Female"/>
    <x v="3"/>
    <n v="104903.79"/>
    <s v="Above 100k"/>
    <n v="43649"/>
    <n v="1"/>
    <s v="Permanent"/>
    <x v="4"/>
    <n v="4.9726027397260273"/>
    <s v="Full time"/>
  </r>
  <r>
    <s v="SQ03024"/>
    <s v="Inge"/>
    <s v="Creer"/>
    <s v="Female"/>
    <x v="8"/>
    <n v="69057.320000000007"/>
    <s v="50k to 100k"/>
    <n v="43390"/>
    <n v="1"/>
    <s v="Permanent"/>
    <x v="0"/>
    <n v="5.6821917808219178"/>
    <s v="Full time"/>
  </r>
  <r>
    <s v="SQ03024"/>
    <s v="Inge"/>
    <s v="Creer"/>
    <s v="Female"/>
    <x v="8"/>
    <n v="69057.320000000007"/>
    <s v="50k to 100k"/>
    <n v="43390"/>
    <n v="1"/>
    <s v="Permanent"/>
    <x v="0"/>
    <n v="5.6821917808219178"/>
    <s v="Full time"/>
  </r>
  <r>
    <s v="SQ03112"/>
    <s v="Kantimoy"/>
    <s v="Pritish"/>
    <s v="Male"/>
    <x v="9"/>
    <n v="77743.149999999994"/>
    <s v="50k to 100k"/>
    <n v="43920"/>
    <n v="1"/>
    <s v="Permanent"/>
    <x v="4"/>
    <n v="4.2301369863013702"/>
    <s v="Full time"/>
  </r>
  <r>
    <s v="SQ03116"/>
    <s v="Syd"/>
    <s v="Fearn"/>
    <s v="Male"/>
    <x v="2"/>
    <n v="108872.77"/>
    <s v="Above 100k"/>
    <n v="43521"/>
    <n v="1"/>
    <s v="Permanent"/>
    <x v="3"/>
    <n v="5.3232876712328769"/>
    <s v="Full time"/>
  </r>
  <r>
    <s v="SQ03321"/>
    <s v="Gradey"/>
    <s v="Litton"/>
    <s v="Female"/>
    <x v="5"/>
    <n v="68887.839999999997"/>
    <s v="50k to 100k"/>
    <n v="43297"/>
    <n v="1"/>
    <s v="Permanent"/>
    <x v="3"/>
    <n v="5.9369863013698634"/>
    <s v="Full time"/>
  </r>
  <r>
    <s v="SQ03350"/>
    <s v="Felice"/>
    <s v="McMurty"/>
    <s v="Female"/>
    <x v="9"/>
    <n v="66865.490000000005"/>
    <s v="50k to 100k"/>
    <n v="43514"/>
    <n v="1"/>
    <s v="Permanent"/>
    <x v="5"/>
    <n v="5.3424657534246576"/>
    <s v="Full time"/>
  </r>
  <r>
    <s v="SQ03350"/>
    <s v="Felice"/>
    <s v="McMurty"/>
    <s v="Female"/>
    <x v="9"/>
    <n v="66865.490000000005"/>
    <s v="50k to 100k"/>
    <n v="43514"/>
    <n v="1"/>
    <s v="Permanent"/>
    <x v="5"/>
    <n v="5.3424657534246576"/>
    <s v="Full time"/>
  </r>
  <r>
    <s v="SQ03387"/>
    <s v="Robinia"/>
    <s v="Scholling"/>
    <s v="Female"/>
    <x v="6"/>
    <n v="100731.95"/>
    <s v="Above 100k"/>
    <n v="43936"/>
    <n v="1"/>
    <s v="Permanent"/>
    <x v="6"/>
    <n v="4.1863013698630134"/>
    <s v="Full time"/>
  </r>
  <r>
    <s v="SQ03476"/>
    <s v="Ramalingam"/>
    <s v="Kothapeta"/>
    <s v="Need to check"/>
    <x v="5"/>
    <n v="107107.6"/>
    <s v="Above 100k"/>
    <n v="43325"/>
    <n v="0.9"/>
    <s v="Permanent"/>
    <x v="4"/>
    <n v="5.86027397260274"/>
    <s v="Part time"/>
  </r>
  <r>
    <s v="SQ03491"/>
    <s v="Freda"/>
    <s v="Legan"/>
    <s v="Female"/>
    <x v="11"/>
    <n v="102129.37"/>
    <s v="Above 100k"/>
    <n v="44396"/>
    <n v="1"/>
    <s v="Permanent"/>
    <x v="2"/>
    <n v="2.9260273972602739"/>
    <s v="Full time"/>
  </r>
  <r>
    <s v="SQ03546"/>
    <s v="Amlankusum"/>
    <s v="Rajabhushan"/>
    <s v="Female"/>
    <x v="4"/>
    <n v="75733.740000000005"/>
    <s v="50k to 100k"/>
    <n v="44382"/>
    <n v="1"/>
    <s v="Permanent"/>
    <x v="1"/>
    <n v="2.9643835616438357"/>
    <s v="Full time"/>
  </r>
  <r>
    <s v="SQ03625"/>
    <s v="Fidela"/>
    <s v="Artis"/>
    <s v="Female"/>
    <x v="11"/>
    <n v="78020.39"/>
    <s v="50k to 100k"/>
    <n v="43899"/>
    <n v="1"/>
    <s v="Permanent"/>
    <x v="3"/>
    <n v="4.2876712328767121"/>
    <s v="Full time"/>
  </r>
  <r>
    <s v="SQ03626"/>
    <s v="Krishnakanta"/>
    <s v="Vellanki"/>
    <s v="Female"/>
    <x v="0"/>
    <n v="95677.9"/>
    <s v="50k to 100k"/>
    <n v="44396"/>
    <n v="0.3"/>
    <s v="Permanent"/>
    <x v="4"/>
    <n v="2.9260273972602739"/>
    <s v="Part time"/>
  </r>
  <r>
    <s v="SQ03733"/>
    <s v="Revkah"/>
    <s v="Antonacci"/>
    <s v="Male"/>
    <x v="2"/>
    <n v="109143.17"/>
    <s v="Above 100k"/>
    <n v="43945"/>
    <n v="1"/>
    <s v="Permanent"/>
    <x v="0"/>
    <n v="4.161643835616438"/>
    <s v="Full time"/>
  </r>
  <r>
    <s v="SQ04437"/>
    <s v="Hephzibah"/>
    <s v="Summerell"/>
    <s v="Female"/>
    <x v="8"/>
    <n v="28305.08"/>
    <s v="Under 50k"/>
    <n v="43754"/>
    <n v="1"/>
    <s v="Permanent"/>
    <x v="3"/>
    <n v="4.6849315068493151"/>
    <s v="Full time"/>
  </r>
  <r>
    <s v="SQ04488"/>
    <s v="Ramnath"/>
    <s v="Ravuri"/>
    <s v="Male"/>
    <x v="3"/>
    <n v="76932.600000000006"/>
    <s v="50k to 100k"/>
    <n v="43493"/>
    <n v="1"/>
    <s v="Permanent"/>
    <x v="1"/>
    <n v="5.4"/>
    <s v="Full time"/>
  </r>
  <r>
    <s v="SQ04598"/>
    <s v="Pearla"/>
    <s v="Beteriss"/>
    <s v="Male"/>
    <x v="8"/>
    <n v="69913.39"/>
    <s v="50k to 100k"/>
    <n v="43584"/>
    <n v="1"/>
    <s v="Permanent"/>
    <x v="3"/>
    <n v="5.1506849315068495"/>
    <s v="Full time"/>
  </r>
  <r>
    <s v="SQ04603"/>
    <s v="Natalee"/>
    <s v="Craiker"/>
    <s v="Male"/>
    <x v="9"/>
    <n v="111229.47"/>
    <s v="Above 100k"/>
    <n v="43402"/>
    <n v="1"/>
    <s v="Permanent"/>
    <x v="3"/>
    <n v="5.6493150684931503"/>
    <s v="Full time"/>
  </r>
  <r>
    <s v="SQ04612"/>
    <s v="Mick"/>
    <s v="Spraberry"/>
    <s v="Female"/>
    <x v="8"/>
    <n v="120000"/>
    <s v="Above 100k"/>
    <n v="43902"/>
    <n v="0.9"/>
    <s v="Permanent"/>
    <x v="3"/>
    <n v="4.279452054794521"/>
    <s v="Part time"/>
  </r>
  <r>
    <s v="SQ04613"/>
    <s v="Sarojini"/>
    <s v="Naueshwara"/>
    <s v="Female"/>
    <x v="6"/>
    <n v="85264.38"/>
    <s v="50k to 100k"/>
    <n v="43220"/>
    <n v="1"/>
    <s v="Permanent"/>
    <x v="4"/>
    <n v="6.1479452054794521"/>
    <s v="Full time"/>
  </r>
  <r>
    <s v="SQ04665"/>
    <s v="Collin"/>
    <s v="Jagson"/>
    <s v="Male"/>
    <x v="8"/>
    <n v="100424.23"/>
    <s v="Above 100k"/>
    <n v="43801"/>
    <n v="1"/>
    <s v="Permanent"/>
    <x v="6"/>
    <n v="4.5561643835616437"/>
    <s v="Full time"/>
  </r>
  <r>
    <s v="SQ04960"/>
    <s v="Shubhra"/>
    <s v="Potla"/>
    <s v="Female"/>
    <x v="10"/>
    <n v="71924.850000000006"/>
    <s v="50k to 100k"/>
    <n v="43822"/>
    <n v="1"/>
    <s v="Permanent"/>
    <x v="4"/>
    <n v="4.4986301369863018"/>
    <s v="Full time"/>
  </r>
  <r>
    <s v="TN00083"/>
    <s v="Chandana"/>
    <s v="Sannidhi"/>
    <s v="Female"/>
    <x v="1"/>
    <n v="61688.77"/>
    <s v="50k to 100k"/>
    <n v="43346"/>
    <n v="0.9"/>
    <s v="Permanent"/>
    <x v="4"/>
    <n v="5.8027397260273972"/>
    <s v="Part time"/>
  </r>
  <r>
    <s v="TN00182"/>
    <s v="Camilla"/>
    <s v="Castle"/>
    <s v="Female"/>
    <x v="9"/>
    <n v="75475.929999999993"/>
    <s v="50k to 100k"/>
    <n v="43794"/>
    <n v="1"/>
    <s v="Permanent"/>
    <x v="3"/>
    <n v="4.5753424657534243"/>
    <s v="Full time"/>
  </r>
  <r>
    <s v="TN00214"/>
    <s v="Devsena"/>
    <s v="Veluvalapalli"/>
    <s v="Female"/>
    <x v="0"/>
    <n v="37902.35"/>
    <s v="Under 50k"/>
    <n v="43823"/>
    <n v="1"/>
    <s v="Permanent"/>
    <x v="4"/>
    <n v="4.4958904109589044"/>
    <s v="Full time"/>
  </r>
  <r>
    <s v="TN00214"/>
    <s v="Hemavati"/>
    <s v="Muthiah"/>
    <s v="Female"/>
    <x v="0"/>
    <n v="37902.35"/>
    <s v="Under 50k"/>
    <n v="43823"/>
    <n v="1"/>
    <s v="Permanent"/>
    <x v="4"/>
    <n v="4.4958904109589044"/>
    <s v="Full time"/>
  </r>
  <r>
    <s v="TN00227"/>
    <s v="Raghuveer"/>
    <s v="Yettugunna"/>
    <s v="Female"/>
    <x v="10"/>
    <n v="63555.73"/>
    <s v="50k to 100k"/>
    <n v="44159"/>
    <n v="1"/>
    <s v="Permanent"/>
    <x v="4"/>
    <n v="3.5753424657534247"/>
    <s v="Full time"/>
  </r>
  <r>
    <s v="TN00258"/>
    <s v="Joyce"/>
    <s v="Leyband"/>
    <s v="Female"/>
    <x v="9"/>
    <n v="68197.899999999994"/>
    <s v="50k to 100k"/>
    <n v="44119"/>
    <n v="1"/>
    <s v="Permanent"/>
    <x v="6"/>
    <n v="3.6849315068493151"/>
    <s v="Full time"/>
  </r>
  <r>
    <s v="TN00328"/>
    <s v="Jeannie"/>
    <s v="Petracco"/>
    <s v="Female"/>
    <x v="2"/>
    <n v="94815.28"/>
    <s v="50k to 100k"/>
    <n v="43440"/>
    <n v="1"/>
    <s v="Permanent"/>
    <x v="5"/>
    <n v="5.5452054794520551"/>
    <s v="Full time"/>
  </r>
  <r>
    <s v="TN00464"/>
    <s v="Gopal"/>
    <s v="Venkata"/>
    <s v="Male"/>
    <x v="7"/>
    <n v="52748.63"/>
    <s v="50k to 100k"/>
    <n v="43857"/>
    <n v="1"/>
    <s v="Permanent"/>
    <x v="4"/>
    <n v="4.4027397260273968"/>
    <s v="Full time"/>
  </r>
  <r>
    <s v="TN00579"/>
    <s v="Rafaelita"/>
    <s v="Blaksland"/>
    <s v="Female"/>
    <x v="8"/>
    <n v="109163.39"/>
    <s v="Above 100k"/>
    <n v="44019"/>
    <n v="0.8"/>
    <s v="Permanent"/>
    <x v="5"/>
    <n v="3.9589041095890409"/>
    <s v="Part time"/>
  </r>
  <r>
    <s v="TN00698"/>
    <s v="Barbara-anne"/>
    <s v="Kenchington"/>
    <s v="Female"/>
    <x v="10"/>
    <n v="88034.67"/>
    <s v="50k to 100k"/>
    <n v="43669"/>
    <n v="1"/>
    <s v="Permanent"/>
    <x v="3"/>
    <n v="4.9178082191780819"/>
    <s v="Full time"/>
  </r>
  <r>
    <s v="TN00727"/>
    <s v="Dulsea"/>
    <s v="Folkes"/>
    <s v="Female"/>
    <x v="8"/>
    <n v="42161.77"/>
    <s v="Under 50k"/>
    <n v="43494"/>
    <n v="1"/>
    <s v="Permanent"/>
    <x v="6"/>
    <n v="5.397260273972603"/>
    <s v="Full time"/>
  </r>
  <r>
    <s v="TN00735"/>
    <s v="Caresa"/>
    <s v="Christer"/>
    <s v="Male"/>
    <x v="10"/>
    <n v="59258.19"/>
    <s v="50k to 100k"/>
    <n v="43452"/>
    <n v="0.8"/>
    <s v="Permanent"/>
    <x v="5"/>
    <n v="5.5123287671232877"/>
    <s v="Part time"/>
  </r>
  <r>
    <s v="TN00735"/>
    <s v="Caresa"/>
    <s v="Christer"/>
    <s v="Male"/>
    <x v="10"/>
    <n v="59258.19"/>
    <s v="50k to 100k"/>
    <n v="43452"/>
    <n v="0.8"/>
    <s v="Permanent"/>
    <x v="5"/>
    <n v="5.5123287671232877"/>
    <s v="Part time"/>
  </r>
  <r>
    <s v="TN00890"/>
    <s v="Mayur"/>
    <s v="Kousika"/>
    <s v="Female"/>
    <x v="0"/>
    <n v="71570.990000000005"/>
    <s v="50k to 100k"/>
    <n v="44249"/>
    <n v="0.5"/>
    <s v="Permanent"/>
    <x v="1"/>
    <n v="3.3287671232876712"/>
    <s v="Part time"/>
  </r>
  <r>
    <s v="TN01028"/>
    <s v="Alicea"/>
    <s v="Pudsall"/>
    <s v="Male"/>
    <x v="5"/>
    <n v="67633.850000000006"/>
    <s v="50k to 100k"/>
    <n v="43340"/>
    <n v="1"/>
    <s v="Permanent"/>
    <x v="2"/>
    <n v="5.8191780821917805"/>
    <s v="Full time"/>
  </r>
  <r>
    <s v="TN01210"/>
    <s v="Alyosha"/>
    <s v="Riquet"/>
    <s v="Male"/>
    <x v="4"/>
    <n v="89838.77"/>
    <s v="50k to 100k"/>
    <n v="43602"/>
    <n v="1"/>
    <s v="Permanent"/>
    <x v="3"/>
    <n v="5.1013698630136988"/>
    <s v="Full time"/>
  </r>
  <r>
    <s v="TN01256"/>
    <s v="Shattesh"/>
    <s v="Utpat"/>
    <s v="Male"/>
    <x v="4"/>
    <n v="28481.16"/>
    <s v="Under 50k"/>
    <n v="43916"/>
    <n v="1"/>
    <s v="Permanent"/>
    <x v="1"/>
    <n v="4.2410958904109588"/>
    <s v="Full time"/>
  </r>
  <r>
    <s v="TN01256"/>
    <s v="Sawini"/>
    <s v="Chandan"/>
    <s v="Male"/>
    <x v="4"/>
    <n v="28481.16"/>
    <s v="Under 50k"/>
    <n v="43916"/>
    <n v="1"/>
    <s v="Permanent"/>
    <x v="1"/>
    <n v="4.2410958904109588"/>
    <s v="Full time"/>
  </r>
  <r>
    <s v="TN01281"/>
    <s v="Cletus"/>
    <s v="McGarahan"/>
    <s v="Female"/>
    <x v="2"/>
    <n v="114425.19"/>
    <s v="Above 100k"/>
    <n v="43857"/>
    <n v="1"/>
    <s v="Permanent"/>
    <x v="0"/>
    <n v="4.4027397260273968"/>
    <s v="Full time"/>
  </r>
  <r>
    <s v="TN01340"/>
    <s v="Granny"/>
    <s v="Spencelayh"/>
    <s v="Male"/>
    <x v="4"/>
    <n v="99460.78"/>
    <s v="50k to 100k"/>
    <n v="43956"/>
    <n v="1"/>
    <s v="Permanent"/>
    <x v="3"/>
    <n v="4.1315068493150688"/>
    <s v="Full time"/>
  </r>
  <r>
    <s v="TN01396"/>
    <s v="Koral"/>
    <s v="Gerriet"/>
    <s v="Male"/>
    <x v="10"/>
    <n v="30077.45"/>
    <s v="Under 50k"/>
    <n v="43474"/>
    <n v="1"/>
    <s v="Permanent"/>
    <x v="0"/>
    <n v="5.4520547945205475"/>
    <s v="Full time"/>
  </r>
  <r>
    <s v="TN01566"/>
    <s v="Fonzie"/>
    <s v="O'Shea"/>
    <s v="Male"/>
    <x v="9"/>
    <n v="80360.41"/>
    <s v="50k to 100k"/>
    <n v="44167"/>
    <n v="1"/>
    <s v="Permanent"/>
    <x v="3"/>
    <n v="3.5534246575342467"/>
    <s v="Full time"/>
  </r>
  <r>
    <s v="TN01601"/>
    <s v="Melva"/>
    <s v="Jickells"/>
    <s v="Female"/>
    <x v="9"/>
    <n v="68795.48"/>
    <s v="50k to 100k"/>
    <n v="44277"/>
    <n v="0.2"/>
    <s v="Permanent"/>
    <x v="3"/>
    <n v="3.2520547945205478"/>
    <s v="Part time"/>
  </r>
  <r>
    <s v="TN01601"/>
    <s v="Melva"/>
    <s v="Jickells"/>
    <s v="Female"/>
    <x v="9"/>
    <n v="68795.48"/>
    <s v="50k to 100k"/>
    <n v="44277"/>
    <n v="0.2"/>
    <s v="Permanent"/>
    <x v="3"/>
    <n v="3.2520547945205478"/>
    <s v="Part time"/>
  </r>
  <r>
    <s v="TN01632"/>
    <s v="Katya"/>
    <s v="Hundy"/>
    <s v="Male"/>
    <x v="1"/>
    <n v="88511.17"/>
    <s v="50k to 100k"/>
    <n v="43950"/>
    <n v="1"/>
    <s v="Permanent"/>
    <x v="2"/>
    <n v="4.1479452054794521"/>
    <s v="Full time"/>
  </r>
  <r>
    <s v="TN01701"/>
    <s v="Yves"/>
    <s v="Pawlik"/>
    <s v="Male"/>
    <x v="5"/>
    <n v="57925.91"/>
    <s v="50k to 100k"/>
    <n v="43572"/>
    <n v="0.5"/>
    <s v="Permanent"/>
    <x v="0"/>
    <n v="5.183561643835616"/>
    <s v="Part time"/>
  </r>
  <r>
    <s v="TN01876"/>
    <s v="Aileen"/>
    <s v="McCritchie"/>
    <s v="Male"/>
    <x v="1"/>
    <n v="80169.42"/>
    <s v="50k to 100k"/>
    <n v="44053"/>
    <n v="1"/>
    <s v="Permanent"/>
    <x v="6"/>
    <n v="3.8657534246575342"/>
    <s v="Full time"/>
  </r>
  <r>
    <s v="TN01876"/>
    <s v="Aileen"/>
    <s v="McCritchie"/>
    <s v="Male"/>
    <x v="1"/>
    <n v="80169.42"/>
    <s v="50k to 100k"/>
    <n v="44053"/>
    <n v="1"/>
    <s v="Permanent"/>
    <x v="6"/>
    <n v="3.8657534246575342"/>
    <s v="Full time"/>
  </r>
  <r>
    <s v="TN01912"/>
    <s v="Fred"/>
    <s v="Dudeney"/>
    <s v="Male"/>
    <x v="8"/>
    <n v="88689.09"/>
    <s v="50k to 100k"/>
    <n v="43740"/>
    <n v="1"/>
    <s v="Permanent"/>
    <x v="5"/>
    <n v="4.7232876712328764"/>
    <s v="Full time"/>
  </r>
  <r>
    <s v="TN02204"/>
    <s v="Aldrich"/>
    <s v="Glenny"/>
    <s v="Male"/>
    <x v="1"/>
    <n v="90884.32"/>
    <s v="50k to 100k"/>
    <n v="44039"/>
    <n v="0.5"/>
    <s v="Permanent"/>
    <x v="2"/>
    <n v="3.904109589041096"/>
    <s v="Part time"/>
  </r>
  <r>
    <s v="TN02205"/>
    <s v="Madhumati"/>
    <s v="Gazala"/>
    <s v="Male"/>
    <x v="7"/>
    <n v="69709.509999999995"/>
    <s v="50k to 100k"/>
    <n v="43472"/>
    <n v="1"/>
    <s v="Permanent"/>
    <x v="1"/>
    <n v="5.4575342465753423"/>
    <s v="Full time"/>
  </r>
  <r>
    <s v="TN02377"/>
    <s v="Anjela"/>
    <s v="Spancock"/>
    <s v="Need to check"/>
    <x v="5"/>
    <n v="98012.63"/>
    <s v="50k to 100k"/>
    <n v="43780"/>
    <n v="1"/>
    <s v="Permanent"/>
    <x v="3"/>
    <n v="4.6136986301369864"/>
    <s v="Full time"/>
  </r>
  <r>
    <s v="TN02397"/>
    <s v="Mendel"/>
    <s v="Gentsch"/>
    <s v="Male"/>
    <x v="6"/>
    <n v="28329.77"/>
    <s v="Under 50k"/>
    <n v="43402"/>
    <n v="1"/>
    <s v="Permanent"/>
    <x v="5"/>
    <n v="5.6493150684931503"/>
    <s v="Full time"/>
  </r>
  <r>
    <s v="TN02496"/>
    <s v="Ponnan"/>
    <s v="Delhi"/>
    <s v="Need to check"/>
    <x v="6"/>
    <n v="67957.899999999994"/>
    <s v="50k to 100k"/>
    <n v="43430"/>
    <n v="1"/>
    <s v="Permanent"/>
    <x v="4"/>
    <n v="5.5726027397260278"/>
    <s v="Full time"/>
  </r>
  <r>
    <s v="TN02570"/>
    <s v="Grady"/>
    <s v="Rochelle"/>
    <s v="Female"/>
    <x v="5"/>
    <n v="69163.39"/>
    <s v="50k to 100k"/>
    <n v="43397"/>
    <n v="1"/>
    <s v="Permanent"/>
    <x v="3"/>
    <n v="5.6630136986301371"/>
    <s v="Full time"/>
  </r>
  <r>
    <s v="TN02570"/>
    <s v="Grady"/>
    <s v="Rochelle"/>
    <s v="Female"/>
    <x v="5"/>
    <n v="69163.39"/>
    <s v="50k to 100k"/>
    <n v="43397"/>
    <n v="1"/>
    <s v="Permanent"/>
    <x v="3"/>
    <n v="5.6630136986301371"/>
    <s v="Full time"/>
  </r>
  <r>
    <s v="TN02674"/>
    <s v="Antonetta"/>
    <s v="Coggeshall"/>
    <s v="Male"/>
    <x v="11"/>
    <n v="96753.78"/>
    <s v="50k to 100k"/>
    <n v="44494"/>
    <n v="1"/>
    <s v="Permanent"/>
    <x v="6"/>
    <n v="2.6575342465753424"/>
    <s v="Full time"/>
  </r>
  <r>
    <s v="TN02674"/>
    <s v="Antonetta"/>
    <s v="Coggeshall"/>
    <s v="Male"/>
    <x v="11"/>
    <n v="96753.78"/>
    <s v="50k to 100k"/>
    <n v="44494"/>
    <n v="1"/>
    <s v="Permanent"/>
    <x v="6"/>
    <n v="2.6575342465753424"/>
    <s v="Full time"/>
  </r>
  <r>
    <s v="TN02727"/>
    <s v="Wald"/>
    <s v="Bountiff"/>
    <s v="Female"/>
    <x v="10"/>
    <n v="28974.03"/>
    <s v="Under 50k"/>
    <n v="43733"/>
    <n v="1"/>
    <s v="Permanent"/>
    <x v="6"/>
    <n v="4.7424657534246579"/>
    <s v="Full time"/>
  </r>
  <r>
    <s v="TN02749"/>
    <s v="Parasuramudu"/>
    <s v="Jamakayala"/>
    <s v="Female"/>
    <x v="0"/>
    <n v="57002.02"/>
    <s v="50k to 100k"/>
    <n v="43192"/>
    <n v="0.7"/>
    <s v="Permanent"/>
    <x v="1"/>
    <n v="6.2246575342465755"/>
    <s v="Part time"/>
  </r>
  <r>
    <s v="TN02798"/>
    <s v="Krittika"/>
    <s v="Gaekwad"/>
    <s v="Female"/>
    <x v="1"/>
    <n v="33031.26"/>
    <s v="Under 50k"/>
    <n v="43468"/>
    <n v="0.4"/>
    <s v="Permanent"/>
    <x v="1"/>
    <n v="5.4684931506849317"/>
    <s v="Part time"/>
  </r>
  <r>
    <s v="TN02883"/>
    <s v="John"/>
    <s v="Joseph"/>
    <s v="Female"/>
    <x v="11"/>
    <n v="84762.76"/>
    <s v="50k to 100k"/>
    <n v="43332"/>
    <n v="1"/>
    <s v="Permanent"/>
    <x v="1"/>
    <n v="5.8410958904109593"/>
    <s v="Full time"/>
  </r>
  <r>
    <s v="TN02988"/>
    <s v="Mahindra"/>
    <s v="Sreedharan"/>
    <s v="Male"/>
    <x v="2"/>
    <n v="92943.89"/>
    <s v="50k to 100k"/>
    <n v="44510"/>
    <n v="1"/>
    <s v="Permanent"/>
    <x v="1"/>
    <n v="2.6136986301369864"/>
    <s v="Full time"/>
  </r>
  <r>
    <s v="TN03032"/>
    <s v="Jaipal"/>
    <s v="Potanapudi"/>
    <s v="Female"/>
    <x v="7"/>
    <n v="39700.82"/>
    <s v="Under 50k"/>
    <n v="44203"/>
    <n v="0.8"/>
    <s v="Permanent"/>
    <x v="4"/>
    <n v="3.4547945205479453"/>
    <s v="Part time"/>
  </r>
  <r>
    <s v="TN03032"/>
    <s v="Fullara"/>
    <s v="Sushanti"/>
    <s v="Female"/>
    <x v="7"/>
    <n v="39700.82"/>
    <s v="Under 50k"/>
    <n v="44203"/>
    <n v="0.8"/>
    <s v="Permanent"/>
    <x v="4"/>
    <n v="3.4547945205479453"/>
    <s v="Part time"/>
  </r>
  <r>
    <s v="TN03068"/>
    <s v="Gumwant"/>
    <s v="Veera"/>
    <s v="Male"/>
    <x v="1"/>
    <n v="39784.239999999998"/>
    <s v="Under 50k"/>
    <n v="43465"/>
    <n v="1"/>
    <s v="Fixed Term"/>
    <x v="4"/>
    <n v="5.4767123287671229"/>
    <s v="Full time"/>
  </r>
  <r>
    <s v="TN03097"/>
    <s v="Bendite"/>
    <s v="Bloan"/>
    <s v="Male"/>
    <x v="3"/>
    <n v="31816.57"/>
    <s v="Under 50k"/>
    <n v="43497"/>
    <n v="0.3"/>
    <s v="Fixed Term"/>
    <x v="3"/>
    <n v="5.3890410958904109"/>
    <s v="Part time"/>
  </r>
  <r>
    <s v="TN03169"/>
    <s v="Doe"/>
    <s v="Clubley"/>
    <s v="Female"/>
    <x v="9"/>
    <n v="67818.14"/>
    <s v="50k to 100k"/>
    <n v="43406"/>
    <n v="0.6"/>
    <s v="Fixed Term"/>
    <x v="3"/>
    <n v="5.6383561643835618"/>
    <s v="Part time"/>
  </r>
  <r>
    <s v="TN03169"/>
    <s v="Doe"/>
    <s v="Clubley"/>
    <s v="Female"/>
    <x v="9"/>
    <n v="67818.14"/>
    <s v="50k to 100k"/>
    <n v="43406"/>
    <n v="0.6"/>
    <s v="Fixed Term"/>
    <x v="3"/>
    <n v="5.6383561643835618"/>
    <s v="Part time"/>
  </r>
  <r>
    <s v="TN03210"/>
    <s v="Suman"/>
    <s v="Katte"/>
    <s v="Male"/>
    <x v="0"/>
    <n v="79567.69"/>
    <s v="50k to 100k"/>
    <n v="43272"/>
    <n v="1"/>
    <s v="Fixed Term"/>
    <x v="4"/>
    <n v="6.0054794520547947"/>
    <s v="Full time"/>
  </r>
  <r>
    <s v="TN03331"/>
    <s v="Crawford"/>
    <s v="Scad"/>
    <s v="Male"/>
    <x v="6"/>
    <n v="72876.91"/>
    <s v="50k to 100k"/>
    <n v="43612"/>
    <n v="0.4"/>
    <s v="Fixed Term"/>
    <x v="6"/>
    <n v="5.0739726027397261"/>
    <s v="Part time"/>
  </r>
  <r>
    <s v="TN03355"/>
    <s v="Ruby"/>
    <s v="Cracie"/>
    <s v="Male"/>
    <x v="7"/>
    <n v="78705.929999999993"/>
    <s v="50k to 100k"/>
    <n v="43409"/>
    <n v="1"/>
    <s v="Fixed Term"/>
    <x v="5"/>
    <n v="5.6301369863013697"/>
    <s v="Full time"/>
  </r>
  <r>
    <s v="TN03416"/>
    <s v="Seward"/>
    <s v="Kubera"/>
    <s v="Male"/>
    <x v="2"/>
    <n v="43329.22"/>
    <s v="Under 50k"/>
    <n v="43809"/>
    <n v="0.5"/>
    <s v="Fixed Term"/>
    <x v="3"/>
    <n v="4.5342465753424657"/>
    <s v="Part time"/>
  </r>
  <r>
    <s v="TN03575"/>
    <s v="Janina"/>
    <s v="Wolverson"/>
    <s v="Female"/>
    <x v="7"/>
    <n v="99683.67"/>
    <s v="50k to 100k"/>
    <n v="43500"/>
    <n v="1"/>
    <s v="Fixed Term"/>
    <x v="5"/>
    <n v="5.3808219178082188"/>
    <s v="Full time"/>
  </r>
  <r>
    <s v="TN03575"/>
    <s v="Janina"/>
    <s v="Wolverson"/>
    <s v="Female"/>
    <x v="7"/>
    <n v="99683.67"/>
    <s v="50k to 100k"/>
    <n v="43500"/>
    <n v="1"/>
    <s v="Fixed Term"/>
    <x v="5"/>
    <n v="5.3808219178082188"/>
    <s v="Full time"/>
  </r>
  <r>
    <s v="TN04058"/>
    <s v="Subbarao"/>
    <s v="Malladi"/>
    <s v="Male"/>
    <x v="9"/>
    <n v="106775.14"/>
    <s v="Above 100k"/>
    <n v="43563"/>
    <n v="1"/>
    <s v="Fixed Term"/>
    <x v="1"/>
    <n v="5.2082191780821914"/>
    <s v="Full time"/>
  </r>
  <r>
    <s v="TN04058"/>
    <s v="Vasu"/>
    <s v="Nandin"/>
    <s v="Male"/>
    <x v="9"/>
    <n v="106775.14"/>
    <s v="Above 100k"/>
    <n v="43563"/>
    <n v="1"/>
    <s v="Fixed Term"/>
    <x v="1"/>
    <n v="5.2082191780821914"/>
    <s v="Full time"/>
  </r>
  <r>
    <s v="TN04067"/>
    <s v="Lea"/>
    <s v="Chaplin"/>
    <s v="Female"/>
    <x v="6"/>
    <n v="73488.679999999993"/>
    <s v="50k to 100k"/>
    <n v="43570"/>
    <n v="1"/>
    <s v="Fixed Term"/>
    <x v="5"/>
    <n v="5.1890410958904107"/>
    <s v="Full time"/>
  </r>
  <r>
    <s v="TN04101"/>
    <s v="Marline"/>
    <s v="Wahncke"/>
    <s v="Male"/>
    <x v="4"/>
    <n v="72843.23"/>
    <s v="50k to 100k"/>
    <n v="43280"/>
    <n v="1"/>
    <s v="Fixed Term"/>
    <x v="0"/>
    <n v="5.9835616438356167"/>
    <s v="Full time"/>
  </r>
  <r>
    <s v="TN04166"/>
    <s v="Tadio"/>
    <s v="Dowdle"/>
    <s v="Female"/>
    <x v="9"/>
    <n v="91929.69"/>
    <s v="50k to 100k"/>
    <n v="44085"/>
    <n v="1"/>
    <s v="Fixed Term"/>
    <x v="3"/>
    <n v="3.7780821917808218"/>
    <s v="Full time"/>
  </r>
  <r>
    <s v="TN04175"/>
    <s v="Hinda"/>
    <s v="Label"/>
    <s v="Female"/>
    <x v="6"/>
    <n v="92704.48"/>
    <s v="50k to 100k"/>
    <n v="43430"/>
    <n v="1"/>
    <s v="Fixed Term"/>
    <x v="2"/>
    <n v="5.5726027397260278"/>
    <s v="Full time"/>
  </r>
  <r>
    <s v="TN04246"/>
    <s v="Shaylyn"/>
    <s v="Ransbury"/>
    <s v="Female"/>
    <x v="10"/>
    <n v="100371.31"/>
    <s v="Above 100k"/>
    <n v="44067"/>
    <n v="0.8"/>
    <s v="Fixed Term"/>
    <x v="6"/>
    <n v="3.8273972602739725"/>
    <s v="Part time"/>
  </r>
  <r>
    <s v="TN04265"/>
    <s v="Rushil"/>
    <s v="Kripa"/>
    <s v="Female"/>
    <x v="0"/>
    <n v="93964.3"/>
    <s v="50k to 100k"/>
    <n v="44454"/>
    <n v="0.4"/>
    <s v="Fixed Term"/>
    <x v="1"/>
    <n v="2.7671232876712328"/>
    <s v="Part time"/>
  </r>
  <r>
    <s v="TN04428"/>
    <s v="Tadio"/>
    <s v="Audritt"/>
    <s v="Need to check"/>
    <x v="6"/>
    <n v="99448.78"/>
    <s v="50k to 100k"/>
    <n v="43473"/>
    <n v="1"/>
    <s v="Fixed Term"/>
    <x v="0"/>
    <n v="5.4547945205479449"/>
    <s v="Full time"/>
  </r>
  <r>
    <s v="TN04428"/>
    <s v="Tadio"/>
    <s v="Audritt"/>
    <s v="Need to check"/>
    <x v="6"/>
    <n v="99448.78"/>
    <s v="50k to 100k"/>
    <n v="43473"/>
    <n v="1"/>
    <s v="Fixed Term"/>
    <x v="0"/>
    <n v="5.4547945205479449"/>
    <s v="Full time"/>
  </r>
  <r>
    <s v="TN04660"/>
    <s v="Thedrick"/>
    <s v="Bothwell"/>
    <s v="Male"/>
    <x v="1"/>
    <n v="69764.100000000006"/>
    <s v="50k to 100k"/>
    <n v="44195"/>
    <n v="1"/>
    <s v="Fixed Term"/>
    <x v="5"/>
    <n v="3.4767123287671233"/>
    <s v="Full time"/>
  </r>
  <r>
    <s v="TN04740"/>
    <s v="Tristam"/>
    <s v="Cuming"/>
    <s v="Female"/>
    <x v="10"/>
    <n v="104038.9"/>
    <s v="Above 100k"/>
    <n v="43815"/>
    <n v="1"/>
    <s v="Fixed Term"/>
    <x v="3"/>
    <n v="4.5178082191780824"/>
    <s v="Full time"/>
  </r>
  <r>
    <s v="TN04775"/>
    <s v="Hridaynath"/>
    <s v="Tendulkar"/>
    <s v="Female"/>
    <x v="4"/>
    <n v="31089.22"/>
    <s v="Under 50k"/>
    <n v="43776"/>
    <n v="1"/>
    <s v="Fixed Term"/>
    <x v="4"/>
    <n v="4.624657534246575"/>
    <s v="Full time"/>
  </r>
  <r>
    <s v="TN04892"/>
    <s v="Luca"/>
    <s v="Wolstenholme"/>
    <s v="Male"/>
    <x v="2"/>
    <n v="53184.02"/>
    <s v="50k to 100k"/>
    <n v="43180"/>
    <n v="1"/>
    <s v="Fixed Term"/>
    <x v="3"/>
    <n v="6.2575342465753421"/>
    <s v="Full time"/>
  </r>
  <r>
    <s v="VT00194"/>
    <s v="Violante"/>
    <s v="Courtonne"/>
    <s v="Female"/>
    <x v="9"/>
    <n v="49625.64"/>
    <s v="Under 50k"/>
    <n v="44384"/>
    <n v="0.5"/>
    <s v="Fixed Term"/>
    <x v="3"/>
    <n v="2.9589041095890409"/>
    <s v="Part time"/>
  </r>
  <r>
    <s v="VT00336"/>
    <s v="Shevantilal"/>
    <s v="Muppala"/>
    <s v="Male"/>
    <x v="8"/>
    <n v="47646.95"/>
    <s v="Under 50k"/>
    <n v="43791"/>
    <n v="0.3"/>
    <s v="Fixed Term"/>
    <x v="4"/>
    <n v="4.5835616438356164"/>
    <s v="Part time"/>
  </r>
  <r>
    <s v="VT00476"/>
    <s v="Adolph"/>
    <s v="Hartin"/>
    <s v="Male"/>
    <x v="9"/>
    <n v="89960.6"/>
    <s v="50k to 100k"/>
    <n v="43515"/>
    <n v="1"/>
    <s v="Fixed Term"/>
    <x v="6"/>
    <n v="5.3397260273972602"/>
    <s v="Full time"/>
  </r>
  <r>
    <s v="VT00534"/>
    <s v="Roselle"/>
    <s v="Wandrach"/>
    <s v="Male"/>
    <x v="11"/>
    <n v="91314.75"/>
    <s v="50k to 100k"/>
    <n v="43931"/>
    <n v="1"/>
    <s v="Fixed Term"/>
    <x v="5"/>
    <n v="4.2"/>
    <s v="Full time"/>
  </r>
  <r>
    <s v="VT00578"/>
    <s v="Magnum"/>
    <s v="Locksley"/>
    <s v="Female"/>
    <x v="8"/>
    <n v="42314.39"/>
    <s v="Under 50k"/>
    <n v="44487"/>
    <n v="1"/>
    <s v="Fixed Term"/>
    <x v="3"/>
    <n v="2.6767123287671235"/>
    <s v="Full time"/>
  </r>
  <r>
    <s v="VT00596"/>
    <s v="Letisha"/>
    <s v="Carrett"/>
    <s v="Female"/>
    <x v="11"/>
    <n v="84598.88"/>
    <s v="50k to 100k"/>
    <n v="44116"/>
    <n v="1"/>
    <s v="Fixed Term"/>
    <x v="5"/>
    <n v="3.6931506849315068"/>
    <s v="Full time"/>
  </r>
  <r>
    <s v="VT00596"/>
    <s v="Letisha"/>
    <s v="Carrett"/>
    <s v="Female"/>
    <x v="11"/>
    <n v="84598.88"/>
    <s v="50k to 100k"/>
    <n v="44116"/>
    <n v="1"/>
    <s v="Fixed Term"/>
    <x v="5"/>
    <n v="3.6931506849315068"/>
    <s v="Full time"/>
  </r>
  <r>
    <s v="VT00687"/>
    <s v="Godavari"/>
    <s v="Veena"/>
    <s v="Male"/>
    <x v="2"/>
    <n v="78443.78"/>
    <s v="50k to 100k"/>
    <n v="43599"/>
    <n v="1"/>
    <s v="Fixed Term"/>
    <x v="1"/>
    <n v="5.1095890410958908"/>
    <s v="Full time"/>
  </r>
  <r>
    <s v="VT00740"/>
    <s v="Chitrasen"/>
    <s v="Laul"/>
    <s v="Female"/>
    <x v="7"/>
    <n v="46751.7"/>
    <s v="Under 50k"/>
    <n v="43843"/>
    <n v="1"/>
    <s v="Fixed Term"/>
    <x v="1"/>
    <n v="4.441095890410959"/>
    <s v="Full time"/>
  </r>
  <r>
    <s v="VT01092"/>
    <s v="Tabby"/>
    <s v="Astall"/>
    <s v="Male"/>
    <x v="5"/>
    <n v="57419.35"/>
    <s v="50k to 100k"/>
    <n v="43305"/>
    <n v="1"/>
    <s v="Fixed Term"/>
    <x v="6"/>
    <n v="5.9150684931506845"/>
    <s v="Full time"/>
  </r>
  <r>
    <s v="VT01101"/>
    <s v="Adela"/>
    <s v="Dowsett"/>
    <s v="Male"/>
    <x v="10"/>
    <n v="95017.1"/>
    <s v="50k to 100k"/>
    <n v="43283"/>
    <n v="1"/>
    <s v="Fixed Term"/>
    <x v="5"/>
    <n v="5.9753424657534246"/>
    <s v="Full time"/>
  </r>
  <r>
    <s v="VT01246"/>
    <s v="Zach"/>
    <s v="Polon"/>
    <s v="Male"/>
    <x v="3"/>
    <n v="53535.62"/>
    <s v="50k to 100k"/>
    <n v="44110"/>
    <n v="0.5"/>
    <s v="Fixed Term"/>
    <x v="5"/>
    <n v="3.7095890410958905"/>
    <s v="Part time"/>
  </r>
  <r>
    <s v="VT01249"/>
    <s v="Brendan"/>
    <s v="Edgeller"/>
    <s v="Female"/>
    <x v="4"/>
    <n v="31042.51"/>
    <s v="Under 50k"/>
    <n v="44473"/>
    <n v="0.3"/>
    <s v="Fixed Term"/>
    <x v="3"/>
    <n v="2.7150684931506848"/>
    <s v="Part time"/>
  </r>
  <r>
    <s v="VT01323"/>
    <s v="Mardav"/>
    <s v="Ramaswami"/>
    <s v="Female"/>
    <x v="1"/>
    <n v="86233.83"/>
    <s v="50k to 100k"/>
    <n v="43706"/>
    <n v="1"/>
    <s v="Fixed Term"/>
    <x v="4"/>
    <n v="4.816438356164384"/>
    <s v="Full time"/>
  </r>
  <r>
    <s v="VT01523"/>
    <s v="Charmane"/>
    <s v="Heistermann"/>
    <s v="Female"/>
    <x v="1"/>
    <n v="86558.58"/>
    <s v="50k to 100k"/>
    <n v="43887"/>
    <n v="1"/>
    <s v="Fixed Term"/>
    <x v="3"/>
    <n v="4.3205479452054796"/>
    <s v="Full time"/>
  </r>
  <r>
    <s v="VT01610"/>
    <s v="Dhruv"/>
    <s v="Manjunath"/>
    <s v="Female"/>
    <x v="5"/>
    <n v="76303.820000000007"/>
    <s v="50k to 100k"/>
    <n v="43458"/>
    <n v="1"/>
    <s v="Fixed Term"/>
    <x v="1"/>
    <n v="5.4958904109589044"/>
    <s v="Full time"/>
  </r>
  <r>
    <s v="VT01610"/>
    <s v="Kunja"/>
    <s v="Prashanta"/>
    <s v="Female"/>
    <x v="5"/>
    <n v="76303.820000000007"/>
    <s v="50k to 100k"/>
    <n v="43458"/>
    <n v="1"/>
    <s v="Fixed Term"/>
    <x v="1"/>
    <n v="5.4958904109589044"/>
    <s v="Full time"/>
  </r>
  <r>
    <s v="VT01684"/>
    <s v="Audry"/>
    <s v="Yu"/>
    <s v="Female"/>
    <x v="0"/>
    <n v="101187.36"/>
    <s v="Above 100k"/>
    <n v="43258"/>
    <n v="1"/>
    <s v="Fixed Term"/>
    <x v="2"/>
    <n v="6.043835616438356"/>
    <s v="Full time"/>
  </r>
  <r>
    <s v="VT01703"/>
    <s v="Upendra"/>
    <s v="Swati"/>
    <s v="Male"/>
    <x v="2"/>
    <n v="61624.77"/>
    <s v="50k to 100k"/>
    <n v="43430"/>
    <n v="0.3"/>
    <s v="Fixed Term"/>
    <x v="1"/>
    <n v="5.5726027397260278"/>
    <s v="Part time"/>
  </r>
  <r>
    <s v="VT01740"/>
    <s v="Ginger"/>
    <s v="Myott"/>
    <s v="Female"/>
    <x v="8"/>
    <n v="31172.77"/>
    <s v="Under 50k"/>
    <n v="43665"/>
    <n v="1"/>
    <s v="Fixed Term"/>
    <x v="3"/>
    <n v="4.9287671232876713"/>
    <s v="Full time"/>
  </r>
  <r>
    <s v="VT01762"/>
    <s v="Geena"/>
    <s v="Raghavanpillai"/>
    <s v="Male"/>
    <x v="5"/>
    <n v="102515.81"/>
    <s v="Above 100k"/>
    <n v="43902"/>
    <n v="1"/>
    <s v="Fixed Term"/>
    <x v="4"/>
    <n v="4.279452054794521"/>
    <s v="Full time"/>
  </r>
  <r>
    <s v="VT01803"/>
    <s v="Freddy"/>
    <s v="Linford"/>
    <s v="Female"/>
    <x v="0"/>
    <n v="93128.34"/>
    <s v="50k to 100k"/>
    <n v="43164"/>
    <n v="1"/>
    <s v="Fixed Term"/>
    <x v="5"/>
    <n v="6.3013698630136989"/>
    <s v="Full time"/>
  </r>
  <r>
    <s v="VT01893"/>
    <s v="Lindy"/>
    <s v="Guillet"/>
    <s v="Male"/>
    <x v="0"/>
    <n v="112778.28"/>
    <s v="Above 100k"/>
    <n v="43250"/>
    <n v="1"/>
    <s v="Fixed Term"/>
    <x v="3"/>
    <n v="6.065753424657534"/>
    <s v="Full time"/>
  </r>
  <r>
    <s v="VT01893"/>
    <s v="Lindy"/>
    <s v="Guillet"/>
    <s v="Male"/>
    <x v="0"/>
    <n v="112778.28"/>
    <s v="Above 100k"/>
    <n v="43250"/>
    <n v="1"/>
    <s v="Fixed Term"/>
    <x v="3"/>
    <n v="6.065753424657534"/>
    <s v="Full time"/>
  </r>
  <r>
    <s v="VT01996"/>
    <s v="Hali"/>
    <s v="Behnecke"/>
    <s v="Male"/>
    <x v="6"/>
    <n v="65569.36"/>
    <s v="50k to 100k"/>
    <n v="43293"/>
    <n v="1"/>
    <s v="Fixed Term"/>
    <x v="6"/>
    <n v="5.9479452054794519"/>
    <s v="Full time"/>
  </r>
  <r>
    <s v="VT02118"/>
    <s v="Oorjit"/>
    <s v="Nandanavanam"/>
    <s v="Female"/>
    <x v="2"/>
    <n v="51165.37"/>
    <s v="50k to 100k"/>
    <n v="44237"/>
    <n v="1"/>
    <s v="Fixed Term"/>
    <x v="1"/>
    <n v="3.3616438356164382"/>
    <s v="Full time"/>
  </r>
  <r>
    <s v="VT02260"/>
    <s v="Rhiamon"/>
    <s v="Mollison"/>
    <s v="Female"/>
    <x v="7"/>
    <n v="59434.18"/>
    <s v="50k to 100k"/>
    <n v="43931"/>
    <n v="1"/>
    <s v="Temporary"/>
    <x v="5"/>
    <n v="4.2"/>
    <s v="Full time"/>
  </r>
  <r>
    <s v="VT02313"/>
    <s v="Thekla"/>
    <s v="Lynnett"/>
    <s v="Male"/>
    <x v="0"/>
    <n v="53949.26"/>
    <s v="50k to 100k"/>
    <n v="43808"/>
    <n v="1"/>
    <s v="Temporary"/>
    <x v="2"/>
    <n v="4.536986301369863"/>
    <s v="Full time"/>
  </r>
  <r>
    <s v="VT02313"/>
    <s v="Thekla"/>
    <s v="Lynnett"/>
    <s v="Male"/>
    <x v="0"/>
    <n v="53949.26"/>
    <s v="50k to 100k"/>
    <n v="43808"/>
    <n v="1"/>
    <s v="Temporary"/>
    <x v="2"/>
    <n v="4.536986301369863"/>
    <s v="Full time"/>
  </r>
  <r>
    <s v="VT02319"/>
    <s v="Tarala"/>
    <s v="Vishaal"/>
    <s v="Female"/>
    <x v="7"/>
    <n v="96555.53"/>
    <s v="50k to 100k"/>
    <n v="43489"/>
    <n v="0.2"/>
    <s v="Temporary"/>
    <x v="1"/>
    <n v="5.4109589041095889"/>
    <s v="Part time"/>
  </r>
  <r>
    <s v="VT02374"/>
    <s v="Delphine"/>
    <s v="Jewis"/>
    <s v="Female"/>
    <x v="5"/>
    <n v="71823.56"/>
    <s v="50k to 100k"/>
    <n v="43374"/>
    <n v="0.3"/>
    <s v="Temporary"/>
    <x v="3"/>
    <n v="5.7260273972602738"/>
    <s v="Part time"/>
  </r>
  <r>
    <s v="VT02374"/>
    <s v="Delphine"/>
    <s v="Jewis"/>
    <s v="Female"/>
    <x v="5"/>
    <n v="71823.56"/>
    <s v="50k to 100k"/>
    <n v="43374"/>
    <n v="0.3"/>
    <s v="Temporary"/>
    <x v="3"/>
    <n v="5.7260273972602738"/>
    <s v="Part time"/>
  </r>
  <r>
    <s v="VT02417"/>
    <s v="Evangelina"/>
    <s v="Lergan"/>
    <s v="Male"/>
    <x v="10"/>
    <n v="61214.26"/>
    <s v="50k to 100k"/>
    <n v="43171"/>
    <n v="1"/>
    <s v="Temporary"/>
    <x v="6"/>
    <n v="6.2821917808219174"/>
    <s v="Full time"/>
  </r>
  <r>
    <s v="VT02491"/>
    <s v="Alexis"/>
    <s v="Gotfrey"/>
    <s v="Male"/>
    <x v="2"/>
    <n v="114465.93"/>
    <s v="Above 100k"/>
    <n v="43291"/>
    <n v="1"/>
    <s v="Temporary"/>
    <x v="0"/>
    <n v="5.9534246575342467"/>
    <s v="Full time"/>
  </r>
  <r>
    <s v="VT02532"/>
    <s v="Adey"/>
    <s v="Ryal"/>
    <s v="Female"/>
    <x v="4"/>
    <n v="32496.880000000001"/>
    <s v="Under 50k"/>
    <n v="43234"/>
    <n v="1"/>
    <s v="Temporary"/>
    <x v="3"/>
    <n v="6.1095890410958908"/>
    <s v="Full time"/>
  </r>
  <r>
    <s v="VT02539"/>
    <s v="Devinne"/>
    <s v="Tuny"/>
    <s v="Male"/>
    <x v="2"/>
    <n v="39969.72"/>
    <s v="Under 50k"/>
    <n v="43444"/>
    <n v="1"/>
    <s v="Temporary"/>
    <x v="2"/>
    <n v="5.5342465753424657"/>
    <s v="Full time"/>
  </r>
  <r>
    <s v="VT02663"/>
    <s v="Sravanthi"/>
    <s v="Chalaki"/>
    <s v="Male"/>
    <x v="4"/>
    <n v="28481.16"/>
    <s v="Under 50k"/>
    <n v="44228"/>
    <n v="1"/>
    <s v="Temporary"/>
    <x v="4"/>
    <n v="3.3863013698630136"/>
    <s v="Full time"/>
  </r>
  <r>
    <s v="VT02801"/>
    <s v="Shellysheldon"/>
    <s v="Mahady"/>
    <s v="Male"/>
    <x v="0"/>
    <n v="114691.03"/>
    <s v="Above 100k"/>
    <n v="44039"/>
    <n v="1"/>
    <s v="Temporary"/>
    <x v="0"/>
    <n v="3.904109589041096"/>
    <s v="Full time"/>
  </r>
  <r>
    <s v="VT03298"/>
    <s v="Nonah"/>
    <s v="Bissell"/>
    <s v="Male"/>
    <x v="2"/>
    <n v="82239.53"/>
    <s v="50k to 100k"/>
    <n v="43846"/>
    <n v="1"/>
    <s v="Temporary"/>
    <x v="2"/>
    <n v="4.4328767123287669"/>
    <s v="Full time"/>
  </r>
  <r>
    <s v="VT03307"/>
    <s v="Tallie"/>
    <s v="Chaikovski"/>
    <s v="Male"/>
    <x v="11"/>
    <n v="83191.95"/>
    <s v="50k to 100k"/>
    <n v="43700"/>
    <n v="0.6"/>
    <s v="Temporary"/>
    <x v="3"/>
    <n v="4.8328767123287673"/>
    <s v="Part time"/>
  </r>
  <r>
    <s v="VT03421"/>
    <s v="Alic"/>
    <s v="Bagg"/>
    <s v="Male"/>
    <x v="4"/>
    <n v="113747.56"/>
    <s v="Above 100k"/>
    <n v="44270"/>
    <n v="0.7"/>
    <s v="Temporary"/>
    <x v="2"/>
    <n v="3.2712328767123289"/>
    <s v="Part time"/>
  </r>
  <r>
    <s v="VT03421"/>
    <s v="Alic"/>
    <s v="Bagg"/>
    <s v="Male"/>
    <x v="4"/>
    <n v="113747.56"/>
    <s v="Above 100k"/>
    <n v="44270"/>
    <n v="0.7"/>
    <s v="Temporary"/>
    <x v="2"/>
    <n v="3.2712328767123289"/>
    <s v="Part time"/>
  </r>
  <r>
    <s v="VT03500"/>
    <s v="Shiuli"/>
    <s v="Sapna"/>
    <s v="Male"/>
    <x v="10"/>
    <n v="37062.1"/>
    <s v="Under 50k"/>
    <n v="44357"/>
    <n v="1"/>
    <s v="Temporary"/>
    <x v="4"/>
    <n v="3.032876712328767"/>
    <s v="Full time"/>
  </r>
  <r>
    <s v="VT03537"/>
    <s v="Renaldo"/>
    <s v="Thomassin"/>
    <s v="Male"/>
    <x v="1"/>
    <n v="73360.38"/>
    <s v="50k to 100k"/>
    <n v="43972"/>
    <n v="1"/>
    <s v="Temporary"/>
    <x v="3"/>
    <n v="4.087671232876712"/>
    <s v="Full time"/>
  </r>
  <r>
    <s v="VT03537"/>
    <s v="Renaldo"/>
    <s v="Thomassin"/>
    <s v="Male"/>
    <x v="1"/>
    <n v="73360.38"/>
    <s v="50k to 100k"/>
    <n v="43972"/>
    <n v="1"/>
    <s v="Temporary"/>
    <x v="3"/>
    <n v="4.087671232876712"/>
    <s v="Full time"/>
  </r>
  <r>
    <s v="VT03552"/>
    <s v="Kamalakshi"/>
    <s v="Mukundan"/>
    <s v="Male"/>
    <x v="2"/>
    <n v="36536.26"/>
    <s v="Under 50k"/>
    <n v="44358"/>
    <n v="1"/>
    <s v="Temporary"/>
    <x v="1"/>
    <n v="3.0301369863013701"/>
    <s v="Full time"/>
  </r>
  <r>
    <s v="VT03701"/>
    <s v="Narois"/>
    <s v="Motiwala"/>
    <s v="Female"/>
    <x v="9"/>
    <n v="89829.33"/>
    <s v="50k to 100k"/>
    <n v="43794"/>
    <n v="1"/>
    <s v="Temporary"/>
    <x v="4"/>
    <n v="4.5753424657534243"/>
    <s v="Full time"/>
  </r>
  <r>
    <s v="VT03704"/>
    <s v="Egor"/>
    <s v="Minto"/>
    <s v="Need to check"/>
    <x v="4"/>
    <n v="63447.07"/>
    <s v="50k to 100k"/>
    <n v="44148"/>
    <n v="1"/>
    <s v="Temporary"/>
    <x v="0"/>
    <n v="3.6054794520547944"/>
    <s v="Full time"/>
  </r>
  <r>
    <s v="VT03771"/>
    <s v="Marjie"/>
    <s v="Bamford"/>
    <s v="Male"/>
    <x v="11"/>
    <n v="80772.92"/>
    <s v="50k to 100k"/>
    <n v="44137"/>
    <n v="1"/>
    <s v="Temporary"/>
    <x v="3"/>
    <n v="3.6356164383561644"/>
    <s v="Full time"/>
  </r>
  <r>
    <s v="VT03849"/>
    <s v="Leonidas"/>
    <s v="Cavaney"/>
    <s v="Male"/>
    <x v="5"/>
    <n v="52246.29"/>
    <s v="50k to 100k"/>
    <n v="43573"/>
    <n v="1"/>
    <s v="Temporary"/>
    <x v="0"/>
    <n v="5.1808219178082195"/>
    <s v="Full time"/>
  </r>
  <r>
    <s v="VT03988"/>
    <s v="Venkat"/>
    <s v="Kodi"/>
    <s v="Female"/>
    <x v="10"/>
    <n v="58935.92"/>
    <s v="50k to 100k"/>
    <n v="43717"/>
    <n v="1"/>
    <s v="Temporary"/>
    <x v="1"/>
    <n v="4.7863013698630139"/>
    <s v="Full time"/>
  </r>
  <r>
    <s v="VT03993"/>
    <s v="Dulce"/>
    <s v="Colbeck"/>
    <s v="Male"/>
    <x v="6"/>
    <n v="83396.5"/>
    <s v="50k to 100k"/>
    <n v="44285"/>
    <n v="1"/>
    <s v="Temporary"/>
    <x v="6"/>
    <n v="3.2301369863013698"/>
    <s v="Full time"/>
  </r>
  <r>
    <s v="VT04028"/>
    <s v="Michale"/>
    <s v="Rolf"/>
    <s v="Male"/>
    <x v="8"/>
    <n v="111815.49"/>
    <s v="Above 100k"/>
    <n v="43895"/>
    <n v="0.7"/>
    <s v="Temporary"/>
    <x v="3"/>
    <n v="4.2986301369863016"/>
    <s v="Part time"/>
  </r>
  <r>
    <s v="VT04028"/>
    <s v="Michale"/>
    <s v="Rolf"/>
    <s v="Male"/>
    <x v="8"/>
    <n v="111815.49"/>
    <s v="Above 100k"/>
    <n v="43895"/>
    <n v="0.7"/>
    <s v="Temporary"/>
    <x v="3"/>
    <n v="4.2986301369863016"/>
    <s v="Part time"/>
  </r>
  <r>
    <s v="VT04093"/>
    <s v="Prasanna"/>
    <s v="Lakshmi"/>
    <s v="Female"/>
    <x v="0"/>
    <n v="116767.63"/>
    <s v="Above 100k"/>
    <n v="43949"/>
    <n v="0.4"/>
    <s v="Temporary"/>
    <x v="4"/>
    <n v="4.1506849315068495"/>
    <s v="Part time"/>
  </r>
  <r>
    <s v="VT04093"/>
    <s v="Baruna"/>
    <s v="Ogale"/>
    <s v="Female"/>
    <x v="0"/>
    <n v="116767.63"/>
    <s v="Above 100k"/>
    <n v="43949"/>
    <n v="0.4"/>
    <s v="Temporary"/>
    <x v="4"/>
    <n v="4.1506849315068495"/>
    <s v="Part time"/>
  </r>
  <r>
    <s v="VT04137"/>
    <s v="Marissa"/>
    <s v="Infante"/>
    <s v="Need to check"/>
    <x v="0"/>
    <n v="78840.23"/>
    <s v="50k to 100k"/>
    <n v="43633"/>
    <n v="1"/>
    <s v="Temporary"/>
    <x v="3"/>
    <n v="5.0164383561643833"/>
    <s v="Full time"/>
  </r>
  <r>
    <s v="VT04273"/>
    <s v="Brad"/>
    <s v="Gumb"/>
    <s v="Male"/>
    <x v="5"/>
    <n v="38825.18"/>
    <s v="Under 50k"/>
    <n v="43696"/>
    <n v="1"/>
    <s v="Temporary"/>
    <x v="3"/>
    <n v="4.8438356164383558"/>
    <s v="Full time"/>
  </r>
  <r>
    <s v="VT04350"/>
    <s v="Kulbhushan"/>
    <s v="Moorthy"/>
    <s v="Male"/>
    <x v="1"/>
    <n v="106400.02"/>
    <s v="Above 100k"/>
    <n v="44021"/>
    <n v="1"/>
    <s v="Temporary"/>
    <x v="4"/>
    <n v="3.9534246575342467"/>
    <s v="Full time"/>
  </r>
  <r>
    <s v="VT04350"/>
    <s v="Lalit"/>
    <s v="Kothari"/>
    <s v="Male"/>
    <x v="1"/>
    <n v="106400.02"/>
    <s v="Above 100k"/>
    <n v="44021"/>
    <n v="1"/>
    <s v="Temporary"/>
    <x v="4"/>
    <n v="3.9534246575342467"/>
    <s v="Full time"/>
  </r>
  <r>
    <s v="VT04373"/>
    <s v="Edi"/>
    <s v="Hofton"/>
    <s v="Male"/>
    <x v="7"/>
    <n v="28160.79"/>
    <s v="Under 50k"/>
    <n v="43129"/>
    <n v="1"/>
    <s v="Temporary"/>
    <x v="3"/>
    <n v="6.397260273972603"/>
    <s v="Full time"/>
  </r>
  <r>
    <s v="VT04415"/>
    <s v="Malory"/>
    <s v="Biles"/>
    <s v="Female"/>
    <x v="0"/>
    <n v="58744.17"/>
    <s v="50k to 100k"/>
    <n v="43171"/>
    <n v="1"/>
    <s v="Temporary"/>
    <x v="2"/>
    <n v="6.2821917808219174"/>
    <s v="Full time"/>
  </r>
  <r>
    <s v="VT04467"/>
    <s v="Amal"/>
    <s v="Nimesh"/>
    <s v="Female"/>
    <x v="3"/>
    <n v="70755.5"/>
    <s v="50k to 100k"/>
    <n v="44090"/>
    <n v="0.8"/>
    <s v="Temporary"/>
    <x v="1"/>
    <n v="3.7643835616438355"/>
    <s v="Part time"/>
  </r>
  <r>
    <s v="VT04552"/>
    <s v="Theresita"/>
    <s v="Chasmer"/>
    <s v="Female"/>
    <x v="9"/>
    <n v="106665.67"/>
    <s v="Above 100k"/>
    <n v="43311"/>
    <n v="1"/>
    <s v="Temporary"/>
    <x v="2"/>
    <n v="5.8986301369863012"/>
    <s v="Full time"/>
  </r>
  <r>
    <s v="VT04627"/>
    <s v="Yvette"/>
    <s v="Bett"/>
    <s v="Male"/>
    <x v="6"/>
    <n v="76320.44"/>
    <s v="50k to 100k"/>
    <n v="44383"/>
    <n v="0.8"/>
    <s v="Temporary"/>
    <x v="3"/>
    <n v="2.9616438356164383"/>
    <s v="Part time"/>
  </r>
  <r>
    <s v="VT04681"/>
    <s v="Nickolai"/>
    <s v="Artin"/>
    <s v="Female"/>
    <x v="9"/>
    <n v="110906.35"/>
    <s v="Above 100k"/>
    <n v="43434"/>
    <n v="1"/>
    <s v="Temporary"/>
    <x v="0"/>
    <n v="5.5616438356164384"/>
    <s v="Full time"/>
  </r>
  <r>
    <s v="VT04905"/>
    <s v="Suchira"/>
    <s v="Bhanupriya"/>
    <s v="Female"/>
    <x v="6"/>
    <n v="29808.07"/>
    <s v="Under 50k"/>
    <n v="43291"/>
    <n v="0.3"/>
    <s v="Temporary"/>
    <x v="1"/>
    <n v="5.9534246575342467"/>
    <s v="Part time"/>
  </r>
  <r>
    <s v="VT04984"/>
    <s v="Dell"/>
    <s v="Molloy"/>
    <s v="Male"/>
    <x v="2"/>
    <n v="47362.62"/>
    <s v="Under 50k"/>
    <n v="43973"/>
    <n v="1"/>
    <s v="Temporary"/>
    <x v="3"/>
    <n v="4.0849315068493155"/>
    <s v="Full tim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31A0A7-E247-4509-BC08-5721DEA860A2}"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E18" firstHeaderRow="0" firstDataRow="1" firstDataCol="1"/>
  <pivotFields count="13">
    <pivotField dataField="1" showAll="0"/>
    <pivotField showAll="0"/>
    <pivotField showAll="0"/>
    <pivotField showAll="0"/>
    <pivotField axis="axisRow" showAll="0">
      <items count="13">
        <item x="5"/>
        <item x="1"/>
        <item x="2"/>
        <item x="6"/>
        <item x="4"/>
        <item x="3"/>
        <item x="9"/>
        <item x="7"/>
        <item x="11"/>
        <item x="8"/>
        <item x="10"/>
        <item x="0"/>
        <item t="default"/>
      </items>
    </pivotField>
    <pivotField dataField="1" numFmtId="164" showAll="0"/>
    <pivotField showAll="0"/>
    <pivotField showAll="0"/>
    <pivotField dataField="1" showAll="0"/>
    <pivotField showAll="0"/>
    <pivotField showAll="0">
      <items count="8">
        <item h="1" x="6"/>
        <item h="1" x="4"/>
        <item x="2"/>
        <item h="1" x="1"/>
        <item h="1" x="3"/>
        <item h="1" x="5"/>
        <item x="0"/>
        <item t="default"/>
      </items>
    </pivotField>
    <pivotField showAll="0"/>
    <pivotField showAll="0"/>
  </pivotFields>
  <rowFields count="1">
    <field x="4"/>
  </rowFields>
  <rowItems count="13">
    <i>
      <x/>
    </i>
    <i>
      <x v="1"/>
    </i>
    <i>
      <x v="2"/>
    </i>
    <i>
      <x v="3"/>
    </i>
    <i>
      <x v="4"/>
    </i>
    <i>
      <x v="5"/>
    </i>
    <i>
      <x v="6"/>
    </i>
    <i>
      <x v="7"/>
    </i>
    <i>
      <x v="8"/>
    </i>
    <i>
      <x v="9"/>
    </i>
    <i>
      <x v="10"/>
    </i>
    <i>
      <x v="11"/>
    </i>
    <i t="grand">
      <x/>
    </i>
  </rowItems>
  <colFields count="1">
    <field x="-2"/>
  </colFields>
  <colItems count="4">
    <i>
      <x/>
    </i>
    <i i="1">
      <x v="1"/>
    </i>
    <i i="2">
      <x v="2"/>
    </i>
    <i i="3">
      <x v="3"/>
    </i>
  </colItems>
  <dataFields count="4">
    <dataField name="Count of Emp ID" fld="0" subtotal="count" baseField="0" baseItem="0"/>
    <dataField name="Sum of Salary" fld="5" baseField="0" baseItem="0" numFmtId="169"/>
    <dataField name="Average of Salary2" fld="5" subtotal="average" baseField="0" baseItem="0" numFmtId="169"/>
    <dataField name="Sum of FTE" fld="8" baseField="0" baseItem="0"/>
  </dataFields>
  <formats count="2">
    <format dxfId="1">
      <pivotArea collapsedLevelsAreSubtotals="1" fieldPosition="0">
        <references count="2">
          <reference field="4294967294" count="1" selected="0">
            <x v="2"/>
          </reference>
          <reference field="4" count="1">
            <x v="0"/>
          </reference>
        </references>
      </pivotArea>
    </format>
    <format dxfId="0">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ocation" xr10:uid="{4D4FE140-6375-4759-8C4F-92B4A714AF04}" sourceName="Work location">
  <pivotTables>
    <pivotTable tabId="7" name="PivotTable1"/>
  </pivotTables>
  <data>
    <tabular pivotCacheId="1442080982">
      <items count="7">
        <i x="6"/>
        <i x="4"/>
        <i x="2" s="1"/>
        <i x="1"/>
        <i x="3"/>
        <i x="5"/>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1CBCF42F-FADC-4229-93DA-A4E219F4489A}" sourceName="Department">
  <extLst>
    <x:ext xmlns:x15="http://schemas.microsoft.com/office/spreadsheetml/2010/11/main" uri="{2F2917AC-EB37-4324-AD4E-5DD8C200BD13}">
      <x15:tableSlicerCache tableId="3" column="5"/>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2" xr10:uid="{627779DF-BFEE-43CC-95F1-98B3E2151C60}" sourceName="Department">
  <extLst>
    <x:ext xmlns:x15="http://schemas.microsoft.com/office/spreadsheetml/2010/11/main" uri="{2F2917AC-EB37-4324-AD4E-5DD8C200BD13}">
      <x15:tableSlicerCache tableId="4"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753D9CAE-2136-4BD9-B22D-B6F939CBBEAD}" cache="Slicer_Department1" caption="Depart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 location" xr10:uid="{DF2724EF-60B8-4CC8-99BF-D80186153C0D}" cache="Slicer_Work_location" caption="Work locati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B73EAD21-165D-4403-BA76-F3BCE134E072}" cache="Slicer_Department2" caption="Depart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DD8EBF-5D97-4627-9091-0DEBE67F3DDA}" name="STAFF" displayName="STAFF" ref="B9:N270" totalsRowCount="1">
  <autoFilter ref="B9:N269" xr:uid="{4FDD8EBF-5D97-4627-9091-0DEBE67F3DDA}">
    <filterColumn colId="4">
      <filters>
        <filter val="Engineering"/>
      </filters>
    </filterColumn>
  </autoFilter>
  <tableColumns count="13">
    <tableColumn id="1" xr3:uid="{7294E2BE-B344-46B5-B52C-50F725C301E1}" name="Emp ID"/>
    <tableColumn id="2" xr3:uid="{2FCF1BEE-289D-47F1-A24D-6FC9BC73F600}" name="First Name"/>
    <tableColumn id="3" xr3:uid="{13832D2A-E623-4F09-9098-B6D2392098D6}" name="Last Name"/>
    <tableColumn id="4" xr3:uid="{51F56BFA-247F-4E97-8F40-BBB3242C9204}" name="Gender"/>
    <tableColumn id="5" xr3:uid="{01CE5924-D36A-4122-842A-0F2FEDC256C9}" name="Department"/>
    <tableColumn id="6" xr3:uid="{E6403BEF-36B8-4327-A88B-E8E165F8F692}" name="Salary" dataDxfId="11" totalsRowDxfId="10" dataCellStyle="Comma" totalsRowCellStyle="Comma"/>
    <tableColumn id="7" xr3:uid="{CAC7BF9E-2B05-4CF9-B84B-ED4527A4E053}" name="Salary Bucket"/>
    <tableColumn id="8" xr3:uid="{2758218C-9CB6-4501-9103-7EAB38388D62}" name="Start Date"/>
    <tableColumn id="9" xr3:uid="{A2AA1B61-ED9C-4A33-8E3D-3CBAD2190845}" name="FTE"/>
    <tableColumn id="10" xr3:uid="{0B67BD0F-0C3C-463E-9582-4572C6EFD8F8}" name="Employee type"/>
    <tableColumn id="11" xr3:uid="{5F5C8009-A58A-438C-9391-47F22CD030F6}" name="Work location"/>
    <tableColumn id="12" xr3:uid="{9171B360-F3FB-4579-85DA-EFF8E67E162B}" name="Tenure"/>
    <tableColumn id="13" xr3:uid="{DD181C1C-2BC8-4103-9AA9-C0BEC3657D72}" name="Work Type"/>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4C3B1D-DDA1-49FC-AC40-298F388A1834}" name="Demo" displayName="Demo" ref="B6:N215" totalsRowCount="1">
  <autoFilter ref="B6:N214" xr:uid="{DA4C3B1D-DDA1-49FC-AC40-298F388A1834}">
    <filterColumn colId="4">
      <filters>
        <filter val="Business Development"/>
        <filter val="Engineering"/>
      </filters>
    </filterColumn>
  </autoFilter>
  <tableColumns count="13">
    <tableColumn id="1" xr3:uid="{939FE887-87DD-455B-B326-5CBD3D21DC07}" name="Emp ID"/>
    <tableColumn id="2" xr3:uid="{53A16D42-682C-4C27-A88C-0B7C1815FA9D}" name="First Name"/>
    <tableColumn id="3" xr3:uid="{40C52E57-3BC6-4742-ADF3-A42FDF07B0C4}" name="Last Name"/>
    <tableColumn id="4" xr3:uid="{E16413ED-0F86-41B0-B49E-524DFD9C9E1D}" name="Gender"/>
    <tableColumn id="5" xr3:uid="{BC5CE106-F608-4E75-BCD7-142FA01A8B51}" name="Department"/>
    <tableColumn id="6" xr3:uid="{3F96B794-CD98-46A3-AC6F-F27502B4DAAE}" name="Salary" dataDxfId="13" totalsRowDxfId="12"/>
    <tableColumn id="7" xr3:uid="{5E83683C-0276-4BEB-956B-EFDA2844869E}" name="Salary Bucket"/>
    <tableColumn id="8" xr3:uid="{DF29739E-78F9-4CE7-B463-372BEA01F93E}" name="Start Date"/>
    <tableColumn id="9" xr3:uid="{A0AE4CED-5A42-4ABF-90D4-7F06562E29F2}" name="FTE"/>
    <tableColumn id="10" xr3:uid="{E0B89076-41DB-4DF0-86EA-770CE8262EAF}" name="Employee type"/>
    <tableColumn id="11" xr3:uid="{ACDEB6A9-EC4E-423F-A5C1-33EE9B69724E}" name="Work location"/>
    <tableColumn id="12" xr3:uid="{74832081-442B-449E-9E2B-DEC2CF3F8474}" name="Tenure"/>
    <tableColumn id="13" xr3:uid="{09577F79-EEEA-408D-AA4D-6EF53403E78A}" name="Work Type"/>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CF1A9B-42B7-43CF-A652-0709B4B9A39D}" name="Table1" displayName="Table1" ref="B7:Q267" totalsRowShown="0" headerRowDxfId="7" headerRowBorderDxfId="8" tableBorderDxfId="9">
  <autoFilter ref="B7:Q267" xr:uid="{07CF1A9B-42B7-43CF-A652-0709B4B9A39D}"/>
  <tableColumns count="16">
    <tableColumn id="1" xr3:uid="{65B9394D-D931-4298-BFAC-2BA677EDAEAF}" name="Emp ID"/>
    <tableColumn id="2" xr3:uid="{CDE863C7-5C24-4A83-9DB8-3C9D021A09AF}" name="First Name"/>
    <tableColumn id="3" xr3:uid="{8DB3105F-F51C-4E55-9C6F-CBF46590067F}" name="Last Name"/>
    <tableColumn id="4" xr3:uid="{D2274431-1B10-40A0-9781-FA338304FD3D}" name="Gender"/>
    <tableColumn id="5" xr3:uid="{39EE96A4-967C-4A1D-9C16-AA689E26231A}" name="Department"/>
    <tableColumn id="6" xr3:uid="{E5031598-A39E-44EA-A835-F05BFD3751FD}" name="Salary" dataDxfId="6"/>
    <tableColumn id="7" xr3:uid="{5A381657-A887-4177-BF80-86AC8E233B39}" name="Salary Bucket"/>
    <tableColumn id="8" xr3:uid="{1005DEF1-7B35-4B04-ADB5-D6C34F3CA2B4}" name="Start Date"/>
    <tableColumn id="9" xr3:uid="{0969D411-DE78-4047-A033-760D320165F0}" name="FTE"/>
    <tableColumn id="10" xr3:uid="{CF81692D-4595-40B6-9E2F-6790F85C0D59}" name="Employee type"/>
    <tableColumn id="11" xr3:uid="{014E3D69-EAB8-4BC1-8A76-61094D476E11}" name="Work location"/>
    <tableColumn id="12" xr3:uid="{47CABF3D-1848-4272-A318-25D48A1A17C3}" name="Tenure"/>
    <tableColumn id="13" xr3:uid="{6AF12A33-3E7B-497B-99CF-1734A4F7A2AE}" name="Work Type"/>
    <tableColumn id="14" xr3:uid="{BFB07ED6-FDD8-4F26-AD73-F3EB406CD2E5}" name="Bonus 1" dataDxfId="5">
      <calculatedColumnFormula>Table1[[#This Row],[Salary]]*$H$3</calculatedColumnFormula>
    </tableColumn>
    <tableColumn id="15" xr3:uid="{0952BA06-5C32-4079-AFC4-31092E38107E}" name="Bonus 2" dataDxfId="4">
      <calculatedColumnFormula>IF(Table1[[#This Row],[Tenure]]&lt;3, 2%,IF(Table1[[#This Row],[Tenure]]&lt;5, 5%,10%))*Table1[[#This Row],[Salary]]</calculatedColumnFormula>
    </tableColumn>
    <tableColumn id="16" xr3:uid="{36FA77AF-F4B3-456E-8220-783382E64EFB}" name="Bonus 3" dataDxfId="3">
      <calculatedColumnFormula array="1">_xlfn.IFS(Table1[[#This Row],[Tenure]]&lt;3, 2%,Table1[[#This Row],[Tenure]]&lt;5, 5%,TRUE, 10%)*Table1[[#This Row],[Salary]]</calculatedColumnFormula>
    </tableColumn>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7AD6F7-4EF1-49E2-B256-2C695823BEAD}" name="Table4" displayName="Table4" ref="C5:O265" totalsRowShown="0">
  <autoFilter ref="C5:O265" xr:uid="{CD7AD6F7-4EF1-49E2-B256-2C695823BEAD}">
    <filterColumn colId="4">
      <filters>
        <filter val="Human Resources"/>
      </filters>
    </filterColumn>
  </autoFilter>
  <tableColumns count="13">
    <tableColumn id="1" xr3:uid="{2810FC3D-C1DE-4ED1-B9E9-FD21EFC5C65B}" name="Emp ID"/>
    <tableColumn id="2" xr3:uid="{ADA16A5B-38FA-4FAF-AC54-A6D86E78CF79}" name="First Name"/>
    <tableColumn id="3" xr3:uid="{50D0AD7F-B0E7-426B-ACFE-6419D5B8A151}" name="Last Name"/>
    <tableColumn id="4" xr3:uid="{DF649616-C3D8-43B4-BBF1-7F5293C099AA}" name="Gender"/>
    <tableColumn id="5" xr3:uid="{08502198-9AB9-4CE5-BC0B-A271F078B8C2}" name="Department"/>
    <tableColumn id="6" xr3:uid="{3A3979A2-DE70-473F-9A0C-04ED71727B47}" name="Salary" dataDxfId="2"/>
    <tableColumn id="7" xr3:uid="{A17C233C-1ABA-4684-922A-8F61534064A1}" name="Salary Bucket"/>
    <tableColumn id="8" xr3:uid="{C41F5C19-D2A0-45C6-BF4C-50877435227D}" name="Start Date"/>
    <tableColumn id="9" xr3:uid="{8E609F3B-919B-4723-AD44-81DB0AE168A2}" name="FTE"/>
    <tableColumn id="10" xr3:uid="{75FDA883-8805-4DCE-99D4-675D9BA85CAD}" name="Employee type"/>
    <tableColumn id="11" xr3:uid="{70D02318-9F78-4068-AE75-9905E29E639A}" name="Work location"/>
    <tableColumn id="12" xr3:uid="{C3173E10-508C-4ED0-B319-C8F6725AD34D}" name="Tenure"/>
    <tableColumn id="13" xr3:uid="{22A9F140-71CC-4480-BF6F-675FA1AB7A88}" name="Work Typ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211EB-509F-41D1-B2EA-4BEF0E08AF26}">
  <dimension ref="A1:N269"/>
  <sheetViews>
    <sheetView showGridLines="0" zoomScale="71" zoomScaleNormal="71" workbookViewId="0">
      <selection activeCell="S23" sqref="S23"/>
    </sheetView>
  </sheetViews>
  <sheetFormatPr defaultColWidth="14.33203125" defaultRowHeight="14.4" x14ac:dyDescent="0.3"/>
  <cols>
    <col min="7" max="7" width="23" style="21" customWidth="1"/>
  </cols>
  <sheetData>
    <row r="1" spans="1:14" x14ac:dyDescent="0.3">
      <c r="A1" s="19" t="s">
        <v>755</v>
      </c>
      <c r="B1" s="19"/>
      <c r="C1" s="19"/>
      <c r="D1" s="19"/>
      <c r="E1" s="19"/>
      <c r="F1" s="19"/>
      <c r="G1" s="19"/>
      <c r="H1" s="19"/>
      <c r="I1" s="19"/>
    </row>
    <row r="2" spans="1:14" x14ac:dyDescent="0.3">
      <c r="A2" s="19"/>
      <c r="B2" s="19"/>
      <c r="C2" s="19"/>
      <c r="D2" s="19"/>
      <c r="E2" s="19"/>
      <c r="F2" s="19"/>
      <c r="G2" s="19"/>
      <c r="H2" s="19"/>
      <c r="I2" s="19"/>
    </row>
    <row r="3" spans="1:14" x14ac:dyDescent="0.3">
      <c r="A3" s="19"/>
      <c r="B3" s="19"/>
      <c r="C3" s="19"/>
      <c r="D3" s="19"/>
      <c r="E3" s="19"/>
      <c r="F3" s="19"/>
      <c r="G3" s="19"/>
      <c r="H3" s="19"/>
      <c r="I3" s="19"/>
    </row>
    <row r="8" spans="1:14" s="1" customFormat="1" x14ac:dyDescent="0.3">
      <c r="B8" s="1" t="s">
        <v>739</v>
      </c>
      <c r="G8" s="20">
        <f>SUBTOTAL(109,STAFF[Salary])</f>
        <v>2131387.4899999998</v>
      </c>
      <c r="J8" s="1">
        <f>SUBTOTAL(109,STAFF[FTE])</f>
        <v>23.8</v>
      </c>
      <c r="N8" s="1">
        <f>SUBTOTAL(103,STAFF[Work Type])</f>
        <v>26</v>
      </c>
    </row>
    <row r="9" spans="1:14" x14ac:dyDescent="0.3">
      <c r="B9" t="s">
        <v>0</v>
      </c>
      <c r="C9" t="s">
        <v>1</v>
      </c>
      <c r="D9" t="s">
        <v>2</v>
      </c>
      <c r="E9" t="s">
        <v>3</v>
      </c>
      <c r="F9" t="s">
        <v>4</v>
      </c>
      <c r="G9" s="21" t="s">
        <v>5</v>
      </c>
      <c r="H9" t="s">
        <v>6</v>
      </c>
      <c r="I9" t="s">
        <v>7</v>
      </c>
      <c r="J9" t="s">
        <v>8</v>
      </c>
      <c r="K9" t="s">
        <v>9</v>
      </c>
      <c r="L9" t="s">
        <v>10</v>
      </c>
      <c r="M9" t="s">
        <v>11</v>
      </c>
      <c r="N9" t="s">
        <v>12</v>
      </c>
    </row>
    <row r="10" spans="1:14" hidden="1" x14ac:dyDescent="0.3">
      <c r="B10" t="s">
        <v>13</v>
      </c>
      <c r="C10" t="s">
        <v>14</v>
      </c>
      <c r="D10" t="s">
        <v>15</v>
      </c>
      <c r="E10" t="s">
        <v>16</v>
      </c>
      <c r="F10" t="s">
        <v>17</v>
      </c>
      <c r="G10" s="21">
        <v>96135.75</v>
      </c>
      <c r="H10" t="s">
        <v>18</v>
      </c>
      <c r="I10">
        <v>44025</v>
      </c>
      <c r="J10">
        <v>0.3</v>
      </c>
      <c r="K10" t="s">
        <v>19</v>
      </c>
      <c r="L10" t="s">
        <v>20</v>
      </c>
      <c r="M10">
        <v>3.9424657534246577</v>
      </c>
      <c r="N10" t="s">
        <v>21</v>
      </c>
    </row>
    <row r="11" spans="1:14" hidden="1" x14ac:dyDescent="0.3">
      <c r="B11" t="s">
        <v>22</v>
      </c>
      <c r="C11" t="s">
        <v>23</v>
      </c>
      <c r="D11" t="s">
        <v>24</v>
      </c>
      <c r="E11" t="s">
        <v>16</v>
      </c>
      <c r="F11" t="s">
        <v>25</v>
      </c>
      <c r="G11" s="21">
        <v>70649.460000000006</v>
      </c>
      <c r="H11" t="s">
        <v>18</v>
      </c>
      <c r="I11">
        <v>43843</v>
      </c>
      <c r="J11">
        <v>1</v>
      </c>
      <c r="K11" t="s">
        <v>19</v>
      </c>
      <c r="L11" t="s">
        <v>26</v>
      </c>
      <c r="M11">
        <v>4.441095890410959</v>
      </c>
      <c r="N11" t="s">
        <v>27</v>
      </c>
    </row>
    <row r="12" spans="1:14" hidden="1" x14ac:dyDescent="0.3">
      <c r="B12" t="s">
        <v>28</v>
      </c>
      <c r="C12" t="s">
        <v>29</v>
      </c>
      <c r="D12" t="s">
        <v>30</v>
      </c>
      <c r="E12" t="s">
        <v>16</v>
      </c>
      <c r="F12" t="s">
        <v>25</v>
      </c>
      <c r="G12" s="21">
        <v>80695.740000000005</v>
      </c>
      <c r="H12" t="s">
        <v>18</v>
      </c>
      <c r="I12">
        <v>43360</v>
      </c>
      <c r="J12">
        <v>1</v>
      </c>
      <c r="K12" t="s">
        <v>19</v>
      </c>
      <c r="L12" t="s">
        <v>31</v>
      </c>
      <c r="M12">
        <v>5.7643835616438359</v>
      </c>
      <c r="N12" t="s">
        <v>27</v>
      </c>
    </row>
    <row r="13" spans="1:14" hidden="1" x14ac:dyDescent="0.3">
      <c r="B13" t="s">
        <v>28</v>
      </c>
      <c r="C13" t="s">
        <v>29</v>
      </c>
      <c r="D13" t="s">
        <v>30</v>
      </c>
      <c r="E13" t="s">
        <v>16</v>
      </c>
      <c r="F13" t="s">
        <v>25</v>
      </c>
      <c r="G13" s="21">
        <v>80695.740000000005</v>
      </c>
      <c r="H13" t="s">
        <v>18</v>
      </c>
      <c r="I13">
        <v>43360</v>
      </c>
      <c r="J13">
        <v>1</v>
      </c>
      <c r="K13" t="s">
        <v>19</v>
      </c>
      <c r="L13" t="s">
        <v>31</v>
      </c>
      <c r="M13">
        <v>5.7643835616438359</v>
      </c>
      <c r="N13" t="s">
        <v>27</v>
      </c>
    </row>
    <row r="14" spans="1:14" x14ac:dyDescent="0.3">
      <c r="B14" t="s">
        <v>32</v>
      </c>
      <c r="C14" t="s">
        <v>33</v>
      </c>
      <c r="D14" t="s">
        <v>34</v>
      </c>
      <c r="E14" t="s">
        <v>35</v>
      </c>
      <c r="F14" t="s">
        <v>36</v>
      </c>
      <c r="G14" s="21">
        <v>120000</v>
      </c>
      <c r="H14" t="s">
        <v>37</v>
      </c>
      <c r="I14">
        <v>43416</v>
      </c>
      <c r="J14">
        <v>1</v>
      </c>
      <c r="K14" t="s">
        <v>19</v>
      </c>
      <c r="L14" t="s">
        <v>38</v>
      </c>
      <c r="M14">
        <v>5.6109589041095891</v>
      </c>
      <c r="N14" t="s">
        <v>27</v>
      </c>
    </row>
    <row r="15" spans="1:14" hidden="1" x14ac:dyDescent="0.3">
      <c r="B15" t="s">
        <v>39</v>
      </c>
      <c r="C15" t="s">
        <v>40</v>
      </c>
      <c r="D15" t="s">
        <v>41</v>
      </c>
      <c r="E15" t="s">
        <v>16</v>
      </c>
      <c r="F15" t="s">
        <v>42</v>
      </c>
      <c r="G15" s="21">
        <v>67905.8</v>
      </c>
      <c r="H15" t="s">
        <v>18</v>
      </c>
      <c r="I15">
        <v>44194</v>
      </c>
      <c r="J15">
        <v>1</v>
      </c>
      <c r="K15" t="s">
        <v>19</v>
      </c>
      <c r="L15" t="s">
        <v>38</v>
      </c>
      <c r="M15">
        <v>3.4794520547945207</v>
      </c>
      <c r="N15" t="s">
        <v>27</v>
      </c>
    </row>
    <row r="16" spans="1:14" hidden="1" x14ac:dyDescent="0.3">
      <c r="B16" t="s">
        <v>43</v>
      </c>
      <c r="C16" t="s">
        <v>44</v>
      </c>
      <c r="D16" t="s">
        <v>45</v>
      </c>
      <c r="E16" t="s">
        <v>16</v>
      </c>
      <c r="F16" t="s">
        <v>25</v>
      </c>
      <c r="G16" s="21">
        <v>68980.52</v>
      </c>
      <c r="H16" t="s">
        <v>18</v>
      </c>
      <c r="I16">
        <v>43494</v>
      </c>
      <c r="J16">
        <v>0.8</v>
      </c>
      <c r="K16" t="s">
        <v>19</v>
      </c>
      <c r="L16" t="s">
        <v>38</v>
      </c>
      <c r="M16">
        <v>5.397260273972603</v>
      </c>
      <c r="N16" t="s">
        <v>21</v>
      </c>
    </row>
    <row r="17" spans="2:14" hidden="1" x14ac:dyDescent="0.3">
      <c r="B17" t="s">
        <v>46</v>
      </c>
      <c r="C17" t="s">
        <v>47</v>
      </c>
      <c r="D17" t="s">
        <v>48</v>
      </c>
      <c r="E17" t="s">
        <v>16</v>
      </c>
      <c r="F17" t="s">
        <v>49</v>
      </c>
      <c r="G17" s="21">
        <v>63705.4</v>
      </c>
      <c r="H17" t="s">
        <v>18</v>
      </c>
      <c r="I17">
        <v>43682</v>
      </c>
      <c r="J17">
        <v>1</v>
      </c>
      <c r="K17" t="s">
        <v>19</v>
      </c>
      <c r="L17" t="s">
        <v>26</v>
      </c>
      <c r="M17">
        <v>4.882191780821918</v>
      </c>
      <c r="N17" t="s">
        <v>27</v>
      </c>
    </row>
    <row r="18" spans="2:14" hidden="1" x14ac:dyDescent="0.3">
      <c r="B18" t="s">
        <v>50</v>
      </c>
      <c r="C18" t="s">
        <v>51</v>
      </c>
      <c r="D18" t="s">
        <v>52</v>
      </c>
      <c r="E18" t="s">
        <v>16</v>
      </c>
      <c r="F18" t="s">
        <v>53</v>
      </c>
      <c r="G18" s="21">
        <v>114177.23</v>
      </c>
      <c r="H18" t="s">
        <v>37</v>
      </c>
      <c r="I18">
        <v>43908</v>
      </c>
      <c r="J18">
        <v>1</v>
      </c>
      <c r="K18" t="s">
        <v>19</v>
      </c>
      <c r="L18" t="s">
        <v>20</v>
      </c>
      <c r="M18">
        <v>4.2630136986301368</v>
      </c>
      <c r="N18" t="s">
        <v>27</v>
      </c>
    </row>
    <row r="19" spans="2:14" hidden="1" x14ac:dyDescent="0.3">
      <c r="B19" t="s">
        <v>54</v>
      </c>
      <c r="C19" t="s">
        <v>55</v>
      </c>
      <c r="D19" t="s">
        <v>56</v>
      </c>
      <c r="E19" t="s">
        <v>35</v>
      </c>
      <c r="F19" t="s">
        <v>49</v>
      </c>
      <c r="G19" s="21">
        <v>29774.76</v>
      </c>
      <c r="H19" t="s">
        <v>57</v>
      </c>
      <c r="I19">
        <v>44105</v>
      </c>
      <c r="J19">
        <v>1</v>
      </c>
      <c r="K19" t="s">
        <v>19</v>
      </c>
      <c r="L19" t="s">
        <v>20</v>
      </c>
      <c r="M19">
        <v>3.7232876712328768</v>
      </c>
      <c r="N19" t="s">
        <v>27</v>
      </c>
    </row>
    <row r="20" spans="2:14" hidden="1" x14ac:dyDescent="0.3">
      <c r="B20" t="s">
        <v>58</v>
      </c>
      <c r="C20" t="s">
        <v>59</v>
      </c>
      <c r="D20" t="s">
        <v>60</v>
      </c>
      <c r="E20" t="s">
        <v>35</v>
      </c>
      <c r="F20" t="s">
        <v>53</v>
      </c>
      <c r="G20" s="21">
        <v>52963.65</v>
      </c>
      <c r="H20" t="s">
        <v>18</v>
      </c>
      <c r="I20">
        <v>44288</v>
      </c>
      <c r="J20">
        <v>0.3</v>
      </c>
      <c r="K20" t="s">
        <v>19</v>
      </c>
      <c r="L20" t="s">
        <v>31</v>
      </c>
      <c r="M20">
        <v>3.2219178082191782</v>
      </c>
      <c r="N20" t="s">
        <v>21</v>
      </c>
    </row>
    <row r="21" spans="2:14" hidden="1" x14ac:dyDescent="0.3">
      <c r="B21" t="s">
        <v>61</v>
      </c>
      <c r="C21" t="s">
        <v>62</v>
      </c>
      <c r="D21" t="s">
        <v>63</v>
      </c>
      <c r="E21" t="s">
        <v>35</v>
      </c>
      <c r="F21" t="s">
        <v>64</v>
      </c>
      <c r="G21" s="21">
        <v>50310.09</v>
      </c>
      <c r="H21" t="s">
        <v>18</v>
      </c>
      <c r="I21">
        <v>44285</v>
      </c>
      <c r="J21">
        <v>0.4</v>
      </c>
      <c r="K21" t="s">
        <v>19</v>
      </c>
      <c r="L21" t="s">
        <v>26</v>
      </c>
      <c r="M21">
        <v>3.2301369863013698</v>
      </c>
      <c r="N21" t="s">
        <v>21</v>
      </c>
    </row>
    <row r="22" spans="2:14" hidden="1" x14ac:dyDescent="0.3">
      <c r="B22" t="s">
        <v>65</v>
      </c>
      <c r="C22" t="s">
        <v>66</v>
      </c>
      <c r="D22" t="s">
        <v>67</v>
      </c>
      <c r="E22" t="s">
        <v>16</v>
      </c>
      <c r="F22" t="s">
        <v>68</v>
      </c>
      <c r="G22" s="21">
        <v>84309.95</v>
      </c>
      <c r="H22" t="s">
        <v>18</v>
      </c>
      <c r="I22">
        <v>44501</v>
      </c>
      <c r="J22">
        <v>1</v>
      </c>
      <c r="K22" t="s">
        <v>19</v>
      </c>
      <c r="L22" t="s">
        <v>38</v>
      </c>
      <c r="M22">
        <v>2.6383561643835618</v>
      </c>
      <c r="N22" t="s">
        <v>27</v>
      </c>
    </row>
    <row r="23" spans="2:14" hidden="1" x14ac:dyDescent="0.3">
      <c r="B23" t="s">
        <v>69</v>
      </c>
      <c r="C23" t="s">
        <v>70</v>
      </c>
      <c r="D23" t="s">
        <v>71</v>
      </c>
      <c r="E23" t="s">
        <v>35</v>
      </c>
      <c r="F23" t="s">
        <v>53</v>
      </c>
      <c r="G23" s="21">
        <v>35936.31</v>
      </c>
      <c r="H23" t="s">
        <v>57</v>
      </c>
      <c r="I23">
        <v>43241</v>
      </c>
      <c r="J23">
        <v>1</v>
      </c>
      <c r="K23" t="s">
        <v>19</v>
      </c>
      <c r="L23" t="s">
        <v>72</v>
      </c>
      <c r="M23">
        <v>6.0904109589041093</v>
      </c>
      <c r="N23" t="s">
        <v>27</v>
      </c>
    </row>
    <row r="24" spans="2:14" x14ac:dyDescent="0.3">
      <c r="B24" t="s">
        <v>73</v>
      </c>
      <c r="C24" t="s">
        <v>74</v>
      </c>
      <c r="D24" t="s">
        <v>75</v>
      </c>
      <c r="E24" t="s">
        <v>35</v>
      </c>
      <c r="F24" t="s">
        <v>36</v>
      </c>
      <c r="G24" s="21">
        <v>112645.99</v>
      </c>
      <c r="H24" t="s">
        <v>37</v>
      </c>
      <c r="I24">
        <v>43759</v>
      </c>
      <c r="J24">
        <v>0.6</v>
      </c>
      <c r="K24" t="s">
        <v>19</v>
      </c>
      <c r="L24" t="s">
        <v>76</v>
      </c>
      <c r="M24">
        <v>4.6712328767123283</v>
      </c>
      <c r="N24" t="s">
        <v>21</v>
      </c>
    </row>
    <row r="25" spans="2:14" hidden="1" x14ac:dyDescent="0.3">
      <c r="B25" t="s">
        <v>77</v>
      </c>
      <c r="C25" t="s">
        <v>78</v>
      </c>
      <c r="D25" t="s">
        <v>79</v>
      </c>
      <c r="E25" t="s">
        <v>35</v>
      </c>
      <c r="F25" t="s">
        <v>53</v>
      </c>
      <c r="G25" s="21">
        <v>91645.04</v>
      </c>
      <c r="H25" t="s">
        <v>18</v>
      </c>
      <c r="I25">
        <v>44223</v>
      </c>
      <c r="J25">
        <v>1</v>
      </c>
      <c r="K25" t="s">
        <v>19</v>
      </c>
      <c r="L25" t="s">
        <v>80</v>
      </c>
      <c r="M25">
        <v>3.4</v>
      </c>
      <c r="N25" t="s">
        <v>27</v>
      </c>
    </row>
    <row r="26" spans="2:14" x14ac:dyDescent="0.3">
      <c r="B26" t="s">
        <v>81</v>
      </c>
      <c r="C26" t="s">
        <v>82</v>
      </c>
      <c r="D26" t="s">
        <v>83</v>
      </c>
      <c r="E26" t="s">
        <v>16</v>
      </c>
      <c r="F26" t="s">
        <v>36</v>
      </c>
      <c r="G26" s="21">
        <v>97105.19</v>
      </c>
      <c r="H26" t="s">
        <v>18</v>
      </c>
      <c r="I26">
        <v>44425</v>
      </c>
      <c r="J26">
        <v>1</v>
      </c>
      <c r="K26" t="s">
        <v>19</v>
      </c>
      <c r="L26" t="s">
        <v>31</v>
      </c>
      <c r="M26">
        <v>2.8465753424657536</v>
      </c>
      <c r="N26" t="s">
        <v>27</v>
      </c>
    </row>
    <row r="27" spans="2:14" hidden="1" x14ac:dyDescent="0.3">
      <c r="B27" t="s">
        <v>84</v>
      </c>
      <c r="C27" t="s">
        <v>85</v>
      </c>
      <c r="D27" t="s">
        <v>86</v>
      </c>
      <c r="E27" t="s">
        <v>35</v>
      </c>
      <c r="F27" t="s">
        <v>87</v>
      </c>
      <c r="G27" s="21">
        <v>84742.86</v>
      </c>
      <c r="H27" t="s">
        <v>18</v>
      </c>
      <c r="I27">
        <v>44098</v>
      </c>
      <c r="J27">
        <v>1</v>
      </c>
      <c r="K27" t="s">
        <v>19</v>
      </c>
      <c r="L27" t="s">
        <v>80</v>
      </c>
      <c r="M27">
        <v>3.7424657534246575</v>
      </c>
      <c r="N27" t="s">
        <v>27</v>
      </c>
    </row>
    <row r="28" spans="2:14" hidden="1" x14ac:dyDescent="0.3">
      <c r="B28" t="s">
        <v>88</v>
      </c>
      <c r="C28" t="s">
        <v>89</v>
      </c>
      <c r="D28" t="s">
        <v>90</v>
      </c>
      <c r="E28" t="s">
        <v>35</v>
      </c>
      <c r="F28" t="s">
        <v>25</v>
      </c>
      <c r="G28" s="21">
        <v>85918.61</v>
      </c>
      <c r="H28" t="s">
        <v>18</v>
      </c>
      <c r="I28">
        <v>43136</v>
      </c>
      <c r="J28">
        <v>1</v>
      </c>
      <c r="K28" t="s">
        <v>19</v>
      </c>
      <c r="L28" t="s">
        <v>31</v>
      </c>
      <c r="M28">
        <v>6.3780821917808215</v>
      </c>
      <c r="N28" t="s">
        <v>27</v>
      </c>
    </row>
    <row r="29" spans="2:14" hidden="1" x14ac:dyDescent="0.3">
      <c r="B29" t="s">
        <v>91</v>
      </c>
      <c r="C29" t="s">
        <v>92</v>
      </c>
      <c r="D29" t="s">
        <v>93</v>
      </c>
      <c r="E29" t="s">
        <v>16</v>
      </c>
      <c r="F29" t="s">
        <v>94</v>
      </c>
      <c r="G29" s="21">
        <v>72502.61</v>
      </c>
      <c r="H29" t="s">
        <v>18</v>
      </c>
      <c r="I29">
        <v>44235</v>
      </c>
      <c r="J29">
        <v>1</v>
      </c>
      <c r="K29" t="s">
        <v>19</v>
      </c>
      <c r="L29" t="s">
        <v>20</v>
      </c>
      <c r="M29">
        <v>3.3671232876712329</v>
      </c>
      <c r="N29" t="s">
        <v>27</v>
      </c>
    </row>
    <row r="30" spans="2:14" hidden="1" x14ac:dyDescent="0.3">
      <c r="B30" t="s">
        <v>95</v>
      </c>
      <c r="C30" t="s">
        <v>96</v>
      </c>
      <c r="D30" t="s">
        <v>97</v>
      </c>
      <c r="E30" t="s">
        <v>35</v>
      </c>
      <c r="F30" t="s">
        <v>87</v>
      </c>
      <c r="G30" s="21">
        <v>77096.05</v>
      </c>
      <c r="H30" t="s">
        <v>18</v>
      </c>
      <c r="I30">
        <v>43217</v>
      </c>
      <c r="J30">
        <v>1</v>
      </c>
      <c r="K30" t="s">
        <v>19</v>
      </c>
      <c r="L30" t="s">
        <v>72</v>
      </c>
      <c r="M30">
        <v>6.1561643835616442</v>
      </c>
      <c r="N30" t="s">
        <v>27</v>
      </c>
    </row>
    <row r="31" spans="2:14" hidden="1" x14ac:dyDescent="0.3">
      <c r="B31" t="s">
        <v>98</v>
      </c>
      <c r="C31" t="s">
        <v>99</v>
      </c>
      <c r="D31" t="s">
        <v>100</v>
      </c>
      <c r="E31" t="s">
        <v>16</v>
      </c>
      <c r="F31" t="s">
        <v>68</v>
      </c>
      <c r="G31" s="21">
        <v>50449.46</v>
      </c>
      <c r="H31" t="s">
        <v>18</v>
      </c>
      <c r="I31">
        <v>43418</v>
      </c>
      <c r="J31">
        <v>0.8</v>
      </c>
      <c r="K31" t="s">
        <v>19</v>
      </c>
      <c r="L31" t="s">
        <v>80</v>
      </c>
      <c r="M31">
        <v>5.6054794520547944</v>
      </c>
      <c r="N31" t="s">
        <v>21</v>
      </c>
    </row>
    <row r="32" spans="2:14" hidden="1" x14ac:dyDescent="0.3">
      <c r="B32" t="s">
        <v>101</v>
      </c>
      <c r="C32" t="s">
        <v>102</v>
      </c>
      <c r="D32" t="s">
        <v>103</v>
      </c>
      <c r="E32" t="s">
        <v>35</v>
      </c>
      <c r="F32" t="s">
        <v>64</v>
      </c>
      <c r="G32" s="21">
        <v>48525.71</v>
      </c>
      <c r="H32" t="s">
        <v>57</v>
      </c>
      <c r="I32">
        <v>43264</v>
      </c>
      <c r="J32">
        <v>1</v>
      </c>
      <c r="K32" t="s">
        <v>19</v>
      </c>
      <c r="L32" t="s">
        <v>26</v>
      </c>
      <c r="M32">
        <v>6.0273972602739727</v>
      </c>
      <c r="N32" t="s">
        <v>27</v>
      </c>
    </row>
    <row r="33" spans="2:14" hidden="1" x14ac:dyDescent="0.3">
      <c r="B33" t="s">
        <v>104</v>
      </c>
      <c r="C33" t="s">
        <v>105</v>
      </c>
      <c r="D33" t="s">
        <v>106</v>
      </c>
      <c r="E33" t="s">
        <v>35</v>
      </c>
      <c r="F33" t="s">
        <v>53</v>
      </c>
      <c r="G33" s="21">
        <v>36547.58</v>
      </c>
      <c r="H33" t="s">
        <v>57</v>
      </c>
      <c r="I33">
        <v>43416</v>
      </c>
      <c r="J33">
        <v>1</v>
      </c>
      <c r="K33" t="s">
        <v>19</v>
      </c>
      <c r="L33" t="s">
        <v>38</v>
      </c>
      <c r="M33">
        <v>5.6109589041095891</v>
      </c>
      <c r="N33" t="s">
        <v>27</v>
      </c>
    </row>
    <row r="34" spans="2:14" hidden="1" x14ac:dyDescent="0.3">
      <c r="B34" t="s">
        <v>104</v>
      </c>
      <c r="C34" t="s">
        <v>105</v>
      </c>
      <c r="D34" t="s">
        <v>106</v>
      </c>
      <c r="E34" t="s">
        <v>35</v>
      </c>
      <c r="F34" t="s">
        <v>53</v>
      </c>
      <c r="G34" s="21">
        <v>36547.58</v>
      </c>
      <c r="H34" t="s">
        <v>57</v>
      </c>
      <c r="I34">
        <v>43416</v>
      </c>
      <c r="J34">
        <v>1</v>
      </c>
      <c r="K34" t="s">
        <v>19</v>
      </c>
      <c r="L34" t="s">
        <v>38</v>
      </c>
      <c r="M34">
        <v>5.6109589041095891</v>
      </c>
      <c r="N34" t="s">
        <v>27</v>
      </c>
    </row>
    <row r="35" spans="2:14" hidden="1" x14ac:dyDescent="0.3">
      <c r="B35" t="s">
        <v>107</v>
      </c>
      <c r="C35" t="s">
        <v>108</v>
      </c>
      <c r="D35" t="s">
        <v>109</v>
      </c>
      <c r="E35" t="s">
        <v>35</v>
      </c>
      <c r="F35" t="s">
        <v>94</v>
      </c>
      <c r="G35" s="21">
        <v>115191.38</v>
      </c>
      <c r="H35" t="s">
        <v>37</v>
      </c>
      <c r="I35">
        <v>44004</v>
      </c>
      <c r="J35">
        <v>1</v>
      </c>
      <c r="K35" t="s">
        <v>19</v>
      </c>
      <c r="L35" t="s">
        <v>26</v>
      </c>
      <c r="M35">
        <v>4</v>
      </c>
      <c r="N35" t="s">
        <v>27</v>
      </c>
    </row>
    <row r="36" spans="2:14" x14ac:dyDescent="0.3">
      <c r="B36" t="s">
        <v>110</v>
      </c>
      <c r="C36" t="s">
        <v>111</v>
      </c>
      <c r="D36" t="s">
        <v>112</v>
      </c>
      <c r="E36" t="s">
        <v>16</v>
      </c>
      <c r="F36" t="s">
        <v>36</v>
      </c>
      <c r="G36" s="21">
        <v>58861.19</v>
      </c>
      <c r="H36" t="s">
        <v>18</v>
      </c>
      <c r="I36">
        <v>43654</v>
      </c>
      <c r="J36">
        <v>1</v>
      </c>
      <c r="K36" t="s">
        <v>19</v>
      </c>
      <c r="L36" t="s">
        <v>31</v>
      </c>
      <c r="M36">
        <v>4.9589041095890414</v>
      </c>
      <c r="N36" t="s">
        <v>27</v>
      </c>
    </row>
    <row r="37" spans="2:14" hidden="1" x14ac:dyDescent="0.3">
      <c r="B37" t="s">
        <v>113</v>
      </c>
      <c r="C37" t="s">
        <v>114</v>
      </c>
      <c r="D37" t="s">
        <v>115</v>
      </c>
      <c r="E37" t="s">
        <v>16</v>
      </c>
      <c r="F37" t="s">
        <v>116</v>
      </c>
      <c r="G37" s="21">
        <v>75974.990000000005</v>
      </c>
      <c r="H37" t="s">
        <v>18</v>
      </c>
      <c r="I37">
        <v>44172</v>
      </c>
      <c r="J37">
        <v>1</v>
      </c>
      <c r="K37" t="s">
        <v>19</v>
      </c>
      <c r="L37" t="s">
        <v>38</v>
      </c>
      <c r="M37">
        <v>3.5397260273972604</v>
      </c>
      <c r="N37" t="s">
        <v>27</v>
      </c>
    </row>
    <row r="38" spans="2:14" hidden="1" x14ac:dyDescent="0.3">
      <c r="B38" t="s">
        <v>117</v>
      </c>
      <c r="C38" t="s">
        <v>118</v>
      </c>
      <c r="D38" t="s">
        <v>119</v>
      </c>
      <c r="E38" t="s">
        <v>35</v>
      </c>
      <c r="F38" t="s">
        <v>53</v>
      </c>
      <c r="G38" s="21">
        <v>95954.02</v>
      </c>
      <c r="H38" t="s">
        <v>18</v>
      </c>
      <c r="I38">
        <v>43567</v>
      </c>
      <c r="J38">
        <v>0.3</v>
      </c>
      <c r="K38" t="s">
        <v>19</v>
      </c>
      <c r="L38" t="s">
        <v>26</v>
      </c>
      <c r="M38">
        <v>5.1972602739726028</v>
      </c>
      <c r="N38" t="s">
        <v>21</v>
      </c>
    </row>
    <row r="39" spans="2:14" hidden="1" x14ac:dyDescent="0.3">
      <c r="B39" t="s">
        <v>120</v>
      </c>
      <c r="C39" t="s">
        <v>121</v>
      </c>
      <c r="D39" t="s">
        <v>122</v>
      </c>
      <c r="E39" t="s">
        <v>16</v>
      </c>
      <c r="F39" t="s">
        <v>17</v>
      </c>
      <c r="G39" s="21">
        <v>102934.09</v>
      </c>
      <c r="H39" t="s">
        <v>37</v>
      </c>
      <c r="I39">
        <v>44315</v>
      </c>
      <c r="J39">
        <v>1</v>
      </c>
      <c r="K39" t="s">
        <v>19</v>
      </c>
      <c r="L39" t="s">
        <v>26</v>
      </c>
      <c r="M39">
        <v>3.1479452054794521</v>
      </c>
      <c r="N39" t="s">
        <v>27</v>
      </c>
    </row>
    <row r="40" spans="2:14" hidden="1" x14ac:dyDescent="0.3">
      <c r="B40" t="s">
        <v>123</v>
      </c>
      <c r="C40" t="s">
        <v>124</v>
      </c>
      <c r="D40" t="s">
        <v>125</v>
      </c>
      <c r="E40" t="s">
        <v>16</v>
      </c>
      <c r="F40" t="s">
        <v>126</v>
      </c>
      <c r="G40" s="21">
        <v>41934.71</v>
      </c>
      <c r="H40" t="s">
        <v>57</v>
      </c>
      <c r="I40">
        <v>43780</v>
      </c>
      <c r="J40">
        <v>1</v>
      </c>
      <c r="K40" t="s">
        <v>19</v>
      </c>
      <c r="L40" t="s">
        <v>38</v>
      </c>
      <c r="M40">
        <v>4.6136986301369864</v>
      </c>
      <c r="N40" t="s">
        <v>27</v>
      </c>
    </row>
    <row r="41" spans="2:14" hidden="1" x14ac:dyDescent="0.3">
      <c r="B41" t="s">
        <v>127</v>
      </c>
      <c r="C41" t="s">
        <v>128</v>
      </c>
      <c r="D41" t="s">
        <v>129</v>
      </c>
      <c r="E41" t="s">
        <v>35</v>
      </c>
      <c r="F41" t="s">
        <v>94</v>
      </c>
      <c r="G41" s="21">
        <v>104335.03999999999</v>
      </c>
      <c r="H41" t="s">
        <v>37</v>
      </c>
      <c r="I41">
        <v>43874</v>
      </c>
      <c r="J41">
        <v>1</v>
      </c>
      <c r="K41" t="s">
        <v>19</v>
      </c>
      <c r="L41" t="s">
        <v>31</v>
      </c>
      <c r="M41">
        <v>4.3561643835616435</v>
      </c>
      <c r="N41" t="s">
        <v>27</v>
      </c>
    </row>
    <row r="42" spans="2:14" hidden="1" x14ac:dyDescent="0.3">
      <c r="B42" t="s">
        <v>130</v>
      </c>
      <c r="C42" t="s">
        <v>131</v>
      </c>
      <c r="D42" t="s">
        <v>132</v>
      </c>
      <c r="E42" t="s">
        <v>16</v>
      </c>
      <c r="F42" t="s">
        <v>87</v>
      </c>
      <c r="G42" s="21">
        <v>81897.789999999994</v>
      </c>
      <c r="H42" t="s">
        <v>18</v>
      </c>
      <c r="I42">
        <v>43146</v>
      </c>
      <c r="J42">
        <v>1</v>
      </c>
      <c r="K42" t="s">
        <v>19</v>
      </c>
      <c r="L42" t="s">
        <v>80</v>
      </c>
      <c r="M42">
        <v>6.3506849315068497</v>
      </c>
      <c r="N42" t="s">
        <v>27</v>
      </c>
    </row>
    <row r="43" spans="2:14" x14ac:dyDescent="0.3">
      <c r="B43" t="s">
        <v>133</v>
      </c>
      <c r="C43" t="s">
        <v>134</v>
      </c>
      <c r="D43" t="s">
        <v>135</v>
      </c>
      <c r="E43" t="s">
        <v>16</v>
      </c>
      <c r="F43" t="s">
        <v>36</v>
      </c>
      <c r="G43" s="21">
        <v>78378.2</v>
      </c>
      <c r="H43" t="s">
        <v>18</v>
      </c>
      <c r="I43">
        <v>43465</v>
      </c>
      <c r="J43">
        <v>0.4</v>
      </c>
      <c r="K43" t="s">
        <v>19</v>
      </c>
      <c r="L43" t="s">
        <v>38</v>
      </c>
      <c r="M43">
        <v>5.4767123287671229</v>
      </c>
      <c r="N43" t="s">
        <v>21</v>
      </c>
    </row>
    <row r="44" spans="2:14" hidden="1" x14ac:dyDescent="0.3">
      <c r="B44" t="s">
        <v>136</v>
      </c>
      <c r="C44" t="s">
        <v>137</v>
      </c>
      <c r="D44" t="s">
        <v>138</v>
      </c>
      <c r="E44" t="s">
        <v>16</v>
      </c>
      <c r="F44" t="s">
        <v>64</v>
      </c>
      <c r="G44" s="21">
        <v>61994.76</v>
      </c>
      <c r="H44" t="s">
        <v>18</v>
      </c>
      <c r="I44">
        <v>43794</v>
      </c>
      <c r="J44">
        <v>0.3</v>
      </c>
      <c r="K44" t="s">
        <v>19</v>
      </c>
      <c r="L44" t="s">
        <v>26</v>
      </c>
      <c r="M44">
        <v>4.5753424657534243</v>
      </c>
      <c r="N44" t="s">
        <v>21</v>
      </c>
    </row>
    <row r="45" spans="2:14" hidden="1" x14ac:dyDescent="0.3">
      <c r="B45" t="s">
        <v>139</v>
      </c>
      <c r="C45" t="s">
        <v>140</v>
      </c>
      <c r="D45" t="s">
        <v>141</v>
      </c>
      <c r="E45" t="s">
        <v>35</v>
      </c>
      <c r="F45" t="s">
        <v>42</v>
      </c>
      <c r="G45" s="21">
        <v>37362.300000000003</v>
      </c>
      <c r="H45" t="s">
        <v>57</v>
      </c>
      <c r="I45">
        <v>43642</v>
      </c>
      <c r="J45">
        <v>1</v>
      </c>
      <c r="K45" t="s">
        <v>19</v>
      </c>
      <c r="L45" t="s">
        <v>80</v>
      </c>
      <c r="M45">
        <v>4.9917808219178079</v>
      </c>
      <c r="N45" t="s">
        <v>27</v>
      </c>
    </row>
    <row r="46" spans="2:14" hidden="1" x14ac:dyDescent="0.3">
      <c r="B46" t="s">
        <v>142</v>
      </c>
      <c r="C46" t="s">
        <v>143</v>
      </c>
      <c r="D46" t="s">
        <v>144</v>
      </c>
      <c r="E46" t="s">
        <v>16</v>
      </c>
      <c r="F46" t="s">
        <v>17</v>
      </c>
      <c r="G46" s="21">
        <v>84745.93</v>
      </c>
      <c r="H46" t="s">
        <v>18</v>
      </c>
      <c r="I46">
        <v>43707</v>
      </c>
      <c r="J46">
        <v>1</v>
      </c>
      <c r="K46" t="s">
        <v>19</v>
      </c>
      <c r="L46" t="s">
        <v>20</v>
      </c>
      <c r="M46">
        <v>4.8136986301369866</v>
      </c>
      <c r="N46" t="s">
        <v>27</v>
      </c>
    </row>
    <row r="47" spans="2:14" hidden="1" x14ac:dyDescent="0.3">
      <c r="B47" t="s">
        <v>145</v>
      </c>
      <c r="C47" t="s">
        <v>146</v>
      </c>
      <c r="D47" t="s">
        <v>147</v>
      </c>
      <c r="E47" t="s">
        <v>35</v>
      </c>
      <c r="F47" t="s">
        <v>126</v>
      </c>
      <c r="G47" s="21">
        <v>32192.15</v>
      </c>
      <c r="H47" t="s">
        <v>57</v>
      </c>
      <c r="I47">
        <v>44473</v>
      </c>
      <c r="J47">
        <v>1</v>
      </c>
      <c r="K47" t="s">
        <v>19</v>
      </c>
      <c r="L47" t="s">
        <v>26</v>
      </c>
      <c r="M47">
        <v>2.7150684931506848</v>
      </c>
      <c r="N47" t="s">
        <v>27</v>
      </c>
    </row>
    <row r="48" spans="2:14" hidden="1" x14ac:dyDescent="0.3">
      <c r="B48" t="s">
        <v>148</v>
      </c>
      <c r="C48" t="s">
        <v>149</v>
      </c>
      <c r="D48" t="s">
        <v>150</v>
      </c>
      <c r="E48" t="s">
        <v>35</v>
      </c>
      <c r="F48" t="s">
        <v>116</v>
      </c>
      <c r="G48" s="21">
        <v>36714.379999999997</v>
      </c>
      <c r="H48" t="s">
        <v>57</v>
      </c>
      <c r="I48">
        <v>44175</v>
      </c>
      <c r="J48">
        <v>1</v>
      </c>
      <c r="K48" t="s">
        <v>19</v>
      </c>
      <c r="L48" t="s">
        <v>72</v>
      </c>
      <c r="M48">
        <v>3.5315068493150683</v>
      </c>
      <c r="N48" t="s">
        <v>27</v>
      </c>
    </row>
    <row r="49" spans="2:14" hidden="1" x14ac:dyDescent="0.3">
      <c r="B49" t="s">
        <v>151</v>
      </c>
      <c r="C49" t="s">
        <v>152</v>
      </c>
      <c r="D49" t="s">
        <v>153</v>
      </c>
      <c r="E49" t="s">
        <v>16</v>
      </c>
      <c r="F49" t="s">
        <v>87</v>
      </c>
      <c r="G49" s="21">
        <v>89690.38</v>
      </c>
      <c r="H49" t="s">
        <v>18</v>
      </c>
      <c r="I49">
        <v>43206</v>
      </c>
      <c r="J49">
        <v>1</v>
      </c>
      <c r="K49" t="s">
        <v>19</v>
      </c>
      <c r="L49" t="s">
        <v>20</v>
      </c>
      <c r="M49">
        <v>6.1863013698630134</v>
      </c>
      <c r="N49" t="s">
        <v>27</v>
      </c>
    </row>
    <row r="50" spans="2:14" hidden="1" x14ac:dyDescent="0.3">
      <c r="B50" t="s">
        <v>154</v>
      </c>
      <c r="C50" t="s">
        <v>155</v>
      </c>
      <c r="D50" t="s">
        <v>156</v>
      </c>
      <c r="E50" t="s">
        <v>16</v>
      </c>
      <c r="F50" t="s">
        <v>126</v>
      </c>
      <c r="G50" s="21">
        <v>39535.49</v>
      </c>
      <c r="H50" t="s">
        <v>57</v>
      </c>
      <c r="I50">
        <v>43397</v>
      </c>
      <c r="J50">
        <v>0.3</v>
      </c>
      <c r="K50" t="s">
        <v>19</v>
      </c>
      <c r="L50" t="s">
        <v>38</v>
      </c>
      <c r="M50">
        <v>5.6630136986301371</v>
      </c>
      <c r="N50" t="s">
        <v>21</v>
      </c>
    </row>
    <row r="51" spans="2:14" hidden="1" x14ac:dyDescent="0.3">
      <c r="B51" t="s">
        <v>157</v>
      </c>
      <c r="C51" t="s">
        <v>158</v>
      </c>
      <c r="D51" t="s">
        <v>159</v>
      </c>
      <c r="E51" t="s">
        <v>35</v>
      </c>
      <c r="F51" t="s">
        <v>126</v>
      </c>
      <c r="G51" s="21">
        <v>62195.47</v>
      </c>
      <c r="H51" t="s">
        <v>18</v>
      </c>
      <c r="I51">
        <v>44434</v>
      </c>
      <c r="J51">
        <v>1</v>
      </c>
      <c r="K51" t="s">
        <v>19</v>
      </c>
      <c r="L51" t="s">
        <v>38</v>
      </c>
      <c r="M51">
        <v>2.8219178082191783</v>
      </c>
      <c r="N51" t="s">
        <v>27</v>
      </c>
    </row>
    <row r="52" spans="2:14" hidden="1" x14ac:dyDescent="0.3">
      <c r="B52" t="s">
        <v>160</v>
      </c>
      <c r="C52" t="s">
        <v>161</v>
      </c>
      <c r="D52" t="s">
        <v>162</v>
      </c>
      <c r="E52" t="s">
        <v>35</v>
      </c>
      <c r="F52" t="s">
        <v>64</v>
      </c>
      <c r="G52" s="21">
        <v>72876.91</v>
      </c>
      <c r="H52" t="s">
        <v>18</v>
      </c>
      <c r="I52">
        <v>43837</v>
      </c>
      <c r="J52">
        <v>1</v>
      </c>
      <c r="K52" t="s">
        <v>19</v>
      </c>
      <c r="L52" t="s">
        <v>38</v>
      </c>
      <c r="M52">
        <v>4.4575342465753423</v>
      </c>
      <c r="N52" t="s">
        <v>27</v>
      </c>
    </row>
    <row r="53" spans="2:14" hidden="1" x14ac:dyDescent="0.3">
      <c r="B53" t="s">
        <v>163</v>
      </c>
      <c r="C53" t="s">
        <v>164</v>
      </c>
      <c r="D53" t="s">
        <v>165</v>
      </c>
      <c r="E53" t="s">
        <v>35</v>
      </c>
      <c r="F53" t="s">
        <v>49</v>
      </c>
      <c r="G53" s="21">
        <v>66572.58</v>
      </c>
      <c r="H53" t="s">
        <v>18</v>
      </c>
      <c r="I53">
        <v>44193</v>
      </c>
      <c r="J53">
        <v>1</v>
      </c>
      <c r="K53" t="s">
        <v>19</v>
      </c>
      <c r="L53" t="s">
        <v>72</v>
      </c>
      <c r="M53">
        <v>3.4821917808219176</v>
      </c>
      <c r="N53" t="s">
        <v>27</v>
      </c>
    </row>
    <row r="54" spans="2:14" hidden="1" x14ac:dyDescent="0.3">
      <c r="B54" t="s">
        <v>163</v>
      </c>
      <c r="C54" t="s">
        <v>166</v>
      </c>
      <c r="D54" t="s">
        <v>167</v>
      </c>
      <c r="E54" t="s">
        <v>35</v>
      </c>
      <c r="F54" t="s">
        <v>49</v>
      </c>
      <c r="G54" s="21">
        <v>66572.58</v>
      </c>
      <c r="H54" t="s">
        <v>18</v>
      </c>
      <c r="I54">
        <v>44193</v>
      </c>
      <c r="J54">
        <v>1</v>
      </c>
      <c r="K54" t="s">
        <v>19</v>
      </c>
      <c r="L54" t="s">
        <v>72</v>
      </c>
      <c r="M54">
        <v>3.4821917808219176</v>
      </c>
      <c r="N54" t="s">
        <v>27</v>
      </c>
    </row>
    <row r="55" spans="2:14" hidden="1" x14ac:dyDescent="0.3">
      <c r="B55" t="s">
        <v>168</v>
      </c>
      <c r="C55" t="s">
        <v>169</v>
      </c>
      <c r="D55" t="s">
        <v>170</v>
      </c>
      <c r="E55" t="s">
        <v>16</v>
      </c>
      <c r="F55" t="s">
        <v>64</v>
      </c>
      <c r="G55" s="21">
        <v>35943.620000000003</v>
      </c>
      <c r="H55" t="s">
        <v>57</v>
      </c>
      <c r="I55">
        <v>44078</v>
      </c>
      <c r="J55">
        <v>1</v>
      </c>
      <c r="K55" t="s">
        <v>19</v>
      </c>
      <c r="L55" t="s">
        <v>31</v>
      </c>
      <c r="M55">
        <v>3.7972602739726029</v>
      </c>
      <c r="N55" t="s">
        <v>27</v>
      </c>
    </row>
    <row r="56" spans="2:14" hidden="1" x14ac:dyDescent="0.3">
      <c r="B56" t="s">
        <v>171</v>
      </c>
      <c r="C56" t="s">
        <v>172</v>
      </c>
      <c r="D56" t="s">
        <v>173</v>
      </c>
      <c r="E56" t="s">
        <v>35</v>
      </c>
      <c r="F56" t="s">
        <v>53</v>
      </c>
      <c r="G56" s="21">
        <v>119022.49</v>
      </c>
      <c r="H56" t="s">
        <v>37</v>
      </c>
      <c r="I56">
        <v>44431</v>
      </c>
      <c r="J56">
        <v>1</v>
      </c>
      <c r="K56" t="s">
        <v>19</v>
      </c>
      <c r="L56" t="s">
        <v>80</v>
      </c>
      <c r="M56">
        <v>2.8301369863013699</v>
      </c>
      <c r="N56" t="s">
        <v>27</v>
      </c>
    </row>
    <row r="57" spans="2:14" hidden="1" x14ac:dyDescent="0.3">
      <c r="B57" t="s">
        <v>174</v>
      </c>
      <c r="C57" t="s">
        <v>175</v>
      </c>
      <c r="D57" t="s">
        <v>176</v>
      </c>
      <c r="E57" t="s">
        <v>35</v>
      </c>
      <c r="F57" t="s">
        <v>42</v>
      </c>
      <c r="G57" s="21">
        <v>65699.02</v>
      </c>
      <c r="H57" t="s">
        <v>18</v>
      </c>
      <c r="I57">
        <v>43951</v>
      </c>
      <c r="J57">
        <v>1</v>
      </c>
      <c r="K57" t="s">
        <v>19</v>
      </c>
      <c r="L57" t="s">
        <v>31</v>
      </c>
      <c r="M57">
        <v>4.1452054794520548</v>
      </c>
      <c r="N57" t="s">
        <v>27</v>
      </c>
    </row>
    <row r="58" spans="2:14" hidden="1" x14ac:dyDescent="0.3">
      <c r="B58" t="s">
        <v>177</v>
      </c>
      <c r="C58" t="s">
        <v>178</v>
      </c>
      <c r="D58" t="s">
        <v>179</v>
      </c>
      <c r="E58" t="s">
        <v>16</v>
      </c>
      <c r="F58" t="s">
        <v>126</v>
      </c>
      <c r="G58" s="21">
        <v>47551.89</v>
      </c>
      <c r="H58" t="s">
        <v>57</v>
      </c>
      <c r="I58">
        <v>43468</v>
      </c>
      <c r="J58">
        <v>1</v>
      </c>
      <c r="K58" t="s">
        <v>19</v>
      </c>
      <c r="L58" t="s">
        <v>80</v>
      </c>
      <c r="M58">
        <v>5.4684931506849317</v>
      </c>
      <c r="N58" t="s">
        <v>27</v>
      </c>
    </row>
    <row r="59" spans="2:14" hidden="1" x14ac:dyDescent="0.3">
      <c r="B59" t="s">
        <v>180</v>
      </c>
      <c r="C59" t="s">
        <v>29</v>
      </c>
      <c r="D59" t="s">
        <v>30</v>
      </c>
      <c r="E59" t="s">
        <v>16</v>
      </c>
      <c r="F59" t="s">
        <v>25</v>
      </c>
      <c r="G59" s="21">
        <v>80695.740000000005</v>
      </c>
      <c r="H59" t="s">
        <v>18</v>
      </c>
      <c r="I59">
        <v>43787</v>
      </c>
      <c r="J59">
        <v>0.8</v>
      </c>
      <c r="K59" t="s">
        <v>19</v>
      </c>
      <c r="L59" t="s">
        <v>31</v>
      </c>
      <c r="M59">
        <v>4.5945205479452058</v>
      </c>
      <c r="N59" t="s">
        <v>21</v>
      </c>
    </row>
    <row r="60" spans="2:14" hidden="1" x14ac:dyDescent="0.3">
      <c r="B60" t="s">
        <v>181</v>
      </c>
      <c r="C60" t="s">
        <v>182</v>
      </c>
      <c r="D60" t="s">
        <v>183</v>
      </c>
      <c r="E60" t="s">
        <v>16</v>
      </c>
      <c r="F60" t="s">
        <v>68</v>
      </c>
      <c r="G60" s="21">
        <v>92336.08</v>
      </c>
      <c r="H60" t="s">
        <v>18</v>
      </c>
      <c r="I60">
        <v>44431</v>
      </c>
      <c r="J60">
        <v>1</v>
      </c>
      <c r="K60" t="s">
        <v>19</v>
      </c>
      <c r="L60" t="s">
        <v>26</v>
      </c>
      <c r="M60">
        <v>2.8301369863013699</v>
      </c>
      <c r="N60" t="s">
        <v>27</v>
      </c>
    </row>
    <row r="61" spans="2:14" hidden="1" x14ac:dyDescent="0.3">
      <c r="B61" t="s">
        <v>184</v>
      </c>
      <c r="C61" t="s">
        <v>185</v>
      </c>
      <c r="D61" t="s">
        <v>186</v>
      </c>
      <c r="E61" t="s">
        <v>16</v>
      </c>
      <c r="F61" t="s">
        <v>25</v>
      </c>
      <c r="G61" s="21">
        <v>69192.850000000006</v>
      </c>
      <c r="H61" t="s">
        <v>18</v>
      </c>
      <c r="I61">
        <v>44305</v>
      </c>
      <c r="J61">
        <v>1</v>
      </c>
      <c r="K61" t="s">
        <v>19</v>
      </c>
      <c r="L61" t="s">
        <v>31</v>
      </c>
      <c r="M61">
        <v>3.1753424657534248</v>
      </c>
      <c r="N61" t="s">
        <v>27</v>
      </c>
    </row>
    <row r="62" spans="2:14" hidden="1" x14ac:dyDescent="0.3">
      <c r="B62" t="s">
        <v>187</v>
      </c>
      <c r="C62" t="s">
        <v>188</v>
      </c>
      <c r="D62" t="s">
        <v>189</v>
      </c>
      <c r="E62" t="s">
        <v>190</v>
      </c>
      <c r="F62" t="s">
        <v>116</v>
      </c>
      <c r="G62" s="21">
        <v>104802.63</v>
      </c>
      <c r="H62" t="s">
        <v>37</v>
      </c>
      <c r="I62">
        <v>44502</v>
      </c>
      <c r="J62">
        <v>1</v>
      </c>
      <c r="K62" t="s">
        <v>19</v>
      </c>
      <c r="L62" t="s">
        <v>26</v>
      </c>
      <c r="M62">
        <v>2.6356164383561644</v>
      </c>
      <c r="N62" t="s">
        <v>27</v>
      </c>
    </row>
    <row r="63" spans="2:14" hidden="1" x14ac:dyDescent="0.3">
      <c r="B63" t="s">
        <v>191</v>
      </c>
      <c r="C63" t="s">
        <v>192</v>
      </c>
      <c r="D63" t="s">
        <v>193</v>
      </c>
      <c r="E63" t="s">
        <v>16</v>
      </c>
      <c r="F63" t="s">
        <v>25</v>
      </c>
      <c r="G63" s="21">
        <v>98000</v>
      </c>
      <c r="H63" t="s">
        <v>18</v>
      </c>
      <c r="I63">
        <v>43710</v>
      </c>
      <c r="J63">
        <v>0.9</v>
      </c>
      <c r="K63" t="s">
        <v>19</v>
      </c>
      <c r="L63" t="s">
        <v>76</v>
      </c>
      <c r="M63">
        <v>4.8054794520547945</v>
      </c>
      <c r="N63" t="s">
        <v>21</v>
      </c>
    </row>
    <row r="64" spans="2:14" hidden="1" x14ac:dyDescent="0.3">
      <c r="B64" t="s">
        <v>194</v>
      </c>
      <c r="C64" t="s">
        <v>195</v>
      </c>
      <c r="D64" t="s">
        <v>196</v>
      </c>
      <c r="E64" t="s">
        <v>16</v>
      </c>
      <c r="F64" t="s">
        <v>126</v>
      </c>
      <c r="G64" s="21">
        <v>77045.440000000002</v>
      </c>
      <c r="H64" t="s">
        <v>18</v>
      </c>
      <c r="I64">
        <v>43636</v>
      </c>
      <c r="J64">
        <v>1</v>
      </c>
      <c r="K64" t="s">
        <v>19</v>
      </c>
      <c r="L64" t="s">
        <v>38</v>
      </c>
      <c r="M64">
        <v>5.0082191780821921</v>
      </c>
      <c r="N64" t="s">
        <v>27</v>
      </c>
    </row>
    <row r="65" spans="2:14" hidden="1" x14ac:dyDescent="0.3">
      <c r="B65" t="s">
        <v>197</v>
      </c>
      <c r="C65" t="s">
        <v>198</v>
      </c>
      <c r="D65" t="s">
        <v>199</v>
      </c>
      <c r="E65" t="s">
        <v>35</v>
      </c>
      <c r="F65" t="s">
        <v>25</v>
      </c>
      <c r="G65" s="21">
        <v>110042.37</v>
      </c>
      <c r="H65" t="s">
        <v>37</v>
      </c>
      <c r="I65">
        <v>43914</v>
      </c>
      <c r="J65">
        <v>1</v>
      </c>
      <c r="K65" t="s">
        <v>19</v>
      </c>
      <c r="L65" t="s">
        <v>31</v>
      </c>
      <c r="M65">
        <v>4.2465753424657535</v>
      </c>
      <c r="N65" t="s">
        <v>27</v>
      </c>
    </row>
    <row r="66" spans="2:14" hidden="1" x14ac:dyDescent="0.3">
      <c r="B66" t="s">
        <v>200</v>
      </c>
      <c r="C66" t="s">
        <v>201</v>
      </c>
      <c r="D66" t="s">
        <v>202</v>
      </c>
      <c r="E66" t="s">
        <v>35</v>
      </c>
      <c r="F66" t="s">
        <v>68</v>
      </c>
      <c r="G66" s="21">
        <v>62281.24</v>
      </c>
      <c r="H66" t="s">
        <v>18</v>
      </c>
      <c r="I66">
        <v>43272</v>
      </c>
      <c r="J66">
        <v>1</v>
      </c>
      <c r="K66" t="s">
        <v>19</v>
      </c>
      <c r="L66" t="s">
        <v>38</v>
      </c>
      <c r="M66">
        <v>6.0054794520547947</v>
      </c>
      <c r="N66" t="s">
        <v>27</v>
      </c>
    </row>
    <row r="67" spans="2:14" hidden="1" x14ac:dyDescent="0.3">
      <c r="B67" t="s">
        <v>203</v>
      </c>
      <c r="C67" t="s">
        <v>204</v>
      </c>
      <c r="D67" t="s">
        <v>205</v>
      </c>
      <c r="E67" t="s">
        <v>16</v>
      </c>
      <c r="F67" t="s">
        <v>17</v>
      </c>
      <c r="G67" s="21">
        <v>86010.54</v>
      </c>
      <c r="H67" t="s">
        <v>18</v>
      </c>
      <c r="I67">
        <v>43164</v>
      </c>
      <c r="J67">
        <v>1</v>
      </c>
      <c r="K67" t="s">
        <v>19</v>
      </c>
      <c r="L67" t="s">
        <v>72</v>
      </c>
      <c r="M67">
        <v>6.3013698630136989</v>
      </c>
      <c r="N67" t="s">
        <v>27</v>
      </c>
    </row>
    <row r="68" spans="2:14" x14ac:dyDescent="0.3">
      <c r="B68" t="s">
        <v>206</v>
      </c>
      <c r="C68" t="s">
        <v>207</v>
      </c>
      <c r="D68" t="s">
        <v>208</v>
      </c>
      <c r="E68" t="s">
        <v>35</v>
      </c>
      <c r="F68" t="s">
        <v>36</v>
      </c>
      <c r="G68" s="21">
        <v>118976.16</v>
      </c>
      <c r="H68" t="s">
        <v>37</v>
      </c>
      <c r="I68">
        <v>44120</v>
      </c>
      <c r="J68">
        <v>1</v>
      </c>
      <c r="K68" t="s">
        <v>19</v>
      </c>
      <c r="L68" t="s">
        <v>20</v>
      </c>
      <c r="M68">
        <v>3.6821917808219178</v>
      </c>
      <c r="N68" t="s">
        <v>27</v>
      </c>
    </row>
    <row r="69" spans="2:14" hidden="1" x14ac:dyDescent="0.3">
      <c r="B69" t="s">
        <v>209</v>
      </c>
      <c r="C69" t="s">
        <v>210</v>
      </c>
      <c r="D69" t="s">
        <v>211</v>
      </c>
      <c r="E69" t="s">
        <v>16</v>
      </c>
      <c r="F69" t="s">
        <v>87</v>
      </c>
      <c r="G69" s="21">
        <v>71229.42</v>
      </c>
      <c r="H69" t="s">
        <v>18</v>
      </c>
      <c r="I69">
        <v>44166</v>
      </c>
      <c r="J69">
        <v>1</v>
      </c>
      <c r="K69" t="s">
        <v>19</v>
      </c>
      <c r="L69" t="s">
        <v>26</v>
      </c>
      <c r="M69">
        <v>3.5561643835616437</v>
      </c>
      <c r="N69" t="s">
        <v>27</v>
      </c>
    </row>
    <row r="70" spans="2:14" hidden="1" x14ac:dyDescent="0.3">
      <c r="B70" t="s">
        <v>212</v>
      </c>
      <c r="C70" t="s">
        <v>213</v>
      </c>
      <c r="D70" t="s">
        <v>214</v>
      </c>
      <c r="E70" t="s">
        <v>16</v>
      </c>
      <c r="F70" t="s">
        <v>49</v>
      </c>
      <c r="G70" s="21">
        <v>61213.01</v>
      </c>
      <c r="H70" t="s">
        <v>18</v>
      </c>
      <c r="I70">
        <v>44365</v>
      </c>
      <c r="J70">
        <v>1</v>
      </c>
      <c r="K70" t="s">
        <v>19</v>
      </c>
      <c r="L70" t="s">
        <v>72</v>
      </c>
      <c r="M70">
        <v>3.010958904109589</v>
      </c>
      <c r="N70" t="s">
        <v>27</v>
      </c>
    </row>
    <row r="71" spans="2:14" hidden="1" x14ac:dyDescent="0.3">
      <c r="B71" t="s">
        <v>215</v>
      </c>
      <c r="C71" t="s">
        <v>216</v>
      </c>
      <c r="D71" t="s">
        <v>217</v>
      </c>
      <c r="E71" t="s">
        <v>35</v>
      </c>
      <c r="F71" t="s">
        <v>42</v>
      </c>
      <c r="G71" s="21">
        <v>40753.54</v>
      </c>
      <c r="H71" t="s">
        <v>57</v>
      </c>
      <c r="I71">
        <v>43152</v>
      </c>
      <c r="J71">
        <v>0.6</v>
      </c>
      <c r="K71" t="s">
        <v>19</v>
      </c>
      <c r="L71" t="s">
        <v>20</v>
      </c>
      <c r="M71">
        <v>6.3342465753424655</v>
      </c>
      <c r="N71" t="s">
        <v>21</v>
      </c>
    </row>
    <row r="72" spans="2:14" hidden="1" x14ac:dyDescent="0.3">
      <c r="B72" t="s">
        <v>218</v>
      </c>
      <c r="C72" t="s">
        <v>124</v>
      </c>
      <c r="D72" t="s">
        <v>125</v>
      </c>
      <c r="E72" t="s">
        <v>16</v>
      </c>
      <c r="F72" t="s">
        <v>126</v>
      </c>
      <c r="G72" s="21">
        <v>41934.71</v>
      </c>
      <c r="H72" t="s">
        <v>57</v>
      </c>
      <c r="I72">
        <v>43943</v>
      </c>
      <c r="J72">
        <v>1</v>
      </c>
      <c r="K72" t="s">
        <v>19</v>
      </c>
      <c r="L72" t="s">
        <v>38</v>
      </c>
      <c r="M72">
        <v>4.1671232876712327</v>
      </c>
      <c r="N72" t="s">
        <v>27</v>
      </c>
    </row>
    <row r="73" spans="2:14" hidden="1" x14ac:dyDescent="0.3">
      <c r="B73" t="s">
        <v>219</v>
      </c>
      <c r="C73" t="s">
        <v>220</v>
      </c>
      <c r="D73" t="s">
        <v>221</v>
      </c>
      <c r="E73" t="s">
        <v>16</v>
      </c>
      <c r="F73" t="s">
        <v>49</v>
      </c>
      <c r="G73" s="21">
        <v>111049.84</v>
      </c>
      <c r="H73" t="s">
        <v>37</v>
      </c>
      <c r="I73">
        <v>44393</v>
      </c>
      <c r="J73">
        <v>1</v>
      </c>
      <c r="K73" t="s">
        <v>19</v>
      </c>
      <c r="L73" t="s">
        <v>20</v>
      </c>
      <c r="M73">
        <v>2.9342465753424656</v>
      </c>
      <c r="N73" t="s">
        <v>27</v>
      </c>
    </row>
    <row r="74" spans="2:14" hidden="1" x14ac:dyDescent="0.3">
      <c r="B74" t="s">
        <v>222</v>
      </c>
      <c r="C74" t="s">
        <v>223</v>
      </c>
      <c r="D74" t="s">
        <v>224</v>
      </c>
      <c r="E74" t="s">
        <v>35</v>
      </c>
      <c r="F74" t="s">
        <v>68</v>
      </c>
      <c r="G74" s="21">
        <v>74279.009999999995</v>
      </c>
      <c r="H74" t="s">
        <v>18</v>
      </c>
      <c r="I74">
        <v>43466</v>
      </c>
      <c r="J74">
        <v>1</v>
      </c>
      <c r="K74" t="s">
        <v>19</v>
      </c>
      <c r="L74" t="s">
        <v>20</v>
      </c>
      <c r="M74">
        <v>5.4739726027397264</v>
      </c>
      <c r="N74" t="s">
        <v>27</v>
      </c>
    </row>
    <row r="75" spans="2:14" hidden="1" x14ac:dyDescent="0.3">
      <c r="B75" t="s">
        <v>225</v>
      </c>
      <c r="C75" t="s">
        <v>226</v>
      </c>
      <c r="D75" t="s">
        <v>227</v>
      </c>
      <c r="E75" t="s">
        <v>35</v>
      </c>
      <c r="F75" t="s">
        <v>116</v>
      </c>
      <c r="G75" s="21">
        <v>54137.05</v>
      </c>
      <c r="H75" t="s">
        <v>18</v>
      </c>
      <c r="I75">
        <v>43763</v>
      </c>
      <c r="J75">
        <v>1</v>
      </c>
      <c r="K75" t="s">
        <v>19</v>
      </c>
      <c r="L75" t="s">
        <v>38</v>
      </c>
      <c r="M75">
        <v>4.6602739726027398</v>
      </c>
      <c r="N75" t="s">
        <v>27</v>
      </c>
    </row>
    <row r="76" spans="2:14" hidden="1" x14ac:dyDescent="0.3">
      <c r="B76" t="s">
        <v>228</v>
      </c>
      <c r="C76" t="s">
        <v>229</v>
      </c>
      <c r="D76" t="s">
        <v>230</v>
      </c>
      <c r="E76" t="s">
        <v>16</v>
      </c>
      <c r="F76" t="s">
        <v>87</v>
      </c>
      <c r="G76" s="21">
        <v>89690.38</v>
      </c>
      <c r="H76" t="s">
        <v>18</v>
      </c>
      <c r="I76">
        <v>43213</v>
      </c>
      <c r="J76">
        <v>1</v>
      </c>
      <c r="K76" t="s">
        <v>19</v>
      </c>
      <c r="L76" t="s">
        <v>26</v>
      </c>
      <c r="M76">
        <v>6.1671232876712327</v>
      </c>
      <c r="N76" t="s">
        <v>27</v>
      </c>
    </row>
    <row r="77" spans="2:14" hidden="1" x14ac:dyDescent="0.3">
      <c r="B77" t="s">
        <v>231</v>
      </c>
      <c r="C77" t="s">
        <v>232</v>
      </c>
      <c r="D77" t="s">
        <v>233</v>
      </c>
      <c r="E77" t="s">
        <v>16</v>
      </c>
      <c r="F77" t="s">
        <v>94</v>
      </c>
      <c r="G77" s="21">
        <v>38438.239999999998</v>
      </c>
      <c r="H77" t="s">
        <v>57</v>
      </c>
      <c r="I77">
        <v>43962</v>
      </c>
      <c r="J77">
        <v>1</v>
      </c>
      <c r="K77" t="s">
        <v>19</v>
      </c>
      <c r="L77" t="s">
        <v>72</v>
      </c>
      <c r="M77">
        <v>4.1150684931506847</v>
      </c>
      <c r="N77" t="s">
        <v>27</v>
      </c>
    </row>
    <row r="78" spans="2:14" hidden="1" x14ac:dyDescent="0.3">
      <c r="B78" t="s">
        <v>231</v>
      </c>
      <c r="C78" t="s">
        <v>234</v>
      </c>
      <c r="D78" t="s">
        <v>235</v>
      </c>
      <c r="E78" t="s">
        <v>16</v>
      </c>
      <c r="F78" t="s">
        <v>94</v>
      </c>
      <c r="G78" s="21">
        <v>38438.239999999998</v>
      </c>
      <c r="H78" t="s">
        <v>57</v>
      </c>
      <c r="I78">
        <v>43962</v>
      </c>
      <c r="J78">
        <v>1</v>
      </c>
      <c r="K78" t="s">
        <v>19</v>
      </c>
      <c r="L78" t="s">
        <v>72</v>
      </c>
      <c r="M78">
        <v>4.1150684931506847</v>
      </c>
      <c r="N78" t="s">
        <v>27</v>
      </c>
    </row>
    <row r="79" spans="2:14" hidden="1" x14ac:dyDescent="0.3">
      <c r="B79" t="s">
        <v>236</v>
      </c>
      <c r="C79" t="s">
        <v>237</v>
      </c>
      <c r="D79" t="s">
        <v>238</v>
      </c>
      <c r="E79" t="s">
        <v>16</v>
      </c>
      <c r="F79" t="s">
        <v>68</v>
      </c>
      <c r="G79" s="21">
        <v>44447.26</v>
      </c>
      <c r="H79" t="s">
        <v>57</v>
      </c>
      <c r="I79">
        <v>43846</v>
      </c>
      <c r="J79">
        <v>0.4</v>
      </c>
      <c r="K79" t="s">
        <v>19</v>
      </c>
      <c r="L79" t="s">
        <v>76</v>
      </c>
      <c r="M79">
        <v>4.4328767123287669</v>
      </c>
      <c r="N79" t="s">
        <v>21</v>
      </c>
    </row>
    <row r="80" spans="2:14" hidden="1" x14ac:dyDescent="0.3">
      <c r="B80" t="s">
        <v>239</v>
      </c>
      <c r="C80" t="s">
        <v>240</v>
      </c>
      <c r="D80" t="s">
        <v>241</v>
      </c>
      <c r="E80" t="s">
        <v>35</v>
      </c>
      <c r="F80" t="s">
        <v>94</v>
      </c>
      <c r="G80" s="21">
        <v>74924.649999999994</v>
      </c>
      <c r="H80" t="s">
        <v>18</v>
      </c>
      <c r="I80">
        <v>44239</v>
      </c>
      <c r="J80">
        <v>1</v>
      </c>
      <c r="K80" t="s">
        <v>19</v>
      </c>
      <c r="L80" t="s">
        <v>26</v>
      </c>
      <c r="M80">
        <v>3.3561643835616439</v>
      </c>
      <c r="N80" t="s">
        <v>27</v>
      </c>
    </row>
    <row r="81" spans="2:14" hidden="1" x14ac:dyDescent="0.3">
      <c r="B81" t="s">
        <v>242</v>
      </c>
      <c r="C81" t="s">
        <v>243</v>
      </c>
      <c r="D81" t="s">
        <v>244</v>
      </c>
      <c r="E81" t="s">
        <v>35</v>
      </c>
      <c r="F81" t="s">
        <v>64</v>
      </c>
      <c r="G81" s="21">
        <v>86556.96</v>
      </c>
      <c r="H81" t="s">
        <v>18</v>
      </c>
      <c r="I81">
        <v>44104</v>
      </c>
      <c r="J81">
        <v>1</v>
      </c>
      <c r="K81" t="s">
        <v>19</v>
      </c>
      <c r="L81" t="s">
        <v>26</v>
      </c>
      <c r="M81">
        <v>3.7260273972602738</v>
      </c>
      <c r="N81" t="s">
        <v>27</v>
      </c>
    </row>
    <row r="82" spans="2:14" hidden="1" x14ac:dyDescent="0.3">
      <c r="B82" t="s">
        <v>245</v>
      </c>
      <c r="C82" t="s">
        <v>246</v>
      </c>
      <c r="D82" t="s">
        <v>247</v>
      </c>
      <c r="E82" t="s">
        <v>16</v>
      </c>
      <c r="F82" t="s">
        <v>42</v>
      </c>
      <c r="G82" s="21">
        <v>68008.55</v>
      </c>
      <c r="H82" t="s">
        <v>18</v>
      </c>
      <c r="I82">
        <v>44062</v>
      </c>
      <c r="J82">
        <v>1</v>
      </c>
      <c r="K82" t="s">
        <v>19</v>
      </c>
      <c r="L82" t="s">
        <v>80</v>
      </c>
      <c r="M82">
        <v>3.8410958904109589</v>
      </c>
      <c r="N82" t="s">
        <v>27</v>
      </c>
    </row>
    <row r="83" spans="2:14" hidden="1" x14ac:dyDescent="0.3">
      <c r="B83" t="s">
        <v>248</v>
      </c>
      <c r="C83" t="s">
        <v>249</v>
      </c>
      <c r="D83" t="s">
        <v>250</v>
      </c>
      <c r="E83" t="s">
        <v>35</v>
      </c>
      <c r="F83" t="s">
        <v>49</v>
      </c>
      <c r="G83" s="21">
        <v>90697.67</v>
      </c>
      <c r="H83" t="s">
        <v>18</v>
      </c>
      <c r="I83">
        <v>44221</v>
      </c>
      <c r="J83">
        <v>0.8</v>
      </c>
      <c r="K83" t="s">
        <v>19</v>
      </c>
      <c r="L83" t="s">
        <v>76</v>
      </c>
      <c r="M83">
        <v>3.4054794520547946</v>
      </c>
      <c r="N83" t="s">
        <v>21</v>
      </c>
    </row>
    <row r="84" spans="2:14" x14ac:dyDescent="0.3">
      <c r="B84" t="s">
        <v>251</v>
      </c>
      <c r="C84" t="s">
        <v>252</v>
      </c>
      <c r="D84" t="s">
        <v>253</v>
      </c>
      <c r="E84" t="s">
        <v>16</v>
      </c>
      <c r="F84" t="s">
        <v>36</v>
      </c>
      <c r="G84" s="21">
        <v>44403.77</v>
      </c>
      <c r="H84" t="s">
        <v>57</v>
      </c>
      <c r="I84">
        <v>43416</v>
      </c>
      <c r="J84">
        <v>1</v>
      </c>
      <c r="K84" t="s">
        <v>19</v>
      </c>
      <c r="L84" t="s">
        <v>26</v>
      </c>
      <c r="M84">
        <v>5.6109589041095891</v>
      </c>
      <c r="N84" t="s">
        <v>27</v>
      </c>
    </row>
    <row r="85" spans="2:14" hidden="1" x14ac:dyDescent="0.3">
      <c r="B85" t="s">
        <v>254</v>
      </c>
      <c r="C85" t="s">
        <v>255</v>
      </c>
      <c r="D85" t="s">
        <v>256</v>
      </c>
      <c r="E85" t="s">
        <v>35</v>
      </c>
      <c r="F85" t="s">
        <v>53</v>
      </c>
      <c r="G85" s="21">
        <v>49915.14</v>
      </c>
      <c r="H85" t="s">
        <v>57</v>
      </c>
      <c r="I85">
        <v>43550</v>
      </c>
      <c r="J85">
        <v>1</v>
      </c>
      <c r="K85" t="s">
        <v>19</v>
      </c>
      <c r="L85" t="s">
        <v>38</v>
      </c>
      <c r="M85">
        <v>5.2438356164383562</v>
      </c>
      <c r="N85" t="s">
        <v>27</v>
      </c>
    </row>
    <row r="86" spans="2:14" hidden="1" x14ac:dyDescent="0.3">
      <c r="B86" t="s">
        <v>257</v>
      </c>
      <c r="C86" t="s">
        <v>258</v>
      </c>
      <c r="D86" t="s">
        <v>259</v>
      </c>
      <c r="E86" t="s">
        <v>35</v>
      </c>
      <c r="F86" t="s">
        <v>49</v>
      </c>
      <c r="G86" s="21">
        <v>113616.23</v>
      </c>
      <c r="H86" t="s">
        <v>37</v>
      </c>
      <c r="I86">
        <v>43255</v>
      </c>
      <c r="J86">
        <v>1</v>
      </c>
      <c r="K86" t="s">
        <v>19</v>
      </c>
      <c r="L86" t="s">
        <v>38</v>
      </c>
      <c r="M86">
        <v>6.0520547945205481</v>
      </c>
      <c r="N86" t="s">
        <v>27</v>
      </c>
    </row>
    <row r="87" spans="2:14" hidden="1" x14ac:dyDescent="0.3">
      <c r="B87" t="s">
        <v>260</v>
      </c>
      <c r="C87" t="s">
        <v>261</v>
      </c>
      <c r="D87" t="s">
        <v>262</v>
      </c>
      <c r="E87" t="s">
        <v>35</v>
      </c>
      <c r="F87" t="s">
        <v>126</v>
      </c>
      <c r="G87" s="21">
        <v>68860.399999999994</v>
      </c>
      <c r="H87" t="s">
        <v>18</v>
      </c>
      <c r="I87">
        <v>43508</v>
      </c>
      <c r="J87">
        <v>0.4</v>
      </c>
      <c r="K87" t="s">
        <v>19</v>
      </c>
      <c r="L87" t="s">
        <v>31</v>
      </c>
      <c r="M87">
        <v>5.3589041095890408</v>
      </c>
      <c r="N87" t="s">
        <v>21</v>
      </c>
    </row>
    <row r="88" spans="2:14" hidden="1" x14ac:dyDescent="0.3">
      <c r="B88" t="s">
        <v>263</v>
      </c>
      <c r="C88" t="s">
        <v>264</v>
      </c>
      <c r="D88" t="s">
        <v>265</v>
      </c>
      <c r="E88" t="s">
        <v>35</v>
      </c>
      <c r="F88" t="s">
        <v>25</v>
      </c>
      <c r="G88" s="21">
        <v>71371.37</v>
      </c>
      <c r="H88" t="s">
        <v>18</v>
      </c>
      <c r="I88">
        <v>43392</v>
      </c>
      <c r="J88">
        <v>1</v>
      </c>
      <c r="K88" t="s">
        <v>19</v>
      </c>
      <c r="L88" t="s">
        <v>26</v>
      </c>
      <c r="M88">
        <v>5.6767123287671231</v>
      </c>
      <c r="N88" t="s">
        <v>27</v>
      </c>
    </row>
    <row r="89" spans="2:14" hidden="1" x14ac:dyDescent="0.3">
      <c r="B89" t="s">
        <v>266</v>
      </c>
      <c r="C89" t="s">
        <v>267</v>
      </c>
      <c r="D89" t="s">
        <v>268</v>
      </c>
      <c r="E89" t="s">
        <v>16</v>
      </c>
      <c r="F89" t="s">
        <v>87</v>
      </c>
      <c r="G89" s="21">
        <v>32269.91</v>
      </c>
      <c r="H89" t="s">
        <v>57</v>
      </c>
      <c r="I89">
        <v>43346</v>
      </c>
      <c r="J89">
        <v>1</v>
      </c>
      <c r="K89" t="s">
        <v>19</v>
      </c>
      <c r="L89" t="s">
        <v>38</v>
      </c>
      <c r="M89">
        <v>5.8027397260273972</v>
      </c>
      <c r="N89" t="s">
        <v>27</v>
      </c>
    </row>
    <row r="90" spans="2:14" hidden="1" x14ac:dyDescent="0.3">
      <c r="B90" t="s">
        <v>269</v>
      </c>
      <c r="C90" t="s">
        <v>270</v>
      </c>
      <c r="D90" t="s">
        <v>271</v>
      </c>
      <c r="E90" t="s">
        <v>35</v>
      </c>
      <c r="F90" t="s">
        <v>94</v>
      </c>
      <c r="G90" s="21">
        <v>31241.24</v>
      </c>
      <c r="H90" t="s">
        <v>57</v>
      </c>
      <c r="I90">
        <v>43725</v>
      </c>
      <c r="J90">
        <v>1</v>
      </c>
      <c r="K90" t="s">
        <v>19</v>
      </c>
      <c r="L90" t="s">
        <v>38</v>
      </c>
      <c r="M90">
        <v>4.7643835616438359</v>
      </c>
      <c r="N90" t="s">
        <v>27</v>
      </c>
    </row>
    <row r="91" spans="2:14" hidden="1" x14ac:dyDescent="0.3">
      <c r="B91" t="s">
        <v>272</v>
      </c>
      <c r="C91" t="s">
        <v>273</v>
      </c>
      <c r="D91" t="s">
        <v>274</v>
      </c>
      <c r="E91" t="s">
        <v>16</v>
      </c>
      <c r="F91" t="s">
        <v>42</v>
      </c>
      <c r="G91" s="21">
        <v>66017.179999999993</v>
      </c>
      <c r="H91" t="s">
        <v>18</v>
      </c>
      <c r="I91">
        <v>43643</v>
      </c>
      <c r="J91">
        <v>0.9</v>
      </c>
      <c r="K91" t="s">
        <v>19</v>
      </c>
      <c r="L91" t="s">
        <v>38</v>
      </c>
      <c r="M91">
        <v>4.9890410958904106</v>
      </c>
      <c r="N91" t="s">
        <v>21</v>
      </c>
    </row>
    <row r="92" spans="2:14" hidden="1" x14ac:dyDescent="0.3">
      <c r="B92" t="s">
        <v>275</v>
      </c>
      <c r="C92" t="s">
        <v>276</v>
      </c>
      <c r="D92" t="s">
        <v>277</v>
      </c>
      <c r="E92" t="s">
        <v>35</v>
      </c>
      <c r="F92" t="s">
        <v>94</v>
      </c>
      <c r="G92" s="21">
        <v>40445.29</v>
      </c>
      <c r="H92" t="s">
        <v>57</v>
      </c>
      <c r="I92">
        <v>44393</v>
      </c>
      <c r="J92">
        <v>1</v>
      </c>
      <c r="K92" t="s">
        <v>19</v>
      </c>
      <c r="L92" t="s">
        <v>72</v>
      </c>
      <c r="M92">
        <v>2.9342465753424656</v>
      </c>
      <c r="N92" t="s">
        <v>27</v>
      </c>
    </row>
    <row r="93" spans="2:14" hidden="1" x14ac:dyDescent="0.3">
      <c r="B93" t="s">
        <v>275</v>
      </c>
      <c r="C93" t="s">
        <v>278</v>
      </c>
      <c r="D93" t="s">
        <v>279</v>
      </c>
      <c r="E93" t="s">
        <v>35</v>
      </c>
      <c r="F93" t="s">
        <v>94</v>
      </c>
      <c r="G93" s="21">
        <v>40445.29</v>
      </c>
      <c r="H93" t="s">
        <v>57</v>
      </c>
      <c r="I93">
        <v>44393</v>
      </c>
      <c r="J93">
        <v>1</v>
      </c>
      <c r="K93" t="s">
        <v>19</v>
      </c>
      <c r="L93" t="s">
        <v>72</v>
      </c>
      <c r="M93">
        <v>2.9342465753424656</v>
      </c>
      <c r="N93" t="s">
        <v>27</v>
      </c>
    </row>
    <row r="94" spans="2:14" hidden="1" x14ac:dyDescent="0.3">
      <c r="B94" t="s">
        <v>280</v>
      </c>
      <c r="C94" t="s">
        <v>281</v>
      </c>
      <c r="D94" t="s">
        <v>282</v>
      </c>
      <c r="E94" t="s">
        <v>35</v>
      </c>
      <c r="F94" t="s">
        <v>64</v>
      </c>
      <c r="G94" s="21">
        <v>103494.94</v>
      </c>
      <c r="H94" t="s">
        <v>37</v>
      </c>
      <c r="I94">
        <v>43256</v>
      </c>
      <c r="J94">
        <v>1</v>
      </c>
      <c r="K94" t="s">
        <v>19</v>
      </c>
      <c r="L94" t="s">
        <v>38</v>
      </c>
      <c r="M94">
        <v>6.0493150684931507</v>
      </c>
      <c r="N94" t="s">
        <v>27</v>
      </c>
    </row>
    <row r="95" spans="2:14" hidden="1" x14ac:dyDescent="0.3">
      <c r="B95" t="s">
        <v>280</v>
      </c>
      <c r="C95" t="s">
        <v>281</v>
      </c>
      <c r="D95" t="s">
        <v>282</v>
      </c>
      <c r="E95" t="s">
        <v>35</v>
      </c>
      <c r="F95" t="s">
        <v>64</v>
      </c>
      <c r="G95" s="21">
        <v>103494.94</v>
      </c>
      <c r="H95" t="s">
        <v>37</v>
      </c>
      <c r="I95">
        <v>43256</v>
      </c>
      <c r="J95">
        <v>1</v>
      </c>
      <c r="K95" t="s">
        <v>19</v>
      </c>
      <c r="L95" t="s">
        <v>38</v>
      </c>
      <c r="M95">
        <v>6.0493150684931507</v>
      </c>
      <c r="N95" t="s">
        <v>27</v>
      </c>
    </row>
    <row r="96" spans="2:14" x14ac:dyDescent="0.3">
      <c r="B96" t="s">
        <v>283</v>
      </c>
      <c r="C96" t="s">
        <v>284</v>
      </c>
      <c r="D96" t="s">
        <v>285</v>
      </c>
      <c r="E96" t="s">
        <v>16</v>
      </c>
      <c r="F96" t="s">
        <v>36</v>
      </c>
      <c r="G96" s="21">
        <v>118442.54</v>
      </c>
      <c r="H96" t="s">
        <v>37</v>
      </c>
      <c r="I96">
        <v>44193</v>
      </c>
      <c r="J96">
        <v>1</v>
      </c>
      <c r="K96" t="s">
        <v>19</v>
      </c>
      <c r="L96" t="s">
        <v>80</v>
      </c>
      <c r="M96">
        <v>3.4821917808219176</v>
      </c>
      <c r="N96" t="s">
        <v>27</v>
      </c>
    </row>
    <row r="97" spans="2:14" hidden="1" x14ac:dyDescent="0.3">
      <c r="B97" t="s">
        <v>286</v>
      </c>
      <c r="C97" t="s">
        <v>287</v>
      </c>
      <c r="D97" t="s">
        <v>288</v>
      </c>
      <c r="E97" t="s">
        <v>16</v>
      </c>
      <c r="F97" t="s">
        <v>53</v>
      </c>
      <c r="G97" s="21">
        <v>44845.33</v>
      </c>
      <c r="H97" t="s">
        <v>57</v>
      </c>
      <c r="I97">
        <v>43277</v>
      </c>
      <c r="J97">
        <v>1</v>
      </c>
      <c r="K97" t="s">
        <v>19</v>
      </c>
      <c r="L97" t="s">
        <v>76</v>
      </c>
      <c r="M97">
        <v>5.9917808219178079</v>
      </c>
      <c r="N97" t="s">
        <v>27</v>
      </c>
    </row>
    <row r="98" spans="2:14" hidden="1" x14ac:dyDescent="0.3">
      <c r="B98" t="s">
        <v>289</v>
      </c>
      <c r="C98" t="s">
        <v>290</v>
      </c>
      <c r="D98" t="s">
        <v>291</v>
      </c>
      <c r="E98" t="s">
        <v>35</v>
      </c>
      <c r="F98" t="s">
        <v>68</v>
      </c>
      <c r="G98" s="21">
        <v>85455.53</v>
      </c>
      <c r="H98" t="s">
        <v>18</v>
      </c>
      <c r="I98">
        <v>43839</v>
      </c>
      <c r="J98">
        <v>1</v>
      </c>
      <c r="K98" t="s">
        <v>19</v>
      </c>
      <c r="L98" t="s">
        <v>20</v>
      </c>
      <c r="M98">
        <v>4.4520547945205475</v>
      </c>
      <c r="N98" t="s">
        <v>27</v>
      </c>
    </row>
    <row r="99" spans="2:14" hidden="1" x14ac:dyDescent="0.3">
      <c r="B99" t="s">
        <v>292</v>
      </c>
      <c r="C99" t="s">
        <v>293</v>
      </c>
      <c r="D99" t="s">
        <v>294</v>
      </c>
      <c r="E99" t="s">
        <v>35</v>
      </c>
      <c r="F99" t="s">
        <v>64</v>
      </c>
      <c r="G99" s="21">
        <v>69862.38</v>
      </c>
      <c r="H99" t="s">
        <v>18</v>
      </c>
      <c r="I99">
        <v>43458</v>
      </c>
      <c r="J99">
        <v>1</v>
      </c>
      <c r="K99" t="s">
        <v>19</v>
      </c>
      <c r="L99" t="s">
        <v>20</v>
      </c>
      <c r="M99">
        <v>5.4958904109589044</v>
      </c>
      <c r="N99" t="s">
        <v>27</v>
      </c>
    </row>
    <row r="100" spans="2:14" hidden="1" x14ac:dyDescent="0.3">
      <c r="B100" t="s">
        <v>295</v>
      </c>
      <c r="C100" t="s">
        <v>296</v>
      </c>
      <c r="D100" t="s">
        <v>297</v>
      </c>
      <c r="E100" t="s">
        <v>35</v>
      </c>
      <c r="F100" t="s">
        <v>53</v>
      </c>
      <c r="G100" s="21">
        <v>52270.22</v>
      </c>
      <c r="H100" t="s">
        <v>18</v>
      </c>
      <c r="I100">
        <v>43521</v>
      </c>
      <c r="J100">
        <v>0.3</v>
      </c>
      <c r="K100" t="s">
        <v>19</v>
      </c>
      <c r="L100" t="s">
        <v>72</v>
      </c>
      <c r="M100">
        <v>5.3232876712328769</v>
      </c>
      <c r="N100" t="s">
        <v>21</v>
      </c>
    </row>
    <row r="101" spans="2:14" hidden="1" x14ac:dyDescent="0.3">
      <c r="B101" t="s">
        <v>298</v>
      </c>
      <c r="C101" t="s">
        <v>299</v>
      </c>
      <c r="D101" t="s">
        <v>300</v>
      </c>
      <c r="E101" t="s">
        <v>16</v>
      </c>
      <c r="F101" t="s">
        <v>17</v>
      </c>
      <c r="G101" s="21">
        <v>99965.97</v>
      </c>
      <c r="H101" t="s">
        <v>18</v>
      </c>
      <c r="I101">
        <v>43133</v>
      </c>
      <c r="J101">
        <v>1</v>
      </c>
      <c r="K101" t="s">
        <v>19</v>
      </c>
      <c r="L101" t="s">
        <v>38</v>
      </c>
      <c r="M101">
        <v>6.3863013698630136</v>
      </c>
      <c r="N101" t="s">
        <v>27</v>
      </c>
    </row>
    <row r="102" spans="2:14" x14ac:dyDescent="0.3">
      <c r="B102" t="s">
        <v>301</v>
      </c>
      <c r="C102" t="s">
        <v>302</v>
      </c>
      <c r="D102" t="s">
        <v>303</v>
      </c>
      <c r="E102" t="s">
        <v>35</v>
      </c>
      <c r="F102" t="s">
        <v>36</v>
      </c>
      <c r="G102" s="21">
        <v>50855.53</v>
      </c>
      <c r="H102" t="s">
        <v>18</v>
      </c>
      <c r="I102">
        <v>44221</v>
      </c>
      <c r="J102">
        <v>1</v>
      </c>
      <c r="K102" t="s">
        <v>19</v>
      </c>
      <c r="L102" t="s">
        <v>20</v>
      </c>
      <c r="M102">
        <v>3.4054794520547946</v>
      </c>
      <c r="N102" t="s">
        <v>27</v>
      </c>
    </row>
    <row r="103" spans="2:14" hidden="1" x14ac:dyDescent="0.3">
      <c r="B103" t="s">
        <v>304</v>
      </c>
      <c r="C103" t="s">
        <v>305</v>
      </c>
      <c r="D103" t="s">
        <v>306</v>
      </c>
      <c r="E103" t="s">
        <v>35</v>
      </c>
      <c r="F103" t="s">
        <v>25</v>
      </c>
      <c r="G103" s="21">
        <v>90884.32</v>
      </c>
      <c r="H103" t="s">
        <v>18</v>
      </c>
      <c r="I103">
        <v>43826</v>
      </c>
      <c r="J103">
        <v>1</v>
      </c>
      <c r="K103" t="s">
        <v>19</v>
      </c>
      <c r="L103" t="s">
        <v>31</v>
      </c>
      <c r="M103">
        <v>4.4876712328767123</v>
      </c>
      <c r="N103" t="s">
        <v>27</v>
      </c>
    </row>
    <row r="104" spans="2:14" hidden="1" x14ac:dyDescent="0.3">
      <c r="B104" t="s">
        <v>304</v>
      </c>
      <c r="C104" t="s">
        <v>305</v>
      </c>
      <c r="D104" t="s">
        <v>306</v>
      </c>
      <c r="E104" t="s">
        <v>35</v>
      </c>
      <c r="F104" t="s">
        <v>25</v>
      </c>
      <c r="G104" s="21">
        <v>90884.32</v>
      </c>
      <c r="H104" t="s">
        <v>18</v>
      </c>
      <c r="I104">
        <v>43826</v>
      </c>
      <c r="J104">
        <v>1</v>
      </c>
      <c r="K104" t="s">
        <v>19</v>
      </c>
      <c r="L104" t="s">
        <v>31</v>
      </c>
      <c r="M104">
        <v>4.4876712328767123</v>
      </c>
      <c r="N104" t="s">
        <v>27</v>
      </c>
    </row>
    <row r="105" spans="2:14" hidden="1" x14ac:dyDescent="0.3">
      <c r="B105" t="s">
        <v>307</v>
      </c>
      <c r="C105" t="s">
        <v>308</v>
      </c>
      <c r="D105" t="s">
        <v>309</v>
      </c>
      <c r="E105" t="s">
        <v>16</v>
      </c>
      <c r="F105" t="s">
        <v>17</v>
      </c>
      <c r="G105" s="21">
        <v>56253.81</v>
      </c>
      <c r="H105" t="s">
        <v>18</v>
      </c>
      <c r="I105">
        <v>44421</v>
      </c>
      <c r="J105">
        <v>1</v>
      </c>
      <c r="K105" t="s">
        <v>19</v>
      </c>
      <c r="L105" t="s">
        <v>80</v>
      </c>
      <c r="M105">
        <v>2.8575342465753426</v>
      </c>
      <c r="N105" t="s">
        <v>27</v>
      </c>
    </row>
    <row r="106" spans="2:14" hidden="1" x14ac:dyDescent="0.3">
      <c r="B106" t="s">
        <v>310</v>
      </c>
      <c r="C106" t="s">
        <v>311</v>
      </c>
      <c r="D106" t="s">
        <v>312</v>
      </c>
      <c r="E106" t="s">
        <v>16</v>
      </c>
      <c r="F106" t="s">
        <v>94</v>
      </c>
      <c r="G106" s="21">
        <v>51798.25</v>
      </c>
      <c r="H106" t="s">
        <v>18</v>
      </c>
      <c r="I106">
        <v>43665</v>
      </c>
      <c r="J106">
        <v>1</v>
      </c>
      <c r="K106" t="s">
        <v>19</v>
      </c>
      <c r="L106" t="s">
        <v>26</v>
      </c>
      <c r="M106">
        <v>4.9287671232876713</v>
      </c>
      <c r="N106" t="s">
        <v>27</v>
      </c>
    </row>
    <row r="107" spans="2:14" x14ac:dyDescent="0.3">
      <c r="B107" t="s">
        <v>313</v>
      </c>
      <c r="C107" t="s">
        <v>314</v>
      </c>
      <c r="D107" t="s">
        <v>315</v>
      </c>
      <c r="E107" t="s">
        <v>16</v>
      </c>
      <c r="F107" t="s">
        <v>36</v>
      </c>
      <c r="G107" s="21">
        <v>114772.32</v>
      </c>
      <c r="H107" t="s">
        <v>37</v>
      </c>
      <c r="I107">
        <v>44251</v>
      </c>
      <c r="J107">
        <v>1</v>
      </c>
      <c r="K107" t="s">
        <v>19</v>
      </c>
      <c r="L107" t="s">
        <v>31</v>
      </c>
      <c r="M107">
        <v>3.3232876712328765</v>
      </c>
      <c r="N107" t="s">
        <v>27</v>
      </c>
    </row>
    <row r="108" spans="2:14" hidden="1" x14ac:dyDescent="0.3">
      <c r="B108" t="s">
        <v>316</v>
      </c>
      <c r="C108" t="s">
        <v>317</v>
      </c>
      <c r="D108" t="s">
        <v>318</v>
      </c>
      <c r="E108" t="s">
        <v>35</v>
      </c>
      <c r="F108" t="s">
        <v>42</v>
      </c>
      <c r="G108" s="21">
        <v>89605.13</v>
      </c>
      <c r="H108" t="s">
        <v>18</v>
      </c>
      <c r="I108">
        <v>43258</v>
      </c>
      <c r="J108">
        <v>1</v>
      </c>
      <c r="K108" t="s">
        <v>19</v>
      </c>
      <c r="L108" t="s">
        <v>76</v>
      </c>
      <c r="M108">
        <v>6.043835616438356</v>
      </c>
      <c r="N108" t="s">
        <v>27</v>
      </c>
    </row>
    <row r="109" spans="2:14" x14ac:dyDescent="0.3">
      <c r="B109" t="s">
        <v>319</v>
      </c>
      <c r="C109" t="s">
        <v>320</v>
      </c>
      <c r="D109" t="s">
        <v>321</v>
      </c>
      <c r="E109" t="s">
        <v>16</v>
      </c>
      <c r="F109" t="s">
        <v>36</v>
      </c>
      <c r="G109" s="21">
        <v>88425.08</v>
      </c>
      <c r="H109" t="s">
        <v>18</v>
      </c>
      <c r="I109">
        <v>43662</v>
      </c>
      <c r="J109">
        <v>1</v>
      </c>
      <c r="K109" t="s">
        <v>19</v>
      </c>
      <c r="L109" t="s">
        <v>26</v>
      </c>
      <c r="M109">
        <v>4.9369863013698634</v>
      </c>
      <c r="N109" t="s">
        <v>27</v>
      </c>
    </row>
    <row r="110" spans="2:14" hidden="1" x14ac:dyDescent="0.3">
      <c r="B110" t="s">
        <v>322</v>
      </c>
      <c r="C110" t="s">
        <v>323</v>
      </c>
      <c r="D110" t="s">
        <v>324</v>
      </c>
      <c r="E110" t="s">
        <v>16</v>
      </c>
      <c r="F110" t="s">
        <v>42</v>
      </c>
      <c r="G110" s="21">
        <v>104903.79</v>
      </c>
      <c r="H110" t="s">
        <v>37</v>
      </c>
      <c r="I110">
        <v>43649</v>
      </c>
      <c r="J110">
        <v>1</v>
      </c>
      <c r="K110" t="s">
        <v>19</v>
      </c>
      <c r="L110" t="s">
        <v>72</v>
      </c>
      <c r="M110">
        <v>4.9726027397260273</v>
      </c>
      <c r="N110" t="s">
        <v>27</v>
      </c>
    </row>
    <row r="111" spans="2:14" hidden="1" x14ac:dyDescent="0.3">
      <c r="B111" t="s">
        <v>325</v>
      </c>
      <c r="C111" t="s">
        <v>326</v>
      </c>
      <c r="D111" t="s">
        <v>327</v>
      </c>
      <c r="E111" t="s">
        <v>16</v>
      </c>
      <c r="F111" t="s">
        <v>87</v>
      </c>
      <c r="G111" s="21">
        <v>69057.320000000007</v>
      </c>
      <c r="H111" t="s">
        <v>18</v>
      </c>
      <c r="I111">
        <v>43390</v>
      </c>
      <c r="J111">
        <v>1</v>
      </c>
      <c r="K111" t="s">
        <v>19</v>
      </c>
      <c r="L111" t="s">
        <v>20</v>
      </c>
      <c r="M111">
        <v>5.6821917808219178</v>
      </c>
      <c r="N111" t="s">
        <v>27</v>
      </c>
    </row>
    <row r="112" spans="2:14" hidden="1" x14ac:dyDescent="0.3">
      <c r="B112" t="s">
        <v>325</v>
      </c>
      <c r="C112" t="s">
        <v>326</v>
      </c>
      <c r="D112" t="s">
        <v>327</v>
      </c>
      <c r="E112" t="s">
        <v>16</v>
      </c>
      <c r="F112" t="s">
        <v>87</v>
      </c>
      <c r="G112" s="21">
        <v>69057.320000000007</v>
      </c>
      <c r="H112" t="s">
        <v>18</v>
      </c>
      <c r="I112">
        <v>43390</v>
      </c>
      <c r="J112">
        <v>1</v>
      </c>
      <c r="K112" t="s">
        <v>19</v>
      </c>
      <c r="L112" t="s">
        <v>20</v>
      </c>
      <c r="M112">
        <v>5.6821917808219178</v>
      </c>
      <c r="N112" t="s">
        <v>27</v>
      </c>
    </row>
    <row r="113" spans="2:14" hidden="1" x14ac:dyDescent="0.3">
      <c r="B113" t="s">
        <v>328</v>
      </c>
      <c r="C113" t="s">
        <v>329</v>
      </c>
      <c r="D113" t="s">
        <v>330</v>
      </c>
      <c r="E113" t="s">
        <v>35</v>
      </c>
      <c r="F113" t="s">
        <v>94</v>
      </c>
      <c r="G113" s="21">
        <v>77743.149999999994</v>
      </c>
      <c r="H113" t="s">
        <v>18</v>
      </c>
      <c r="I113">
        <v>43920</v>
      </c>
      <c r="J113">
        <v>1</v>
      </c>
      <c r="K113" t="s">
        <v>19</v>
      </c>
      <c r="L113" t="s">
        <v>72</v>
      </c>
      <c r="M113">
        <v>4.2301369863013702</v>
      </c>
      <c r="N113" t="s">
        <v>27</v>
      </c>
    </row>
    <row r="114" spans="2:14" x14ac:dyDescent="0.3">
      <c r="B114" t="s">
        <v>331</v>
      </c>
      <c r="C114" t="s">
        <v>332</v>
      </c>
      <c r="D114" t="s">
        <v>333</v>
      </c>
      <c r="E114" t="s">
        <v>35</v>
      </c>
      <c r="F114" t="s">
        <v>36</v>
      </c>
      <c r="G114" s="21">
        <v>108872.77</v>
      </c>
      <c r="H114" t="s">
        <v>37</v>
      </c>
      <c r="I114">
        <v>43521</v>
      </c>
      <c r="J114">
        <v>1</v>
      </c>
      <c r="K114" t="s">
        <v>19</v>
      </c>
      <c r="L114" t="s">
        <v>38</v>
      </c>
      <c r="M114">
        <v>5.3232876712328769</v>
      </c>
      <c r="N114" t="s">
        <v>27</v>
      </c>
    </row>
    <row r="115" spans="2:14" hidden="1" x14ac:dyDescent="0.3">
      <c r="B115" t="s">
        <v>334</v>
      </c>
      <c r="C115" t="s">
        <v>335</v>
      </c>
      <c r="D115" t="s">
        <v>336</v>
      </c>
      <c r="E115" t="s">
        <v>16</v>
      </c>
      <c r="F115" t="s">
        <v>53</v>
      </c>
      <c r="G115" s="21">
        <v>68887.839999999997</v>
      </c>
      <c r="H115" t="s">
        <v>18</v>
      </c>
      <c r="I115">
        <v>43297</v>
      </c>
      <c r="J115">
        <v>1</v>
      </c>
      <c r="K115" t="s">
        <v>19</v>
      </c>
      <c r="L115" t="s">
        <v>38</v>
      </c>
      <c r="M115">
        <v>5.9369863013698634</v>
      </c>
      <c r="N115" t="s">
        <v>27</v>
      </c>
    </row>
    <row r="116" spans="2:14" hidden="1" x14ac:dyDescent="0.3">
      <c r="B116" t="s">
        <v>337</v>
      </c>
      <c r="C116" t="s">
        <v>338</v>
      </c>
      <c r="D116" t="s">
        <v>339</v>
      </c>
      <c r="E116" t="s">
        <v>16</v>
      </c>
      <c r="F116" t="s">
        <v>94</v>
      </c>
      <c r="G116" s="21">
        <v>66865.490000000005</v>
      </c>
      <c r="H116" t="s">
        <v>18</v>
      </c>
      <c r="I116">
        <v>43514</v>
      </c>
      <c r="J116">
        <v>1</v>
      </c>
      <c r="K116" t="s">
        <v>19</v>
      </c>
      <c r="L116" t="s">
        <v>76</v>
      </c>
      <c r="M116">
        <v>5.3424657534246576</v>
      </c>
      <c r="N116" t="s">
        <v>27</v>
      </c>
    </row>
    <row r="117" spans="2:14" hidden="1" x14ac:dyDescent="0.3">
      <c r="B117" t="s">
        <v>337</v>
      </c>
      <c r="C117" t="s">
        <v>338</v>
      </c>
      <c r="D117" t="s">
        <v>339</v>
      </c>
      <c r="E117" t="s">
        <v>16</v>
      </c>
      <c r="F117" t="s">
        <v>94</v>
      </c>
      <c r="G117" s="21">
        <v>66865.490000000005</v>
      </c>
      <c r="H117" t="s">
        <v>18</v>
      </c>
      <c r="I117">
        <v>43514</v>
      </c>
      <c r="J117">
        <v>1</v>
      </c>
      <c r="K117" t="s">
        <v>19</v>
      </c>
      <c r="L117" t="s">
        <v>76</v>
      </c>
      <c r="M117">
        <v>5.3424657534246576</v>
      </c>
      <c r="N117" t="s">
        <v>27</v>
      </c>
    </row>
    <row r="118" spans="2:14" hidden="1" x14ac:dyDescent="0.3">
      <c r="B118" t="s">
        <v>340</v>
      </c>
      <c r="C118" t="s">
        <v>341</v>
      </c>
      <c r="D118" t="s">
        <v>342</v>
      </c>
      <c r="E118" t="s">
        <v>16</v>
      </c>
      <c r="F118" t="s">
        <v>64</v>
      </c>
      <c r="G118" s="21">
        <v>100731.95</v>
      </c>
      <c r="H118" t="s">
        <v>37</v>
      </c>
      <c r="I118">
        <v>43936</v>
      </c>
      <c r="J118">
        <v>1</v>
      </c>
      <c r="K118" t="s">
        <v>19</v>
      </c>
      <c r="L118" t="s">
        <v>80</v>
      </c>
      <c r="M118">
        <v>4.1863013698630134</v>
      </c>
      <c r="N118" t="s">
        <v>27</v>
      </c>
    </row>
    <row r="119" spans="2:14" hidden="1" x14ac:dyDescent="0.3">
      <c r="B119" t="s">
        <v>343</v>
      </c>
      <c r="C119" t="s">
        <v>344</v>
      </c>
      <c r="D119" t="s">
        <v>345</v>
      </c>
      <c r="E119" t="s">
        <v>190</v>
      </c>
      <c r="F119" t="s">
        <v>53</v>
      </c>
      <c r="G119" s="21">
        <v>107107.6</v>
      </c>
      <c r="H119" t="s">
        <v>37</v>
      </c>
      <c r="I119">
        <v>43325</v>
      </c>
      <c r="J119">
        <v>0.9</v>
      </c>
      <c r="K119" t="s">
        <v>19</v>
      </c>
      <c r="L119" t="s">
        <v>72</v>
      </c>
      <c r="M119">
        <v>5.86027397260274</v>
      </c>
      <c r="N119" t="s">
        <v>21</v>
      </c>
    </row>
    <row r="120" spans="2:14" hidden="1" x14ac:dyDescent="0.3">
      <c r="B120" t="s">
        <v>346</v>
      </c>
      <c r="C120" t="s">
        <v>347</v>
      </c>
      <c r="D120" t="s">
        <v>348</v>
      </c>
      <c r="E120" t="s">
        <v>16</v>
      </c>
      <c r="F120" t="s">
        <v>126</v>
      </c>
      <c r="G120" s="21">
        <v>102129.37</v>
      </c>
      <c r="H120" t="s">
        <v>37</v>
      </c>
      <c r="I120">
        <v>44396</v>
      </c>
      <c r="J120">
        <v>1</v>
      </c>
      <c r="K120" t="s">
        <v>19</v>
      </c>
      <c r="L120" t="s">
        <v>31</v>
      </c>
      <c r="M120">
        <v>2.9260273972602739</v>
      </c>
      <c r="N120" t="s">
        <v>27</v>
      </c>
    </row>
    <row r="121" spans="2:14" hidden="1" x14ac:dyDescent="0.3">
      <c r="B121" t="s">
        <v>349</v>
      </c>
      <c r="C121" t="s">
        <v>350</v>
      </c>
      <c r="D121" t="s">
        <v>351</v>
      </c>
      <c r="E121" t="s">
        <v>16</v>
      </c>
      <c r="F121" t="s">
        <v>49</v>
      </c>
      <c r="G121" s="21">
        <v>75733.740000000005</v>
      </c>
      <c r="H121" t="s">
        <v>18</v>
      </c>
      <c r="I121">
        <v>44382</v>
      </c>
      <c r="J121">
        <v>1</v>
      </c>
      <c r="K121" t="s">
        <v>19</v>
      </c>
      <c r="L121" t="s">
        <v>26</v>
      </c>
      <c r="M121">
        <v>2.9643835616438357</v>
      </c>
      <c r="N121" t="s">
        <v>27</v>
      </c>
    </row>
    <row r="122" spans="2:14" hidden="1" x14ac:dyDescent="0.3">
      <c r="B122" t="s">
        <v>352</v>
      </c>
      <c r="C122" t="s">
        <v>353</v>
      </c>
      <c r="D122" t="s">
        <v>354</v>
      </c>
      <c r="E122" t="s">
        <v>16</v>
      </c>
      <c r="F122" t="s">
        <v>126</v>
      </c>
      <c r="G122" s="21">
        <v>78020.39</v>
      </c>
      <c r="H122" t="s">
        <v>18</v>
      </c>
      <c r="I122">
        <v>43899</v>
      </c>
      <c r="J122">
        <v>1</v>
      </c>
      <c r="K122" t="s">
        <v>19</v>
      </c>
      <c r="L122" t="s">
        <v>38</v>
      </c>
      <c r="M122">
        <v>4.2876712328767121</v>
      </c>
      <c r="N122" t="s">
        <v>27</v>
      </c>
    </row>
    <row r="123" spans="2:14" hidden="1" x14ac:dyDescent="0.3">
      <c r="B123" t="s">
        <v>355</v>
      </c>
      <c r="C123" t="s">
        <v>356</v>
      </c>
      <c r="D123" t="s">
        <v>357</v>
      </c>
      <c r="E123" t="s">
        <v>16</v>
      </c>
      <c r="F123" t="s">
        <v>17</v>
      </c>
      <c r="G123" s="21">
        <v>95677.9</v>
      </c>
      <c r="H123" t="s">
        <v>18</v>
      </c>
      <c r="I123">
        <v>44396</v>
      </c>
      <c r="J123">
        <v>0.3</v>
      </c>
      <c r="K123" t="s">
        <v>19</v>
      </c>
      <c r="L123" t="s">
        <v>72</v>
      </c>
      <c r="M123">
        <v>2.9260273972602739</v>
      </c>
      <c r="N123" t="s">
        <v>21</v>
      </c>
    </row>
    <row r="124" spans="2:14" x14ac:dyDescent="0.3">
      <c r="B124" t="s">
        <v>358</v>
      </c>
      <c r="C124" t="s">
        <v>359</v>
      </c>
      <c r="D124" t="s">
        <v>360</v>
      </c>
      <c r="E124" t="s">
        <v>35</v>
      </c>
      <c r="F124" t="s">
        <v>36</v>
      </c>
      <c r="G124" s="21">
        <v>109143.17</v>
      </c>
      <c r="H124" t="s">
        <v>37</v>
      </c>
      <c r="I124">
        <v>43945</v>
      </c>
      <c r="J124">
        <v>1</v>
      </c>
      <c r="K124" t="s">
        <v>19</v>
      </c>
      <c r="L124" t="s">
        <v>20</v>
      </c>
      <c r="M124">
        <v>4.161643835616438</v>
      </c>
      <c r="N124" t="s">
        <v>27</v>
      </c>
    </row>
    <row r="125" spans="2:14" hidden="1" x14ac:dyDescent="0.3">
      <c r="B125" t="s">
        <v>361</v>
      </c>
      <c r="C125" t="s">
        <v>362</v>
      </c>
      <c r="D125" t="s">
        <v>363</v>
      </c>
      <c r="E125" t="s">
        <v>16</v>
      </c>
      <c r="F125" t="s">
        <v>87</v>
      </c>
      <c r="G125" s="21">
        <v>28305.08</v>
      </c>
      <c r="H125" t="s">
        <v>57</v>
      </c>
      <c r="I125">
        <v>43754</v>
      </c>
      <c r="J125">
        <v>1</v>
      </c>
      <c r="K125" t="s">
        <v>19</v>
      </c>
      <c r="L125" t="s">
        <v>38</v>
      </c>
      <c r="M125">
        <v>4.6849315068493151</v>
      </c>
      <c r="N125" t="s">
        <v>27</v>
      </c>
    </row>
    <row r="126" spans="2:14" hidden="1" x14ac:dyDescent="0.3">
      <c r="B126" t="s">
        <v>364</v>
      </c>
      <c r="C126" t="s">
        <v>365</v>
      </c>
      <c r="D126" t="s">
        <v>366</v>
      </c>
      <c r="E126" t="s">
        <v>35</v>
      </c>
      <c r="F126" t="s">
        <v>42</v>
      </c>
      <c r="G126" s="21">
        <v>76932.600000000006</v>
      </c>
      <c r="H126" t="s">
        <v>18</v>
      </c>
      <c r="I126">
        <v>43493</v>
      </c>
      <c r="J126">
        <v>1</v>
      </c>
      <c r="K126" t="s">
        <v>19</v>
      </c>
      <c r="L126" t="s">
        <v>26</v>
      </c>
      <c r="M126">
        <v>5.4</v>
      </c>
      <c r="N126" t="s">
        <v>27</v>
      </c>
    </row>
    <row r="127" spans="2:14" hidden="1" x14ac:dyDescent="0.3">
      <c r="B127" t="s">
        <v>367</v>
      </c>
      <c r="C127" t="s">
        <v>368</v>
      </c>
      <c r="D127" t="s">
        <v>369</v>
      </c>
      <c r="E127" t="s">
        <v>35</v>
      </c>
      <c r="F127" t="s">
        <v>87</v>
      </c>
      <c r="G127" s="21">
        <v>69913.39</v>
      </c>
      <c r="H127" t="s">
        <v>18</v>
      </c>
      <c r="I127">
        <v>43584</v>
      </c>
      <c r="J127">
        <v>1</v>
      </c>
      <c r="K127" t="s">
        <v>19</v>
      </c>
      <c r="L127" t="s">
        <v>38</v>
      </c>
      <c r="M127">
        <v>5.1506849315068495</v>
      </c>
      <c r="N127" t="s">
        <v>27</v>
      </c>
    </row>
    <row r="128" spans="2:14" hidden="1" x14ac:dyDescent="0.3">
      <c r="B128" t="s">
        <v>370</v>
      </c>
      <c r="C128" t="s">
        <v>371</v>
      </c>
      <c r="D128" t="s">
        <v>372</v>
      </c>
      <c r="E128" t="s">
        <v>35</v>
      </c>
      <c r="F128" t="s">
        <v>94</v>
      </c>
      <c r="G128" s="21">
        <v>111229.47</v>
      </c>
      <c r="H128" t="s">
        <v>37</v>
      </c>
      <c r="I128">
        <v>43402</v>
      </c>
      <c r="J128">
        <v>1</v>
      </c>
      <c r="K128" t="s">
        <v>19</v>
      </c>
      <c r="L128" t="s">
        <v>38</v>
      </c>
      <c r="M128">
        <v>5.6493150684931503</v>
      </c>
      <c r="N128" t="s">
        <v>27</v>
      </c>
    </row>
    <row r="129" spans="2:14" hidden="1" x14ac:dyDescent="0.3">
      <c r="B129" t="s">
        <v>373</v>
      </c>
      <c r="C129" t="s">
        <v>374</v>
      </c>
      <c r="D129" t="s">
        <v>375</v>
      </c>
      <c r="E129" t="s">
        <v>16</v>
      </c>
      <c r="F129" t="s">
        <v>87</v>
      </c>
      <c r="G129" s="21">
        <v>120000</v>
      </c>
      <c r="H129" t="s">
        <v>37</v>
      </c>
      <c r="I129">
        <v>43902</v>
      </c>
      <c r="J129">
        <v>0.9</v>
      </c>
      <c r="K129" t="s">
        <v>19</v>
      </c>
      <c r="L129" t="s">
        <v>38</v>
      </c>
      <c r="M129">
        <v>4.279452054794521</v>
      </c>
      <c r="N129" t="s">
        <v>21</v>
      </c>
    </row>
    <row r="130" spans="2:14" hidden="1" x14ac:dyDescent="0.3">
      <c r="B130" t="s">
        <v>376</v>
      </c>
      <c r="C130" t="s">
        <v>377</v>
      </c>
      <c r="D130" t="s">
        <v>378</v>
      </c>
      <c r="E130" t="s">
        <v>16</v>
      </c>
      <c r="F130" t="s">
        <v>64</v>
      </c>
      <c r="G130" s="21">
        <v>85264.38</v>
      </c>
      <c r="H130" t="s">
        <v>18</v>
      </c>
      <c r="I130">
        <v>43220</v>
      </c>
      <c r="J130">
        <v>1</v>
      </c>
      <c r="K130" t="s">
        <v>19</v>
      </c>
      <c r="L130" t="s">
        <v>72</v>
      </c>
      <c r="M130">
        <v>6.1479452054794521</v>
      </c>
      <c r="N130" t="s">
        <v>27</v>
      </c>
    </row>
    <row r="131" spans="2:14" hidden="1" x14ac:dyDescent="0.3">
      <c r="B131" t="s">
        <v>379</v>
      </c>
      <c r="C131" t="s">
        <v>380</v>
      </c>
      <c r="D131" t="s">
        <v>381</v>
      </c>
      <c r="E131" t="s">
        <v>35</v>
      </c>
      <c r="F131" t="s">
        <v>87</v>
      </c>
      <c r="G131" s="21">
        <v>100424.23</v>
      </c>
      <c r="H131" t="s">
        <v>37</v>
      </c>
      <c r="I131">
        <v>43801</v>
      </c>
      <c r="J131">
        <v>1</v>
      </c>
      <c r="K131" t="s">
        <v>19</v>
      </c>
      <c r="L131" t="s">
        <v>80</v>
      </c>
      <c r="M131">
        <v>4.5561643835616437</v>
      </c>
      <c r="N131" t="s">
        <v>27</v>
      </c>
    </row>
    <row r="132" spans="2:14" hidden="1" x14ac:dyDescent="0.3">
      <c r="B132" t="s">
        <v>382</v>
      </c>
      <c r="C132" t="s">
        <v>383</v>
      </c>
      <c r="D132" t="s">
        <v>384</v>
      </c>
      <c r="E132" t="s">
        <v>16</v>
      </c>
      <c r="F132" t="s">
        <v>116</v>
      </c>
      <c r="G132" s="21">
        <v>71924.850000000006</v>
      </c>
      <c r="H132" t="s">
        <v>18</v>
      </c>
      <c r="I132">
        <v>43822</v>
      </c>
      <c r="J132">
        <v>1</v>
      </c>
      <c r="K132" t="s">
        <v>19</v>
      </c>
      <c r="L132" t="s">
        <v>72</v>
      </c>
      <c r="M132">
        <v>4.4986301369863018</v>
      </c>
      <c r="N132" t="s">
        <v>27</v>
      </c>
    </row>
    <row r="133" spans="2:14" hidden="1" x14ac:dyDescent="0.3">
      <c r="B133" t="s">
        <v>385</v>
      </c>
      <c r="C133" t="s">
        <v>386</v>
      </c>
      <c r="D133" t="s">
        <v>387</v>
      </c>
      <c r="E133" t="s">
        <v>16</v>
      </c>
      <c r="F133" t="s">
        <v>25</v>
      </c>
      <c r="G133" s="21">
        <v>61688.77</v>
      </c>
      <c r="H133" t="s">
        <v>18</v>
      </c>
      <c r="I133">
        <v>43346</v>
      </c>
      <c r="J133">
        <v>0.9</v>
      </c>
      <c r="K133" t="s">
        <v>19</v>
      </c>
      <c r="L133" t="s">
        <v>72</v>
      </c>
      <c r="M133">
        <v>5.8027397260273972</v>
      </c>
      <c r="N133" t="s">
        <v>21</v>
      </c>
    </row>
    <row r="134" spans="2:14" hidden="1" x14ac:dyDescent="0.3">
      <c r="B134" t="s">
        <v>388</v>
      </c>
      <c r="C134" t="s">
        <v>389</v>
      </c>
      <c r="D134" t="s">
        <v>390</v>
      </c>
      <c r="E134" t="s">
        <v>16</v>
      </c>
      <c r="F134" t="s">
        <v>94</v>
      </c>
      <c r="G134" s="21">
        <v>75475.929999999993</v>
      </c>
      <c r="H134" t="s">
        <v>18</v>
      </c>
      <c r="I134">
        <v>43794</v>
      </c>
      <c r="J134">
        <v>1</v>
      </c>
      <c r="K134" t="s">
        <v>19</v>
      </c>
      <c r="L134" t="s">
        <v>38</v>
      </c>
      <c r="M134">
        <v>4.5753424657534243</v>
      </c>
      <c r="N134" t="s">
        <v>27</v>
      </c>
    </row>
    <row r="135" spans="2:14" hidden="1" x14ac:dyDescent="0.3">
      <c r="B135" t="s">
        <v>391</v>
      </c>
      <c r="C135" t="s">
        <v>392</v>
      </c>
      <c r="D135" t="s">
        <v>393</v>
      </c>
      <c r="E135" t="s">
        <v>16</v>
      </c>
      <c r="F135" t="s">
        <v>17</v>
      </c>
      <c r="G135" s="21">
        <v>37902.35</v>
      </c>
      <c r="H135" t="s">
        <v>57</v>
      </c>
      <c r="I135">
        <v>43823</v>
      </c>
      <c r="J135">
        <v>1</v>
      </c>
      <c r="K135" t="s">
        <v>19</v>
      </c>
      <c r="L135" t="s">
        <v>72</v>
      </c>
      <c r="M135">
        <v>4.4958904109589044</v>
      </c>
      <c r="N135" t="s">
        <v>27</v>
      </c>
    </row>
    <row r="136" spans="2:14" hidden="1" x14ac:dyDescent="0.3">
      <c r="B136" t="s">
        <v>391</v>
      </c>
      <c r="C136" t="s">
        <v>394</v>
      </c>
      <c r="D136" t="s">
        <v>395</v>
      </c>
      <c r="E136" t="s">
        <v>16</v>
      </c>
      <c r="F136" t="s">
        <v>17</v>
      </c>
      <c r="G136" s="21">
        <v>37902.35</v>
      </c>
      <c r="H136" t="s">
        <v>57</v>
      </c>
      <c r="I136">
        <v>43823</v>
      </c>
      <c r="J136">
        <v>1</v>
      </c>
      <c r="K136" t="s">
        <v>19</v>
      </c>
      <c r="L136" t="s">
        <v>72</v>
      </c>
      <c r="M136">
        <v>4.4958904109589044</v>
      </c>
      <c r="N136" t="s">
        <v>27</v>
      </c>
    </row>
    <row r="137" spans="2:14" hidden="1" x14ac:dyDescent="0.3">
      <c r="B137" t="s">
        <v>396</v>
      </c>
      <c r="C137" t="s">
        <v>397</v>
      </c>
      <c r="D137" t="s">
        <v>398</v>
      </c>
      <c r="E137" t="s">
        <v>16</v>
      </c>
      <c r="F137" t="s">
        <v>116</v>
      </c>
      <c r="G137" s="21">
        <v>63555.73</v>
      </c>
      <c r="H137" t="s">
        <v>18</v>
      </c>
      <c r="I137">
        <v>44159</v>
      </c>
      <c r="J137">
        <v>1</v>
      </c>
      <c r="K137" t="s">
        <v>19</v>
      </c>
      <c r="L137" t="s">
        <v>72</v>
      </c>
      <c r="M137">
        <v>3.5753424657534247</v>
      </c>
      <c r="N137" t="s">
        <v>27</v>
      </c>
    </row>
    <row r="138" spans="2:14" hidden="1" x14ac:dyDescent="0.3">
      <c r="B138" t="s">
        <v>399</v>
      </c>
      <c r="C138" t="s">
        <v>400</v>
      </c>
      <c r="D138" t="s">
        <v>401</v>
      </c>
      <c r="E138" t="s">
        <v>16</v>
      </c>
      <c r="F138" t="s">
        <v>94</v>
      </c>
      <c r="G138" s="21">
        <v>68197.899999999994</v>
      </c>
      <c r="H138" t="s">
        <v>18</v>
      </c>
      <c r="I138">
        <v>44119</v>
      </c>
      <c r="J138">
        <v>1</v>
      </c>
      <c r="K138" t="s">
        <v>19</v>
      </c>
      <c r="L138" t="s">
        <v>80</v>
      </c>
      <c r="M138">
        <v>3.6849315068493151</v>
      </c>
      <c r="N138" t="s">
        <v>27</v>
      </c>
    </row>
    <row r="139" spans="2:14" x14ac:dyDescent="0.3">
      <c r="B139" t="s">
        <v>402</v>
      </c>
      <c r="C139" t="s">
        <v>403</v>
      </c>
      <c r="D139" t="s">
        <v>404</v>
      </c>
      <c r="E139" t="s">
        <v>16</v>
      </c>
      <c r="F139" t="s">
        <v>36</v>
      </c>
      <c r="G139" s="21">
        <v>94815.28</v>
      </c>
      <c r="H139" t="s">
        <v>18</v>
      </c>
      <c r="I139">
        <v>43440</v>
      </c>
      <c r="J139">
        <v>1</v>
      </c>
      <c r="K139" t="s">
        <v>19</v>
      </c>
      <c r="L139" t="s">
        <v>76</v>
      </c>
      <c r="M139">
        <v>5.5452054794520551</v>
      </c>
      <c r="N139" t="s">
        <v>27</v>
      </c>
    </row>
    <row r="140" spans="2:14" hidden="1" x14ac:dyDescent="0.3">
      <c r="B140" t="s">
        <v>405</v>
      </c>
      <c r="C140" t="s">
        <v>406</v>
      </c>
      <c r="D140" t="s">
        <v>407</v>
      </c>
      <c r="E140" t="s">
        <v>35</v>
      </c>
      <c r="F140" t="s">
        <v>68</v>
      </c>
      <c r="G140" s="21">
        <v>52748.63</v>
      </c>
      <c r="H140" t="s">
        <v>18</v>
      </c>
      <c r="I140">
        <v>43857</v>
      </c>
      <c r="J140">
        <v>1</v>
      </c>
      <c r="K140" t="s">
        <v>19</v>
      </c>
      <c r="L140" t="s">
        <v>72</v>
      </c>
      <c r="M140">
        <v>4.4027397260273968</v>
      </c>
      <c r="N140" t="s">
        <v>27</v>
      </c>
    </row>
    <row r="141" spans="2:14" hidden="1" x14ac:dyDescent="0.3">
      <c r="B141" t="s">
        <v>408</v>
      </c>
      <c r="C141" t="s">
        <v>409</v>
      </c>
      <c r="D141" t="s">
        <v>410</v>
      </c>
      <c r="E141" t="s">
        <v>16</v>
      </c>
      <c r="F141" t="s">
        <v>87</v>
      </c>
      <c r="G141" s="21">
        <v>109163.39</v>
      </c>
      <c r="H141" t="s">
        <v>37</v>
      </c>
      <c r="I141">
        <v>44019</v>
      </c>
      <c r="J141">
        <v>0.8</v>
      </c>
      <c r="K141" t="s">
        <v>19</v>
      </c>
      <c r="L141" t="s">
        <v>76</v>
      </c>
      <c r="M141">
        <v>3.9589041095890409</v>
      </c>
      <c r="N141" t="s">
        <v>21</v>
      </c>
    </row>
    <row r="142" spans="2:14" hidden="1" x14ac:dyDescent="0.3">
      <c r="B142" t="s">
        <v>411</v>
      </c>
      <c r="C142" t="s">
        <v>412</v>
      </c>
      <c r="D142" t="s">
        <v>413</v>
      </c>
      <c r="E142" t="s">
        <v>16</v>
      </c>
      <c r="F142" t="s">
        <v>116</v>
      </c>
      <c r="G142" s="21">
        <v>88034.67</v>
      </c>
      <c r="H142" t="s">
        <v>18</v>
      </c>
      <c r="I142">
        <v>43669</v>
      </c>
      <c r="J142">
        <v>1</v>
      </c>
      <c r="K142" t="s">
        <v>19</v>
      </c>
      <c r="L142" t="s">
        <v>38</v>
      </c>
      <c r="M142">
        <v>4.9178082191780819</v>
      </c>
      <c r="N142" t="s">
        <v>27</v>
      </c>
    </row>
    <row r="143" spans="2:14" hidden="1" x14ac:dyDescent="0.3">
      <c r="B143" t="s">
        <v>414</v>
      </c>
      <c r="C143" t="s">
        <v>415</v>
      </c>
      <c r="D143" t="s">
        <v>416</v>
      </c>
      <c r="E143" t="s">
        <v>16</v>
      </c>
      <c r="F143" t="s">
        <v>87</v>
      </c>
      <c r="G143" s="21">
        <v>42161.77</v>
      </c>
      <c r="H143" t="s">
        <v>57</v>
      </c>
      <c r="I143">
        <v>43494</v>
      </c>
      <c r="J143">
        <v>1</v>
      </c>
      <c r="K143" t="s">
        <v>19</v>
      </c>
      <c r="L143" t="s">
        <v>80</v>
      </c>
      <c r="M143">
        <v>5.397260273972603</v>
      </c>
      <c r="N143" t="s">
        <v>27</v>
      </c>
    </row>
    <row r="144" spans="2:14" hidden="1" x14ac:dyDescent="0.3">
      <c r="B144" t="s">
        <v>417</v>
      </c>
      <c r="C144" t="s">
        <v>418</v>
      </c>
      <c r="D144" t="s">
        <v>419</v>
      </c>
      <c r="E144" t="s">
        <v>35</v>
      </c>
      <c r="F144" t="s">
        <v>116</v>
      </c>
      <c r="G144" s="21">
        <v>59258.19</v>
      </c>
      <c r="H144" t="s">
        <v>18</v>
      </c>
      <c r="I144">
        <v>43452</v>
      </c>
      <c r="J144">
        <v>0.8</v>
      </c>
      <c r="K144" t="s">
        <v>19</v>
      </c>
      <c r="L144" t="s">
        <v>76</v>
      </c>
      <c r="M144">
        <v>5.5123287671232877</v>
      </c>
      <c r="N144" t="s">
        <v>21</v>
      </c>
    </row>
    <row r="145" spans="2:14" hidden="1" x14ac:dyDescent="0.3">
      <c r="B145" t="s">
        <v>417</v>
      </c>
      <c r="C145" t="s">
        <v>418</v>
      </c>
      <c r="D145" t="s">
        <v>419</v>
      </c>
      <c r="E145" t="s">
        <v>35</v>
      </c>
      <c r="F145" t="s">
        <v>116</v>
      </c>
      <c r="G145" s="21">
        <v>59258.19</v>
      </c>
      <c r="H145" t="s">
        <v>18</v>
      </c>
      <c r="I145">
        <v>43452</v>
      </c>
      <c r="J145">
        <v>0.8</v>
      </c>
      <c r="K145" t="s">
        <v>19</v>
      </c>
      <c r="L145" t="s">
        <v>76</v>
      </c>
      <c r="M145">
        <v>5.5123287671232877</v>
      </c>
      <c r="N145" t="s">
        <v>21</v>
      </c>
    </row>
    <row r="146" spans="2:14" hidden="1" x14ac:dyDescent="0.3">
      <c r="B146" t="s">
        <v>420</v>
      </c>
      <c r="C146" t="s">
        <v>421</v>
      </c>
      <c r="D146" t="s">
        <v>422</v>
      </c>
      <c r="E146" t="s">
        <v>16</v>
      </c>
      <c r="F146" t="s">
        <v>17</v>
      </c>
      <c r="G146" s="21">
        <v>71570.990000000005</v>
      </c>
      <c r="H146" t="s">
        <v>18</v>
      </c>
      <c r="I146">
        <v>44249</v>
      </c>
      <c r="J146">
        <v>0.5</v>
      </c>
      <c r="K146" t="s">
        <v>19</v>
      </c>
      <c r="L146" t="s">
        <v>26</v>
      </c>
      <c r="M146">
        <v>3.3287671232876712</v>
      </c>
      <c r="N146" t="s">
        <v>21</v>
      </c>
    </row>
    <row r="147" spans="2:14" hidden="1" x14ac:dyDescent="0.3">
      <c r="B147" t="s">
        <v>423</v>
      </c>
      <c r="C147" t="s">
        <v>424</v>
      </c>
      <c r="D147" t="s">
        <v>425</v>
      </c>
      <c r="E147" t="s">
        <v>35</v>
      </c>
      <c r="F147" t="s">
        <v>53</v>
      </c>
      <c r="G147" s="21">
        <v>67633.850000000006</v>
      </c>
      <c r="H147" t="s">
        <v>18</v>
      </c>
      <c r="I147">
        <v>43340</v>
      </c>
      <c r="J147">
        <v>1</v>
      </c>
      <c r="K147" t="s">
        <v>19</v>
      </c>
      <c r="L147" t="s">
        <v>31</v>
      </c>
      <c r="M147">
        <v>5.8191780821917805</v>
      </c>
      <c r="N147" t="s">
        <v>27</v>
      </c>
    </row>
    <row r="148" spans="2:14" hidden="1" x14ac:dyDescent="0.3">
      <c r="B148" t="s">
        <v>426</v>
      </c>
      <c r="C148" t="s">
        <v>427</v>
      </c>
      <c r="D148" t="s">
        <v>428</v>
      </c>
      <c r="E148" t="s">
        <v>35</v>
      </c>
      <c r="F148" t="s">
        <v>49</v>
      </c>
      <c r="G148" s="21">
        <v>89838.77</v>
      </c>
      <c r="H148" t="s">
        <v>18</v>
      </c>
      <c r="I148">
        <v>43602</v>
      </c>
      <c r="J148">
        <v>1</v>
      </c>
      <c r="K148" t="s">
        <v>19</v>
      </c>
      <c r="L148" t="s">
        <v>38</v>
      </c>
      <c r="M148">
        <v>5.1013698630136988</v>
      </c>
      <c r="N148" t="s">
        <v>27</v>
      </c>
    </row>
    <row r="149" spans="2:14" hidden="1" x14ac:dyDescent="0.3">
      <c r="B149" t="s">
        <v>429</v>
      </c>
      <c r="C149" t="s">
        <v>430</v>
      </c>
      <c r="D149" t="s">
        <v>431</v>
      </c>
      <c r="E149" t="s">
        <v>35</v>
      </c>
      <c r="F149" t="s">
        <v>49</v>
      </c>
      <c r="G149" s="21">
        <v>28481.16</v>
      </c>
      <c r="H149" t="s">
        <v>57</v>
      </c>
      <c r="I149">
        <v>43916</v>
      </c>
      <c r="J149">
        <v>1</v>
      </c>
      <c r="K149" t="s">
        <v>19</v>
      </c>
      <c r="L149" t="s">
        <v>26</v>
      </c>
      <c r="M149">
        <v>4.2410958904109588</v>
      </c>
      <c r="N149" t="s">
        <v>27</v>
      </c>
    </row>
    <row r="150" spans="2:14" hidden="1" x14ac:dyDescent="0.3">
      <c r="B150" t="s">
        <v>429</v>
      </c>
      <c r="C150" t="s">
        <v>432</v>
      </c>
      <c r="D150" t="s">
        <v>433</v>
      </c>
      <c r="E150" t="s">
        <v>35</v>
      </c>
      <c r="F150" t="s">
        <v>49</v>
      </c>
      <c r="G150" s="21">
        <v>28481.16</v>
      </c>
      <c r="H150" t="s">
        <v>57</v>
      </c>
      <c r="I150">
        <v>43916</v>
      </c>
      <c r="J150">
        <v>1</v>
      </c>
      <c r="K150" t="s">
        <v>19</v>
      </c>
      <c r="L150" t="s">
        <v>26</v>
      </c>
      <c r="M150">
        <v>4.2410958904109588</v>
      </c>
      <c r="N150" t="s">
        <v>27</v>
      </c>
    </row>
    <row r="151" spans="2:14" x14ac:dyDescent="0.3">
      <c r="B151" t="s">
        <v>434</v>
      </c>
      <c r="C151" t="s">
        <v>435</v>
      </c>
      <c r="D151" t="s">
        <v>436</v>
      </c>
      <c r="E151" t="s">
        <v>16</v>
      </c>
      <c r="F151" t="s">
        <v>36</v>
      </c>
      <c r="G151" s="21">
        <v>114425.19</v>
      </c>
      <c r="H151" t="s">
        <v>37</v>
      </c>
      <c r="I151">
        <v>43857</v>
      </c>
      <c r="J151">
        <v>1</v>
      </c>
      <c r="K151" t="s">
        <v>19</v>
      </c>
      <c r="L151" t="s">
        <v>20</v>
      </c>
      <c r="M151">
        <v>4.4027397260273968</v>
      </c>
      <c r="N151" t="s">
        <v>27</v>
      </c>
    </row>
    <row r="152" spans="2:14" hidden="1" x14ac:dyDescent="0.3">
      <c r="B152" t="s">
        <v>437</v>
      </c>
      <c r="C152" t="s">
        <v>438</v>
      </c>
      <c r="D152" t="s">
        <v>439</v>
      </c>
      <c r="E152" t="s">
        <v>35</v>
      </c>
      <c r="F152" t="s">
        <v>49</v>
      </c>
      <c r="G152" s="21">
        <v>99460.78</v>
      </c>
      <c r="H152" t="s">
        <v>18</v>
      </c>
      <c r="I152">
        <v>43956</v>
      </c>
      <c r="J152">
        <v>1</v>
      </c>
      <c r="K152" t="s">
        <v>19</v>
      </c>
      <c r="L152" t="s">
        <v>38</v>
      </c>
      <c r="M152">
        <v>4.1315068493150688</v>
      </c>
      <c r="N152" t="s">
        <v>27</v>
      </c>
    </row>
    <row r="153" spans="2:14" hidden="1" x14ac:dyDescent="0.3">
      <c r="B153" t="s">
        <v>440</v>
      </c>
      <c r="C153" t="s">
        <v>441</v>
      </c>
      <c r="D153" t="s">
        <v>442</v>
      </c>
      <c r="E153" t="s">
        <v>35</v>
      </c>
      <c r="F153" t="s">
        <v>116</v>
      </c>
      <c r="G153" s="21">
        <v>30077.45</v>
      </c>
      <c r="H153" t="s">
        <v>57</v>
      </c>
      <c r="I153">
        <v>43474</v>
      </c>
      <c r="J153">
        <v>1</v>
      </c>
      <c r="K153" t="s">
        <v>19</v>
      </c>
      <c r="L153" t="s">
        <v>20</v>
      </c>
      <c r="M153">
        <v>5.4520547945205475</v>
      </c>
      <c r="N153" t="s">
        <v>27</v>
      </c>
    </row>
    <row r="154" spans="2:14" hidden="1" x14ac:dyDescent="0.3">
      <c r="B154" t="s">
        <v>443</v>
      </c>
      <c r="C154" t="s">
        <v>444</v>
      </c>
      <c r="D154" t="s">
        <v>445</v>
      </c>
      <c r="E154" t="s">
        <v>35</v>
      </c>
      <c r="F154" t="s">
        <v>94</v>
      </c>
      <c r="G154" s="21">
        <v>80360.41</v>
      </c>
      <c r="H154" t="s">
        <v>18</v>
      </c>
      <c r="I154">
        <v>44167</v>
      </c>
      <c r="J154">
        <v>1</v>
      </c>
      <c r="K154" t="s">
        <v>19</v>
      </c>
      <c r="L154" t="s">
        <v>38</v>
      </c>
      <c r="M154">
        <v>3.5534246575342467</v>
      </c>
      <c r="N154" t="s">
        <v>27</v>
      </c>
    </row>
    <row r="155" spans="2:14" hidden="1" x14ac:dyDescent="0.3">
      <c r="B155" t="s">
        <v>446</v>
      </c>
      <c r="C155" t="s">
        <v>447</v>
      </c>
      <c r="D155" t="s">
        <v>448</v>
      </c>
      <c r="E155" t="s">
        <v>16</v>
      </c>
      <c r="F155" t="s">
        <v>94</v>
      </c>
      <c r="G155" s="21">
        <v>68795.48</v>
      </c>
      <c r="H155" t="s">
        <v>18</v>
      </c>
      <c r="I155">
        <v>44277</v>
      </c>
      <c r="J155">
        <v>0.2</v>
      </c>
      <c r="K155" t="s">
        <v>19</v>
      </c>
      <c r="L155" t="s">
        <v>38</v>
      </c>
      <c r="M155">
        <v>3.2520547945205478</v>
      </c>
      <c r="N155" t="s">
        <v>21</v>
      </c>
    </row>
    <row r="156" spans="2:14" hidden="1" x14ac:dyDescent="0.3">
      <c r="B156" t="s">
        <v>446</v>
      </c>
      <c r="C156" t="s">
        <v>447</v>
      </c>
      <c r="D156" t="s">
        <v>448</v>
      </c>
      <c r="E156" t="s">
        <v>16</v>
      </c>
      <c r="F156" t="s">
        <v>94</v>
      </c>
      <c r="G156" s="21">
        <v>68795.48</v>
      </c>
      <c r="H156" t="s">
        <v>18</v>
      </c>
      <c r="I156">
        <v>44277</v>
      </c>
      <c r="J156">
        <v>0.2</v>
      </c>
      <c r="K156" t="s">
        <v>19</v>
      </c>
      <c r="L156" t="s">
        <v>38</v>
      </c>
      <c r="M156">
        <v>3.2520547945205478</v>
      </c>
      <c r="N156" t="s">
        <v>21</v>
      </c>
    </row>
    <row r="157" spans="2:14" hidden="1" x14ac:dyDescent="0.3">
      <c r="B157" t="s">
        <v>449</v>
      </c>
      <c r="C157" t="s">
        <v>450</v>
      </c>
      <c r="D157" t="s">
        <v>451</v>
      </c>
      <c r="E157" t="s">
        <v>35</v>
      </c>
      <c r="F157" t="s">
        <v>25</v>
      </c>
      <c r="G157" s="21">
        <v>88511.17</v>
      </c>
      <c r="H157" t="s">
        <v>18</v>
      </c>
      <c r="I157">
        <v>43950</v>
      </c>
      <c r="J157">
        <v>1</v>
      </c>
      <c r="K157" t="s">
        <v>19</v>
      </c>
      <c r="L157" t="s">
        <v>31</v>
      </c>
      <c r="M157">
        <v>4.1479452054794521</v>
      </c>
      <c r="N157" t="s">
        <v>27</v>
      </c>
    </row>
    <row r="158" spans="2:14" hidden="1" x14ac:dyDescent="0.3">
      <c r="B158" t="s">
        <v>452</v>
      </c>
      <c r="C158" t="s">
        <v>453</v>
      </c>
      <c r="D158" t="s">
        <v>454</v>
      </c>
      <c r="E158" t="s">
        <v>35</v>
      </c>
      <c r="F158" t="s">
        <v>53</v>
      </c>
      <c r="G158" s="21">
        <v>57925.91</v>
      </c>
      <c r="H158" t="s">
        <v>18</v>
      </c>
      <c r="I158">
        <v>43572</v>
      </c>
      <c r="J158">
        <v>0.5</v>
      </c>
      <c r="K158" t="s">
        <v>19</v>
      </c>
      <c r="L158" t="s">
        <v>20</v>
      </c>
      <c r="M158">
        <v>5.183561643835616</v>
      </c>
      <c r="N158" t="s">
        <v>21</v>
      </c>
    </row>
    <row r="159" spans="2:14" hidden="1" x14ac:dyDescent="0.3">
      <c r="B159" t="s">
        <v>455</v>
      </c>
      <c r="C159" t="s">
        <v>456</v>
      </c>
      <c r="D159" t="s">
        <v>457</v>
      </c>
      <c r="E159" t="s">
        <v>35</v>
      </c>
      <c r="F159" t="s">
        <v>25</v>
      </c>
      <c r="G159" s="21">
        <v>80169.42</v>
      </c>
      <c r="H159" t="s">
        <v>18</v>
      </c>
      <c r="I159">
        <v>44053</v>
      </c>
      <c r="J159">
        <v>1</v>
      </c>
      <c r="K159" t="s">
        <v>19</v>
      </c>
      <c r="L159" t="s">
        <v>80</v>
      </c>
      <c r="M159">
        <v>3.8657534246575342</v>
      </c>
      <c r="N159" t="s">
        <v>27</v>
      </c>
    </row>
    <row r="160" spans="2:14" hidden="1" x14ac:dyDescent="0.3">
      <c r="B160" t="s">
        <v>455</v>
      </c>
      <c r="C160" t="s">
        <v>456</v>
      </c>
      <c r="D160" t="s">
        <v>457</v>
      </c>
      <c r="E160" t="s">
        <v>35</v>
      </c>
      <c r="F160" t="s">
        <v>25</v>
      </c>
      <c r="G160" s="21">
        <v>80169.42</v>
      </c>
      <c r="H160" t="s">
        <v>18</v>
      </c>
      <c r="I160">
        <v>44053</v>
      </c>
      <c r="J160">
        <v>1</v>
      </c>
      <c r="K160" t="s">
        <v>19</v>
      </c>
      <c r="L160" t="s">
        <v>80</v>
      </c>
      <c r="M160">
        <v>3.8657534246575342</v>
      </c>
      <c r="N160" t="s">
        <v>27</v>
      </c>
    </row>
    <row r="161" spans="2:14" hidden="1" x14ac:dyDescent="0.3">
      <c r="B161" t="s">
        <v>458</v>
      </c>
      <c r="C161" t="s">
        <v>459</v>
      </c>
      <c r="D161" t="s">
        <v>460</v>
      </c>
      <c r="E161" t="s">
        <v>35</v>
      </c>
      <c r="F161" t="s">
        <v>87</v>
      </c>
      <c r="G161" s="21">
        <v>88689.09</v>
      </c>
      <c r="H161" t="s">
        <v>18</v>
      </c>
      <c r="I161">
        <v>43740</v>
      </c>
      <c r="J161">
        <v>1</v>
      </c>
      <c r="K161" t="s">
        <v>19</v>
      </c>
      <c r="L161" t="s">
        <v>76</v>
      </c>
      <c r="M161">
        <v>4.7232876712328764</v>
      </c>
      <c r="N161" t="s">
        <v>27</v>
      </c>
    </row>
    <row r="162" spans="2:14" hidden="1" x14ac:dyDescent="0.3">
      <c r="B162" t="s">
        <v>461</v>
      </c>
      <c r="C162" t="s">
        <v>305</v>
      </c>
      <c r="D162" t="s">
        <v>306</v>
      </c>
      <c r="E162" t="s">
        <v>35</v>
      </c>
      <c r="F162" t="s">
        <v>25</v>
      </c>
      <c r="G162" s="21">
        <v>90884.32</v>
      </c>
      <c r="H162" t="s">
        <v>18</v>
      </c>
      <c r="I162">
        <v>44039</v>
      </c>
      <c r="J162">
        <v>0.5</v>
      </c>
      <c r="K162" t="s">
        <v>19</v>
      </c>
      <c r="L162" t="s">
        <v>31</v>
      </c>
      <c r="M162">
        <v>3.904109589041096</v>
      </c>
      <c r="N162" t="s">
        <v>21</v>
      </c>
    </row>
    <row r="163" spans="2:14" hidden="1" x14ac:dyDescent="0.3">
      <c r="B163" t="s">
        <v>462</v>
      </c>
      <c r="C163" t="s">
        <v>463</v>
      </c>
      <c r="D163" t="s">
        <v>464</v>
      </c>
      <c r="E163" t="s">
        <v>35</v>
      </c>
      <c r="F163" t="s">
        <v>68</v>
      </c>
      <c r="G163" s="21">
        <v>69709.509999999995</v>
      </c>
      <c r="H163" t="s">
        <v>18</v>
      </c>
      <c r="I163">
        <v>43472</v>
      </c>
      <c r="J163">
        <v>1</v>
      </c>
      <c r="K163" t="s">
        <v>19</v>
      </c>
      <c r="L163" t="s">
        <v>26</v>
      </c>
      <c r="M163">
        <v>5.4575342465753423</v>
      </c>
      <c r="N163" t="s">
        <v>27</v>
      </c>
    </row>
    <row r="164" spans="2:14" hidden="1" x14ac:dyDescent="0.3">
      <c r="B164" t="s">
        <v>465</v>
      </c>
      <c r="C164" t="s">
        <v>466</v>
      </c>
      <c r="D164" t="s">
        <v>467</v>
      </c>
      <c r="E164" t="s">
        <v>190</v>
      </c>
      <c r="F164" t="s">
        <v>53</v>
      </c>
      <c r="G164" s="21">
        <v>98012.63</v>
      </c>
      <c r="H164" t="s">
        <v>18</v>
      </c>
      <c r="I164">
        <v>43780</v>
      </c>
      <c r="J164">
        <v>1</v>
      </c>
      <c r="K164" t="s">
        <v>19</v>
      </c>
      <c r="L164" t="s">
        <v>38</v>
      </c>
      <c r="M164">
        <v>4.6136986301369864</v>
      </c>
      <c r="N164" t="s">
        <v>27</v>
      </c>
    </row>
    <row r="165" spans="2:14" hidden="1" x14ac:dyDescent="0.3">
      <c r="B165" t="s">
        <v>468</v>
      </c>
      <c r="C165" t="s">
        <v>469</v>
      </c>
      <c r="D165" t="s">
        <v>470</v>
      </c>
      <c r="E165" t="s">
        <v>35</v>
      </c>
      <c r="F165" t="s">
        <v>64</v>
      </c>
      <c r="G165" s="21">
        <v>28329.77</v>
      </c>
      <c r="H165" t="s">
        <v>57</v>
      </c>
      <c r="I165">
        <v>43402</v>
      </c>
      <c r="J165">
        <v>1</v>
      </c>
      <c r="K165" t="s">
        <v>19</v>
      </c>
      <c r="L165" t="s">
        <v>76</v>
      </c>
      <c r="M165">
        <v>5.6493150684931503</v>
      </c>
      <c r="N165" t="s">
        <v>27</v>
      </c>
    </row>
    <row r="166" spans="2:14" hidden="1" x14ac:dyDescent="0.3">
      <c r="B166" t="s">
        <v>471</v>
      </c>
      <c r="C166" t="s">
        <v>472</v>
      </c>
      <c r="D166" t="s">
        <v>473</v>
      </c>
      <c r="E166" t="s">
        <v>190</v>
      </c>
      <c r="F166" t="s">
        <v>64</v>
      </c>
      <c r="G166" s="21">
        <v>67957.899999999994</v>
      </c>
      <c r="H166" t="s">
        <v>18</v>
      </c>
      <c r="I166">
        <v>43430</v>
      </c>
      <c r="J166">
        <v>1</v>
      </c>
      <c r="K166" t="s">
        <v>19</v>
      </c>
      <c r="L166" t="s">
        <v>72</v>
      </c>
      <c r="M166">
        <v>5.5726027397260278</v>
      </c>
      <c r="N166" t="s">
        <v>27</v>
      </c>
    </row>
    <row r="167" spans="2:14" hidden="1" x14ac:dyDescent="0.3">
      <c r="B167" t="s">
        <v>474</v>
      </c>
      <c r="C167" t="s">
        <v>475</v>
      </c>
      <c r="D167" t="s">
        <v>476</v>
      </c>
      <c r="E167" t="s">
        <v>16</v>
      </c>
      <c r="F167" t="s">
        <v>53</v>
      </c>
      <c r="G167" s="21">
        <v>69163.39</v>
      </c>
      <c r="H167" t="s">
        <v>18</v>
      </c>
      <c r="I167">
        <v>43397</v>
      </c>
      <c r="J167">
        <v>1</v>
      </c>
      <c r="K167" t="s">
        <v>19</v>
      </c>
      <c r="L167" t="s">
        <v>38</v>
      </c>
      <c r="M167">
        <v>5.6630136986301371</v>
      </c>
      <c r="N167" t="s">
        <v>27</v>
      </c>
    </row>
    <row r="168" spans="2:14" hidden="1" x14ac:dyDescent="0.3">
      <c r="B168" t="s">
        <v>474</v>
      </c>
      <c r="C168" t="s">
        <v>475</v>
      </c>
      <c r="D168" t="s">
        <v>476</v>
      </c>
      <c r="E168" t="s">
        <v>16</v>
      </c>
      <c r="F168" t="s">
        <v>53</v>
      </c>
      <c r="G168" s="21">
        <v>69163.39</v>
      </c>
      <c r="H168" t="s">
        <v>18</v>
      </c>
      <c r="I168">
        <v>43397</v>
      </c>
      <c r="J168">
        <v>1</v>
      </c>
      <c r="K168" t="s">
        <v>19</v>
      </c>
      <c r="L168" t="s">
        <v>38</v>
      </c>
      <c r="M168">
        <v>5.6630136986301371</v>
      </c>
      <c r="N168" t="s">
        <v>27</v>
      </c>
    </row>
    <row r="169" spans="2:14" hidden="1" x14ac:dyDescent="0.3">
      <c r="B169" t="s">
        <v>477</v>
      </c>
      <c r="C169" t="s">
        <v>478</v>
      </c>
      <c r="D169" t="s">
        <v>479</v>
      </c>
      <c r="E169" t="s">
        <v>35</v>
      </c>
      <c r="F169" t="s">
        <v>126</v>
      </c>
      <c r="G169" s="21">
        <v>96753.78</v>
      </c>
      <c r="H169" t="s">
        <v>18</v>
      </c>
      <c r="I169">
        <v>44494</v>
      </c>
      <c r="J169">
        <v>1</v>
      </c>
      <c r="K169" t="s">
        <v>19</v>
      </c>
      <c r="L169" t="s">
        <v>80</v>
      </c>
      <c r="M169">
        <v>2.6575342465753424</v>
      </c>
      <c r="N169" t="s">
        <v>27</v>
      </c>
    </row>
    <row r="170" spans="2:14" hidden="1" x14ac:dyDescent="0.3">
      <c r="B170" t="s">
        <v>477</v>
      </c>
      <c r="C170" t="s">
        <v>478</v>
      </c>
      <c r="D170" t="s">
        <v>479</v>
      </c>
      <c r="E170" t="s">
        <v>35</v>
      </c>
      <c r="F170" t="s">
        <v>126</v>
      </c>
      <c r="G170" s="21">
        <v>96753.78</v>
      </c>
      <c r="H170" t="s">
        <v>18</v>
      </c>
      <c r="I170">
        <v>44494</v>
      </c>
      <c r="J170">
        <v>1</v>
      </c>
      <c r="K170" t="s">
        <v>19</v>
      </c>
      <c r="L170" t="s">
        <v>80</v>
      </c>
      <c r="M170">
        <v>2.6575342465753424</v>
      </c>
      <c r="N170" t="s">
        <v>27</v>
      </c>
    </row>
    <row r="171" spans="2:14" hidden="1" x14ac:dyDescent="0.3">
      <c r="B171" t="s">
        <v>480</v>
      </c>
      <c r="C171" t="s">
        <v>481</v>
      </c>
      <c r="D171" t="s">
        <v>482</v>
      </c>
      <c r="E171" t="s">
        <v>16</v>
      </c>
      <c r="F171" t="s">
        <v>116</v>
      </c>
      <c r="G171" s="21">
        <v>28974.03</v>
      </c>
      <c r="H171" t="s">
        <v>57</v>
      </c>
      <c r="I171">
        <v>43733</v>
      </c>
      <c r="J171">
        <v>1</v>
      </c>
      <c r="K171" t="s">
        <v>19</v>
      </c>
      <c r="L171" t="s">
        <v>80</v>
      </c>
      <c r="M171">
        <v>4.7424657534246579</v>
      </c>
      <c r="N171" t="s">
        <v>27</v>
      </c>
    </row>
    <row r="172" spans="2:14" hidden="1" x14ac:dyDescent="0.3">
      <c r="B172" t="s">
        <v>483</v>
      </c>
      <c r="C172" t="s">
        <v>484</v>
      </c>
      <c r="D172" t="s">
        <v>485</v>
      </c>
      <c r="E172" t="s">
        <v>16</v>
      </c>
      <c r="F172" t="s">
        <v>17</v>
      </c>
      <c r="G172" s="21">
        <v>57002.02</v>
      </c>
      <c r="H172" t="s">
        <v>18</v>
      </c>
      <c r="I172">
        <v>43192</v>
      </c>
      <c r="J172">
        <v>0.7</v>
      </c>
      <c r="K172" t="s">
        <v>19</v>
      </c>
      <c r="L172" t="s">
        <v>26</v>
      </c>
      <c r="M172">
        <v>6.2246575342465755</v>
      </c>
      <c r="N172" t="s">
        <v>21</v>
      </c>
    </row>
    <row r="173" spans="2:14" hidden="1" x14ac:dyDescent="0.3">
      <c r="B173" t="s">
        <v>486</v>
      </c>
      <c r="C173" t="s">
        <v>487</v>
      </c>
      <c r="D173" t="s">
        <v>488</v>
      </c>
      <c r="E173" t="s">
        <v>16</v>
      </c>
      <c r="F173" t="s">
        <v>25</v>
      </c>
      <c r="G173" s="21">
        <v>33031.26</v>
      </c>
      <c r="H173" t="s">
        <v>57</v>
      </c>
      <c r="I173">
        <v>43468</v>
      </c>
      <c r="J173">
        <v>0.4</v>
      </c>
      <c r="K173" t="s">
        <v>19</v>
      </c>
      <c r="L173" t="s">
        <v>26</v>
      </c>
      <c r="M173">
        <v>5.4684931506849317</v>
      </c>
      <c r="N173" t="s">
        <v>21</v>
      </c>
    </row>
    <row r="174" spans="2:14" hidden="1" x14ac:dyDescent="0.3">
      <c r="B174" t="s">
        <v>489</v>
      </c>
      <c r="C174" t="s">
        <v>490</v>
      </c>
      <c r="D174" t="s">
        <v>491</v>
      </c>
      <c r="E174" t="s">
        <v>16</v>
      </c>
      <c r="F174" t="s">
        <v>126</v>
      </c>
      <c r="G174" s="21">
        <v>84762.76</v>
      </c>
      <c r="H174" t="s">
        <v>18</v>
      </c>
      <c r="I174">
        <v>43332</v>
      </c>
      <c r="J174">
        <v>1</v>
      </c>
      <c r="K174" t="s">
        <v>19</v>
      </c>
      <c r="L174" t="s">
        <v>26</v>
      </c>
      <c r="M174">
        <v>5.8410958904109593</v>
      </c>
      <c r="N174" t="s">
        <v>27</v>
      </c>
    </row>
    <row r="175" spans="2:14" x14ac:dyDescent="0.3">
      <c r="B175" t="s">
        <v>492</v>
      </c>
      <c r="C175" t="s">
        <v>493</v>
      </c>
      <c r="D175" t="s">
        <v>494</v>
      </c>
      <c r="E175" t="s">
        <v>35</v>
      </c>
      <c r="F175" t="s">
        <v>36</v>
      </c>
      <c r="G175" s="21">
        <v>92943.89</v>
      </c>
      <c r="H175" t="s">
        <v>18</v>
      </c>
      <c r="I175">
        <v>44510</v>
      </c>
      <c r="J175">
        <v>1</v>
      </c>
      <c r="K175" t="s">
        <v>19</v>
      </c>
      <c r="L175" t="s">
        <v>26</v>
      </c>
      <c r="M175">
        <v>2.6136986301369864</v>
      </c>
      <c r="N175" t="s">
        <v>27</v>
      </c>
    </row>
    <row r="176" spans="2:14" hidden="1" x14ac:dyDescent="0.3">
      <c r="B176" t="s">
        <v>495</v>
      </c>
      <c r="C176" t="s">
        <v>496</v>
      </c>
      <c r="D176" t="s">
        <v>497</v>
      </c>
      <c r="E176" t="s">
        <v>16</v>
      </c>
      <c r="F176" t="s">
        <v>68</v>
      </c>
      <c r="G176" s="21">
        <v>39700.82</v>
      </c>
      <c r="H176" t="s">
        <v>57</v>
      </c>
      <c r="I176">
        <v>44203</v>
      </c>
      <c r="J176">
        <v>0.8</v>
      </c>
      <c r="K176" t="s">
        <v>19</v>
      </c>
      <c r="L176" t="s">
        <v>72</v>
      </c>
      <c r="M176">
        <v>3.4547945205479453</v>
      </c>
      <c r="N176" t="s">
        <v>21</v>
      </c>
    </row>
    <row r="177" spans="2:14" hidden="1" x14ac:dyDescent="0.3">
      <c r="B177" t="s">
        <v>495</v>
      </c>
      <c r="C177" t="s">
        <v>71</v>
      </c>
      <c r="D177" t="s">
        <v>498</v>
      </c>
      <c r="E177" t="s">
        <v>16</v>
      </c>
      <c r="F177" t="s">
        <v>68</v>
      </c>
      <c r="G177" s="21">
        <v>39700.82</v>
      </c>
      <c r="H177" t="s">
        <v>57</v>
      </c>
      <c r="I177">
        <v>44203</v>
      </c>
      <c r="J177">
        <v>0.8</v>
      </c>
      <c r="K177" t="s">
        <v>19</v>
      </c>
      <c r="L177" t="s">
        <v>72</v>
      </c>
      <c r="M177">
        <v>3.4547945205479453</v>
      </c>
      <c r="N177" t="s">
        <v>21</v>
      </c>
    </row>
    <row r="178" spans="2:14" hidden="1" x14ac:dyDescent="0.3">
      <c r="B178" t="s">
        <v>499</v>
      </c>
      <c r="C178" t="s">
        <v>500</v>
      </c>
      <c r="D178" t="s">
        <v>501</v>
      </c>
      <c r="E178" t="s">
        <v>35</v>
      </c>
      <c r="F178" t="s">
        <v>25</v>
      </c>
      <c r="G178" s="21">
        <v>39784.239999999998</v>
      </c>
      <c r="H178" t="s">
        <v>57</v>
      </c>
      <c r="I178">
        <v>43465</v>
      </c>
      <c r="J178">
        <v>1</v>
      </c>
      <c r="K178" t="s">
        <v>502</v>
      </c>
      <c r="L178" t="s">
        <v>72</v>
      </c>
      <c r="M178">
        <v>5.4767123287671229</v>
      </c>
      <c r="N178" t="s">
        <v>27</v>
      </c>
    </row>
    <row r="179" spans="2:14" hidden="1" x14ac:dyDescent="0.3">
      <c r="B179" t="s">
        <v>503</v>
      </c>
      <c r="C179" t="s">
        <v>504</v>
      </c>
      <c r="D179" t="s">
        <v>505</v>
      </c>
      <c r="E179" t="s">
        <v>35</v>
      </c>
      <c r="F179" t="s">
        <v>42</v>
      </c>
      <c r="G179" s="21">
        <v>31816.57</v>
      </c>
      <c r="H179" t="s">
        <v>57</v>
      </c>
      <c r="I179">
        <v>43497</v>
      </c>
      <c r="J179">
        <v>0.3</v>
      </c>
      <c r="K179" t="s">
        <v>502</v>
      </c>
      <c r="L179" t="s">
        <v>38</v>
      </c>
      <c r="M179">
        <v>5.3890410958904109</v>
      </c>
      <c r="N179" t="s">
        <v>21</v>
      </c>
    </row>
    <row r="180" spans="2:14" hidden="1" x14ac:dyDescent="0.3">
      <c r="B180" t="s">
        <v>506</v>
      </c>
      <c r="C180" t="s">
        <v>507</v>
      </c>
      <c r="D180" t="s">
        <v>508</v>
      </c>
      <c r="E180" t="s">
        <v>16</v>
      </c>
      <c r="F180" t="s">
        <v>94</v>
      </c>
      <c r="G180" s="21">
        <v>67818.14</v>
      </c>
      <c r="H180" t="s">
        <v>18</v>
      </c>
      <c r="I180">
        <v>43406</v>
      </c>
      <c r="J180">
        <v>0.6</v>
      </c>
      <c r="K180" t="s">
        <v>502</v>
      </c>
      <c r="L180" t="s">
        <v>38</v>
      </c>
      <c r="M180">
        <v>5.6383561643835618</v>
      </c>
      <c r="N180" t="s">
        <v>21</v>
      </c>
    </row>
    <row r="181" spans="2:14" hidden="1" x14ac:dyDescent="0.3">
      <c r="B181" t="s">
        <v>506</v>
      </c>
      <c r="C181" t="s">
        <v>507</v>
      </c>
      <c r="D181" t="s">
        <v>508</v>
      </c>
      <c r="E181" t="s">
        <v>16</v>
      </c>
      <c r="F181" t="s">
        <v>94</v>
      </c>
      <c r="G181" s="21">
        <v>67818.14</v>
      </c>
      <c r="H181" t="s">
        <v>18</v>
      </c>
      <c r="I181">
        <v>43406</v>
      </c>
      <c r="J181">
        <v>0.6</v>
      </c>
      <c r="K181" t="s">
        <v>502</v>
      </c>
      <c r="L181" t="s">
        <v>38</v>
      </c>
      <c r="M181">
        <v>5.6383561643835618</v>
      </c>
      <c r="N181" t="s">
        <v>21</v>
      </c>
    </row>
    <row r="182" spans="2:14" hidden="1" x14ac:dyDescent="0.3">
      <c r="B182" t="s">
        <v>509</v>
      </c>
      <c r="C182" t="s">
        <v>510</v>
      </c>
      <c r="D182" t="s">
        <v>511</v>
      </c>
      <c r="E182" t="s">
        <v>35</v>
      </c>
      <c r="F182" t="s">
        <v>17</v>
      </c>
      <c r="G182" s="21">
        <v>79567.69</v>
      </c>
      <c r="H182" t="s">
        <v>18</v>
      </c>
      <c r="I182">
        <v>43272</v>
      </c>
      <c r="J182">
        <v>1</v>
      </c>
      <c r="K182" t="s">
        <v>502</v>
      </c>
      <c r="L182" t="s">
        <v>72</v>
      </c>
      <c r="M182">
        <v>6.0054794520547947</v>
      </c>
      <c r="N182" t="s">
        <v>27</v>
      </c>
    </row>
    <row r="183" spans="2:14" hidden="1" x14ac:dyDescent="0.3">
      <c r="B183" t="s">
        <v>512</v>
      </c>
      <c r="C183" t="s">
        <v>161</v>
      </c>
      <c r="D183" t="s">
        <v>162</v>
      </c>
      <c r="E183" t="s">
        <v>35</v>
      </c>
      <c r="F183" t="s">
        <v>64</v>
      </c>
      <c r="G183" s="21">
        <v>72876.91</v>
      </c>
      <c r="H183" t="s">
        <v>18</v>
      </c>
      <c r="I183">
        <v>43612</v>
      </c>
      <c r="J183">
        <v>0.4</v>
      </c>
      <c r="K183" t="s">
        <v>502</v>
      </c>
      <c r="L183" t="s">
        <v>80</v>
      </c>
      <c r="M183">
        <v>5.0739726027397261</v>
      </c>
      <c r="N183" t="s">
        <v>21</v>
      </c>
    </row>
    <row r="184" spans="2:14" hidden="1" x14ac:dyDescent="0.3">
      <c r="B184" t="s">
        <v>513</v>
      </c>
      <c r="C184" t="s">
        <v>514</v>
      </c>
      <c r="D184" t="s">
        <v>515</v>
      </c>
      <c r="E184" t="s">
        <v>35</v>
      </c>
      <c r="F184" t="s">
        <v>68</v>
      </c>
      <c r="G184" s="21">
        <v>78705.929999999993</v>
      </c>
      <c r="H184" t="s">
        <v>18</v>
      </c>
      <c r="I184">
        <v>43409</v>
      </c>
      <c r="J184">
        <v>1</v>
      </c>
      <c r="K184" t="s">
        <v>502</v>
      </c>
      <c r="L184" t="s">
        <v>76</v>
      </c>
      <c r="M184">
        <v>5.6301369863013697</v>
      </c>
      <c r="N184" t="s">
        <v>27</v>
      </c>
    </row>
    <row r="185" spans="2:14" x14ac:dyDescent="0.3">
      <c r="B185" t="s">
        <v>516</v>
      </c>
      <c r="C185" t="s">
        <v>517</v>
      </c>
      <c r="D185" t="s">
        <v>518</v>
      </c>
      <c r="E185" t="s">
        <v>35</v>
      </c>
      <c r="F185" t="s">
        <v>36</v>
      </c>
      <c r="G185" s="21">
        <v>43329.22</v>
      </c>
      <c r="H185" t="s">
        <v>57</v>
      </c>
      <c r="I185">
        <v>43809</v>
      </c>
      <c r="J185">
        <v>0.5</v>
      </c>
      <c r="K185" t="s">
        <v>502</v>
      </c>
      <c r="L185" t="s">
        <v>38</v>
      </c>
      <c r="M185">
        <v>4.5342465753424657</v>
      </c>
      <c r="N185" t="s">
        <v>21</v>
      </c>
    </row>
    <row r="186" spans="2:14" hidden="1" x14ac:dyDescent="0.3">
      <c r="B186" t="s">
        <v>519</v>
      </c>
      <c r="C186" t="s">
        <v>520</v>
      </c>
      <c r="D186" t="s">
        <v>521</v>
      </c>
      <c r="E186" t="s">
        <v>16</v>
      </c>
      <c r="F186" t="s">
        <v>68</v>
      </c>
      <c r="G186" s="21">
        <v>99683.67</v>
      </c>
      <c r="H186" t="s">
        <v>18</v>
      </c>
      <c r="I186">
        <v>43500</v>
      </c>
      <c r="J186">
        <v>1</v>
      </c>
      <c r="K186" t="s">
        <v>502</v>
      </c>
      <c r="L186" t="s">
        <v>76</v>
      </c>
      <c r="M186">
        <v>5.3808219178082188</v>
      </c>
      <c r="N186" t="s">
        <v>27</v>
      </c>
    </row>
    <row r="187" spans="2:14" hidden="1" x14ac:dyDescent="0.3">
      <c r="B187" t="s">
        <v>519</v>
      </c>
      <c r="C187" t="s">
        <v>520</v>
      </c>
      <c r="D187" t="s">
        <v>521</v>
      </c>
      <c r="E187" t="s">
        <v>16</v>
      </c>
      <c r="F187" t="s">
        <v>68</v>
      </c>
      <c r="G187" s="21">
        <v>99683.67</v>
      </c>
      <c r="H187" t="s">
        <v>18</v>
      </c>
      <c r="I187">
        <v>43500</v>
      </c>
      <c r="J187">
        <v>1</v>
      </c>
      <c r="K187" t="s">
        <v>502</v>
      </c>
      <c r="L187" t="s">
        <v>76</v>
      </c>
      <c r="M187">
        <v>5.3808219178082188</v>
      </c>
      <c r="N187" t="s">
        <v>27</v>
      </c>
    </row>
    <row r="188" spans="2:14" hidden="1" x14ac:dyDescent="0.3">
      <c r="B188" t="s">
        <v>522</v>
      </c>
      <c r="C188" t="s">
        <v>523</v>
      </c>
      <c r="D188" t="s">
        <v>524</v>
      </c>
      <c r="E188" t="s">
        <v>35</v>
      </c>
      <c r="F188" t="s">
        <v>94</v>
      </c>
      <c r="G188" s="21">
        <v>106775.14</v>
      </c>
      <c r="H188" t="s">
        <v>37</v>
      </c>
      <c r="I188">
        <v>43563</v>
      </c>
      <c r="J188">
        <v>1</v>
      </c>
      <c r="K188" t="s">
        <v>502</v>
      </c>
      <c r="L188" t="s">
        <v>26</v>
      </c>
      <c r="M188">
        <v>5.2082191780821914</v>
      </c>
      <c r="N188" t="s">
        <v>27</v>
      </c>
    </row>
    <row r="189" spans="2:14" hidden="1" x14ac:dyDescent="0.3">
      <c r="B189" t="s">
        <v>522</v>
      </c>
      <c r="C189" t="s">
        <v>525</v>
      </c>
      <c r="D189" t="s">
        <v>526</v>
      </c>
      <c r="E189" t="s">
        <v>35</v>
      </c>
      <c r="F189" t="s">
        <v>94</v>
      </c>
      <c r="G189" s="21">
        <v>106775.14</v>
      </c>
      <c r="H189" t="s">
        <v>37</v>
      </c>
      <c r="I189">
        <v>43563</v>
      </c>
      <c r="J189">
        <v>1</v>
      </c>
      <c r="K189" t="s">
        <v>502</v>
      </c>
      <c r="L189" t="s">
        <v>26</v>
      </c>
      <c r="M189">
        <v>5.2082191780821914</v>
      </c>
      <c r="N189" t="s">
        <v>27</v>
      </c>
    </row>
    <row r="190" spans="2:14" hidden="1" x14ac:dyDescent="0.3">
      <c r="B190" t="s">
        <v>527</v>
      </c>
      <c r="C190" t="s">
        <v>528</v>
      </c>
      <c r="D190" t="s">
        <v>529</v>
      </c>
      <c r="E190" t="s">
        <v>16</v>
      </c>
      <c r="F190" t="s">
        <v>64</v>
      </c>
      <c r="G190" s="21">
        <v>73488.679999999993</v>
      </c>
      <c r="H190" t="s">
        <v>18</v>
      </c>
      <c r="I190">
        <v>43570</v>
      </c>
      <c r="J190">
        <v>1</v>
      </c>
      <c r="K190" t="s">
        <v>502</v>
      </c>
      <c r="L190" t="s">
        <v>76</v>
      </c>
      <c r="M190">
        <v>5.1890410958904107</v>
      </c>
      <c r="N190" t="s">
        <v>27</v>
      </c>
    </row>
    <row r="191" spans="2:14" hidden="1" x14ac:dyDescent="0.3">
      <c r="B191" t="s">
        <v>530</v>
      </c>
      <c r="C191" t="s">
        <v>531</v>
      </c>
      <c r="D191" t="s">
        <v>532</v>
      </c>
      <c r="E191" t="s">
        <v>35</v>
      </c>
      <c r="F191" t="s">
        <v>49</v>
      </c>
      <c r="G191" s="21">
        <v>72843.23</v>
      </c>
      <c r="H191" t="s">
        <v>18</v>
      </c>
      <c r="I191">
        <v>43280</v>
      </c>
      <c r="J191">
        <v>1</v>
      </c>
      <c r="K191" t="s">
        <v>502</v>
      </c>
      <c r="L191" t="s">
        <v>20</v>
      </c>
      <c r="M191">
        <v>5.9835616438356167</v>
      </c>
      <c r="N191" t="s">
        <v>27</v>
      </c>
    </row>
    <row r="192" spans="2:14" hidden="1" x14ac:dyDescent="0.3">
      <c r="B192" t="s">
        <v>533</v>
      </c>
      <c r="C192" t="s">
        <v>534</v>
      </c>
      <c r="D192" t="s">
        <v>535</v>
      </c>
      <c r="E192" t="s">
        <v>16</v>
      </c>
      <c r="F192" t="s">
        <v>94</v>
      </c>
      <c r="G192" s="21">
        <v>91929.69</v>
      </c>
      <c r="H192" t="s">
        <v>18</v>
      </c>
      <c r="I192">
        <v>44085</v>
      </c>
      <c r="J192">
        <v>1</v>
      </c>
      <c r="K192" t="s">
        <v>502</v>
      </c>
      <c r="L192" t="s">
        <v>38</v>
      </c>
      <c r="M192">
        <v>3.7780821917808218</v>
      </c>
      <c r="N192" t="s">
        <v>27</v>
      </c>
    </row>
    <row r="193" spans="2:14" hidden="1" x14ac:dyDescent="0.3">
      <c r="B193" t="s">
        <v>536</v>
      </c>
      <c r="C193" t="s">
        <v>537</v>
      </c>
      <c r="D193" t="s">
        <v>538</v>
      </c>
      <c r="E193" t="s">
        <v>16</v>
      </c>
      <c r="F193" t="s">
        <v>64</v>
      </c>
      <c r="G193" s="21">
        <v>92704.48</v>
      </c>
      <c r="H193" t="s">
        <v>18</v>
      </c>
      <c r="I193">
        <v>43430</v>
      </c>
      <c r="J193">
        <v>1</v>
      </c>
      <c r="K193" t="s">
        <v>502</v>
      </c>
      <c r="L193" t="s">
        <v>31</v>
      </c>
      <c r="M193">
        <v>5.5726027397260278</v>
      </c>
      <c r="N193" t="s">
        <v>27</v>
      </c>
    </row>
    <row r="194" spans="2:14" hidden="1" x14ac:dyDescent="0.3">
      <c r="B194" t="s">
        <v>539</v>
      </c>
      <c r="C194" t="s">
        <v>540</v>
      </c>
      <c r="D194" t="s">
        <v>541</v>
      </c>
      <c r="E194" t="s">
        <v>16</v>
      </c>
      <c r="F194" t="s">
        <v>116</v>
      </c>
      <c r="G194" s="21">
        <v>100371.31</v>
      </c>
      <c r="H194" t="s">
        <v>37</v>
      </c>
      <c r="I194">
        <v>44067</v>
      </c>
      <c r="J194">
        <v>0.8</v>
      </c>
      <c r="K194" t="s">
        <v>502</v>
      </c>
      <c r="L194" t="s">
        <v>80</v>
      </c>
      <c r="M194">
        <v>3.8273972602739725</v>
      </c>
      <c r="N194" t="s">
        <v>21</v>
      </c>
    </row>
    <row r="195" spans="2:14" hidden="1" x14ac:dyDescent="0.3">
      <c r="B195" t="s">
        <v>542</v>
      </c>
      <c r="C195" t="s">
        <v>543</v>
      </c>
      <c r="D195" t="s">
        <v>544</v>
      </c>
      <c r="E195" t="s">
        <v>16</v>
      </c>
      <c r="F195" t="s">
        <v>17</v>
      </c>
      <c r="G195" s="21">
        <v>93964.3</v>
      </c>
      <c r="H195" t="s">
        <v>18</v>
      </c>
      <c r="I195">
        <v>44454</v>
      </c>
      <c r="J195">
        <v>0.4</v>
      </c>
      <c r="K195" t="s">
        <v>502</v>
      </c>
      <c r="L195" t="s">
        <v>26</v>
      </c>
      <c r="M195">
        <v>2.7671232876712328</v>
      </c>
      <c r="N195" t="s">
        <v>21</v>
      </c>
    </row>
    <row r="196" spans="2:14" hidden="1" x14ac:dyDescent="0.3">
      <c r="B196" t="s">
        <v>545</v>
      </c>
      <c r="C196" t="s">
        <v>534</v>
      </c>
      <c r="D196" t="s">
        <v>546</v>
      </c>
      <c r="E196" t="s">
        <v>190</v>
      </c>
      <c r="F196" t="s">
        <v>64</v>
      </c>
      <c r="G196" s="21">
        <v>99448.78</v>
      </c>
      <c r="H196" t="s">
        <v>18</v>
      </c>
      <c r="I196">
        <v>43473</v>
      </c>
      <c r="J196">
        <v>1</v>
      </c>
      <c r="K196" t="s">
        <v>502</v>
      </c>
      <c r="L196" t="s">
        <v>20</v>
      </c>
      <c r="M196">
        <v>5.4547945205479449</v>
      </c>
      <c r="N196" t="s">
        <v>27</v>
      </c>
    </row>
    <row r="197" spans="2:14" hidden="1" x14ac:dyDescent="0.3">
      <c r="B197" t="s">
        <v>545</v>
      </c>
      <c r="C197" t="s">
        <v>534</v>
      </c>
      <c r="D197" t="s">
        <v>546</v>
      </c>
      <c r="E197" t="s">
        <v>190</v>
      </c>
      <c r="F197" t="s">
        <v>64</v>
      </c>
      <c r="G197" s="21">
        <v>99448.78</v>
      </c>
      <c r="H197" t="s">
        <v>18</v>
      </c>
      <c r="I197">
        <v>43473</v>
      </c>
      <c r="J197">
        <v>1</v>
      </c>
      <c r="K197" t="s">
        <v>502</v>
      </c>
      <c r="L197" t="s">
        <v>20</v>
      </c>
      <c r="M197">
        <v>5.4547945205479449</v>
      </c>
      <c r="N197" t="s">
        <v>27</v>
      </c>
    </row>
    <row r="198" spans="2:14" hidden="1" x14ac:dyDescent="0.3">
      <c r="B198" t="s">
        <v>547</v>
      </c>
      <c r="C198" t="s">
        <v>548</v>
      </c>
      <c r="D198" t="s">
        <v>549</v>
      </c>
      <c r="E198" t="s">
        <v>35</v>
      </c>
      <c r="F198" t="s">
        <v>25</v>
      </c>
      <c r="G198" s="21">
        <v>69764.100000000006</v>
      </c>
      <c r="H198" t="s">
        <v>18</v>
      </c>
      <c r="I198">
        <v>44195</v>
      </c>
      <c r="J198">
        <v>1</v>
      </c>
      <c r="K198" t="s">
        <v>502</v>
      </c>
      <c r="L198" t="s">
        <v>76</v>
      </c>
      <c r="M198">
        <v>3.4767123287671233</v>
      </c>
      <c r="N198" t="s">
        <v>27</v>
      </c>
    </row>
    <row r="199" spans="2:14" hidden="1" x14ac:dyDescent="0.3">
      <c r="B199" t="s">
        <v>550</v>
      </c>
      <c r="C199" t="s">
        <v>551</v>
      </c>
      <c r="D199" t="s">
        <v>552</v>
      </c>
      <c r="E199" t="s">
        <v>16</v>
      </c>
      <c r="F199" t="s">
        <v>116</v>
      </c>
      <c r="G199" s="21">
        <v>104038.9</v>
      </c>
      <c r="H199" t="s">
        <v>37</v>
      </c>
      <c r="I199">
        <v>43815</v>
      </c>
      <c r="J199">
        <v>1</v>
      </c>
      <c r="K199" t="s">
        <v>502</v>
      </c>
      <c r="L199" t="s">
        <v>38</v>
      </c>
      <c r="M199">
        <v>4.5178082191780824</v>
      </c>
      <c r="N199" t="s">
        <v>27</v>
      </c>
    </row>
    <row r="200" spans="2:14" hidden="1" x14ac:dyDescent="0.3">
      <c r="B200" t="s">
        <v>553</v>
      </c>
      <c r="C200" t="s">
        <v>554</v>
      </c>
      <c r="D200" t="s">
        <v>555</v>
      </c>
      <c r="E200" t="s">
        <v>16</v>
      </c>
      <c r="F200" t="s">
        <v>49</v>
      </c>
      <c r="G200" s="21">
        <v>31089.22</v>
      </c>
      <c r="H200" t="s">
        <v>57</v>
      </c>
      <c r="I200">
        <v>43776</v>
      </c>
      <c r="J200">
        <v>1</v>
      </c>
      <c r="K200" t="s">
        <v>502</v>
      </c>
      <c r="L200" t="s">
        <v>72</v>
      </c>
      <c r="M200">
        <v>4.624657534246575</v>
      </c>
      <c r="N200" t="s">
        <v>27</v>
      </c>
    </row>
    <row r="201" spans="2:14" x14ac:dyDescent="0.3">
      <c r="B201" t="s">
        <v>556</v>
      </c>
      <c r="C201" t="s">
        <v>557</v>
      </c>
      <c r="D201" t="s">
        <v>558</v>
      </c>
      <c r="E201" t="s">
        <v>35</v>
      </c>
      <c r="F201" t="s">
        <v>36</v>
      </c>
      <c r="G201" s="21">
        <v>53184.02</v>
      </c>
      <c r="H201" t="s">
        <v>18</v>
      </c>
      <c r="I201">
        <v>43180</v>
      </c>
      <c r="J201">
        <v>1</v>
      </c>
      <c r="K201" t="s">
        <v>502</v>
      </c>
      <c r="L201" t="s">
        <v>38</v>
      </c>
      <c r="M201">
        <v>6.2575342465753421</v>
      </c>
      <c r="N201" t="s">
        <v>27</v>
      </c>
    </row>
    <row r="202" spans="2:14" hidden="1" x14ac:dyDescent="0.3">
      <c r="B202" t="s">
        <v>559</v>
      </c>
      <c r="C202" t="s">
        <v>560</v>
      </c>
      <c r="D202" t="s">
        <v>561</v>
      </c>
      <c r="E202" t="s">
        <v>16</v>
      </c>
      <c r="F202" t="s">
        <v>94</v>
      </c>
      <c r="G202" s="21">
        <v>49625.64</v>
      </c>
      <c r="H202" t="s">
        <v>57</v>
      </c>
      <c r="I202">
        <v>44384</v>
      </c>
      <c r="J202">
        <v>0.5</v>
      </c>
      <c r="K202" t="s">
        <v>502</v>
      </c>
      <c r="L202" t="s">
        <v>38</v>
      </c>
      <c r="M202">
        <v>2.9589041095890409</v>
      </c>
      <c r="N202" t="s">
        <v>21</v>
      </c>
    </row>
    <row r="203" spans="2:14" hidden="1" x14ac:dyDescent="0.3">
      <c r="B203" t="s">
        <v>562</v>
      </c>
      <c r="C203" t="s">
        <v>563</v>
      </c>
      <c r="D203" t="s">
        <v>564</v>
      </c>
      <c r="E203" t="s">
        <v>35</v>
      </c>
      <c r="F203" t="s">
        <v>87</v>
      </c>
      <c r="G203" s="21">
        <v>47646.95</v>
      </c>
      <c r="H203" t="s">
        <v>57</v>
      </c>
      <c r="I203">
        <v>43791</v>
      </c>
      <c r="J203">
        <v>0.3</v>
      </c>
      <c r="K203" t="s">
        <v>502</v>
      </c>
      <c r="L203" t="s">
        <v>72</v>
      </c>
      <c r="M203">
        <v>4.5835616438356164</v>
      </c>
      <c r="N203" t="s">
        <v>21</v>
      </c>
    </row>
    <row r="204" spans="2:14" hidden="1" x14ac:dyDescent="0.3">
      <c r="B204" t="s">
        <v>565</v>
      </c>
      <c r="C204" t="s">
        <v>89</v>
      </c>
      <c r="D204" t="s">
        <v>566</v>
      </c>
      <c r="E204" t="s">
        <v>35</v>
      </c>
      <c r="F204" t="s">
        <v>94</v>
      </c>
      <c r="G204" s="21">
        <v>89960.6</v>
      </c>
      <c r="H204" t="s">
        <v>18</v>
      </c>
      <c r="I204">
        <v>43515</v>
      </c>
      <c r="J204">
        <v>1</v>
      </c>
      <c r="K204" t="s">
        <v>502</v>
      </c>
      <c r="L204" t="s">
        <v>80</v>
      </c>
      <c r="M204">
        <v>5.3397260273972602</v>
      </c>
      <c r="N204" t="s">
        <v>27</v>
      </c>
    </row>
    <row r="205" spans="2:14" hidden="1" x14ac:dyDescent="0.3">
      <c r="B205" t="s">
        <v>567</v>
      </c>
      <c r="C205" t="s">
        <v>568</v>
      </c>
      <c r="D205" t="s">
        <v>569</v>
      </c>
      <c r="E205" t="s">
        <v>35</v>
      </c>
      <c r="F205" t="s">
        <v>126</v>
      </c>
      <c r="G205" s="21">
        <v>91314.75</v>
      </c>
      <c r="H205" t="s">
        <v>18</v>
      </c>
      <c r="I205">
        <v>43931</v>
      </c>
      <c r="J205">
        <v>1</v>
      </c>
      <c r="K205" t="s">
        <v>502</v>
      </c>
      <c r="L205" t="s">
        <v>76</v>
      </c>
      <c r="M205">
        <v>4.2</v>
      </c>
      <c r="N205" t="s">
        <v>27</v>
      </c>
    </row>
    <row r="206" spans="2:14" hidden="1" x14ac:dyDescent="0.3">
      <c r="B206" t="s">
        <v>570</v>
      </c>
      <c r="C206" t="s">
        <v>571</v>
      </c>
      <c r="D206" t="s">
        <v>572</v>
      </c>
      <c r="E206" t="s">
        <v>16</v>
      </c>
      <c r="F206" t="s">
        <v>87</v>
      </c>
      <c r="G206" s="21">
        <v>42314.39</v>
      </c>
      <c r="H206" t="s">
        <v>57</v>
      </c>
      <c r="I206">
        <v>44487</v>
      </c>
      <c r="J206">
        <v>1</v>
      </c>
      <c r="K206" t="s">
        <v>502</v>
      </c>
      <c r="L206" t="s">
        <v>38</v>
      </c>
      <c r="M206">
        <v>2.6767123287671235</v>
      </c>
      <c r="N206" t="s">
        <v>27</v>
      </c>
    </row>
    <row r="207" spans="2:14" hidden="1" x14ac:dyDescent="0.3">
      <c r="B207" t="s">
        <v>573</v>
      </c>
      <c r="C207" t="s">
        <v>574</v>
      </c>
      <c r="D207" t="s">
        <v>575</v>
      </c>
      <c r="E207" t="s">
        <v>16</v>
      </c>
      <c r="F207" t="s">
        <v>126</v>
      </c>
      <c r="G207" s="21">
        <v>84598.88</v>
      </c>
      <c r="H207" t="s">
        <v>18</v>
      </c>
      <c r="I207">
        <v>44116</v>
      </c>
      <c r="J207">
        <v>1</v>
      </c>
      <c r="K207" t="s">
        <v>502</v>
      </c>
      <c r="L207" t="s">
        <v>76</v>
      </c>
      <c r="M207">
        <v>3.6931506849315068</v>
      </c>
      <c r="N207" t="s">
        <v>27</v>
      </c>
    </row>
    <row r="208" spans="2:14" hidden="1" x14ac:dyDescent="0.3">
      <c r="B208" t="s">
        <v>573</v>
      </c>
      <c r="C208" t="s">
        <v>574</v>
      </c>
      <c r="D208" t="s">
        <v>575</v>
      </c>
      <c r="E208" t="s">
        <v>16</v>
      </c>
      <c r="F208" t="s">
        <v>126</v>
      </c>
      <c r="G208" s="21">
        <v>84598.88</v>
      </c>
      <c r="H208" t="s">
        <v>18</v>
      </c>
      <c r="I208">
        <v>44116</v>
      </c>
      <c r="J208">
        <v>1</v>
      </c>
      <c r="K208" t="s">
        <v>502</v>
      </c>
      <c r="L208" t="s">
        <v>76</v>
      </c>
      <c r="M208">
        <v>3.6931506849315068</v>
      </c>
      <c r="N208" t="s">
        <v>27</v>
      </c>
    </row>
    <row r="209" spans="2:14" x14ac:dyDescent="0.3">
      <c r="B209" t="s">
        <v>576</v>
      </c>
      <c r="C209" t="s">
        <v>577</v>
      </c>
      <c r="D209" t="s">
        <v>578</v>
      </c>
      <c r="E209" t="s">
        <v>35</v>
      </c>
      <c r="F209" t="s">
        <v>36</v>
      </c>
      <c r="G209" s="21">
        <v>78443.78</v>
      </c>
      <c r="H209" t="s">
        <v>18</v>
      </c>
      <c r="I209">
        <v>43599</v>
      </c>
      <c r="J209">
        <v>1</v>
      </c>
      <c r="K209" t="s">
        <v>502</v>
      </c>
      <c r="L209" t="s">
        <v>26</v>
      </c>
      <c r="M209">
        <v>5.1095890410958908</v>
      </c>
      <c r="N209" t="s">
        <v>27</v>
      </c>
    </row>
    <row r="210" spans="2:14" hidden="1" x14ac:dyDescent="0.3">
      <c r="B210" t="s">
        <v>579</v>
      </c>
      <c r="C210" t="s">
        <v>580</v>
      </c>
      <c r="D210" t="s">
        <v>581</v>
      </c>
      <c r="E210" t="s">
        <v>16</v>
      </c>
      <c r="F210" t="s">
        <v>68</v>
      </c>
      <c r="G210" s="21">
        <v>46751.7</v>
      </c>
      <c r="H210" t="s">
        <v>57</v>
      </c>
      <c r="I210">
        <v>43843</v>
      </c>
      <c r="J210">
        <v>1</v>
      </c>
      <c r="K210" t="s">
        <v>502</v>
      </c>
      <c r="L210" t="s">
        <v>26</v>
      </c>
      <c r="M210">
        <v>4.441095890410959</v>
      </c>
      <c r="N210" t="s">
        <v>27</v>
      </c>
    </row>
    <row r="211" spans="2:14" hidden="1" x14ac:dyDescent="0.3">
      <c r="B211" t="s">
        <v>582</v>
      </c>
      <c r="C211" t="s">
        <v>583</v>
      </c>
      <c r="D211" t="s">
        <v>584</v>
      </c>
      <c r="E211" t="s">
        <v>35</v>
      </c>
      <c r="F211" t="s">
        <v>53</v>
      </c>
      <c r="G211" s="21">
        <v>57419.35</v>
      </c>
      <c r="H211" t="s">
        <v>18</v>
      </c>
      <c r="I211">
        <v>43305</v>
      </c>
      <c r="J211">
        <v>1</v>
      </c>
      <c r="K211" t="s">
        <v>502</v>
      </c>
      <c r="L211" t="s">
        <v>80</v>
      </c>
      <c r="M211">
        <v>5.9150684931506845</v>
      </c>
      <c r="N211" t="s">
        <v>27</v>
      </c>
    </row>
    <row r="212" spans="2:14" hidden="1" x14ac:dyDescent="0.3">
      <c r="B212" t="s">
        <v>585</v>
      </c>
      <c r="C212" t="s">
        <v>586</v>
      </c>
      <c r="D212" t="s">
        <v>587</v>
      </c>
      <c r="E212" t="s">
        <v>35</v>
      </c>
      <c r="F212" t="s">
        <v>116</v>
      </c>
      <c r="G212" s="21">
        <v>95017.1</v>
      </c>
      <c r="H212" t="s">
        <v>18</v>
      </c>
      <c r="I212">
        <v>43283</v>
      </c>
      <c r="J212">
        <v>1</v>
      </c>
      <c r="K212" t="s">
        <v>502</v>
      </c>
      <c r="L212" t="s">
        <v>76</v>
      </c>
      <c r="M212">
        <v>5.9753424657534246</v>
      </c>
      <c r="N212" t="s">
        <v>27</v>
      </c>
    </row>
    <row r="213" spans="2:14" hidden="1" x14ac:dyDescent="0.3">
      <c r="B213" t="s">
        <v>588</v>
      </c>
      <c r="C213" t="s">
        <v>589</v>
      </c>
      <c r="D213" t="s">
        <v>590</v>
      </c>
      <c r="E213" t="s">
        <v>35</v>
      </c>
      <c r="F213" t="s">
        <v>42</v>
      </c>
      <c r="G213" s="21">
        <v>53535.62</v>
      </c>
      <c r="H213" t="s">
        <v>18</v>
      </c>
      <c r="I213">
        <v>44110</v>
      </c>
      <c r="J213">
        <v>0.5</v>
      </c>
      <c r="K213" t="s">
        <v>502</v>
      </c>
      <c r="L213" t="s">
        <v>76</v>
      </c>
      <c r="M213">
        <v>3.7095890410958905</v>
      </c>
      <c r="N213" t="s">
        <v>21</v>
      </c>
    </row>
    <row r="214" spans="2:14" hidden="1" x14ac:dyDescent="0.3">
      <c r="B214" t="s">
        <v>591</v>
      </c>
      <c r="C214" t="s">
        <v>592</v>
      </c>
      <c r="D214" t="s">
        <v>593</v>
      </c>
      <c r="E214" t="s">
        <v>16</v>
      </c>
      <c r="F214" t="s">
        <v>49</v>
      </c>
      <c r="G214" s="21">
        <v>31042.51</v>
      </c>
      <c r="H214" t="s">
        <v>57</v>
      </c>
      <c r="I214">
        <v>44473</v>
      </c>
      <c r="J214">
        <v>0.3</v>
      </c>
      <c r="K214" t="s">
        <v>502</v>
      </c>
      <c r="L214" t="s">
        <v>38</v>
      </c>
      <c r="M214">
        <v>2.7150684931506848</v>
      </c>
      <c r="N214" t="s">
        <v>21</v>
      </c>
    </row>
    <row r="215" spans="2:14" hidden="1" x14ac:dyDescent="0.3">
      <c r="B215" t="s">
        <v>594</v>
      </c>
      <c r="C215" t="s">
        <v>595</v>
      </c>
      <c r="D215" t="s">
        <v>596</v>
      </c>
      <c r="E215" t="s">
        <v>16</v>
      </c>
      <c r="F215" t="s">
        <v>25</v>
      </c>
      <c r="G215" s="21">
        <v>86233.83</v>
      </c>
      <c r="H215" t="s">
        <v>18</v>
      </c>
      <c r="I215">
        <v>43706</v>
      </c>
      <c r="J215">
        <v>1</v>
      </c>
      <c r="K215" t="s">
        <v>502</v>
      </c>
      <c r="L215" t="s">
        <v>72</v>
      </c>
      <c r="M215">
        <v>4.816438356164384</v>
      </c>
      <c r="N215" t="s">
        <v>27</v>
      </c>
    </row>
    <row r="216" spans="2:14" hidden="1" x14ac:dyDescent="0.3">
      <c r="B216" t="s">
        <v>597</v>
      </c>
      <c r="C216" t="s">
        <v>598</v>
      </c>
      <c r="D216" t="s">
        <v>599</v>
      </c>
      <c r="E216" t="s">
        <v>16</v>
      </c>
      <c r="F216" t="s">
        <v>25</v>
      </c>
      <c r="G216" s="21">
        <v>86558.58</v>
      </c>
      <c r="H216" t="s">
        <v>18</v>
      </c>
      <c r="I216">
        <v>43887</v>
      </c>
      <c r="J216">
        <v>1</v>
      </c>
      <c r="K216" t="s">
        <v>502</v>
      </c>
      <c r="L216" t="s">
        <v>38</v>
      </c>
      <c r="M216">
        <v>4.3205479452054796</v>
      </c>
      <c r="N216" t="s">
        <v>27</v>
      </c>
    </row>
    <row r="217" spans="2:14" hidden="1" x14ac:dyDescent="0.3">
      <c r="B217" t="s">
        <v>600</v>
      </c>
      <c r="C217" t="s">
        <v>601</v>
      </c>
      <c r="D217" t="s">
        <v>602</v>
      </c>
      <c r="E217" t="s">
        <v>16</v>
      </c>
      <c r="F217" t="s">
        <v>53</v>
      </c>
      <c r="G217" s="21">
        <v>76303.820000000007</v>
      </c>
      <c r="H217" t="s">
        <v>18</v>
      </c>
      <c r="I217">
        <v>43458</v>
      </c>
      <c r="J217">
        <v>1</v>
      </c>
      <c r="K217" t="s">
        <v>502</v>
      </c>
      <c r="L217" t="s">
        <v>26</v>
      </c>
      <c r="M217">
        <v>5.4958904109589044</v>
      </c>
      <c r="N217" t="s">
        <v>27</v>
      </c>
    </row>
    <row r="218" spans="2:14" hidden="1" x14ac:dyDescent="0.3">
      <c r="B218" t="s">
        <v>600</v>
      </c>
      <c r="C218" t="s">
        <v>603</v>
      </c>
      <c r="D218" t="s">
        <v>604</v>
      </c>
      <c r="E218" t="s">
        <v>16</v>
      </c>
      <c r="F218" t="s">
        <v>53</v>
      </c>
      <c r="G218" s="21">
        <v>76303.820000000007</v>
      </c>
      <c r="H218" t="s">
        <v>18</v>
      </c>
      <c r="I218">
        <v>43458</v>
      </c>
      <c r="J218">
        <v>1</v>
      </c>
      <c r="K218" t="s">
        <v>502</v>
      </c>
      <c r="L218" t="s">
        <v>26</v>
      </c>
      <c r="M218">
        <v>5.4958904109589044</v>
      </c>
      <c r="N218" t="s">
        <v>27</v>
      </c>
    </row>
    <row r="219" spans="2:14" hidden="1" x14ac:dyDescent="0.3">
      <c r="B219" t="s">
        <v>605</v>
      </c>
      <c r="C219" t="s">
        <v>606</v>
      </c>
      <c r="D219" t="s">
        <v>607</v>
      </c>
      <c r="E219" t="s">
        <v>16</v>
      </c>
      <c r="F219" t="s">
        <v>17</v>
      </c>
      <c r="G219" s="21">
        <v>101187.36</v>
      </c>
      <c r="H219" t="s">
        <v>37</v>
      </c>
      <c r="I219">
        <v>43258</v>
      </c>
      <c r="J219">
        <v>1</v>
      </c>
      <c r="K219" t="s">
        <v>502</v>
      </c>
      <c r="L219" t="s">
        <v>31</v>
      </c>
      <c r="M219">
        <v>6.043835616438356</v>
      </c>
      <c r="N219" t="s">
        <v>27</v>
      </c>
    </row>
    <row r="220" spans="2:14" x14ac:dyDescent="0.3">
      <c r="B220" t="s">
        <v>608</v>
      </c>
      <c r="C220" t="s">
        <v>609</v>
      </c>
      <c r="D220" t="s">
        <v>610</v>
      </c>
      <c r="E220" t="s">
        <v>35</v>
      </c>
      <c r="F220" t="s">
        <v>36</v>
      </c>
      <c r="G220" s="21">
        <v>61624.77</v>
      </c>
      <c r="H220" t="s">
        <v>18</v>
      </c>
      <c r="I220">
        <v>43430</v>
      </c>
      <c r="J220">
        <v>0.3</v>
      </c>
      <c r="K220" t="s">
        <v>502</v>
      </c>
      <c r="L220" t="s">
        <v>26</v>
      </c>
      <c r="M220">
        <v>5.5726027397260278</v>
      </c>
      <c r="N220" t="s">
        <v>21</v>
      </c>
    </row>
    <row r="221" spans="2:14" hidden="1" x14ac:dyDescent="0.3">
      <c r="B221" t="s">
        <v>611</v>
      </c>
      <c r="C221" t="s">
        <v>612</v>
      </c>
      <c r="D221" t="s">
        <v>613</v>
      </c>
      <c r="E221" t="s">
        <v>16</v>
      </c>
      <c r="F221" t="s">
        <v>87</v>
      </c>
      <c r="G221" s="21">
        <v>31172.77</v>
      </c>
      <c r="H221" t="s">
        <v>57</v>
      </c>
      <c r="I221">
        <v>43665</v>
      </c>
      <c r="J221">
        <v>1</v>
      </c>
      <c r="K221" t="s">
        <v>502</v>
      </c>
      <c r="L221" t="s">
        <v>38</v>
      </c>
      <c r="M221">
        <v>4.9287671232876713</v>
      </c>
      <c r="N221" t="s">
        <v>27</v>
      </c>
    </row>
    <row r="222" spans="2:14" hidden="1" x14ac:dyDescent="0.3">
      <c r="B222" t="s">
        <v>614</v>
      </c>
      <c r="C222" t="s">
        <v>615</v>
      </c>
      <c r="D222" t="s">
        <v>616</v>
      </c>
      <c r="E222" t="s">
        <v>35</v>
      </c>
      <c r="F222" t="s">
        <v>53</v>
      </c>
      <c r="G222" s="21">
        <v>102515.81</v>
      </c>
      <c r="H222" t="s">
        <v>37</v>
      </c>
      <c r="I222">
        <v>43902</v>
      </c>
      <c r="J222">
        <v>1</v>
      </c>
      <c r="K222" t="s">
        <v>502</v>
      </c>
      <c r="L222" t="s">
        <v>72</v>
      </c>
      <c r="M222">
        <v>4.279452054794521</v>
      </c>
      <c r="N222" t="s">
        <v>27</v>
      </c>
    </row>
    <row r="223" spans="2:14" hidden="1" x14ac:dyDescent="0.3">
      <c r="B223" t="s">
        <v>617</v>
      </c>
      <c r="C223" t="s">
        <v>618</v>
      </c>
      <c r="D223" t="s">
        <v>619</v>
      </c>
      <c r="E223" t="s">
        <v>16</v>
      </c>
      <c r="F223" t="s">
        <v>17</v>
      </c>
      <c r="G223" s="21">
        <v>93128.34</v>
      </c>
      <c r="H223" t="s">
        <v>18</v>
      </c>
      <c r="I223">
        <v>43164</v>
      </c>
      <c r="J223">
        <v>1</v>
      </c>
      <c r="K223" t="s">
        <v>502</v>
      </c>
      <c r="L223" t="s">
        <v>76</v>
      </c>
      <c r="M223">
        <v>6.3013698630136989</v>
      </c>
      <c r="N223" t="s">
        <v>27</v>
      </c>
    </row>
    <row r="224" spans="2:14" hidden="1" x14ac:dyDescent="0.3">
      <c r="B224" t="s">
        <v>620</v>
      </c>
      <c r="C224" t="s">
        <v>621</v>
      </c>
      <c r="D224" t="s">
        <v>622</v>
      </c>
      <c r="E224" t="s">
        <v>35</v>
      </c>
      <c r="F224" t="s">
        <v>17</v>
      </c>
      <c r="G224" s="21">
        <v>112778.28</v>
      </c>
      <c r="H224" t="s">
        <v>37</v>
      </c>
      <c r="I224">
        <v>43250</v>
      </c>
      <c r="J224">
        <v>1</v>
      </c>
      <c r="K224" t="s">
        <v>502</v>
      </c>
      <c r="L224" t="s">
        <v>38</v>
      </c>
      <c r="M224">
        <v>6.065753424657534</v>
      </c>
      <c r="N224" t="s">
        <v>27</v>
      </c>
    </row>
    <row r="225" spans="2:14" hidden="1" x14ac:dyDescent="0.3">
      <c r="B225" t="s">
        <v>620</v>
      </c>
      <c r="C225" t="s">
        <v>621</v>
      </c>
      <c r="D225" t="s">
        <v>622</v>
      </c>
      <c r="E225" t="s">
        <v>35</v>
      </c>
      <c r="F225" t="s">
        <v>17</v>
      </c>
      <c r="G225" s="21">
        <v>112778.28</v>
      </c>
      <c r="H225" t="s">
        <v>37</v>
      </c>
      <c r="I225">
        <v>43250</v>
      </c>
      <c r="J225">
        <v>1</v>
      </c>
      <c r="K225" t="s">
        <v>502</v>
      </c>
      <c r="L225" t="s">
        <v>38</v>
      </c>
      <c r="M225">
        <v>6.065753424657534</v>
      </c>
      <c r="N225" t="s">
        <v>27</v>
      </c>
    </row>
    <row r="226" spans="2:14" hidden="1" x14ac:dyDescent="0.3">
      <c r="B226" t="s">
        <v>623</v>
      </c>
      <c r="C226" t="s">
        <v>624</v>
      </c>
      <c r="D226" t="s">
        <v>625</v>
      </c>
      <c r="E226" t="s">
        <v>35</v>
      </c>
      <c r="F226" t="s">
        <v>64</v>
      </c>
      <c r="G226" s="21">
        <v>65569.36</v>
      </c>
      <c r="H226" t="s">
        <v>18</v>
      </c>
      <c r="I226">
        <v>43293</v>
      </c>
      <c r="J226">
        <v>1</v>
      </c>
      <c r="K226" t="s">
        <v>502</v>
      </c>
      <c r="L226" t="s">
        <v>80</v>
      </c>
      <c r="M226">
        <v>5.9479452054794519</v>
      </c>
      <c r="N226" t="s">
        <v>27</v>
      </c>
    </row>
    <row r="227" spans="2:14" x14ac:dyDescent="0.3">
      <c r="B227" t="s">
        <v>626</v>
      </c>
      <c r="C227" t="s">
        <v>627</v>
      </c>
      <c r="D227" t="s">
        <v>628</v>
      </c>
      <c r="E227" t="s">
        <v>16</v>
      </c>
      <c r="F227" t="s">
        <v>36</v>
      </c>
      <c r="G227" s="21">
        <v>51165.37</v>
      </c>
      <c r="H227" t="s">
        <v>18</v>
      </c>
      <c r="I227">
        <v>44237</v>
      </c>
      <c r="J227">
        <v>1</v>
      </c>
      <c r="K227" t="s">
        <v>502</v>
      </c>
      <c r="L227" t="s">
        <v>26</v>
      </c>
      <c r="M227">
        <v>3.3616438356164382</v>
      </c>
      <c r="N227" t="s">
        <v>27</v>
      </c>
    </row>
    <row r="228" spans="2:14" hidden="1" x14ac:dyDescent="0.3">
      <c r="B228" t="s">
        <v>629</v>
      </c>
      <c r="C228" t="s">
        <v>630</v>
      </c>
      <c r="D228" t="s">
        <v>631</v>
      </c>
      <c r="E228" t="s">
        <v>16</v>
      </c>
      <c r="F228" t="s">
        <v>68</v>
      </c>
      <c r="G228" s="21">
        <v>59434.18</v>
      </c>
      <c r="H228" t="s">
        <v>18</v>
      </c>
      <c r="I228">
        <v>43931</v>
      </c>
      <c r="J228">
        <v>1</v>
      </c>
      <c r="K228" t="s">
        <v>632</v>
      </c>
      <c r="L228" t="s">
        <v>76</v>
      </c>
      <c r="M228">
        <v>4.2</v>
      </c>
      <c r="N228" t="s">
        <v>27</v>
      </c>
    </row>
    <row r="229" spans="2:14" hidden="1" x14ac:dyDescent="0.3">
      <c r="B229" t="s">
        <v>633</v>
      </c>
      <c r="C229" t="s">
        <v>634</v>
      </c>
      <c r="D229" t="s">
        <v>635</v>
      </c>
      <c r="E229" t="s">
        <v>35</v>
      </c>
      <c r="F229" t="s">
        <v>17</v>
      </c>
      <c r="G229" s="21">
        <v>53949.26</v>
      </c>
      <c r="H229" t="s">
        <v>18</v>
      </c>
      <c r="I229">
        <v>43808</v>
      </c>
      <c r="J229">
        <v>1</v>
      </c>
      <c r="K229" t="s">
        <v>632</v>
      </c>
      <c r="L229" t="s">
        <v>31</v>
      </c>
      <c r="M229">
        <v>4.536986301369863</v>
      </c>
      <c r="N229" t="s">
        <v>27</v>
      </c>
    </row>
    <row r="230" spans="2:14" hidden="1" x14ac:dyDescent="0.3">
      <c r="B230" t="s">
        <v>633</v>
      </c>
      <c r="C230" t="s">
        <v>634</v>
      </c>
      <c r="D230" t="s">
        <v>635</v>
      </c>
      <c r="E230" t="s">
        <v>35</v>
      </c>
      <c r="F230" t="s">
        <v>17</v>
      </c>
      <c r="G230" s="21">
        <v>53949.26</v>
      </c>
      <c r="H230" t="s">
        <v>18</v>
      </c>
      <c r="I230">
        <v>43808</v>
      </c>
      <c r="J230">
        <v>1</v>
      </c>
      <c r="K230" t="s">
        <v>632</v>
      </c>
      <c r="L230" t="s">
        <v>31</v>
      </c>
      <c r="M230">
        <v>4.536986301369863</v>
      </c>
      <c r="N230" t="s">
        <v>27</v>
      </c>
    </row>
    <row r="231" spans="2:14" hidden="1" x14ac:dyDescent="0.3">
      <c r="B231" t="s">
        <v>636</v>
      </c>
      <c r="C231" t="s">
        <v>637</v>
      </c>
      <c r="D231" t="s">
        <v>638</v>
      </c>
      <c r="E231" t="s">
        <v>16</v>
      </c>
      <c r="F231" t="s">
        <v>68</v>
      </c>
      <c r="G231" s="21">
        <v>96555.53</v>
      </c>
      <c r="H231" t="s">
        <v>18</v>
      </c>
      <c r="I231">
        <v>43489</v>
      </c>
      <c r="J231">
        <v>0.2</v>
      </c>
      <c r="K231" t="s">
        <v>632</v>
      </c>
      <c r="L231" t="s">
        <v>26</v>
      </c>
      <c r="M231">
        <v>5.4109589041095889</v>
      </c>
      <c r="N231" t="s">
        <v>21</v>
      </c>
    </row>
    <row r="232" spans="2:14" hidden="1" x14ac:dyDescent="0.3">
      <c r="B232" t="s">
        <v>639</v>
      </c>
      <c r="C232" t="s">
        <v>640</v>
      </c>
      <c r="D232" t="s">
        <v>641</v>
      </c>
      <c r="E232" t="s">
        <v>16</v>
      </c>
      <c r="F232" t="s">
        <v>53</v>
      </c>
      <c r="G232" s="21">
        <v>71823.56</v>
      </c>
      <c r="H232" t="s">
        <v>18</v>
      </c>
      <c r="I232">
        <v>43374</v>
      </c>
      <c r="J232">
        <v>0.3</v>
      </c>
      <c r="K232" t="s">
        <v>632</v>
      </c>
      <c r="L232" t="s">
        <v>38</v>
      </c>
      <c r="M232">
        <v>5.7260273972602738</v>
      </c>
      <c r="N232" t="s">
        <v>21</v>
      </c>
    </row>
    <row r="233" spans="2:14" hidden="1" x14ac:dyDescent="0.3">
      <c r="B233" t="s">
        <v>639</v>
      </c>
      <c r="C233" t="s">
        <v>640</v>
      </c>
      <c r="D233" t="s">
        <v>641</v>
      </c>
      <c r="E233" t="s">
        <v>16</v>
      </c>
      <c r="F233" t="s">
        <v>53</v>
      </c>
      <c r="G233" s="21">
        <v>71823.56</v>
      </c>
      <c r="H233" t="s">
        <v>18</v>
      </c>
      <c r="I233">
        <v>43374</v>
      </c>
      <c r="J233">
        <v>0.3</v>
      </c>
      <c r="K233" t="s">
        <v>632</v>
      </c>
      <c r="L233" t="s">
        <v>38</v>
      </c>
      <c r="M233">
        <v>5.7260273972602738</v>
      </c>
      <c r="N233" t="s">
        <v>21</v>
      </c>
    </row>
    <row r="234" spans="2:14" hidden="1" x14ac:dyDescent="0.3">
      <c r="B234" t="s">
        <v>642</v>
      </c>
      <c r="C234" t="s">
        <v>643</v>
      </c>
      <c r="D234" t="s">
        <v>644</v>
      </c>
      <c r="E234" t="s">
        <v>35</v>
      </c>
      <c r="F234" t="s">
        <v>116</v>
      </c>
      <c r="G234" s="21">
        <v>61214.26</v>
      </c>
      <c r="H234" t="s">
        <v>18</v>
      </c>
      <c r="I234">
        <v>43171</v>
      </c>
      <c r="J234">
        <v>1</v>
      </c>
      <c r="K234" t="s">
        <v>632</v>
      </c>
      <c r="L234" t="s">
        <v>80</v>
      </c>
      <c r="M234">
        <v>6.2821917808219174</v>
      </c>
      <c r="N234" t="s">
        <v>27</v>
      </c>
    </row>
    <row r="235" spans="2:14" x14ac:dyDescent="0.3">
      <c r="B235" t="s">
        <v>645</v>
      </c>
      <c r="C235" t="s">
        <v>646</v>
      </c>
      <c r="D235" t="s">
        <v>647</v>
      </c>
      <c r="E235" t="s">
        <v>35</v>
      </c>
      <c r="F235" t="s">
        <v>36</v>
      </c>
      <c r="G235" s="21">
        <v>114465.93</v>
      </c>
      <c r="H235" t="s">
        <v>37</v>
      </c>
      <c r="I235">
        <v>43291</v>
      </c>
      <c r="J235">
        <v>1</v>
      </c>
      <c r="K235" t="s">
        <v>632</v>
      </c>
      <c r="L235" t="s">
        <v>20</v>
      </c>
      <c r="M235">
        <v>5.9534246575342467</v>
      </c>
      <c r="N235" t="s">
        <v>27</v>
      </c>
    </row>
    <row r="236" spans="2:14" hidden="1" x14ac:dyDescent="0.3">
      <c r="B236" t="s">
        <v>648</v>
      </c>
      <c r="C236" t="s">
        <v>649</v>
      </c>
      <c r="D236" t="s">
        <v>650</v>
      </c>
      <c r="E236" t="s">
        <v>16</v>
      </c>
      <c r="F236" t="s">
        <v>49</v>
      </c>
      <c r="G236" s="21">
        <v>32496.880000000001</v>
      </c>
      <c r="H236" t="s">
        <v>57</v>
      </c>
      <c r="I236">
        <v>43234</v>
      </c>
      <c r="J236">
        <v>1</v>
      </c>
      <c r="K236" t="s">
        <v>632</v>
      </c>
      <c r="L236" t="s">
        <v>38</v>
      </c>
      <c r="M236">
        <v>6.1095890410958908</v>
      </c>
      <c r="N236" t="s">
        <v>27</v>
      </c>
    </row>
    <row r="237" spans="2:14" x14ac:dyDescent="0.3">
      <c r="B237" t="s">
        <v>651</v>
      </c>
      <c r="C237" t="s">
        <v>652</v>
      </c>
      <c r="D237" t="s">
        <v>653</v>
      </c>
      <c r="E237" t="s">
        <v>35</v>
      </c>
      <c r="F237" t="s">
        <v>36</v>
      </c>
      <c r="G237" s="21">
        <v>39969.72</v>
      </c>
      <c r="H237" t="s">
        <v>57</v>
      </c>
      <c r="I237">
        <v>43444</v>
      </c>
      <c r="J237">
        <v>1</v>
      </c>
      <c r="K237" t="s">
        <v>632</v>
      </c>
      <c r="L237" t="s">
        <v>31</v>
      </c>
      <c r="M237">
        <v>5.5342465753424657</v>
      </c>
      <c r="N237" t="s">
        <v>27</v>
      </c>
    </row>
    <row r="238" spans="2:14" hidden="1" x14ac:dyDescent="0.3">
      <c r="B238" t="s">
        <v>654</v>
      </c>
      <c r="C238" t="s">
        <v>655</v>
      </c>
      <c r="D238" t="s">
        <v>656</v>
      </c>
      <c r="E238" t="s">
        <v>35</v>
      </c>
      <c r="F238" t="s">
        <v>49</v>
      </c>
      <c r="G238" s="21">
        <v>28481.16</v>
      </c>
      <c r="H238" t="s">
        <v>57</v>
      </c>
      <c r="I238">
        <v>44228</v>
      </c>
      <c r="J238">
        <v>1</v>
      </c>
      <c r="K238" t="s">
        <v>632</v>
      </c>
      <c r="L238" t="s">
        <v>72</v>
      </c>
      <c r="M238">
        <v>3.3863013698630136</v>
      </c>
      <c r="N238" t="s">
        <v>27</v>
      </c>
    </row>
    <row r="239" spans="2:14" hidden="1" x14ac:dyDescent="0.3">
      <c r="B239" t="s">
        <v>657</v>
      </c>
      <c r="C239" t="s">
        <v>658</v>
      </c>
      <c r="D239" t="s">
        <v>659</v>
      </c>
      <c r="E239" t="s">
        <v>35</v>
      </c>
      <c r="F239" t="s">
        <v>17</v>
      </c>
      <c r="G239" s="21">
        <v>114691.03</v>
      </c>
      <c r="H239" t="s">
        <v>37</v>
      </c>
      <c r="I239">
        <v>44039</v>
      </c>
      <c r="J239">
        <v>1</v>
      </c>
      <c r="K239" t="s">
        <v>632</v>
      </c>
      <c r="L239" t="s">
        <v>20</v>
      </c>
      <c r="M239">
        <v>3.904109589041096</v>
      </c>
      <c r="N239" t="s">
        <v>27</v>
      </c>
    </row>
    <row r="240" spans="2:14" x14ac:dyDescent="0.3">
      <c r="B240" t="s">
        <v>660</v>
      </c>
      <c r="C240" t="s">
        <v>661</v>
      </c>
      <c r="D240" t="s">
        <v>662</v>
      </c>
      <c r="E240" t="s">
        <v>35</v>
      </c>
      <c r="F240" t="s">
        <v>36</v>
      </c>
      <c r="G240" s="21">
        <v>82239.53</v>
      </c>
      <c r="H240" t="s">
        <v>18</v>
      </c>
      <c r="I240">
        <v>43846</v>
      </c>
      <c r="J240">
        <v>1</v>
      </c>
      <c r="K240" t="s">
        <v>632</v>
      </c>
      <c r="L240" t="s">
        <v>31</v>
      </c>
      <c r="M240">
        <v>4.4328767123287669</v>
      </c>
      <c r="N240" t="s">
        <v>27</v>
      </c>
    </row>
    <row r="241" spans="2:14" hidden="1" x14ac:dyDescent="0.3">
      <c r="B241" t="s">
        <v>663</v>
      </c>
      <c r="C241" t="s">
        <v>664</v>
      </c>
      <c r="D241" t="s">
        <v>665</v>
      </c>
      <c r="E241" t="s">
        <v>35</v>
      </c>
      <c r="F241" t="s">
        <v>126</v>
      </c>
      <c r="G241" s="21">
        <v>83191.95</v>
      </c>
      <c r="H241" t="s">
        <v>18</v>
      </c>
      <c r="I241">
        <v>43700</v>
      </c>
      <c r="J241">
        <v>0.6</v>
      </c>
      <c r="K241" t="s">
        <v>632</v>
      </c>
      <c r="L241" t="s">
        <v>38</v>
      </c>
      <c r="M241">
        <v>4.8328767123287673</v>
      </c>
      <c r="N241" t="s">
        <v>21</v>
      </c>
    </row>
    <row r="242" spans="2:14" hidden="1" x14ac:dyDescent="0.3">
      <c r="B242" t="s">
        <v>666</v>
      </c>
      <c r="C242" t="s">
        <v>667</v>
      </c>
      <c r="D242" t="s">
        <v>668</v>
      </c>
      <c r="E242" t="s">
        <v>35</v>
      </c>
      <c r="F242" t="s">
        <v>49</v>
      </c>
      <c r="G242" s="21">
        <v>113747.56</v>
      </c>
      <c r="H242" t="s">
        <v>37</v>
      </c>
      <c r="I242">
        <v>44270</v>
      </c>
      <c r="J242">
        <v>0.7</v>
      </c>
      <c r="K242" t="s">
        <v>632</v>
      </c>
      <c r="L242" t="s">
        <v>31</v>
      </c>
      <c r="M242">
        <v>3.2712328767123289</v>
      </c>
      <c r="N242" t="s">
        <v>21</v>
      </c>
    </row>
    <row r="243" spans="2:14" hidden="1" x14ac:dyDescent="0.3">
      <c r="B243" t="s">
        <v>666</v>
      </c>
      <c r="C243" t="s">
        <v>667</v>
      </c>
      <c r="D243" t="s">
        <v>668</v>
      </c>
      <c r="E243" t="s">
        <v>35</v>
      </c>
      <c r="F243" t="s">
        <v>49</v>
      </c>
      <c r="G243" s="21">
        <v>113747.56</v>
      </c>
      <c r="H243" t="s">
        <v>37</v>
      </c>
      <c r="I243">
        <v>44270</v>
      </c>
      <c r="J243">
        <v>0.7</v>
      </c>
      <c r="K243" t="s">
        <v>632</v>
      </c>
      <c r="L243" t="s">
        <v>31</v>
      </c>
      <c r="M243">
        <v>3.2712328767123289</v>
      </c>
      <c r="N243" t="s">
        <v>21</v>
      </c>
    </row>
    <row r="244" spans="2:14" hidden="1" x14ac:dyDescent="0.3">
      <c r="B244" t="s">
        <v>669</v>
      </c>
      <c r="C244" t="s">
        <v>670</v>
      </c>
      <c r="D244" t="s">
        <v>671</v>
      </c>
      <c r="E244" t="s">
        <v>35</v>
      </c>
      <c r="F244" t="s">
        <v>116</v>
      </c>
      <c r="G244" s="21">
        <v>37062.1</v>
      </c>
      <c r="H244" t="s">
        <v>57</v>
      </c>
      <c r="I244">
        <v>44357</v>
      </c>
      <c r="J244">
        <v>1</v>
      </c>
      <c r="K244" t="s">
        <v>632</v>
      </c>
      <c r="L244" t="s">
        <v>72</v>
      </c>
      <c r="M244">
        <v>3.032876712328767</v>
      </c>
      <c r="N244" t="s">
        <v>27</v>
      </c>
    </row>
    <row r="245" spans="2:14" hidden="1" x14ac:dyDescent="0.3">
      <c r="B245" t="s">
        <v>672</v>
      </c>
      <c r="C245" t="s">
        <v>673</v>
      </c>
      <c r="D245" t="s">
        <v>674</v>
      </c>
      <c r="E245" t="s">
        <v>35</v>
      </c>
      <c r="F245" t="s">
        <v>25</v>
      </c>
      <c r="G245" s="21">
        <v>73360.38</v>
      </c>
      <c r="H245" t="s">
        <v>18</v>
      </c>
      <c r="I245">
        <v>43972</v>
      </c>
      <c r="J245">
        <v>1</v>
      </c>
      <c r="K245" t="s">
        <v>632</v>
      </c>
      <c r="L245" t="s">
        <v>38</v>
      </c>
      <c r="M245">
        <v>4.087671232876712</v>
      </c>
      <c r="N245" t="s">
        <v>27</v>
      </c>
    </row>
    <row r="246" spans="2:14" hidden="1" x14ac:dyDescent="0.3">
      <c r="B246" t="s">
        <v>672</v>
      </c>
      <c r="C246" t="s">
        <v>673</v>
      </c>
      <c r="D246" t="s">
        <v>674</v>
      </c>
      <c r="E246" t="s">
        <v>35</v>
      </c>
      <c r="F246" t="s">
        <v>25</v>
      </c>
      <c r="G246" s="21">
        <v>73360.38</v>
      </c>
      <c r="H246" t="s">
        <v>18</v>
      </c>
      <c r="I246">
        <v>43972</v>
      </c>
      <c r="J246">
        <v>1</v>
      </c>
      <c r="K246" t="s">
        <v>632</v>
      </c>
      <c r="L246" t="s">
        <v>38</v>
      </c>
      <c r="M246">
        <v>4.087671232876712</v>
      </c>
      <c r="N246" t="s">
        <v>27</v>
      </c>
    </row>
    <row r="247" spans="2:14" x14ac:dyDescent="0.3">
      <c r="B247" t="s">
        <v>675</v>
      </c>
      <c r="C247" t="s">
        <v>676</v>
      </c>
      <c r="D247" t="s">
        <v>677</v>
      </c>
      <c r="E247" t="s">
        <v>35</v>
      </c>
      <c r="F247" t="s">
        <v>36</v>
      </c>
      <c r="G247" s="21">
        <v>36536.26</v>
      </c>
      <c r="H247" t="s">
        <v>57</v>
      </c>
      <c r="I247">
        <v>44358</v>
      </c>
      <c r="J247">
        <v>1</v>
      </c>
      <c r="K247" t="s">
        <v>632</v>
      </c>
      <c r="L247" t="s">
        <v>26</v>
      </c>
      <c r="M247">
        <v>3.0301369863013701</v>
      </c>
      <c r="N247" t="s">
        <v>27</v>
      </c>
    </row>
    <row r="248" spans="2:14" hidden="1" x14ac:dyDescent="0.3">
      <c r="B248" t="s">
        <v>678</v>
      </c>
      <c r="C248" t="s">
        <v>679</v>
      </c>
      <c r="D248" t="s">
        <v>680</v>
      </c>
      <c r="E248" t="s">
        <v>16</v>
      </c>
      <c r="F248" t="s">
        <v>94</v>
      </c>
      <c r="G248" s="21">
        <v>89829.33</v>
      </c>
      <c r="H248" t="s">
        <v>18</v>
      </c>
      <c r="I248">
        <v>43794</v>
      </c>
      <c r="J248">
        <v>1</v>
      </c>
      <c r="K248" t="s">
        <v>632</v>
      </c>
      <c r="L248" t="s">
        <v>72</v>
      </c>
      <c r="M248">
        <v>4.5753424657534243</v>
      </c>
      <c r="N248" t="s">
        <v>27</v>
      </c>
    </row>
    <row r="249" spans="2:14" hidden="1" x14ac:dyDescent="0.3">
      <c r="B249" t="s">
        <v>681</v>
      </c>
      <c r="C249" t="s">
        <v>682</v>
      </c>
      <c r="D249" t="s">
        <v>683</v>
      </c>
      <c r="E249" t="s">
        <v>190</v>
      </c>
      <c r="F249" t="s">
        <v>49</v>
      </c>
      <c r="G249" s="21">
        <v>63447.07</v>
      </c>
      <c r="H249" t="s">
        <v>18</v>
      </c>
      <c r="I249">
        <v>44148</v>
      </c>
      <c r="J249">
        <v>1</v>
      </c>
      <c r="K249" t="s">
        <v>632</v>
      </c>
      <c r="L249" t="s">
        <v>20</v>
      </c>
      <c r="M249">
        <v>3.6054794520547944</v>
      </c>
      <c r="N249" t="s">
        <v>27</v>
      </c>
    </row>
    <row r="250" spans="2:14" hidden="1" x14ac:dyDescent="0.3">
      <c r="B250" t="s">
        <v>684</v>
      </c>
      <c r="C250" t="s">
        <v>685</v>
      </c>
      <c r="D250" t="s">
        <v>686</v>
      </c>
      <c r="E250" t="s">
        <v>35</v>
      </c>
      <c r="F250" t="s">
        <v>126</v>
      </c>
      <c r="G250" s="21">
        <v>80772.92</v>
      </c>
      <c r="H250" t="s">
        <v>18</v>
      </c>
      <c r="I250">
        <v>44137</v>
      </c>
      <c r="J250">
        <v>1</v>
      </c>
      <c r="K250" t="s">
        <v>632</v>
      </c>
      <c r="L250" t="s">
        <v>38</v>
      </c>
      <c r="M250">
        <v>3.6356164383561644</v>
      </c>
      <c r="N250" t="s">
        <v>27</v>
      </c>
    </row>
    <row r="251" spans="2:14" hidden="1" x14ac:dyDescent="0.3">
      <c r="B251" t="s">
        <v>687</v>
      </c>
      <c r="C251" t="s">
        <v>688</v>
      </c>
      <c r="D251" t="s">
        <v>689</v>
      </c>
      <c r="E251" t="s">
        <v>35</v>
      </c>
      <c r="F251" t="s">
        <v>53</v>
      </c>
      <c r="G251" s="21">
        <v>52246.29</v>
      </c>
      <c r="H251" t="s">
        <v>18</v>
      </c>
      <c r="I251">
        <v>43573</v>
      </c>
      <c r="J251">
        <v>1</v>
      </c>
      <c r="K251" t="s">
        <v>632</v>
      </c>
      <c r="L251" t="s">
        <v>20</v>
      </c>
      <c r="M251">
        <v>5.1808219178082195</v>
      </c>
      <c r="N251" t="s">
        <v>27</v>
      </c>
    </row>
    <row r="252" spans="2:14" hidden="1" x14ac:dyDescent="0.3">
      <c r="B252" t="s">
        <v>690</v>
      </c>
      <c r="C252" t="s">
        <v>691</v>
      </c>
      <c r="D252" t="s">
        <v>692</v>
      </c>
      <c r="E252" t="s">
        <v>16</v>
      </c>
      <c r="F252" t="s">
        <v>116</v>
      </c>
      <c r="G252" s="21">
        <v>58935.92</v>
      </c>
      <c r="H252" t="s">
        <v>18</v>
      </c>
      <c r="I252">
        <v>43717</v>
      </c>
      <c r="J252">
        <v>1</v>
      </c>
      <c r="K252" t="s">
        <v>632</v>
      </c>
      <c r="L252" t="s">
        <v>26</v>
      </c>
      <c r="M252">
        <v>4.7863013698630139</v>
      </c>
      <c r="N252" t="s">
        <v>27</v>
      </c>
    </row>
    <row r="253" spans="2:14" hidden="1" x14ac:dyDescent="0.3">
      <c r="B253" t="s">
        <v>693</v>
      </c>
      <c r="C253" t="s">
        <v>694</v>
      </c>
      <c r="D253" t="s">
        <v>695</v>
      </c>
      <c r="E253" t="s">
        <v>35</v>
      </c>
      <c r="F253" t="s">
        <v>64</v>
      </c>
      <c r="G253" s="21">
        <v>83396.5</v>
      </c>
      <c r="H253" t="s">
        <v>18</v>
      </c>
      <c r="I253">
        <v>44285</v>
      </c>
      <c r="J253">
        <v>1</v>
      </c>
      <c r="K253" t="s">
        <v>632</v>
      </c>
      <c r="L253" t="s">
        <v>80</v>
      </c>
      <c r="M253">
        <v>3.2301369863013698</v>
      </c>
      <c r="N253" t="s">
        <v>27</v>
      </c>
    </row>
    <row r="254" spans="2:14" hidden="1" x14ac:dyDescent="0.3">
      <c r="B254" t="s">
        <v>696</v>
      </c>
      <c r="C254" t="s">
        <v>697</v>
      </c>
      <c r="D254" t="s">
        <v>698</v>
      </c>
      <c r="E254" t="s">
        <v>35</v>
      </c>
      <c r="F254" t="s">
        <v>87</v>
      </c>
      <c r="G254" s="21">
        <v>111815.49</v>
      </c>
      <c r="H254" t="s">
        <v>37</v>
      </c>
      <c r="I254">
        <v>43895</v>
      </c>
      <c r="J254">
        <v>0.7</v>
      </c>
      <c r="K254" t="s">
        <v>632</v>
      </c>
      <c r="L254" t="s">
        <v>38</v>
      </c>
      <c r="M254">
        <v>4.2986301369863016</v>
      </c>
      <c r="N254" t="s">
        <v>21</v>
      </c>
    </row>
    <row r="255" spans="2:14" hidden="1" x14ac:dyDescent="0.3">
      <c r="B255" t="s">
        <v>696</v>
      </c>
      <c r="C255" t="s">
        <v>697</v>
      </c>
      <c r="D255" t="s">
        <v>698</v>
      </c>
      <c r="E255" t="s">
        <v>35</v>
      </c>
      <c r="F255" t="s">
        <v>87</v>
      </c>
      <c r="G255" s="21">
        <v>111815.49</v>
      </c>
      <c r="H255" t="s">
        <v>37</v>
      </c>
      <c r="I255">
        <v>43895</v>
      </c>
      <c r="J255">
        <v>0.7</v>
      </c>
      <c r="K255" t="s">
        <v>632</v>
      </c>
      <c r="L255" t="s">
        <v>38</v>
      </c>
      <c r="M255">
        <v>4.2986301369863016</v>
      </c>
      <c r="N255" t="s">
        <v>21</v>
      </c>
    </row>
    <row r="256" spans="2:14" hidden="1" x14ac:dyDescent="0.3">
      <c r="B256" t="s">
        <v>699</v>
      </c>
      <c r="C256" t="s">
        <v>700</v>
      </c>
      <c r="D256" t="s">
        <v>701</v>
      </c>
      <c r="E256" t="s">
        <v>16</v>
      </c>
      <c r="F256" t="s">
        <v>17</v>
      </c>
      <c r="G256" s="21">
        <v>116767.63</v>
      </c>
      <c r="H256" t="s">
        <v>37</v>
      </c>
      <c r="I256">
        <v>43949</v>
      </c>
      <c r="J256">
        <v>0.4</v>
      </c>
      <c r="K256" t="s">
        <v>632</v>
      </c>
      <c r="L256" t="s">
        <v>72</v>
      </c>
      <c r="M256">
        <v>4.1506849315068495</v>
      </c>
      <c r="N256" t="s">
        <v>21</v>
      </c>
    </row>
    <row r="257" spans="2:14" hidden="1" x14ac:dyDescent="0.3">
      <c r="B257" t="s">
        <v>699</v>
      </c>
      <c r="C257" t="s">
        <v>702</v>
      </c>
      <c r="D257" t="s">
        <v>703</v>
      </c>
      <c r="E257" t="s">
        <v>16</v>
      </c>
      <c r="F257" t="s">
        <v>17</v>
      </c>
      <c r="G257" s="21">
        <v>116767.63</v>
      </c>
      <c r="H257" t="s">
        <v>37</v>
      </c>
      <c r="I257">
        <v>43949</v>
      </c>
      <c r="J257">
        <v>0.4</v>
      </c>
      <c r="K257" t="s">
        <v>632</v>
      </c>
      <c r="L257" t="s">
        <v>72</v>
      </c>
      <c r="M257">
        <v>4.1506849315068495</v>
      </c>
      <c r="N257" t="s">
        <v>21</v>
      </c>
    </row>
    <row r="258" spans="2:14" hidden="1" x14ac:dyDescent="0.3">
      <c r="B258" t="s">
        <v>704</v>
      </c>
      <c r="C258" t="s">
        <v>705</v>
      </c>
      <c r="D258" t="s">
        <v>706</v>
      </c>
      <c r="E258" t="s">
        <v>190</v>
      </c>
      <c r="F258" t="s">
        <v>17</v>
      </c>
      <c r="G258" s="21">
        <v>78840.23</v>
      </c>
      <c r="H258" t="s">
        <v>18</v>
      </c>
      <c r="I258">
        <v>43633</v>
      </c>
      <c r="J258">
        <v>1</v>
      </c>
      <c r="K258" t="s">
        <v>632</v>
      </c>
      <c r="L258" t="s">
        <v>38</v>
      </c>
      <c r="M258">
        <v>5.0164383561643833</v>
      </c>
      <c r="N258" t="s">
        <v>27</v>
      </c>
    </row>
    <row r="259" spans="2:14" hidden="1" x14ac:dyDescent="0.3">
      <c r="B259" t="s">
        <v>707</v>
      </c>
      <c r="C259" t="s">
        <v>708</v>
      </c>
      <c r="D259" t="s">
        <v>709</v>
      </c>
      <c r="E259" t="s">
        <v>35</v>
      </c>
      <c r="F259" t="s">
        <v>53</v>
      </c>
      <c r="G259" s="21">
        <v>38825.18</v>
      </c>
      <c r="H259" t="s">
        <v>57</v>
      </c>
      <c r="I259">
        <v>43696</v>
      </c>
      <c r="J259">
        <v>1</v>
      </c>
      <c r="K259" t="s">
        <v>632</v>
      </c>
      <c r="L259" t="s">
        <v>38</v>
      </c>
      <c r="M259">
        <v>4.8438356164383558</v>
      </c>
      <c r="N259" t="s">
        <v>27</v>
      </c>
    </row>
    <row r="260" spans="2:14" hidden="1" x14ac:dyDescent="0.3">
      <c r="B260" t="s">
        <v>710</v>
      </c>
      <c r="C260" t="s">
        <v>711</v>
      </c>
      <c r="D260" t="s">
        <v>712</v>
      </c>
      <c r="E260" t="s">
        <v>35</v>
      </c>
      <c r="F260" t="s">
        <v>25</v>
      </c>
      <c r="G260" s="21">
        <v>106400.02</v>
      </c>
      <c r="H260" t="s">
        <v>37</v>
      </c>
      <c r="I260">
        <v>44021</v>
      </c>
      <c r="J260">
        <v>1</v>
      </c>
      <c r="K260" t="s">
        <v>632</v>
      </c>
      <c r="L260" t="s">
        <v>72</v>
      </c>
      <c r="M260">
        <v>3.9534246575342467</v>
      </c>
      <c r="N260" t="s">
        <v>27</v>
      </c>
    </row>
    <row r="261" spans="2:14" hidden="1" x14ac:dyDescent="0.3">
      <c r="B261" t="s">
        <v>710</v>
      </c>
      <c r="C261" t="s">
        <v>713</v>
      </c>
      <c r="D261" t="s">
        <v>714</v>
      </c>
      <c r="E261" t="s">
        <v>35</v>
      </c>
      <c r="F261" t="s">
        <v>25</v>
      </c>
      <c r="G261" s="21">
        <v>106400.02</v>
      </c>
      <c r="H261" t="s">
        <v>37</v>
      </c>
      <c r="I261">
        <v>44021</v>
      </c>
      <c r="J261">
        <v>1</v>
      </c>
      <c r="K261" t="s">
        <v>632</v>
      </c>
      <c r="L261" t="s">
        <v>72</v>
      </c>
      <c r="M261">
        <v>3.9534246575342467</v>
      </c>
      <c r="N261" t="s">
        <v>27</v>
      </c>
    </row>
    <row r="262" spans="2:14" hidden="1" x14ac:dyDescent="0.3">
      <c r="B262" t="s">
        <v>715</v>
      </c>
      <c r="C262" t="s">
        <v>716</v>
      </c>
      <c r="D262" t="s">
        <v>717</v>
      </c>
      <c r="E262" t="s">
        <v>35</v>
      </c>
      <c r="F262" t="s">
        <v>68</v>
      </c>
      <c r="G262" s="21">
        <v>28160.79</v>
      </c>
      <c r="H262" t="s">
        <v>57</v>
      </c>
      <c r="I262">
        <v>43129</v>
      </c>
      <c r="J262">
        <v>1</v>
      </c>
      <c r="K262" t="s">
        <v>632</v>
      </c>
      <c r="L262" t="s">
        <v>38</v>
      </c>
      <c r="M262">
        <v>6.397260273972603</v>
      </c>
      <c r="N262" t="s">
        <v>27</v>
      </c>
    </row>
    <row r="263" spans="2:14" hidden="1" x14ac:dyDescent="0.3">
      <c r="B263" t="s">
        <v>718</v>
      </c>
      <c r="C263" t="s">
        <v>719</v>
      </c>
      <c r="D263" t="s">
        <v>720</v>
      </c>
      <c r="E263" t="s">
        <v>16</v>
      </c>
      <c r="F263" t="s">
        <v>17</v>
      </c>
      <c r="G263" s="21">
        <v>58744.17</v>
      </c>
      <c r="H263" t="s">
        <v>18</v>
      </c>
      <c r="I263">
        <v>43171</v>
      </c>
      <c r="J263">
        <v>1</v>
      </c>
      <c r="K263" t="s">
        <v>632</v>
      </c>
      <c r="L263" t="s">
        <v>31</v>
      </c>
      <c r="M263">
        <v>6.2821917808219174</v>
      </c>
      <c r="N263" t="s">
        <v>27</v>
      </c>
    </row>
    <row r="264" spans="2:14" hidden="1" x14ac:dyDescent="0.3">
      <c r="B264" t="s">
        <v>721</v>
      </c>
      <c r="C264" t="s">
        <v>722</v>
      </c>
      <c r="D264" t="s">
        <v>723</v>
      </c>
      <c r="E264" t="s">
        <v>16</v>
      </c>
      <c r="F264" t="s">
        <v>42</v>
      </c>
      <c r="G264" s="21">
        <v>70755.5</v>
      </c>
      <c r="H264" t="s">
        <v>18</v>
      </c>
      <c r="I264">
        <v>44090</v>
      </c>
      <c r="J264">
        <v>0.8</v>
      </c>
      <c r="K264" t="s">
        <v>632</v>
      </c>
      <c r="L264" t="s">
        <v>26</v>
      </c>
      <c r="M264">
        <v>3.7643835616438355</v>
      </c>
      <c r="N264" t="s">
        <v>21</v>
      </c>
    </row>
    <row r="265" spans="2:14" hidden="1" x14ac:dyDescent="0.3">
      <c r="B265" t="s">
        <v>724</v>
      </c>
      <c r="C265" t="s">
        <v>725</v>
      </c>
      <c r="D265" t="s">
        <v>726</v>
      </c>
      <c r="E265" t="s">
        <v>16</v>
      </c>
      <c r="F265" t="s">
        <v>94</v>
      </c>
      <c r="G265" s="21">
        <v>106665.67</v>
      </c>
      <c r="H265" t="s">
        <v>37</v>
      </c>
      <c r="I265">
        <v>43311</v>
      </c>
      <c r="J265">
        <v>1</v>
      </c>
      <c r="K265" t="s">
        <v>632</v>
      </c>
      <c r="L265" t="s">
        <v>31</v>
      </c>
      <c r="M265">
        <v>5.8986301369863012</v>
      </c>
      <c r="N265" t="s">
        <v>27</v>
      </c>
    </row>
    <row r="266" spans="2:14" hidden="1" x14ac:dyDescent="0.3">
      <c r="B266" t="s">
        <v>727</v>
      </c>
      <c r="C266" t="s">
        <v>728</v>
      </c>
      <c r="D266" t="s">
        <v>729</v>
      </c>
      <c r="E266" t="s">
        <v>35</v>
      </c>
      <c r="F266" t="s">
        <v>64</v>
      </c>
      <c r="G266" s="21">
        <v>76320.44</v>
      </c>
      <c r="H266" t="s">
        <v>18</v>
      </c>
      <c r="I266">
        <v>44383</v>
      </c>
      <c r="J266">
        <v>0.8</v>
      </c>
      <c r="K266" t="s">
        <v>632</v>
      </c>
      <c r="L266" t="s">
        <v>38</v>
      </c>
      <c r="M266">
        <v>2.9616438356164383</v>
      </c>
      <c r="N266" t="s">
        <v>21</v>
      </c>
    </row>
    <row r="267" spans="2:14" hidden="1" x14ac:dyDescent="0.3">
      <c r="B267" t="s">
        <v>730</v>
      </c>
      <c r="C267" t="s">
        <v>731</v>
      </c>
      <c r="D267" t="s">
        <v>732</v>
      </c>
      <c r="E267" t="s">
        <v>16</v>
      </c>
      <c r="F267" t="s">
        <v>94</v>
      </c>
      <c r="G267" s="21">
        <v>110906.35</v>
      </c>
      <c r="H267" t="s">
        <v>37</v>
      </c>
      <c r="I267">
        <v>43434</v>
      </c>
      <c r="J267">
        <v>1</v>
      </c>
      <c r="K267" t="s">
        <v>632</v>
      </c>
      <c r="L267" t="s">
        <v>20</v>
      </c>
      <c r="M267">
        <v>5.5616438356164384</v>
      </c>
      <c r="N267" t="s">
        <v>27</v>
      </c>
    </row>
    <row r="268" spans="2:14" hidden="1" x14ac:dyDescent="0.3">
      <c r="B268" t="s">
        <v>733</v>
      </c>
      <c r="C268" t="s">
        <v>734</v>
      </c>
      <c r="D268" t="s">
        <v>735</v>
      </c>
      <c r="E268" t="s">
        <v>16</v>
      </c>
      <c r="F268" t="s">
        <v>64</v>
      </c>
      <c r="G268" s="21">
        <v>29808.07</v>
      </c>
      <c r="H268" t="s">
        <v>57</v>
      </c>
      <c r="I268">
        <v>43291</v>
      </c>
      <c r="J268">
        <v>0.3</v>
      </c>
      <c r="K268" t="s">
        <v>632</v>
      </c>
      <c r="L268" t="s">
        <v>26</v>
      </c>
      <c r="M268">
        <v>5.9534246575342467</v>
      </c>
      <c r="N268" t="s">
        <v>21</v>
      </c>
    </row>
    <row r="269" spans="2:14" x14ac:dyDescent="0.3">
      <c r="B269" t="s">
        <v>736</v>
      </c>
      <c r="C269" t="s">
        <v>737</v>
      </c>
      <c r="D269" t="s">
        <v>738</v>
      </c>
      <c r="E269" t="s">
        <v>35</v>
      </c>
      <c r="F269" t="s">
        <v>36</v>
      </c>
      <c r="G269" s="21">
        <v>47362.62</v>
      </c>
      <c r="H269" t="s">
        <v>57</v>
      </c>
      <c r="I269">
        <v>43973</v>
      </c>
      <c r="J269">
        <v>1</v>
      </c>
      <c r="K269" t="s">
        <v>632</v>
      </c>
      <c r="L269" t="s">
        <v>38</v>
      </c>
      <c r="M269">
        <v>4.0849315068493155</v>
      </c>
      <c r="N269" t="s">
        <v>27</v>
      </c>
    </row>
  </sheetData>
  <mergeCells count="1">
    <mergeCell ref="A1:I3"/>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2DB1A-18D4-427F-B950-FCA969FDA8B0}">
  <dimension ref="B1:N214"/>
  <sheetViews>
    <sheetView showGridLines="0" workbookViewId="0">
      <selection activeCell="H3" sqref="H3"/>
    </sheetView>
  </sheetViews>
  <sheetFormatPr defaultRowHeight="14.4" x14ac:dyDescent="0.3"/>
  <cols>
    <col min="2" max="2" width="8.88671875" customWidth="1"/>
    <col min="3" max="3" width="12.6640625" bestFit="1" customWidth="1"/>
    <col min="4" max="4" width="13.21875" bestFit="1" customWidth="1"/>
    <col min="5" max="5" width="12.6640625" bestFit="1" customWidth="1"/>
    <col min="6" max="6" width="23.5546875" bestFit="1" customWidth="1"/>
    <col min="7" max="7" width="13.88671875" style="8" bestFit="1" customWidth="1"/>
    <col min="8" max="8" width="14.21875" customWidth="1"/>
    <col min="9" max="9" width="11.21875" customWidth="1"/>
    <col min="10" max="10" width="5.77734375" customWidth="1"/>
    <col min="11" max="11" width="15.44140625" customWidth="1"/>
    <col min="12" max="12" width="21.5546875" bestFit="1" customWidth="1"/>
    <col min="13" max="13" width="12" bestFit="1" customWidth="1"/>
    <col min="14" max="14" width="12" customWidth="1"/>
  </cols>
  <sheetData>
    <row r="1" spans="2:14" x14ac:dyDescent="0.3">
      <c r="B1" s="2">
        <v>1</v>
      </c>
      <c r="C1" s="15" t="s">
        <v>741</v>
      </c>
      <c r="D1" s="1"/>
      <c r="E1" s="1"/>
      <c r="F1" s="1"/>
    </row>
    <row r="5" spans="2:14" s="1" customFormat="1" x14ac:dyDescent="0.3">
      <c r="B5" s="1" t="s">
        <v>739</v>
      </c>
      <c r="G5" s="17">
        <f>SUBTOTAL(109,Demo[Salary])</f>
        <v>3412829.44</v>
      </c>
      <c r="J5" s="1">
        <f>SUBTOTAL(105,Demo[FTE])</f>
        <v>0.4</v>
      </c>
      <c r="N5" s="1">
        <f>SUBTOTAL(103,Demo[Work Type])</f>
        <v>41</v>
      </c>
    </row>
    <row r="6" spans="2:14" x14ac:dyDescent="0.3">
      <c r="B6" t="s">
        <v>0</v>
      </c>
      <c r="C6" t="s">
        <v>1</v>
      </c>
      <c r="D6" t="s">
        <v>2</v>
      </c>
      <c r="E6" t="s">
        <v>3</v>
      </c>
      <c r="F6" t="s">
        <v>4</v>
      </c>
      <c r="G6" s="8" t="s">
        <v>5</v>
      </c>
      <c r="H6" t="s">
        <v>6</v>
      </c>
      <c r="I6" t="s">
        <v>7</v>
      </c>
      <c r="J6" t="s">
        <v>8</v>
      </c>
      <c r="K6" t="s">
        <v>9</v>
      </c>
      <c r="L6" t="s">
        <v>10</v>
      </c>
      <c r="M6" t="s">
        <v>11</v>
      </c>
      <c r="N6" t="s">
        <v>12</v>
      </c>
    </row>
    <row r="7" spans="2:14" hidden="1" x14ac:dyDescent="0.3">
      <c r="B7" t="s">
        <v>13</v>
      </c>
      <c r="C7" t="s">
        <v>14</v>
      </c>
      <c r="D7" t="s">
        <v>15</v>
      </c>
      <c r="E7" t="s">
        <v>16</v>
      </c>
      <c r="F7" t="s">
        <v>17</v>
      </c>
      <c r="G7" s="8">
        <v>96135.75</v>
      </c>
      <c r="H7" t="s">
        <v>18</v>
      </c>
      <c r="I7">
        <v>44025</v>
      </c>
      <c r="J7">
        <v>0.3</v>
      </c>
      <c r="K7" t="s">
        <v>19</v>
      </c>
      <c r="L7" t="s">
        <v>20</v>
      </c>
      <c r="M7">
        <v>3.9424657534246577</v>
      </c>
      <c r="N7" t="s">
        <v>21</v>
      </c>
    </row>
    <row r="8" spans="2:14" x14ac:dyDescent="0.3">
      <c r="B8" t="s">
        <v>22</v>
      </c>
      <c r="C8" t="s">
        <v>23</v>
      </c>
      <c r="D8" t="s">
        <v>24</v>
      </c>
      <c r="E8" t="s">
        <v>16</v>
      </c>
      <c r="F8" t="s">
        <v>25</v>
      </c>
      <c r="G8" s="8">
        <v>70649.460000000006</v>
      </c>
      <c r="H8" t="s">
        <v>18</v>
      </c>
      <c r="I8">
        <v>43843</v>
      </c>
      <c r="J8">
        <v>1</v>
      </c>
      <c r="K8" t="s">
        <v>19</v>
      </c>
      <c r="L8" t="s">
        <v>26</v>
      </c>
      <c r="M8">
        <v>4.441095890410959</v>
      </c>
      <c r="N8" t="s">
        <v>27</v>
      </c>
    </row>
    <row r="9" spans="2:14" x14ac:dyDescent="0.3">
      <c r="B9" t="s">
        <v>28</v>
      </c>
      <c r="C9" t="s">
        <v>29</v>
      </c>
      <c r="D9" t="s">
        <v>30</v>
      </c>
      <c r="E9" t="s">
        <v>16</v>
      </c>
      <c r="F9" t="s">
        <v>25</v>
      </c>
      <c r="G9" s="8">
        <v>80695.740000000005</v>
      </c>
      <c r="H9" t="s">
        <v>18</v>
      </c>
      <c r="I9">
        <v>43360</v>
      </c>
      <c r="J9">
        <v>1</v>
      </c>
      <c r="K9" t="s">
        <v>19</v>
      </c>
      <c r="L9" t="s">
        <v>31</v>
      </c>
      <c r="M9">
        <v>5.7643835616438359</v>
      </c>
      <c r="N9" t="s">
        <v>27</v>
      </c>
    </row>
    <row r="10" spans="2:14" x14ac:dyDescent="0.3">
      <c r="B10" t="s">
        <v>28</v>
      </c>
      <c r="C10" t="s">
        <v>29</v>
      </c>
      <c r="D10" t="s">
        <v>30</v>
      </c>
      <c r="E10" t="s">
        <v>16</v>
      </c>
      <c r="F10" t="s">
        <v>25</v>
      </c>
      <c r="G10" s="8">
        <v>80695.740000000005</v>
      </c>
      <c r="H10" t="s">
        <v>18</v>
      </c>
      <c r="I10">
        <v>43360</v>
      </c>
      <c r="J10">
        <v>1</v>
      </c>
      <c r="K10" t="s">
        <v>19</v>
      </c>
      <c r="L10" t="s">
        <v>31</v>
      </c>
      <c r="M10">
        <v>5.7643835616438359</v>
      </c>
      <c r="N10" t="s">
        <v>27</v>
      </c>
    </row>
    <row r="11" spans="2:14" x14ac:dyDescent="0.3">
      <c r="B11" t="s">
        <v>32</v>
      </c>
      <c r="C11" t="s">
        <v>33</v>
      </c>
      <c r="D11" t="s">
        <v>34</v>
      </c>
      <c r="E11" t="s">
        <v>35</v>
      </c>
      <c r="F11" t="s">
        <v>36</v>
      </c>
      <c r="G11" s="8">
        <v>120000</v>
      </c>
      <c r="H11" t="s">
        <v>37</v>
      </c>
      <c r="I11">
        <v>43416</v>
      </c>
      <c r="J11">
        <v>1</v>
      </c>
      <c r="K11" t="s">
        <v>19</v>
      </c>
      <c r="L11" t="s">
        <v>38</v>
      </c>
      <c r="M11">
        <v>5.6109589041095891</v>
      </c>
      <c r="N11" t="s">
        <v>27</v>
      </c>
    </row>
    <row r="12" spans="2:14" hidden="1" x14ac:dyDescent="0.3">
      <c r="B12" t="s">
        <v>39</v>
      </c>
      <c r="C12" t="s">
        <v>40</v>
      </c>
      <c r="D12" t="s">
        <v>41</v>
      </c>
      <c r="E12" t="s">
        <v>16</v>
      </c>
      <c r="F12" t="s">
        <v>42</v>
      </c>
      <c r="G12" s="8">
        <v>67905.8</v>
      </c>
      <c r="H12" t="s">
        <v>18</v>
      </c>
      <c r="I12">
        <v>44194</v>
      </c>
      <c r="J12">
        <v>1</v>
      </c>
      <c r="K12" t="s">
        <v>19</v>
      </c>
      <c r="L12" t="s">
        <v>38</v>
      </c>
      <c r="M12">
        <v>3.4794520547945207</v>
      </c>
      <c r="N12" t="s">
        <v>27</v>
      </c>
    </row>
    <row r="13" spans="2:14" x14ac:dyDescent="0.3">
      <c r="B13" t="s">
        <v>43</v>
      </c>
      <c r="C13" t="s">
        <v>44</v>
      </c>
      <c r="D13" t="s">
        <v>45</v>
      </c>
      <c r="E13" t="s">
        <v>16</v>
      </c>
      <c r="F13" t="s">
        <v>25</v>
      </c>
      <c r="G13" s="8">
        <v>68980.52</v>
      </c>
      <c r="H13" t="s">
        <v>18</v>
      </c>
      <c r="I13">
        <v>43494</v>
      </c>
      <c r="J13">
        <v>0.8</v>
      </c>
      <c r="K13" t="s">
        <v>19</v>
      </c>
      <c r="L13" t="s">
        <v>38</v>
      </c>
      <c r="M13">
        <v>5.397260273972603</v>
      </c>
      <c r="N13" t="s">
        <v>21</v>
      </c>
    </row>
    <row r="14" spans="2:14" hidden="1" x14ac:dyDescent="0.3">
      <c r="B14" t="s">
        <v>46</v>
      </c>
      <c r="C14" t="s">
        <v>47</v>
      </c>
      <c r="D14" t="s">
        <v>48</v>
      </c>
      <c r="E14" t="s">
        <v>16</v>
      </c>
      <c r="F14" t="s">
        <v>49</v>
      </c>
      <c r="G14" s="8">
        <v>63705.4</v>
      </c>
      <c r="H14" t="s">
        <v>18</v>
      </c>
      <c r="I14">
        <v>43682</v>
      </c>
      <c r="J14">
        <v>1</v>
      </c>
      <c r="K14" t="s">
        <v>19</v>
      </c>
      <c r="L14" t="s">
        <v>26</v>
      </c>
      <c r="M14">
        <v>4.882191780821918</v>
      </c>
      <c r="N14" t="s">
        <v>27</v>
      </c>
    </row>
    <row r="15" spans="2:14" hidden="1" x14ac:dyDescent="0.3">
      <c r="B15" t="s">
        <v>50</v>
      </c>
      <c r="C15" t="s">
        <v>51</v>
      </c>
      <c r="D15" t="s">
        <v>52</v>
      </c>
      <c r="E15" t="s">
        <v>16</v>
      </c>
      <c r="F15" t="s">
        <v>53</v>
      </c>
      <c r="G15" s="8">
        <v>114177.23</v>
      </c>
      <c r="H15" t="s">
        <v>37</v>
      </c>
      <c r="I15">
        <v>43908</v>
      </c>
      <c r="J15">
        <v>1</v>
      </c>
      <c r="K15" t="s">
        <v>19</v>
      </c>
      <c r="L15" t="s">
        <v>20</v>
      </c>
      <c r="M15">
        <v>4.2630136986301368</v>
      </c>
      <c r="N15" t="s">
        <v>27</v>
      </c>
    </row>
    <row r="16" spans="2:14" hidden="1" x14ac:dyDescent="0.3">
      <c r="B16" t="s">
        <v>54</v>
      </c>
      <c r="C16" t="s">
        <v>55</v>
      </c>
      <c r="D16" t="s">
        <v>56</v>
      </c>
      <c r="E16" t="s">
        <v>35</v>
      </c>
      <c r="F16" t="s">
        <v>49</v>
      </c>
      <c r="G16" s="8">
        <v>29774.76</v>
      </c>
      <c r="H16" t="s">
        <v>57</v>
      </c>
      <c r="I16">
        <v>44105</v>
      </c>
      <c r="J16">
        <v>1</v>
      </c>
      <c r="K16" t="s">
        <v>19</v>
      </c>
      <c r="L16" t="s">
        <v>20</v>
      </c>
      <c r="M16">
        <v>3.7232876712328768</v>
      </c>
      <c r="N16" t="s">
        <v>27</v>
      </c>
    </row>
    <row r="17" spans="2:14" hidden="1" x14ac:dyDescent="0.3">
      <c r="B17" t="s">
        <v>58</v>
      </c>
      <c r="C17" t="s">
        <v>59</v>
      </c>
      <c r="D17" t="s">
        <v>60</v>
      </c>
      <c r="E17" t="s">
        <v>35</v>
      </c>
      <c r="F17" t="s">
        <v>53</v>
      </c>
      <c r="G17" s="8">
        <v>52963.65</v>
      </c>
      <c r="H17" t="s">
        <v>18</v>
      </c>
      <c r="I17">
        <v>44288</v>
      </c>
      <c r="J17">
        <v>0.3</v>
      </c>
      <c r="K17" t="s">
        <v>19</v>
      </c>
      <c r="L17" t="s">
        <v>31</v>
      </c>
      <c r="M17">
        <v>3.2219178082191782</v>
      </c>
      <c r="N17" t="s">
        <v>21</v>
      </c>
    </row>
    <row r="18" spans="2:14" hidden="1" x14ac:dyDescent="0.3">
      <c r="B18" t="s">
        <v>61</v>
      </c>
      <c r="C18" t="s">
        <v>62</v>
      </c>
      <c r="D18" t="s">
        <v>63</v>
      </c>
      <c r="E18" t="s">
        <v>35</v>
      </c>
      <c r="F18" t="s">
        <v>64</v>
      </c>
      <c r="G18" s="8">
        <v>50310.09</v>
      </c>
      <c r="H18" t="s">
        <v>18</v>
      </c>
      <c r="I18">
        <v>44285</v>
      </c>
      <c r="J18">
        <v>0.4</v>
      </c>
      <c r="K18" t="s">
        <v>19</v>
      </c>
      <c r="L18" t="s">
        <v>26</v>
      </c>
      <c r="M18">
        <v>3.2301369863013698</v>
      </c>
      <c r="N18" t="s">
        <v>21</v>
      </c>
    </row>
    <row r="19" spans="2:14" hidden="1" x14ac:dyDescent="0.3">
      <c r="B19" t="s">
        <v>65</v>
      </c>
      <c r="C19" t="s">
        <v>66</v>
      </c>
      <c r="D19" t="s">
        <v>67</v>
      </c>
      <c r="E19" t="s">
        <v>16</v>
      </c>
      <c r="F19" t="s">
        <v>68</v>
      </c>
      <c r="G19" s="8">
        <v>84309.95</v>
      </c>
      <c r="H19" t="s">
        <v>18</v>
      </c>
      <c r="I19">
        <v>44501</v>
      </c>
      <c r="J19">
        <v>1</v>
      </c>
      <c r="K19" t="s">
        <v>19</v>
      </c>
      <c r="L19" t="s">
        <v>38</v>
      </c>
      <c r="M19">
        <v>2.6383561643835618</v>
      </c>
      <c r="N19" t="s">
        <v>27</v>
      </c>
    </row>
    <row r="20" spans="2:14" hidden="1" x14ac:dyDescent="0.3">
      <c r="B20" t="s">
        <v>69</v>
      </c>
      <c r="C20" t="s">
        <v>70</v>
      </c>
      <c r="D20" t="s">
        <v>71</v>
      </c>
      <c r="E20" t="s">
        <v>35</v>
      </c>
      <c r="F20" t="s">
        <v>53</v>
      </c>
      <c r="G20" s="8">
        <v>35936.31</v>
      </c>
      <c r="H20" t="s">
        <v>57</v>
      </c>
      <c r="I20">
        <v>43241</v>
      </c>
      <c r="J20">
        <v>1</v>
      </c>
      <c r="K20" t="s">
        <v>19</v>
      </c>
      <c r="L20" t="s">
        <v>72</v>
      </c>
      <c r="M20">
        <v>6.0904109589041093</v>
      </c>
      <c r="N20" t="s">
        <v>27</v>
      </c>
    </row>
    <row r="21" spans="2:14" x14ac:dyDescent="0.3">
      <c r="B21" t="s">
        <v>73</v>
      </c>
      <c r="C21" t="s">
        <v>74</v>
      </c>
      <c r="D21" t="s">
        <v>75</v>
      </c>
      <c r="E21" t="s">
        <v>35</v>
      </c>
      <c r="F21" t="s">
        <v>36</v>
      </c>
      <c r="G21" s="8">
        <v>112645.99</v>
      </c>
      <c r="H21" t="s">
        <v>37</v>
      </c>
      <c r="I21">
        <v>43759</v>
      </c>
      <c r="J21">
        <v>0.6</v>
      </c>
      <c r="K21" t="s">
        <v>19</v>
      </c>
      <c r="L21" t="s">
        <v>76</v>
      </c>
      <c r="M21">
        <v>4.6712328767123283</v>
      </c>
      <c r="N21" t="s">
        <v>21</v>
      </c>
    </row>
    <row r="22" spans="2:14" hidden="1" x14ac:dyDescent="0.3">
      <c r="B22" t="s">
        <v>77</v>
      </c>
      <c r="C22" t="s">
        <v>78</v>
      </c>
      <c r="D22" t="s">
        <v>79</v>
      </c>
      <c r="E22" t="s">
        <v>35</v>
      </c>
      <c r="F22" t="s">
        <v>53</v>
      </c>
      <c r="G22" s="8">
        <v>91645.04</v>
      </c>
      <c r="H22" t="s">
        <v>18</v>
      </c>
      <c r="I22">
        <v>44223</v>
      </c>
      <c r="J22">
        <v>1</v>
      </c>
      <c r="K22" t="s">
        <v>19</v>
      </c>
      <c r="L22" t="s">
        <v>80</v>
      </c>
      <c r="M22">
        <v>3.4</v>
      </c>
      <c r="N22" t="s">
        <v>27</v>
      </c>
    </row>
    <row r="23" spans="2:14" x14ac:dyDescent="0.3">
      <c r="B23" t="s">
        <v>81</v>
      </c>
      <c r="C23" t="s">
        <v>82</v>
      </c>
      <c r="D23" t="s">
        <v>83</v>
      </c>
      <c r="E23" t="s">
        <v>16</v>
      </c>
      <c r="F23" t="s">
        <v>36</v>
      </c>
      <c r="G23" s="8">
        <v>97105.19</v>
      </c>
      <c r="H23" t="s">
        <v>18</v>
      </c>
      <c r="I23">
        <v>44425</v>
      </c>
      <c r="J23">
        <v>1</v>
      </c>
      <c r="K23" t="s">
        <v>19</v>
      </c>
      <c r="L23" t="s">
        <v>31</v>
      </c>
      <c r="M23">
        <v>2.8465753424657536</v>
      </c>
      <c r="N23" t="s">
        <v>27</v>
      </c>
    </row>
    <row r="24" spans="2:14" hidden="1" x14ac:dyDescent="0.3">
      <c r="B24" t="s">
        <v>84</v>
      </c>
      <c r="C24" t="s">
        <v>85</v>
      </c>
      <c r="D24" t="s">
        <v>86</v>
      </c>
      <c r="E24" t="s">
        <v>35</v>
      </c>
      <c r="F24" t="s">
        <v>87</v>
      </c>
      <c r="G24" s="8">
        <v>84742.86</v>
      </c>
      <c r="H24" t="s">
        <v>18</v>
      </c>
      <c r="I24">
        <v>44098</v>
      </c>
      <c r="J24">
        <v>1</v>
      </c>
      <c r="K24" t="s">
        <v>19</v>
      </c>
      <c r="L24" t="s">
        <v>80</v>
      </c>
      <c r="M24">
        <v>3.7424657534246575</v>
      </c>
      <c r="N24" t="s">
        <v>27</v>
      </c>
    </row>
    <row r="25" spans="2:14" x14ac:dyDescent="0.3">
      <c r="B25" t="s">
        <v>88</v>
      </c>
      <c r="C25" t="s">
        <v>89</v>
      </c>
      <c r="D25" t="s">
        <v>90</v>
      </c>
      <c r="E25" t="s">
        <v>35</v>
      </c>
      <c r="F25" t="s">
        <v>25</v>
      </c>
      <c r="G25" s="8">
        <v>85918.61</v>
      </c>
      <c r="H25" t="s">
        <v>18</v>
      </c>
      <c r="I25">
        <v>43136</v>
      </c>
      <c r="J25">
        <v>1</v>
      </c>
      <c r="K25" t="s">
        <v>19</v>
      </c>
      <c r="L25" t="s">
        <v>31</v>
      </c>
      <c r="M25">
        <v>6.3780821917808215</v>
      </c>
      <c r="N25" t="s">
        <v>27</v>
      </c>
    </row>
    <row r="26" spans="2:14" hidden="1" x14ac:dyDescent="0.3">
      <c r="B26" t="s">
        <v>91</v>
      </c>
      <c r="C26" t="s">
        <v>92</v>
      </c>
      <c r="D26" t="s">
        <v>93</v>
      </c>
      <c r="E26" t="s">
        <v>16</v>
      </c>
      <c r="F26" t="s">
        <v>94</v>
      </c>
      <c r="G26" s="8">
        <v>72502.61</v>
      </c>
      <c r="H26" t="s">
        <v>18</v>
      </c>
      <c r="I26">
        <v>44235</v>
      </c>
      <c r="J26">
        <v>1</v>
      </c>
      <c r="K26" t="s">
        <v>19</v>
      </c>
      <c r="L26" t="s">
        <v>20</v>
      </c>
      <c r="M26">
        <v>3.3671232876712329</v>
      </c>
      <c r="N26" t="s">
        <v>27</v>
      </c>
    </row>
    <row r="27" spans="2:14" hidden="1" x14ac:dyDescent="0.3">
      <c r="B27" t="s">
        <v>95</v>
      </c>
      <c r="C27" t="s">
        <v>96</v>
      </c>
      <c r="D27" t="s">
        <v>97</v>
      </c>
      <c r="E27" t="s">
        <v>35</v>
      </c>
      <c r="F27" t="s">
        <v>87</v>
      </c>
      <c r="G27" s="8">
        <v>77096.05</v>
      </c>
      <c r="H27" t="s">
        <v>18</v>
      </c>
      <c r="I27">
        <v>43217</v>
      </c>
      <c r="J27">
        <v>1</v>
      </c>
      <c r="K27" t="s">
        <v>19</v>
      </c>
      <c r="L27" t="s">
        <v>72</v>
      </c>
      <c r="M27">
        <v>6.1561643835616442</v>
      </c>
      <c r="N27" t="s">
        <v>27</v>
      </c>
    </row>
    <row r="28" spans="2:14" hidden="1" x14ac:dyDescent="0.3">
      <c r="B28" t="s">
        <v>98</v>
      </c>
      <c r="C28" t="s">
        <v>99</v>
      </c>
      <c r="D28" t="s">
        <v>100</v>
      </c>
      <c r="E28" t="s">
        <v>16</v>
      </c>
      <c r="F28" t="s">
        <v>68</v>
      </c>
      <c r="G28" s="8">
        <v>50449.46</v>
      </c>
      <c r="H28" t="s">
        <v>18</v>
      </c>
      <c r="I28">
        <v>43418</v>
      </c>
      <c r="J28">
        <v>0.8</v>
      </c>
      <c r="K28" t="s">
        <v>19</v>
      </c>
      <c r="L28" t="s">
        <v>80</v>
      </c>
      <c r="M28">
        <v>5.6054794520547944</v>
      </c>
      <c r="N28" t="s">
        <v>21</v>
      </c>
    </row>
    <row r="29" spans="2:14" hidden="1" x14ac:dyDescent="0.3">
      <c r="B29" t="s">
        <v>101</v>
      </c>
      <c r="C29" t="s">
        <v>102</v>
      </c>
      <c r="D29" t="s">
        <v>103</v>
      </c>
      <c r="E29" t="s">
        <v>35</v>
      </c>
      <c r="F29" t="s">
        <v>64</v>
      </c>
      <c r="G29" s="8">
        <v>48525.71</v>
      </c>
      <c r="H29" t="s">
        <v>57</v>
      </c>
      <c r="I29">
        <v>43264</v>
      </c>
      <c r="J29">
        <v>1</v>
      </c>
      <c r="K29" t="s">
        <v>19</v>
      </c>
      <c r="L29" t="s">
        <v>26</v>
      </c>
      <c r="M29">
        <v>6.0273972602739727</v>
      </c>
      <c r="N29" t="s">
        <v>27</v>
      </c>
    </row>
    <row r="30" spans="2:14" hidden="1" x14ac:dyDescent="0.3">
      <c r="B30" t="s">
        <v>104</v>
      </c>
      <c r="C30" t="s">
        <v>105</v>
      </c>
      <c r="D30" t="s">
        <v>106</v>
      </c>
      <c r="E30" t="s">
        <v>35</v>
      </c>
      <c r="F30" t="s">
        <v>53</v>
      </c>
      <c r="G30" s="8">
        <v>36547.58</v>
      </c>
      <c r="H30" t="s">
        <v>57</v>
      </c>
      <c r="I30">
        <v>43416</v>
      </c>
      <c r="J30">
        <v>1</v>
      </c>
      <c r="K30" t="s">
        <v>19</v>
      </c>
      <c r="L30" t="s">
        <v>38</v>
      </c>
      <c r="M30">
        <v>5.6109589041095891</v>
      </c>
      <c r="N30" t="s">
        <v>27</v>
      </c>
    </row>
    <row r="31" spans="2:14" hidden="1" x14ac:dyDescent="0.3">
      <c r="B31" t="s">
        <v>104</v>
      </c>
      <c r="C31" t="s">
        <v>105</v>
      </c>
      <c r="D31" t="s">
        <v>106</v>
      </c>
      <c r="E31" t="s">
        <v>35</v>
      </c>
      <c r="F31" t="s">
        <v>53</v>
      </c>
      <c r="G31" s="8">
        <v>36547.58</v>
      </c>
      <c r="H31" t="s">
        <v>57</v>
      </c>
      <c r="I31">
        <v>43416</v>
      </c>
      <c r="J31">
        <v>1</v>
      </c>
      <c r="K31" t="s">
        <v>19</v>
      </c>
      <c r="L31" t="s">
        <v>38</v>
      </c>
      <c r="M31">
        <v>5.6109589041095891</v>
      </c>
      <c r="N31" t="s">
        <v>27</v>
      </c>
    </row>
    <row r="32" spans="2:14" hidden="1" x14ac:dyDescent="0.3">
      <c r="B32" t="s">
        <v>107</v>
      </c>
      <c r="C32" t="s">
        <v>108</v>
      </c>
      <c r="D32" t="s">
        <v>109</v>
      </c>
      <c r="E32" t="s">
        <v>35</v>
      </c>
      <c r="F32" t="s">
        <v>94</v>
      </c>
      <c r="G32" s="8">
        <v>115191.38</v>
      </c>
      <c r="H32" t="s">
        <v>37</v>
      </c>
      <c r="I32">
        <v>44004</v>
      </c>
      <c r="J32">
        <v>1</v>
      </c>
      <c r="K32" t="s">
        <v>19</v>
      </c>
      <c r="L32" t="s">
        <v>26</v>
      </c>
      <c r="M32">
        <v>4</v>
      </c>
      <c r="N32" t="s">
        <v>27</v>
      </c>
    </row>
    <row r="33" spans="2:14" x14ac:dyDescent="0.3">
      <c r="B33" t="s">
        <v>110</v>
      </c>
      <c r="C33" t="s">
        <v>111</v>
      </c>
      <c r="D33" t="s">
        <v>112</v>
      </c>
      <c r="E33" t="s">
        <v>16</v>
      </c>
      <c r="F33" t="s">
        <v>36</v>
      </c>
      <c r="G33" s="8">
        <v>58861.19</v>
      </c>
      <c r="H33" t="s">
        <v>18</v>
      </c>
      <c r="I33">
        <v>43654</v>
      </c>
      <c r="J33">
        <v>1</v>
      </c>
      <c r="K33" t="s">
        <v>19</v>
      </c>
      <c r="L33" t="s">
        <v>31</v>
      </c>
      <c r="M33">
        <v>4.9589041095890414</v>
      </c>
      <c r="N33" t="s">
        <v>27</v>
      </c>
    </row>
    <row r="34" spans="2:14" hidden="1" x14ac:dyDescent="0.3">
      <c r="B34" t="s">
        <v>113</v>
      </c>
      <c r="C34" t="s">
        <v>114</v>
      </c>
      <c r="D34" t="s">
        <v>115</v>
      </c>
      <c r="E34" t="s">
        <v>16</v>
      </c>
      <c r="F34" t="s">
        <v>116</v>
      </c>
      <c r="G34" s="8">
        <v>75974.990000000005</v>
      </c>
      <c r="H34" t="s">
        <v>18</v>
      </c>
      <c r="I34">
        <v>44172</v>
      </c>
      <c r="J34">
        <v>1</v>
      </c>
      <c r="K34" t="s">
        <v>19</v>
      </c>
      <c r="L34" t="s">
        <v>38</v>
      </c>
      <c r="M34">
        <v>3.5397260273972604</v>
      </c>
      <c r="N34" t="s">
        <v>27</v>
      </c>
    </row>
    <row r="35" spans="2:14" hidden="1" x14ac:dyDescent="0.3">
      <c r="B35" t="s">
        <v>117</v>
      </c>
      <c r="C35" t="s">
        <v>118</v>
      </c>
      <c r="D35" t="s">
        <v>119</v>
      </c>
      <c r="E35" t="s">
        <v>35</v>
      </c>
      <c r="F35" t="s">
        <v>53</v>
      </c>
      <c r="G35" s="8">
        <v>95954.02</v>
      </c>
      <c r="H35" t="s">
        <v>18</v>
      </c>
      <c r="I35">
        <v>43567</v>
      </c>
      <c r="J35">
        <v>0.3</v>
      </c>
      <c r="K35" t="s">
        <v>19</v>
      </c>
      <c r="L35" t="s">
        <v>26</v>
      </c>
      <c r="M35">
        <v>5.1972602739726028</v>
      </c>
      <c r="N35" t="s">
        <v>21</v>
      </c>
    </row>
    <row r="36" spans="2:14" hidden="1" x14ac:dyDescent="0.3">
      <c r="B36" t="s">
        <v>120</v>
      </c>
      <c r="C36" t="s">
        <v>121</v>
      </c>
      <c r="D36" t="s">
        <v>122</v>
      </c>
      <c r="E36" t="s">
        <v>16</v>
      </c>
      <c r="F36" t="s">
        <v>17</v>
      </c>
      <c r="G36" s="8">
        <v>102934.09</v>
      </c>
      <c r="H36" t="s">
        <v>37</v>
      </c>
      <c r="I36">
        <v>44315</v>
      </c>
      <c r="J36">
        <v>1</v>
      </c>
      <c r="K36" t="s">
        <v>19</v>
      </c>
      <c r="L36" t="s">
        <v>26</v>
      </c>
      <c r="M36">
        <v>3.1479452054794521</v>
      </c>
      <c r="N36" t="s">
        <v>27</v>
      </c>
    </row>
    <row r="37" spans="2:14" hidden="1" x14ac:dyDescent="0.3">
      <c r="B37" t="s">
        <v>123</v>
      </c>
      <c r="C37" t="s">
        <v>124</v>
      </c>
      <c r="D37" t="s">
        <v>125</v>
      </c>
      <c r="E37" t="s">
        <v>16</v>
      </c>
      <c r="F37" t="s">
        <v>126</v>
      </c>
      <c r="G37" s="8">
        <v>41934.71</v>
      </c>
      <c r="H37" t="s">
        <v>57</v>
      </c>
      <c r="I37">
        <v>43780</v>
      </c>
      <c r="J37">
        <v>1</v>
      </c>
      <c r="K37" t="s">
        <v>19</v>
      </c>
      <c r="L37" t="s">
        <v>38</v>
      </c>
      <c r="M37">
        <v>4.6136986301369864</v>
      </c>
      <c r="N37" t="s">
        <v>27</v>
      </c>
    </row>
    <row r="38" spans="2:14" hidden="1" x14ac:dyDescent="0.3">
      <c r="B38" t="s">
        <v>127</v>
      </c>
      <c r="C38" t="s">
        <v>128</v>
      </c>
      <c r="D38" t="s">
        <v>129</v>
      </c>
      <c r="E38" t="s">
        <v>35</v>
      </c>
      <c r="F38" t="s">
        <v>94</v>
      </c>
      <c r="G38" s="8">
        <v>104335.03999999999</v>
      </c>
      <c r="H38" t="s">
        <v>37</v>
      </c>
      <c r="I38">
        <v>43874</v>
      </c>
      <c r="J38">
        <v>1</v>
      </c>
      <c r="K38" t="s">
        <v>19</v>
      </c>
      <c r="L38" t="s">
        <v>31</v>
      </c>
      <c r="M38">
        <v>4.3561643835616435</v>
      </c>
      <c r="N38" t="s">
        <v>27</v>
      </c>
    </row>
    <row r="39" spans="2:14" hidden="1" x14ac:dyDescent="0.3">
      <c r="B39" t="s">
        <v>130</v>
      </c>
      <c r="C39" t="s">
        <v>131</v>
      </c>
      <c r="D39" t="s">
        <v>132</v>
      </c>
      <c r="E39" t="s">
        <v>16</v>
      </c>
      <c r="F39" t="s">
        <v>87</v>
      </c>
      <c r="G39" s="8">
        <v>81897.789999999994</v>
      </c>
      <c r="H39" t="s">
        <v>18</v>
      </c>
      <c r="I39">
        <v>43146</v>
      </c>
      <c r="J39">
        <v>1</v>
      </c>
      <c r="K39" t="s">
        <v>19</v>
      </c>
      <c r="L39" t="s">
        <v>80</v>
      </c>
      <c r="M39">
        <v>6.3506849315068497</v>
      </c>
      <c r="N39" t="s">
        <v>27</v>
      </c>
    </row>
    <row r="40" spans="2:14" x14ac:dyDescent="0.3">
      <c r="B40" t="s">
        <v>133</v>
      </c>
      <c r="C40" t="s">
        <v>134</v>
      </c>
      <c r="D40" t="s">
        <v>135</v>
      </c>
      <c r="E40" t="s">
        <v>16</v>
      </c>
      <c r="F40" t="s">
        <v>36</v>
      </c>
      <c r="G40" s="8">
        <v>78378.2</v>
      </c>
      <c r="H40" t="s">
        <v>18</v>
      </c>
      <c r="I40">
        <v>43465</v>
      </c>
      <c r="J40">
        <v>0.4</v>
      </c>
      <c r="K40" t="s">
        <v>19</v>
      </c>
      <c r="L40" t="s">
        <v>38</v>
      </c>
      <c r="M40">
        <v>5.4767123287671229</v>
      </c>
      <c r="N40" t="s">
        <v>21</v>
      </c>
    </row>
    <row r="41" spans="2:14" hidden="1" x14ac:dyDescent="0.3">
      <c r="B41" t="s">
        <v>136</v>
      </c>
      <c r="C41" t="s">
        <v>137</v>
      </c>
      <c r="D41" t="s">
        <v>138</v>
      </c>
      <c r="E41" t="s">
        <v>16</v>
      </c>
      <c r="F41" t="s">
        <v>64</v>
      </c>
      <c r="G41" s="8">
        <v>61994.76</v>
      </c>
      <c r="H41" t="s">
        <v>18</v>
      </c>
      <c r="I41">
        <v>43794</v>
      </c>
      <c r="J41">
        <v>0.3</v>
      </c>
      <c r="K41" t="s">
        <v>19</v>
      </c>
      <c r="L41" t="s">
        <v>26</v>
      </c>
      <c r="M41">
        <v>4.5753424657534243</v>
      </c>
      <c r="N41" t="s">
        <v>21</v>
      </c>
    </row>
    <row r="42" spans="2:14" hidden="1" x14ac:dyDescent="0.3">
      <c r="B42" t="s">
        <v>139</v>
      </c>
      <c r="C42" t="s">
        <v>140</v>
      </c>
      <c r="D42" t="s">
        <v>141</v>
      </c>
      <c r="E42" t="s">
        <v>35</v>
      </c>
      <c r="F42" t="s">
        <v>42</v>
      </c>
      <c r="G42" s="8">
        <v>37362.300000000003</v>
      </c>
      <c r="H42" t="s">
        <v>57</v>
      </c>
      <c r="I42">
        <v>43642</v>
      </c>
      <c r="J42">
        <v>1</v>
      </c>
      <c r="K42" t="s">
        <v>19</v>
      </c>
      <c r="L42" t="s">
        <v>80</v>
      </c>
      <c r="M42">
        <v>4.9917808219178079</v>
      </c>
      <c r="N42" t="s">
        <v>27</v>
      </c>
    </row>
    <row r="43" spans="2:14" hidden="1" x14ac:dyDescent="0.3">
      <c r="B43" t="s">
        <v>142</v>
      </c>
      <c r="C43" t="s">
        <v>143</v>
      </c>
      <c r="D43" t="s">
        <v>144</v>
      </c>
      <c r="E43" t="s">
        <v>16</v>
      </c>
      <c r="F43" t="s">
        <v>17</v>
      </c>
      <c r="G43" s="8">
        <v>84745.93</v>
      </c>
      <c r="H43" t="s">
        <v>18</v>
      </c>
      <c r="I43">
        <v>43707</v>
      </c>
      <c r="J43">
        <v>1</v>
      </c>
      <c r="K43" t="s">
        <v>19</v>
      </c>
      <c r="L43" t="s">
        <v>20</v>
      </c>
      <c r="M43">
        <v>4.8136986301369866</v>
      </c>
      <c r="N43" t="s">
        <v>27</v>
      </c>
    </row>
    <row r="44" spans="2:14" hidden="1" x14ac:dyDescent="0.3">
      <c r="B44" t="s">
        <v>145</v>
      </c>
      <c r="C44" t="s">
        <v>146</v>
      </c>
      <c r="D44" t="s">
        <v>147</v>
      </c>
      <c r="E44" t="s">
        <v>35</v>
      </c>
      <c r="F44" t="s">
        <v>126</v>
      </c>
      <c r="G44" s="8">
        <v>32192.15</v>
      </c>
      <c r="H44" t="s">
        <v>57</v>
      </c>
      <c r="I44">
        <v>44473</v>
      </c>
      <c r="J44">
        <v>1</v>
      </c>
      <c r="K44" t="s">
        <v>19</v>
      </c>
      <c r="L44" t="s">
        <v>26</v>
      </c>
      <c r="M44">
        <v>2.7150684931506848</v>
      </c>
      <c r="N44" t="s">
        <v>27</v>
      </c>
    </row>
    <row r="45" spans="2:14" hidden="1" x14ac:dyDescent="0.3">
      <c r="B45" t="s">
        <v>148</v>
      </c>
      <c r="C45" t="s">
        <v>149</v>
      </c>
      <c r="D45" t="s">
        <v>150</v>
      </c>
      <c r="E45" t="s">
        <v>35</v>
      </c>
      <c r="F45" t="s">
        <v>116</v>
      </c>
      <c r="G45" s="8">
        <v>36714.379999999997</v>
      </c>
      <c r="H45" t="s">
        <v>57</v>
      </c>
      <c r="I45">
        <v>44175</v>
      </c>
      <c r="J45">
        <v>1</v>
      </c>
      <c r="K45" t="s">
        <v>19</v>
      </c>
      <c r="L45" t="s">
        <v>72</v>
      </c>
      <c r="M45">
        <v>3.5315068493150683</v>
      </c>
      <c r="N45" t="s">
        <v>27</v>
      </c>
    </row>
    <row r="46" spans="2:14" hidden="1" x14ac:dyDescent="0.3">
      <c r="B46" t="s">
        <v>151</v>
      </c>
      <c r="C46" t="s">
        <v>152</v>
      </c>
      <c r="D46" t="s">
        <v>153</v>
      </c>
      <c r="E46" t="s">
        <v>16</v>
      </c>
      <c r="F46" t="s">
        <v>87</v>
      </c>
      <c r="G46" s="8">
        <v>89690.38</v>
      </c>
      <c r="H46" t="s">
        <v>18</v>
      </c>
      <c r="I46">
        <v>43206</v>
      </c>
      <c r="J46">
        <v>1</v>
      </c>
      <c r="K46" t="s">
        <v>19</v>
      </c>
      <c r="L46" t="s">
        <v>20</v>
      </c>
      <c r="M46">
        <v>6.1863013698630134</v>
      </c>
      <c r="N46" t="s">
        <v>27</v>
      </c>
    </row>
    <row r="47" spans="2:14" hidden="1" x14ac:dyDescent="0.3">
      <c r="B47" t="s">
        <v>154</v>
      </c>
      <c r="C47" t="s">
        <v>155</v>
      </c>
      <c r="D47" t="s">
        <v>156</v>
      </c>
      <c r="E47" t="s">
        <v>16</v>
      </c>
      <c r="F47" t="s">
        <v>126</v>
      </c>
      <c r="G47" s="8">
        <v>39535.49</v>
      </c>
      <c r="H47" t="s">
        <v>57</v>
      </c>
      <c r="I47">
        <v>43397</v>
      </c>
      <c r="J47">
        <v>0.3</v>
      </c>
      <c r="K47" t="s">
        <v>19</v>
      </c>
      <c r="L47" t="s">
        <v>38</v>
      </c>
      <c r="M47">
        <v>5.6630136986301371</v>
      </c>
      <c r="N47" t="s">
        <v>21</v>
      </c>
    </row>
    <row r="48" spans="2:14" hidden="1" x14ac:dyDescent="0.3">
      <c r="B48" t="s">
        <v>157</v>
      </c>
      <c r="C48" t="s">
        <v>158</v>
      </c>
      <c r="D48" t="s">
        <v>159</v>
      </c>
      <c r="E48" t="s">
        <v>35</v>
      </c>
      <c r="F48" t="s">
        <v>126</v>
      </c>
      <c r="G48" s="8">
        <v>62195.47</v>
      </c>
      <c r="H48" t="s">
        <v>18</v>
      </c>
      <c r="I48">
        <v>44434</v>
      </c>
      <c r="J48">
        <v>1</v>
      </c>
      <c r="K48" t="s">
        <v>19</v>
      </c>
      <c r="L48" t="s">
        <v>38</v>
      </c>
      <c r="M48">
        <v>2.8219178082191783</v>
      </c>
      <c r="N48" t="s">
        <v>27</v>
      </c>
    </row>
    <row r="49" spans="2:14" hidden="1" x14ac:dyDescent="0.3">
      <c r="B49" t="s">
        <v>160</v>
      </c>
      <c r="C49" t="s">
        <v>161</v>
      </c>
      <c r="D49" t="s">
        <v>162</v>
      </c>
      <c r="E49" t="s">
        <v>35</v>
      </c>
      <c r="F49" t="s">
        <v>64</v>
      </c>
      <c r="G49" s="8">
        <v>72876.91</v>
      </c>
      <c r="H49" t="s">
        <v>18</v>
      </c>
      <c r="I49">
        <v>43837</v>
      </c>
      <c r="J49">
        <v>1</v>
      </c>
      <c r="K49" t="s">
        <v>19</v>
      </c>
      <c r="L49" t="s">
        <v>38</v>
      </c>
      <c r="M49">
        <v>4.4575342465753423</v>
      </c>
      <c r="N49" t="s">
        <v>27</v>
      </c>
    </row>
    <row r="50" spans="2:14" hidden="1" x14ac:dyDescent="0.3">
      <c r="B50" t="s">
        <v>163</v>
      </c>
      <c r="C50" t="s">
        <v>164</v>
      </c>
      <c r="D50" t="s">
        <v>165</v>
      </c>
      <c r="E50" t="s">
        <v>35</v>
      </c>
      <c r="F50" t="s">
        <v>49</v>
      </c>
      <c r="G50" s="8">
        <v>66572.58</v>
      </c>
      <c r="H50" t="s">
        <v>18</v>
      </c>
      <c r="I50">
        <v>44193</v>
      </c>
      <c r="J50">
        <v>1</v>
      </c>
      <c r="K50" t="s">
        <v>19</v>
      </c>
      <c r="L50" t="s">
        <v>72</v>
      </c>
      <c r="M50">
        <v>3.4821917808219176</v>
      </c>
      <c r="N50" t="s">
        <v>27</v>
      </c>
    </row>
    <row r="51" spans="2:14" hidden="1" x14ac:dyDescent="0.3">
      <c r="B51" t="s">
        <v>163</v>
      </c>
      <c r="C51" t="s">
        <v>166</v>
      </c>
      <c r="D51" t="s">
        <v>167</v>
      </c>
      <c r="E51" t="s">
        <v>35</v>
      </c>
      <c r="F51" t="s">
        <v>49</v>
      </c>
      <c r="G51" s="8">
        <v>66572.58</v>
      </c>
      <c r="H51" t="s">
        <v>18</v>
      </c>
      <c r="I51">
        <v>44193</v>
      </c>
      <c r="J51">
        <v>1</v>
      </c>
      <c r="K51" t="s">
        <v>19</v>
      </c>
      <c r="L51" t="s">
        <v>72</v>
      </c>
      <c r="M51">
        <v>3.4821917808219176</v>
      </c>
      <c r="N51" t="s">
        <v>27</v>
      </c>
    </row>
    <row r="52" spans="2:14" hidden="1" x14ac:dyDescent="0.3">
      <c r="B52" t="s">
        <v>168</v>
      </c>
      <c r="C52" t="s">
        <v>169</v>
      </c>
      <c r="D52" t="s">
        <v>170</v>
      </c>
      <c r="E52" t="s">
        <v>16</v>
      </c>
      <c r="F52" t="s">
        <v>64</v>
      </c>
      <c r="G52" s="8">
        <v>35943.620000000003</v>
      </c>
      <c r="H52" t="s">
        <v>57</v>
      </c>
      <c r="I52">
        <v>44078</v>
      </c>
      <c r="J52">
        <v>1</v>
      </c>
      <c r="K52" t="s">
        <v>19</v>
      </c>
      <c r="L52" t="s">
        <v>31</v>
      </c>
      <c r="M52">
        <v>3.7972602739726029</v>
      </c>
      <c r="N52" t="s">
        <v>27</v>
      </c>
    </row>
    <row r="53" spans="2:14" hidden="1" x14ac:dyDescent="0.3">
      <c r="B53" t="s">
        <v>171</v>
      </c>
      <c r="C53" t="s">
        <v>172</v>
      </c>
      <c r="D53" t="s">
        <v>173</v>
      </c>
      <c r="E53" t="s">
        <v>35</v>
      </c>
      <c r="F53" t="s">
        <v>53</v>
      </c>
      <c r="G53" s="8">
        <v>119022.49</v>
      </c>
      <c r="H53" t="s">
        <v>37</v>
      </c>
      <c r="I53">
        <v>44431</v>
      </c>
      <c r="J53">
        <v>1</v>
      </c>
      <c r="K53" t="s">
        <v>19</v>
      </c>
      <c r="L53" t="s">
        <v>80</v>
      </c>
      <c r="M53">
        <v>2.8301369863013699</v>
      </c>
      <c r="N53" t="s">
        <v>27</v>
      </c>
    </row>
    <row r="54" spans="2:14" hidden="1" x14ac:dyDescent="0.3">
      <c r="B54" t="s">
        <v>174</v>
      </c>
      <c r="C54" t="s">
        <v>175</v>
      </c>
      <c r="D54" t="s">
        <v>176</v>
      </c>
      <c r="E54" t="s">
        <v>35</v>
      </c>
      <c r="F54" t="s">
        <v>42</v>
      </c>
      <c r="G54" s="8">
        <v>65699.02</v>
      </c>
      <c r="H54" t="s">
        <v>18</v>
      </c>
      <c r="I54">
        <v>43951</v>
      </c>
      <c r="J54">
        <v>1</v>
      </c>
      <c r="K54" t="s">
        <v>19</v>
      </c>
      <c r="L54" t="s">
        <v>31</v>
      </c>
      <c r="M54">
        <v>4.1452054794520548</v>
      </c>
      <c r="N54" t="s">
        <v>27</v>
      </c>
    </row>
    <row r="55" spans="2:14" hidden="1" x14ac:dyDescent="0.3">
      <c r="B55" t="s">
        <v>177</v>
      </c>
      <c r="C55" t="s">
        <v>178</v>
      </c>
      <c r="D55" t="s">
        <v>179</v>
      </c>
      <c r="E55" t="s">
        <v>16</v>
      </c>
      <c r="F55" t="s">
        <v>126</v>
      </c>
      <c r="G55" s="8">
        <v>47551.89</v>
      </c>
      <c r="H55" t="s">
        <v>57</v>
      </c>
      <c r="I55">
        <v>43468</v>
      </c>
      <c r="J55">
        <v>1</v>
      </c>
      <c r="K55" t="s">
        <v>19</v>
      </c>
      <c r="L55" t="s">
        <v>80</v>
      </c>
      <c r="M55">
        <v>5.4684931506849317</v>
      </c>
      <c r="N55" t="s">
        <v>27</v>
      </c>
    </row>
    <row r="56" spans="2:14" x14ac:dyDescent="0.3">
      <c r="B56" t="s">
        <v>180</v>
      </c>
      <c r="C56" t="s">
        <v>29</v>
      </c>
      <c r="D56" t="s">
        <v>30</v>
      </c>
      <c r="E56" t="s">
        <v>16</v>
      </c>
      <c r="F56" t="s">
        <v>25</v>
      </c>
      <c r="G56" s="8">
        <v>80695.740000000005</v>
      </c>
      <c r="H56" t="s">
        <v>18</v>
      </c>
      <c r="I56">
        <v>43787</v>
      </c>
      <c r="J56">
        <v>0.8</v>
      </c>
      <c r="K56" t="s">
        <v>19</v>
      </c>
      <c r="L56" t="s">
        <v>31</v>
      </c>
      <c r="M56">
        <v>4.5945205479452058</v>
      </c>
      <c r="N56" t="s">
        <v>21</v>
      </c>
    </row>
    <row r="57" spans="2:14" hidden="1" x14ac:dyDescent="0.3">
      <c r="B57" t="s">
        <v>181</v>
      </c>
      <c r="C57" t="s">
        <v>182</v>
      </c>
      <c r="D57" t="s">
        <v>183</v>
      </c>
      <c r="E57" t="s">
        <v>16</v>
      </c>
      <c r="F57" t="s">
        <v>68</v>
      </c>
      <c r="G57" s="8">
        <v>92336.08</v>
      </c>
      <c r="H57" t="s">
        <v>18</v>
      </c>
      <c r="I57">
        <v>44431</v>
      </c>
      <c r="J57">
        <v>1</v>
      </c>
      <c r="K57" t="s">
        <v>19</v>
      </c>
      <c r="L57" t="s">
        <v>26</v>
      </c>
      <c r="M57">
        <v>2.8301369863013699</v>
      </c>
      <c r="N57" t="s">
        <v>27</v>
      </c>
    </row>
    <row r="58" spans="2:14" x14ac:dyDescent="0.3">
      <c r="B58" t="s">
        <v>184</v>
      </c>
      <c r="C58" t="s">
        <v>185</v>
      </c>
      <c r="D58" t="s">
        <v>186</v>
      </c>
      <c r="E58" t="s">
        <v>16</v>
      </c>
      <c r="F58" t="s">
        <v>25</v>
      </c>
      <c r="G58" s="8">
        <v>69192.850000000006</v>
      </c>
      <c r="H58" t="s">
        <v>18</v>
      </c>
      <c r="I58">
        <v>44305</v>
      </c>
      <c r="J58">
        <v>1</v>
      </c>
      <c r="K58" t="s">
        <v>19</v>
      </c>
      <c r="L58" t="s">
        <v>31</v>
      </c>
      <c r="M58">
        <v>3.1753424657534248</v>
      </c>
      <c r="N58" t="s">
        <v>27</v>
      </c>
    </row>
    <row r="59" spans="2:14" hidden="1" x14ac:dyDescent="0.3">
      <c r="B59" t="s">
        <v>187</v>
      </c>
      <c r="C59" t="s">
        <v>188</v>
      </c>
      <c r="D59" t="s">
        <v>189</v>
      </c>
      <c r="E59" t="s">
        <v>190</v>
      </c>
      <c r="F59" t="s">
        <v>116</v>
      </c>
      <c r="G59" s="8">
        <v>104802.63</v>
      </c>
      <c r="H59" t="s">
        <v>37</v>
      </c>
      <c r="I59">
        <v>44502</v>
      </c>
      <c r="J59">
        <v>1</v>
      </c>
      <c r="K59" t="s">
        <v>19</v>
      </c>
      <c r="L59" t="s">
        <v>26</v>
      </c>
      <c r="M59">
        <v>2.6356164383561644</v>
      </c>
      <c r="N59" t="s">
        <v>27</v>
      </c>
    </row>
    <row r="60" spans="2:14" x14ac:dyDescent="0.3">
      <c r="B60" t="s">
        <v>191</v>
      </c>
      <c r="C60" t="s">
        <v>192</v>
      </c>
      <c r="D60" t="s">
        <v>193</v>
      </c>
      <c r="E60" t="s">
        <v>16</v>
      </c>
      <c r="F60" t="s">
        <v>25</v>
      </c>
      <c r="G60" s="8">
        <v>98000</v>
      </c>
      <c r="H60" t="s">
        <v>18</v>
      </c>
      <c r="I60">
        <v>43710</v>
      </c>
      <c r="J60">
        <v>0.9</v>
      </c>
      <c r="K60" t="s">
        <v>19</v>
      </c>
      <c r="L60" t="s">
        <v>76</v>
      </c>
      <c r="M60">
        <v>4.8054794520547945</v>
      </c>
      <c r="N60" t="s">
        <v>21</v>
      </c>
    </row>
    <row r="61" spans="2:14" hidden="1" x14ac:dyDescent="0.3">
      <c r="B61" t="s">
        <v>194</v>
      </c>
      <c r="C61" t="s">
        <v>195</v>
      </c>
      <c r="D61" t="s">
        <v>196</v>
      </c>
      <c r="E61" t="s">
        <v>16</v>
      </c>
      <c r="F61" t="s">
        <v>126</v>
      </c>
      <c r="G61" s="8">
        <v>77045.440000000002</v>
      </c>
      <c r="H61" t="s">
        <v>18</v>
      </c>
      <c r="I61">
        <v>43636</v>
      </c>
      <c r="J61">
        <v>1</v>
      </c>
      <c r="K61" t="s">
        <v>19</v>
      </c>
      <c r="L61" t="s">
        <v>38</v>
      </c>
      <c r="M61">
        <v>5.0082191780821921</v>
      </c>
      <c r="N61" t="s">
        <v>27</v>
      </c>
    </row>
    <row r="62" spans="2:14" x14ac:dyDescent="0.3">
      <c r="B62" t="s">
        <v>197</v>
      </c>
      <c r="C62" t="s">
        <v>198</v>
      </c>
      <c r="D62" t="s">
        <v>199</v>
      </c>
      <c r="E62" t="s">
        <v>35</v>
      </c>
      <c r="F62" t="s">
        <v>25</v>
      </c>
      <c r="G62" s="8">
        <v>110042.37</v>
      </c>
      <c r="H62" t="s">
        <v>37</v>
      </c>
      <c r="I62">
        <v>43914</v>
      </c>
      <c r="J62">
        <v>1</v>
      </c>
      <c r="K62" t="s">
        <v>19</v>
      </c>
      <c r="L62" t="s">
        <v>31</v>
      </c>
      <c r="M62">
        <v>4.2465753424657535</v>
      </c>
      <c r="N62" t="s">
        <v>27</v>
      </c>
    </row>
    <row r="63" spans="2:14" hidden="1" x14ac:dyDescent="0.3">
      <c r="B63" t="s">
        <v>200</v>
      </c>
      <c r="C63" t="s">
        <v>201</v>
      </c>
      <c r="D63" t="s">
        <v>202</v>
      </c>
      <c r="E63" t="s">
        <v>35</v>
      </c>
      <c r="F63" t="s">
        <v>68</v>
      </c>
      <c r="G63" s="8">
        <v>62281.24</v>
      </c>
      <c r="H63" t="s">
        <v>18</v>
      </c>
      <c r="I63">
        <v>43272</v>
      </c>
      <c r="J63">
        <v>1</v>
      </c>
      <c r="K63" t="s">
        <v>19</v>
      </c>
      <c r="L63" t="s">
        <v>38</v>
      </c>
      <c r="M63">
        <v>6.0054794520547947</v>
      </c>
      <c r="N63" t="s">
        <v>27</v>
      </c>
    </row>
    <row r="64" spans="2:14" hidden="1" x14ac:dyDescent="0.3">
      <c r="B64" t="s">
        <v>203</v>
      </c>
      <c r="C64" t="s">
        <v>204</v>
      </c>
      <c r="D64" t="s">
        <v>205</v>
      </c>
      <c r="E64" t="s">
        <v>16</v>
      </c>
      <c r="F64" t="s">
        <v>17</v>
      </c>
      <c r="G64" s="8">
        <v>86010.54</v>
      </c>
      <c r="H64" t="s">
        <v>18</v>
      </c>
      <c r="I64">
        <v>43164</v>
      </c>
      <c r="J64">
        <v>1</v>
      </c>
      <c r="K64" t="s">
        <v>19</v>
      </c>
      <c r="L64" t="s">
        <v>72</v>
      </c>
      <c r="M64">
        <v>6.3013698630136989</v>
      </c>
      <c r="N64" t="s">
        <v>27</v>
      </c>
    </row>
    <row r="65" spans="2:14" x14ac:dyDescent="0.3">
      <c r="B65" t="s">
        <v>206</v>
      </c>
      <c r="C65" t="s">
        <v>207</v>
      </c>
      <c r="D65" t="s">
        <v>208</v>
      </c>
      <c r="E65" t="s">
        <v>35</v>
      </c>
      <c r="F65" t="s">
        <v>36</v>
      </c>
      <c r="G65" s="8">
        <v>118976.16</v>
      </c>
      <c r="H65" t="s">
        <v>37</v>
      </c>
      <c r="I65">
        <v>44120</v>
      </c>
      <c r="J65">
        <v>1</v>
      </c>
      <c r="K65" t="s">
        <v>19</v>
      </c>
      <c r="L65" t="s">
        <v>20</v>
      </c>
      <c r="M65">
        <v>3.6821917808219178</v>
      </c>
      <c r="N65" t="s">
        <v>27</v>
      </c>
    </row>
    <row r="66" spans="2:14" hidden="1" x14ac:dyDescent="0.3">
      <c r="B66" t="s">
        <v>209</v>
      </c>
      <c r="C66" t="s">
        <v>210</v>
      </c>
      <c r="D66" t="s">
        <v>211</v>
      </c>
      <c r="E66" t="s">
        <v>16</v>
      </c>
      <c r="F66" t="s">
        <v>87</v>
      </c>
      <c r="G66" s="8">
        <v>71229.42</v>
      </c>
      <c r="H66" t="s">
        <v>18</v>
      </c>
      <c r="I66">
        <v>44166</v>
      </c>
      <c r="J66">
        <v>1</v>
      </c>
      <c r="K66" t="s">
        <v>19</v>
      </c>
      <c r="L66" t="s">
        <v>26</v>
      </c>
      <c r="M66">
        <v>3.5561643835616437</v>
      </c>
      <c r="N66" t="s">
        <v>27</v>
      </c>
    </row>
    <row r="67" spans="2:14" hidden="1" x14ac:dyDescent="0.3">
      <c r="B67" t="s">
        <v>212</v>
      </c>
      <c r="C67" t="s">
        <v>213</v>
      </c>
      <c r="D67" t="s">
        <v>214</v>
      </c>
      <c r="E67" t="s">
        <v>16</v>
      </c>
      <c r="F67" t="s">
        <v>49</v>
      </c>
      <c r="G67" s="8">
        <v>61213.01</v>
      </c>
      <c r="H67" t="s">
        <v>18</v>
      </c>
      <c r="I67">
        <v>44365</v>
      </c>
      <c r="J67">
        <v>1</v>
      </c>
      <c r="K67" t="s">
        <v>19</v>
      </c>
      <c r="L67" t="s">
        <v>72</v>
      </c>
      <c r="M67">
        <v>3.010958904109589</v>
      </c>
      <c r="N67" t="s">
        <v>27</v>
      </c>
    </row>
    <row r="68" spans="2:14" hidden="1" x14ac:dyDescent="0.3">
      <c r="B68" t="s">
        <v>215</v>
      </c>
      <c r="C68" t="s">
        <v>216</v>
      </c>
      <c r="D68" t="s">
        <v>217</v>
      </c>
      <c r="E68" t="s">
        <v>35</v>
      </c>
      <c r="F68" t="s">
        <v>42</v>
      </c>
      <c r="G68" s="8">
        <v>40753.54</v>
      </c>
      <c r="H68" t="s">
        <v>57</v>
      </c>
      <c r="I68">
        <v>43152</v>
      </c>
      <c r="J68">
        <v>0.6</v>
      </c>
      <c r="K68" t="s">
        <v>19</v>
      </c>
      <c r="L68" t="s">
        <v>20</v>
      </c>
      <c r="M68">
        <v>6.3342465753424655</v>
      </c>
      <c r="N68" t="s">
        <v>21</v>
      </c>
    </row>
    <row r="69" spans="2:14" hidden="1" x14ac:dyDescent="0.3">
      <c r="B69" t="s">
        <v>218</v>
      </c>
      <c r="C69" t="s">
        <v>124</v>
      </c>
      <c r="D69" t="s">
        <v>125</v>
      </c>
      <c r="E69" t="s">
        <v>16</v>
      </c>
      <c r="F69" t="s">
        <v>126</v>
      </c>
      <c r="G69" s="8">
        <v>41934.71</v>
      </c>
      <c r="H69" t="s">
        <v>57</v>
      </c>
      <c r="I69">
        <v>43943</v>
      </c>
      <c r="J69">
        <v>1</v>
      </c>
      <c r="K69" t="s">
        <v>19</v>
      </c>
      <c r="L69" t="s">
        <v>38</v>
      </c>
      <c r="M69">
        <v>4.1671232876712327</v>
      </c>
      <c r="N69" t="s">
        <v>27</v>
      </c>
    </row>
    <row r="70" spans="2:14" hidden="1" x14ac:dyDescent="0.3">
      <c r="B70" t="s">
        <v>219</v>
      </c>
      <c r="C70" t="s">
        <v>220</v>
      </c>
      <c r="D70" t="s">
        <v>221</v>
      </c>
      <c r="E70" t="s">
        <v>16</v>
      </c>
      <c r="F70" t="s">
        <v>49</v>
      </c>
      <c r="G70" s="8">
        <v>111049.84</v>
      </c>
      <c r="H70" t="s">
        <v>37</v>
      </c>
      <c r="I70">
        <v>44393</v>
      </c>
      <c r="J70">
        <v>1</v>
      </c>
      <c r="K70" t="s">
        <v>19</v>
      </c>
      <c r="L70" t="s">
        <v>20</v>
      </c>
      <c r="M70">
        <v>2.9342465753424656</v>
      </c>
      <c r="N70" t="s">
        <v>27</v>
      </c>
    </row>
    <row r="71" spans="2:14" hidden="1" x14ac:dyDescent="0.3">
      <c r="B71" t="s">
        <v>222</v>
      </c>
      <c r="C71" t="s">
        <v>223</v>
      </c>
      <c r="D71" t="s">
        <v>224</v>
      </c>
      <c r="E71" t="s">
        <v>35</v>
      </c>
      <c r="F71" t="s">
        <v>68</v>
      </c>
      <c r="G71" s="8">
        <v>74279.009999999995</v>
      </c>
      <c r="H71" t="s">
        <v>18</v>
      </c>
      <c r="I71">
        <v>43466</v>
      </c>
      <c r="J71">
        <v>1</v>
      </c>
      <c r="K71" t="s">
        <v>19</v>
      </c>
      <c r="L71" t="s">
        <v>20</v>
      </c>
      <c r="M71">
        <v>5.4739726027397264</v>
      </c>
      <c r="N71" t="s">
        <v>27</v>
      </c>
    </row>
    <row r="72" spans="2:14" hidden="1" x14ac:dyDescent="0.3">
      <c r="B72" t="s">
        <v>225</v>
      </c>
      <c r="C72" t="s">
        <v>226</v>
      </c>
      <c r="D72" t="s">
        <v>227</v>
      </c>
      <c r="E72" t="s">
        <v>35</v>
      </c>
      <c r="F72" t="s">
        <v>116</v>
      </c>
      <c r="G72" s="8">
        <v>54137.05</v>
      </c>
      <c r="H72" t="s">
        <v>18</v>
      </c>
      <c r="I72">
        <v>43763</v>
      </c>
      <c r="J72">
        <v>1</v>
      </c>
      <c r="K72" t="s">
        <v>19</v>
      </c>
      <c r="L72" t="s">
        <v>38</v>
      </c>
      <c r="M72">
        <v>4.6602739726027398</v>
      </c>
      <c r="N72" t="s">
        <v>27</v>
      </c>
    </row>
    <row r="73" spans="2:14" hidden="1" x14ac:dyDescent="0.3">
      <c r="B73" t="s">
        <v>228</v>
      </c>
      <c r="C73" t="s">
        <v>229</v>
      </c>
      <c r="D73" t="s">
        <v>230</v>
      </c>
      <c r="E73" t="s">
        <v>16</v>
      </c>
      <c r="F73" t="s">
        <v>87</v>
      </c>
      <c r="G73" s="8">
        <v>89690.38</v>
      </c>
      <c r="H73" t="s">
        <v>18</v>
      </c>
      <c r="I73">
        <v>43213</v>
      </c>
      <c r="J73">
        <v>1</v>
      </c>
      <c r="K73" t="s">
        <v>19</v>
      </c>
      <c r="L73" t="s">
        <v>26</v>
      </c>
      <c r="M73">
        <v>6.1671232876712327</v>
      </c>
      <c r="N73" t="s">
        <v>27</v>
      </c>
    </row>
    <row r="74" spans="2:14" hidden="1" x14ac:dyDescent="0.3">
      <c r="B74" t="s">
        <v>231</v>
      </c>
      <c r="C74" t="s">
        <v>232</v>
      </c>
      <c r="D74" t="s">
        <v>233</v>
      </c>
      <c r="E74" t="s">
        <v>16</v>
      </c>
      <c r="F74" t="s">
        <v>94</v>
      </c>
      <c r="G74" s="8">
        <v>38438.239999999998</v>
      </c>
      <c r="H74" t="s">
        <v>57</v>
      </c>
      <c r="I74">
        <v>43962</v>
      </c>
      <c r="J74">
        <v>1</v>
      </c>
      <c r="K74" t="s">
        <v>19</v>
      </c>
      <c r="L74" t="s">
        <v>72</v>
      </c>
      <c r="M74">
        <v>4.1150684931506847</v>
      </c>
      <c r="N74" t="s">
        <v>27</v>
      </c>
    </row>
    <row r="75" spans="2:14" hidden="1" x14ac:dyDescent="0.3">
      <c r="B75" t="s">
        <v>231</v>
      </c>
      <c r="C75" t="s">
        <v>234</v>
      </c>
      <c r="D75" t="s">
        <v>235</v>
      </c>
      <c r="E75" t="s">
        <v>16</v>
      </c>
      <c r="F75" t="s">
        <v>94</v>
      </c>
      <c r="G75" s="8">
        <v>38438.239999999998</v>
      </c>
      <c r="H75" t="s">
        <v>57</v>
      </c>
      <c r="I75">
        <v>43962</v>
      </c>
      <c r="J75">
        <v>1</v>
      </c>
      <c r="K75" t="s">
        <v>19</v>
      </c>
      <c r="L75" t="s">
        <v>72</v>
      </c>
      <c r="M75">
        <v>4.1150684931506847</v>
      </c>
      <c r="N75" t="s">
        <v>27</v>
      </c>
    </row>
    <row r="76" spans="2:14" hidden="1" x14ac:dyDescent="0.3">
      <c r="B76" t="s">
        <v>236</v>
      </c>
      <c r="C76" t="s">
        <v>237</v>
      </c>
      <c r="D76" t="s">
        <v>238</v>
      </c>
      <c r="E76" t="s">
        <v>16</v>
      </c>
      <c r="F76" t="s">
        <v>68</v>
      </c>
      <c r="G76" s="8">
        <v>44447.26</v>
      </c>
      <c r="H76" t="s">
        <v>57</v>
      </c>
      <c r="I76">
        <v>43846</v>
      </c>
      <c r="J76">
        <v>0.4</v>
      </c>
      <c r="K76" t="s">
        <v>19</v>
      </c>
      <c r="L76" t="s">
        <v>76</v>
      </c>
      <c r="M76">
        <v>4.4328767123287669</v>
      </c>
      <c r="N76" t="s">
        <v>21</v>
      </c>
    </row>
    <row r="77" spans="2:14" hidden="1" x14ac:dyDescent="0.3">
      <c r="B77" t="s">
        <v>239</v>
      </c>
      <c r="C77" t="s">
        <v>240</v>
      </c>
      <c r="D77" t="s">
        <v>241</v>
      </c>
      <c r="E77" t="s">
        <v>35</v>
      </c>
      <c r="F77" t="s">
        <v>94</v>
      </c>
      <c r="G77" s="8">
        <v>74924.649999999994</v>
      </c>
      <c r="H77" t="s">
        <v>18</v>
      </c>
      <c r="I77">
        <v>44239</v>
      </c>
      <c r="J77">
        <v>1</v>
      </c>
      <c r="K77" t="s">
        <v>19</v>
      </c>
      <c r="L77" t="s">
        <v>26</v>
      </c>
      <c r="M77">
        <v>3.3561643835616439</v>
      </c>
      <c r="N77" t="s">
        <v>27</v>
      </c>
    </row>
    <row r="78" spans="2:14" hidden="1" x14ac:dyDescent="0.3">
      <c r="B78" t="s">
        <v>242</v>
      </c>
      <c r="C78" t="s">
        <v>243</v>
      </c>
      <c r="D78" t="s">
        <v>244</v>
      </c>
      <c r="E78" t="s">
        <v>35</v>
      </c>
      <c r="F78" t="s">
        <v>64</v>
      </c>
      <c r="G78" s="8">
        <v>86556.96</v>
      </c>
      <c r="H78" t="s">
        <v>18</v>
      </c>
      <c r="I78">
        <v>44104</v>
      </c>
      <c r="J78">
        <v>1</v>
      </c>
      <c r="K78" t="s">
        <v>19</v>
      </c>
      <c r="L78" t="s">
        <v>26</v>
      </c>
      <c r="M78">
        <v>3.7260273972602738</v>
      </c>
      <c r="N78" t="s">
        <v>27</v>
      </c>
    </row>
    <row r="79" spans="2:14" hidden="1" x14ac:dyDescent="0.3">
      <c r="B79" t="s">
        <v>245</v>
      </c>
      <c r="C79" t="s">
        <v>246</v>
      </c>
      <c r="D79" t="s">
        <v>247</v>
      </c>
      <c r="E79" t="s">
        <v>16</v>
      </c>
      <c r="F79" t="s">
        <v>42</v>
      </c>
      <c r="G79" s="8">
        <v>68008.55</v>
      </c>
      <c r="H79" t="s">
        <v>18</v>
      </c>
      <c r="I79">
        <v>44062</v>
      </c>
      <c r="J79">
        <v>1</v>
      </c>
      <c r="K79" t="s">
        <v>19</v>
      </c>
      <c r="L79" t="s">
        <v>80</v>
      </c>
      <c r="M79">
        <v>3.8410958904109589</v>
      </c>
      <c r="N79" t="s">
        <v>27</v>
      </c>
    </row>
    <row r="80" spans="2:14" hidden="1" x14ac:dyDescent="0.3">
      <c r="B80" t="s">
        <v>248</v>
      </c>
      <c r="C80" t="s">
        <v>249</v>
      </c>
      <c r="D80" t="s">
        <v>250</v>
      </c>
      <c r="E80" t="s">
        <v>35</v>
      </c>
      <c r="F80" t="s">
        <v>49</v>
      </c>
      <c r="G80" s="8">
        <v>90697.67</v>
      </c>
      <c r="H80" t="s">
        <v>18</v>
      </c>
      <c r="I80">
        <v>44221</v>
      </c>
      <c r="J80">
        <v>0.8</v>
      </c>
      <c r="K80" t="s">
        <v>19</v>
      </c>
      <c r="L80" t="s">
        <v>76</v>
      </c>
      <c r="M80">
        <v>3.4054794520547946</v>
      </c>
      <c r="N80" t="s">
        <v>21</v>
      </c>
    </row>
    <row r="81" spans="2:14" x14ac:dyDescent="0.3">
      <c r="B81" t="s">
        <v>251</v>
      </c>
      <c r="C81" t="s">
        <v>252</v>
      </c>
      <c r="D81" t="s">
        <v>253</v>
      </c>
      <c r="E81" t="s">
        <v>16</v>
      </c>
      <c r="F81" t="s">
        <v>36</v>
      </c>
      <c r="G81" s="8">
        <v>44403.77</v>
      </c>
      <c r="H81" t="s">
        <v>57</v>
      </c>
      <c r="I81">
        <v>43416</v>
      </c>
      <c r="J81">
        <v>1</v>
      </c>
      <c r="K81" t="s">
        <v>19</v>
      </c>
      <c r="L81" t="s">
        <v>26</v>
      </c>
      <c r="M81">
        <v>5.6109589041095891</v>
      </c>
      <c r="N81" t="s">
        <v>27</v>
      </c>
    </row>
    <row r="82" spans="2:14" hidden="1" x14ac:dyDescent="0.3">
      <c r="B82" t="s">
        <v>254</v>
      </c>
      <c r="C82" t="s">
        <v>255</v>
      </c>
      <c r="D82" t="s">
        <v>256</v>
      </c>
      <c r="E82" t="s">
        <v>35</v>
      </c>
      <c r="F82" t="s">
        <v>53</v>
      </c>
      <c r="G82" s="8">
        <v>49915.14</v>
      </c>
      <c r="H82" t="s">
        <v>57</v>
      </c>
      <c r="I82">
        <v>43550</v>
      </c>
      <c r="J82">
        <v>1</v>
      </c>
      <c r="K82" t="s">
        <v>19</v>
      </c>
      <c r="L82" t="s">
        <v>38</v>
      </c>
      <c r="M82">
        <v>5.2438356164383562</v>
      </c>
      <c r="N82" t="s">
        <v>27</v>
      </c>
    </row>
    <row r="83" spans="2:14" hidden="1" x14ac:dyDescent="0.3">
      <c r="B83" t="s">
        <v>257</v>
      </c>
      <c r="C83" t="s">
        <v>258</v>
      </c>
      <c r="D83" t="s">
        <v>259</v>
      </c>
      <c r="E83" t="s">
        <v>35</v>
      </c>
      <c r="F83" t="s">
        <v>49</v>
      </c>
      <c r="G83" s="8">
        <v>113616.23</v>
      </c>
      <c r="H83" t="s">
        <v>37</v>
      </c>
      <c r="I83">
        <v>43255</v>
      </c>
      <c r="J83">
        <v>1</v>
      </c>
      <c r="K83" t="s">
        <v>19</v>
      </c>
      <c r="L83" t="s">
        <v>38</v>
      </c>
      <c r="M83">
        <v>6.0520547945205481</v>
      </c>
      <c r="N83" t="s">
        <v>27</v>
      </c>
    </row>
    <row r="84" spans="2:14" hidden="1" x14ac:dyDescent="0.3">
      <c r="B84" t="s">
        <v>260</v>
      </c>
      <c r="C84" t="s">
        <v>261</v>
      </c>
      <c r="D84" t="s">
        <v>262</v>
      </c>
      <c r="E84" t="s">
        <v>35</v>
      </c>
      <c r="F84" t="s">
        <v>126</v>
      </c>
      <c r="G84" s="8">
        <v>68860.399999999994</v>
      </c>
      <c r="H84" t="s">
        <v>18</v>
      </c>
      <c r="I84">
        <v>43508</v>
      </c>
      <c r="J84">
        <v>0.4</v>
      </c>
      <c r="K84" t="s">
        <v>19</v>
      </c>
      <c r="L84" t="s">
        <v>31</v>
      </c>
      <c r="M84">
        <v>5.3589041095890408</v>
      </c>
      <c r="N84" t="s">
        <v>21</v>
      </c>
    </row>
    <row r="85" spans="2:14" x14ac:dyDescent="0.3">
      <c r="B85" t="s">
        <v>263</v>
      </c>
      <c r="C85" t="s">
        <v>264</v>
      </c>
      <c r="D85" t="s">
        <v>265</v>
      </c>
      <c r="E85" t="s">
        <v>35</v>
      </c>
      <c r="F85" t="s">
        <v>25</v>
      </c>
      <c r="G85" s="8">
        <v>71371.37</v>
      </c>
      <c r="H85" t="s">
        <v>18</v>
      </c>
      <c r="I85">
        <v>43392</v>
      </c>
      <c r="J85">
        <v>1</v>
      </c>
      <c r="K85" t="s">
        <v>19</v>
      </c>
      <c r="L85" t="s">
        <v>26</v>
      </c>
      <c r="M85">
        <v>5.6767123287671231</v>
      </c>
      <c r="N85" t="s">
        <v>27</v>
      </c>
    </row>
    <row r="86" spans="2:14" hidden="1" x14ac:dyDescent="0.3">
      <c r="B86" t="s">
        <v>266</v>
      </c>
      <c r="C86" t="s">
        <v>267</v>
      </c>
      <c r="D86" t="s">
        <v>268</v>
      </c>
      <c r="E86" t="s">
        <v>16</v>
      </c>
      <c r="F86" t="s">
        <v>87</v>
      </c>
      <c r="G86" s="8">
        <v>32269.91</v>
      </c>
      <c r="H86" t="s">
        <v>57</v>
      </c>
      <c r="I86">
        <v>43346</v>
      </c>
      <c r="J86">
        <v>1</v>
      </c>
      <c r="K86" t="s">
        <v>19</v>
      </c>
      <c r="L86" t="s">
        <v>38</v>
      </c>
      <c r="M86">
        <v>5.8027397260273972</v>
      </c>
      <c r="N86" t="s">
        <v>27</v>
      </c>
    </row>
    <row r="87" spans="2:14" hidden="1" x14ac:dyDescent="0.3">
      <c r="B87" t="s">
        <v>269</v>
      </c>
      <c r="C87" t="s">
        <v>270</v>
      </c>
      <c r="D87" t="s">
        <v>271</v>
      </c>
      <c r="E87" t="s">
        <v>35</v>
      </c>
      <c r="F87" t="s">
        <v>94</v>
      </c>
      <c r="G87" s="8">
        <v>31241.24</v>
      </c>
      <c r="H87" t="s">
        <v>57</v>
      </c>
      <c r="I87">
        <v>43725</v>
      </c>
      <c r="J87">
        <v>1</v>
      </c>
      <c r="K87" t="s">
        <v>19</v>
      </c>
      <c r="L87" t="s">
        <v>38</v>
      </c>
      <c r="M87">
        <v>4.7643835616438359</v>
      </c>
      <c r="N87" t="s">
        <v>27</v>
      </c>
    </row>
    <row r="88" spans="2:14" hidden="1" x14ac:dyDescent="0.3">
      <c r="B88" t="s">
        <v>272</v>
      </c>
      <c r="C88" t="s">
        <v>273</v>
      </c>
      <c r="D88" t="s">
        <v>274</v>
      </c>
      <c r="E88" t="s">
        <v>16</v>
      </c>
      <c r="F88" t="s">
        <v>42</v>
      </c>
      <c r="G88" s="8">
        <v>66017.179999999993</v>
      </c>
      <c r="H88" t="s">
        <v>18</v>
      </c>
      <c r="I88">
        <v>43643</v>
      </c>
      <c r="J88">
        <v>0.9</v>
      </c>
      <c r="K88" t="s">
        <v>19</v>
      </c>
      <c r="L88" t="s">
        <v>38</v>
      </c>
      <c r="M88">
        <v>4.9890410958904106</v>
      </c>
      <c r="N88" t="s">
        <v>21</v>
      </c>
    </row>
    <row r="89" spans="2:14" hidden="1" x14ac:dyDescent="0.3">
      <c r="B89" t="s">
        <v>275</v>
      </c>
      <c r="C89" t="s">
        <v>276</v>
      </c>
      <c r="D89" t="s">
        <v>277</v>
      </c>
      <c r="E89" t="s">
        <v>35</v>
      </c>
      <c r="F89" t="s">
        <v>94</v>
      </c>
      <c r="G89" s="8">
        <v>40445.29</v>
      </c>
      <c r="H89" t="s">
        <v>57</v>
      </c>
      <c r="I89">
        <v>44393</v>
      </c>
      <c r="J89">
        <v>1</v>
      </c>
      <c r="K89" t="s">
        <v>19</v>
      </c>
      <c r="L89" t="s">
        <v>72</v>
      </c>
      <c r="M89">
        <v>2.9342465753424656</v>
      </c>
      <c r="N89" t="s">
        <v>27</v>
      </c>
    </row>
    <row r="90" spans="2:14" hidden="1" x14ac:dyDescent="0.3">
      <c r="B90" t="s">
        <v>275</v>
      </c>
      <c r="C90" t="s">
        <v>278</v>
      </c>
      <c r="D90" t="s">
        <v>279</v>
      </c>
      <c r="E90" t="s">
        <v>35</v>
      </c>
      <c r="F90" t="s">
        <v>94</v>
      </c>
      <c r="G90" s="8">
        <v>40445.29</v>
      </c>
      <c r="H90" t="s">
        <v>57</v>
      </c>
      <c r="I90">
        <v>44393</v>
      </c>
      <c r="J90">
        <v>1</v>
      </c>
      <c r="K90" t="s">
        <v>19</v>
      </c>
      <c r="L90" t="s">
        <v>72</v>
      </c>
      <c r="M90">
        <v>2.9342465753424656</v>
      </c>
      <c r="N90" t="s">
        <v>27</v>
      </c>
    </row>
    <row r="91" spans="2:14" hidden="1" x14ac:dyDescent="0.3">
      <c r="B91" t="s">
        <v>280</v>
      </c>
      <c r="C91" t="s">
        <v>281</v>
      </c>
      <c r="D91" t="s">
        <v>282</v>
      </c>
      <c r="E91" t="s">
        <v>35</v>
      </c>
      <c r="F91" t="s">
        <v>64</v>
      </c>
      <c r="G91" s="8">
        <v>103494.94</v>
      </c>
      <c r="H91" t="s">
        <v>37</v>
      </c>
      <c r="I91">
        <v>43256</v>
      </c>
      <c r="J91">
        <v>1</v>
      </c>
      <c r="K91" t="s">
        <v>19</v>
      </c>
      <c r="L91" t="s">
        <v>38</v>
      </c>
      <c r="M91">
        <v>6.0493150684931507</v>
      </c>
      <c r="N91" t="s">
        <v>27</v>
      </c>
    </row>
    <row r="92" spans="2:14" hidden="1" x14ac:dyDescent="0.3">
      <c r="B92" t="s">
        <v>280</v>
      </c>
      <c r="C92" t="s">
        <v>281</v>
      </c>
      <c r="D92" t="s">
        <v>282</v>
      </c>
      <c r="E92" t="s">
        <v>35</v>
      </c>
      <c r="F92" t="s">
        <v>64</v>
      </c>
      <c r="G92" s="8">
        <v>103494.94</v>
      </c>
      <c r="H92" t="s">
        <v>37</v>
      </c>
      <c r="I92">
        <v>43256</v>
      </c>
      <c r="J92">
        <v>1</v>
      </c>
      <c r="K92" t="s">
        <v>19</v>
      </c>
      <c r="L92" t="s">
        <v>38</v>
      </c>
      <c r="M92">
        <v>6.0493150684931507</v>
      </c>
      <c r="N92" t="s">
        <v>27</v>
      </c>
    </row>
    <row r="93" spans="2:14" x14ac:dyDescent="0.3">
      <c r="B93" t="s">
        <v>283</v>
      </c>
      <c r="C93" t="s">
        <v>284</v>
      </c>
      <c r="D93" t="s">
        <v>285</v>
      </c>
      <c r="E93" t="s">
        <v>16</v>
      </c>
      <c r="F93" t="s">
        <v>36</v>
      </c>
      <c r="G93" s="8">
        <v>118442.54</v>
      </c>
      <c r="H93" t="s">
        <v>37</v>
      </c>
      <c r="I93">
        <v>44193</v>
      </c>
      <c r="J93">
        <v>1</v>
      </c>
      <c r="K93" t="s">
        <v>19</v>
      </c>
      <c r="L93" t="s">
        <v>80</v>
      </c>
      <c r="M93">
        <v>3.4821917808219176</v>
      </c>
      <c r="N93" t="s">
        <v>27</v>
      </c>
    </row>
    <row r="94" spans="2:14" hidden="1" x14ac:dyDescent="0.3">
      <c r="B94" t="s">
        <v>286</v>
      </c>
      <c r="C94" t="s">
        <v>287</v>
      </c>
      <c r="D94" t="s">
        <v>288</v>
      </c>
      <c r="E94" t="s">
        <v>16</v>
      </c>
      <c r="F94" t="s">
        <v>53</v>
      </c>
      <c r="G94" s="8">
        <v>44845.33</v>
      </c>
      <c r="H94" t="s">
        <v>57</v>
      </c>
      <c r="I94">
        <v>43277</v>
      </c>
      <c r="J94">
        <v>1</v>
      </c>
      <c r="K94" t="s">
        <v>19</v>
      </c>
      <c r="L94" t="s">
        <v>76</v>
      </c>
      <c r="M94">
        <v>5.9917808219178079</v>
      </c>
      <c r="N94" t="s">
        <v>27</v>
      </c>
    </row>
    <row r="95" spans="2:14" hidden="1" x14ac:dyDescent="0.3">
      <c r="B95" t="s">
        <v>289</v>
      </c>
      <c r="C95" t="s">
        <v>290</v>
      </c>
      <c r="D95" t="s">
        <v>291</v>
      </c>
      <c r="E95" t="s">
        <v>35</v>
      </c>
      <c r="F95" t="s">
        <v>68</v>
      </c>
      <c r="G95" s="8">
        <v>85455.53</v>
      </c>
      <c r="H95" t="s">
        <v>18</v>
      </c>
      <c r="I95">
        <v>43839</v>
      </c>
      <c r="J95">
        <v>1</v>
      </c>
      <c r="K95" t="s">
        <v>19</v>
      </c>
      <c r="L95" t="s">
        <v>20</v>
      </c>
      <c r="M95">
        <v>4.4520547945205475</v>
      </c>
      <c r="N95" t="s">
        <v>27</v>
      </c>
    </row>
    <row r="96" spans="2:14" hidden="1" x14ac:dyDescent="0.3">
      <c r="B96" t="s">
        <v>292</v>
      </c>
      <c r="C96" t="s">
        <v>293</v>
      </c>
      <c r="D96" t="s">
        <v>294</v>
      </c>
      <c r="E96" t="s">
        <v>35</v>
      </c>
      <c r="F96" t="s">
        <v>64</v>
      </c>
      <c r="G96" s="8">
        <v>69862.38</v>
      </c>
      <c r="H96" t="s">
        <v>18</v>
      </c>
      <c r="I96">
        <v>43458</v>
      </c>
      <c r="J96">
        <v>1</v>
      </c>
      <c r="K96" t="s">
        <v>19</v>
      </c>
      <c r="L96" t="s">
        <v>20</v>
      </c>
      <c r="M96">
        <v>5.4958904109589044</v>
      </c>
      <c r="N96" t="s">
        <v>27</v>
      </c>
    </row>
    <row r="97" spans="2:14" hidden="1" x14ac:dyDescent="0.3">
      <c r="B97" t="s">
        <v>295</v>
      </c>
      <c r="C97" t="s">
        <v>296</v>
      </c>
      <c r="D97" t="s">
        <v>297</v>
      </c>
      <c r="E97" t="s">
        <v>35</v>
      </c>
      <c r="F97" t="s">
        <v>53</v>
      </c>
      <c r="G97" s="8">
        <v>52270.22</v>
      </c>
      <c r="H97" t="s">
        <v>18</v>
      </c>
      <c r="I97">
        <v>43521</v>
      </c>
      <c r="J97">
        <v>0.3</v>
      </c>
      <c r="K97" t="s">
        <v>19</v>
      </c>
      <c r="L97" t="s">
        <v>72</v>
      </c>
      <c r="M97">
        <v>5.3232876712328769</v>
      </c>
      <c r="N97" t="s">
        <v>21</v>
      </c>
    </row>
    <row r="98" spans="2:14" hidden="1" x14ac:dyDescent="0.3">
      <c r="B98" t="s">
        <v>298</v>
      </c>
      <c r="C98" t="s">
        <v>299</v>
      </c>
      <c r="D98" t="s">
        <v>300</v>
      </c>
      <c r="E98" t="s">
        <v>16</v>
      </c>
      <c r="F98" t="s">
        <v>17</v>
      </c>
      <c r="G98" s="8">
        <v>99965.97</v>
      </c>
      <c r="H98" t="s">
        <v>18</v>
      </c>
      <c r="I98">
        <v>43133</v>
      </c>
      <c r="J98">
        <v>1</v>
      </c>
      <c r="K98" t="s">
        <v>19</v>
      </c>
      <c r="L98" t="s">
        <v>38</v>
      </c>
      <c r="M98">
        <v>6.3863013698630136</v>
      </c>
      <c r="N98" t="s">
        <v>27</v>
      </c>
    </row>
    <row r="99" spans="2:14" x14ac:dyDescent="0.3">
      <c r="B99" t="s">
        <v>301</v>
      </c>
      <c r="C99" t="s">
        <v>302</v>
      </c>
      <c r="D99" t="s">
        <v>303</v>
      </c>
      <c r="E99" t="s">
        <v>35</v>
      </c>
      <c r="F99" t="s">
        <v>36</v>
      </c>
      <c r="G99" s="8">
        <v>50855.53</v>
      </c>
      <c r="H99" t="s">
        <v>18</v>
      </c>
      <c r="I99">
        <v>44221</v>
      </c>
      <c r="J99">
        <v>1</v>
      </c>
      <c r="K99" t="s">
        <v>19</v>
      </c>
      <c r="L99" t="s">
        <v>20</v>
      </c>
      <c r="M99">
        <v>3.4054794520547946</v>
      </c>
      <c r="N99" t="s">
        <v>27</v>
      </c>
    </row>
    <row r="100" spans="2:14" x14ac:dyDescent="0.3">
      <c r="B100" t="s">
        <v>304</v>
      </c>
      <c r="C100" t="s">
        <v>305</v>
      </c>
      <c r="D100" t="s">
        <v>306</v>
      </c>
      <c r="E100" t="s">
        <v>35</v>
      </c>
      <c r="F100" t="s">
        <v>25</v>
      </c>
      <c r="G100" s="8">
        <v>90884.32</v>
      </c>
      <c r="H100" t="s">
        <v>18</v>
      </c>
      <c r="I100">
        <v>43826</v>
      </c>
      <c r="J100">
        <v>1</v>
      </c>
      <c r="K100" t="s">
        <v>19</v>
      </c>
      <c r="L100" t="s">
        <v>31</v>
      </c>
      <c r="M100">
        <v>4.4876712328767123</v>
      </c>
      <c r="N100" t="s">
        <v>27</v>
      </c>
    </row>
    <row r="101" spans="2:14" x14ac:dyDescent="0.3">
      <c r="B101" t="s">
        <v>304</v>
      </c>
      <c r="C101" t="s">
        <v>305</v>
      </c>
      <c r="D101" t="s">
        <v>306</v>
      </c>
      <c r="E101" t="s">
        <v>35</v>
      </c>
      <c r="F101" t="s">
        <v>25</v>
      </c>
      <c r="G101" s="8">
        <v>90884.32</v>
      </c>
      <c r="H101" t="s">
        <v>18</v>
      </c>
      <c r="I101">
        <v>43826</v>
      </c>
      <c r="J101">
        <v>1</v>
      </c>
      <c r="K101" t="s">
        <v>19</v>
      </c>
      <c r="L101" t="s">
        <v>31</v>
      </c>
      <c r="M101">
        <v>4.4876712328767123</v>
      </c>
      <c r="N101" t="s">
        <v>27</v>
      </c>
    </row>
    <row r="102" spans="2:14" hidden="1" x14ac:dyDescent="0.3">
      <c r="B102" t="s">
        <v>307</v>
      </c>
      <c r="C102" t="s">
        <v>308</v>
      </c>
      <c r="D102" t="s">
        <v>309</v>
      </c>
      <c r="E102" t="s">
        <v>16</v>
      </c>
      <c r="F102" t="s">
        <v>17</v>
      </c>
      <c r="G102" s="8">
        <v>56253.81</v>
      </c>
      <c r="H102" t="s">
        <v>18</v>
      </c>
      <c r="I102">
        <v>44421</v>
      </c>
      <c r="J102">
        <v>1</v>
      </c>
      <c r="K102" t="s">
        <v>19</v>
      </c>
      <c r="L102" t="s">
        <v>80</v>
      </c>
      <c r="M102">
        <v>2.8575342465753426</v>
      </c>
      <c r="N102" t="s">
        <v>27</v>
      </c>
    </row>
    <row r="103" spans="2:14" hidden="1" x14ac:dyDescent="0.3">
      <c r="B103" t="s">
        <v>310</v>
      </c>
      <c r="C103" t="s">
        <v>311</v>
      </c>
      <c r="D103" t="s">
        <v>312</v>
      </c>
      <c r="E103" t="s">
        <v>16</v>
      </c>
      <c r="F103" t="s">
        <v>94</v>
      </c>
      <c r="G103" s="8">
        <v>51798.25</v>
      </c>
      <c r="H103" t="s">
        <v>18</v>
      </c>
      <c r="I103">
        <v>43665</v>
      </c>
      <c r="J103">
        <v>1</v>
      </c>
      <c r="K103" t="s">
        <v>19</v>
      </c>
      <c r="L103" t="s">
        <v>26</v>
      </c>
      <c r="M103">
        <v>4.9287671232876713</v>
      </c>
      <c r="N103" t="s">
        <v>27</v>
      </c>
    </row>
    <row r="104" spans="2:14" x14ac:dyDescent="0.3">
      <c r="B104" t="s">
        <v>313</v>
      </c>
      <c r="C104" t="s">
        <v>314</v>
      </c>
      <c r="D104" t="s">
        <v>315</v>
      </c>
      <c r="E104" t="s">
        <v>16</v>
      </c>
      <c r="F104" t="s">
        <v>36</v>
      </c>
      <c r="G104" s="8">
        <v>114772.32</v>
      </c>
      <c r="H104" t="s">
        <v>37</v>
      </c>
      <c r="I104">
        <v>44251</v>
      </c>
      <c r="J104">
        <v>1</v>
      </c>
      <c r="K104" t="s">
        <v>19</v>
      </c>
      <c r="L104" t="s">
        <v>31</v>
      </c>
      <c r="M104">
        <v>3.3232876712328765</v>
      </c>
      <c r="N104" t="s">
        <v>27</v>
      </c>
    </row>
    <row r="105" spans="2:14" hidden="1" x14ac:dyDescent="0.3">
      <c r="B105" t="s">
        <v>316</v>
      </c>
      <c r="C105" t="s">
        <v>317</v>
      </c>
      <c r="D105" t="s">
        <v>318</v>
      </c>
      <c r="E105" t="s">
        <v>35</v>
      </c>
      <c r="F105" t="s">
        <v>42</v>
      </c>
      <c r="G105" s="8">
        <v>89605.13</v>
      </c>
      <c r="H105" t="s">
        <v>18</v>
      </c>
      <c r="I105">
        <v>43258</v>
      </c>
      <c r="J105">
        <v>1</v>
      </c>
      <c r="K105" t="s">
        <v>19</v>
      </c>
      <c r="L105" t="s">
        <v>76</v>
      </c>
      <c r="M105">
        <v>6.043835616438356</v>
      </c>
      <c r="N105" t="s">
        <v>27</v>
      </c>
    </row>
    <row r="106" spans="2:14" x14ac:dyDescent="0.3">
      <c r="B106" t="s">
        <v>319</v>
      </c>
      <c r="C106" t="s">
        <v>320</v>
      </c>
      <c r="D106" t="s">
        <v>321</v>
      </c>
      <c r="E106" t="s">
        <v>16</v>
      </c>
      <c r="F106" t="s">
        <v>36</v>
      </c>
      <c r="G106" s="8">
        <v>88425.08</v>
      </c>
      <c r="H106" t="s">
        <v>18</v>
      </c>
      <c r="I106">
        <v>43662</v>
      </c>
      <c r="J106">
        <v>1</v>
      </c>
      <c r="K106" t="s">
        <v>19</v>
      </c>
      <c r="L106" t="s">
        <v>26</v>
      </c>
      <c r="M106">
        <v>4.9369863013698634</v>
      </c>
      <c r="N106" t="s">
        <v>27</v>
      </c>
    </row>
    <row r="107" spans="2:14" hidden="1" x14ac:dyDescent="0.3">
      <c r="B107" t="s">
        <v>322</v>
      </c>
      <c r="C107" t="s">
        <v>323</v>
      </c>
      <c r="D107" t="s">
        <v>324</v>
      </c>
      <c r="E107" t="s">
        <v>16</v>
      </c>
      <c r="F107" t="s">
        <v>42</v>
      </c>
      <c r="G107" s="8">
        <v>104903.79</v>
      </c>
      <c r="H107" t="s">
        <v>37</v>
      </c>
      <c r="I107">
        <v>43649</v>
      </c>
      <c r="J107">
        <v>1</v>
      </c>
      <c r="K107" t="s">
        <v>19</v>
      </c>
      <c r="L107" t="s">
        <v>72</v>
      </c>
      <c r="M107">
        <v>4.9726027397260273</v>
      </c>
      <c r="N107" t="s">
        <v>27</v>
      </c>
    </row>
    <row r="108" spans="2:14" hidden="1" x14ac:dyDescent="0.3">
      <c r="B108" t="s">
        <v>325</v>
      </c>
      <c r="C108" t="s">
        <v>326</v>
      </c>
      <c r="D108" t="s">
        <v>327</v>
      </c>
      <c r="E108" t="s">
        <v>16</v>
      </c>
      <c r="F108" t="s">
        <v>87</v>
      </c>
      <c r="G108" s="8">
        <v>69057.320000000007</v>
      </c>
      <c r="H108" t="s">
        <v>18</v>
      </c>
      <c r="I108">
        <v>43390</v>
      </c>
      <c r="J108">
        <v>1</v>
      </c>
      <c r="K108" t="s">
        <v>19</v>
      </c>
      <c r="L108" t="s">
        <v>20</v>
      </c>
      <c r="M108">
        <v>5.6821917808219178</v>
      </c>
      <c r="N108" t="s">
        <v>27</v>
      </c>
    </row>
    <row r="109" spans="2:14" hidden="1" x14ac:dyDescent="0.3">
      <c r="B109" t="s">
        <v>325</v>
      </c>
      <c r="C109" t="s">
        <v>326</v>
      </c>
      <c r="D109" t="s">
        <v>327</v>
      </c>
      <c r="E109" t="s">
        <v>16</v>
      </c>
      <c r="F109" t="s">
        <v>87</v>
      </c>
      <c r="G109" s="8">
        <v>69057.320000000007</v>
      </c>
      <c r="H109" t="s">
        <v>18</v>
      </c>
      <c r="I109">
        <v>43390</v>
      </c>
      <c r="J109">
        <v>1</v>
      </c>
      <c r="K109" t="s">
        <v>19</v>
      </c>
      <c r="L109" t="s">
        <v>20</v>
      </c>
      <c r="M109">
        <v>5.6821917808219178</v>
      </c>
      <c r="N109" t="s">
        <v>27</v>
      </c>
    </row>
    <row r="110" spans="2:14" hidden="1" x14ac:dyDescent="0.3">
      <c r="B110" t="s">
        <v>328</v>
      </c>
      <c r="C110" t="s">
        <v>329</v>
      </c>
      <c r="D110" t="s">
        <v>330</v>
      </c>
      <c r="E110" t="s">
        <v>35</v>
      </c>
      <c r="F110" t="s">
        <v>94</v>
      </c>
      <c r="G110" s="8">
        <v>77743.149999999994</v>
      </c>
      <c r="H110" t="s">
        <v>18</v>
      </c>
      <c r="I110">
        <v>43920</v>
      </c>
      <c r="J110">
        <v>1</v>
      </c>
      <c r="K110" t="s">
        <v>19</v>
      </c>
      <c r="L110" t="s">
        <v>72</v>
      </c>
      <c r="M110">
        <v>4.2301369863013702</v>
      </c>
      <c r="N110" t="s">
        <v>27</v>
      </c>
    </row>
    <row r="111" spans="2:14" x14ac:dyDescent="0.3">
      <c r="B111" t="s">
        <v>331</v>
      </c>
      <c r="C111" t="s">
        <v>332</v>
      </c>
      <c r="D111" t="s">
        <v>333</v>
      </c>
      <c r="E111" t="s">
        <v>35</v>
      </c>
      <c r="F111" t="s">
        <v>36</v>
      </c>
      <c r="G111" s="8">
        <v>108872.77</v>
      </c>
      <c r="H111" t="s">
        <v>37</v>
      </c>
      <c r="I111">
        <v>43521</v>
      </c>
      <c r="J111">
        <v>1</v>
      </c>
      <c r="K111" t="s">
        <v>19</v>
      </c>
      <c r="L111" t="s">
        <v>38</v>
      </c>
      <c r="M111">
        <v>5.3232876712328769</v>
      </c>
      <c r="N111" t="s">
        <v>27</v>
      </c>
    </row>
    <row r="112" spans="2:14" hidden="1" x14ac:dyDescent="0.3">
      <c r="B112" t="s">
        <v>334</v>
      </c>
      <c r="C112" t="s">
        <v>335</v>
      </c>
      <c r="D112" t="s">
        <v>336</v>
      </c>
      <c r="E112" t="s">
        <v>16</v>
      </c>
      <c r="F112" t="s">
        <v>53</v>
      </c>
      <c r="G112" s="8">
        <v>68887.839999999997</v>
      </c>
      <c r="H112" t="s">
        <v>18</v>
      </c>
      <c r="I112">
        <v>43297</v>
      </c>
      <c r="J112">
        <v>1</v>
      </c>
      <c r="K112" t="s">
        <v>19</v>
      </c>
      <c r="L112" t="s">
        <v>38</v>
      </c>
      <c r="M112">
        <v>5.9369863013698634</v>
      </c>
      <c r="N112" t="s">
        <v>27</v>
      </c>
    </row>
    <row r="113" spans="2:14" hidden="1" x14ac:dyDescent="0.3">
      <c r="B113" t="s">
        <v>337</v>
      </c>
      <c r="C113" t="s">
        <v>338</v>
      </c>
      <c r="D113" t="s">
        <v>339</v>
      </c>
      <c r="E113" t="s">
        <v>16</v>
      </c>
      <c r="F113" t="s">
        <v>94</v>
      </c>
      <c r="G113" s="8">
        <v>66865.490000000005</v>
      </c>
      <c r="H113" t="s">
        <v>18</v>
      </c>
      <c r="I113">
        <v>43514</v>
      </c>
      <c r="J113">
        <v>1</v>
      </c>
      <c r="K113" t="s">
        <v>19</v>
      </c>
      <c r="L113" t="s">
        <v>76</v>
      </c>
      <c r="M113">
        <v>5.3424657534246576</v>
      </c>
      <c r="N113" t="s">
        <v>27</v>
      </c>
    </row>
    <row r="114" spans="2:14" hidden="1" x14ac:dyDescent="0.3">
      <c r="B114" t="s">
        <v>337</v>
      </c>
      <c r="C114" t="s">
        <v>338</v>
      </c>
      <c r="D114" t="s">
        <v>339</v>
      </c>
      <c r="E114" t="s">
        <v>16</v>
      </c>
      <c r="F114" t="s">
        <v>94</v>
      </c>
      <c r="G114" s="8">
        <v>66865.490000000005</v>
      </c>
      <c r="H114" t="s">
        <v>18</v>
      </c>
      <c r="I114">
        <v>43514</v>
      </c>
      <c r="J114">
        <v>1</v>
      </c>
      <c r="K114" t="s">
        <v>19</v>
      </c>
      <c r="L114" t="s">
        <v>76</v>
      </c>
      <c r="M114">
        <v>5.3424657534246576</v>
      </c>
      <c r="N114" t="s">
        <v>27</v>
      </c>
    </row>
    <row r="115" spans="2:14" hidden="1" x14ac:dyDescent="0.3">
      <c r="B115" t="s">
        <v>340</v>
      </c>
      <c r="C115" t="s">
        <v>341</v>
      </c>
      <c r="D115" t="s">
        <v>342</v>
      </c>
      <c r="E115" t="s">
        <v>16</v>
      </c>
      <c r="F115" t="s">
        <v>64</v>
      </c>
      <c r="G115" s="8">
        <v>100731.95</v>
      </c>
      <c r="H115" t="s">
        <v>37</v>
      </c>
      <c r="I115">
        <v>43936</v>
      </c>
      <c r="J115">
        <v>1</v>
      </c>
      <c r="K115" t="s">
        <v>19</v>
      </c>
      <c r="L115" t="s">
        <v>80</v>
      </c>
      <c r="M115">
        <v>4.1863013698630134</v>
      </c>
      <c r="N115" t="s">
        <v>27</v>
      </c>
    </row>
    <row r="116" spans="2:14" hidden="1" x14ac:dyDescent="0.3">
      <c r="B116" t="s">
        <v>343</v>
      </c>
      <c r="C116" t="s">
        <v>344</v>
      </c>
      <c r="D116" t="s">
        <v>345</v>
      </c>
      <c r="E116" t="s">
        <v>190</v>
      </c>
      <c r="F116" t="s">
        <v>53</v>
      </c>
      <c r="G116" s="8">
        <v>107107.6</v>
      </c>
      <c r="H116" t="s">
        <v>37</v>
      </c>
      <c r="I116">
        <v>43325</v>
      </c>
      <c r="J116">
        <v>0.9</v>
      </c>
      <c r="K116" t="s">
        <v>19</v>
      </c>
      <c r="L116" t="s">
        <v>72</v>
      </c>
      <c r="M116">
        <v>5.86027397260274</v>
      </c>
      <c r="N116" t="s">
        <v>21</v>
      </c>
    </row>
    <row r="117" spans="2:14" hidden="1" x14ac:dyDescent="0.3">
      <c r="B117" t="s">
        <v>346</v>
      </c>
      <c r="C117" t="s">
        <v>347</v>
      </c>
      <c r="D117" t="s">
        <v>348</v>
      </c>
      <c r="E117" t="s">
        <v>16</v>
      </c>
      <c r="F117" t="s">
        <v>126</v>
      </c>
      <c r="G117" s="8">
        <v>102129.37</v>
      </c>
      <c r="H117" t="s">
        <v>37</v>
      </c>
      <c r="I117">
        <v>44396</v>
      </c>
      <c r="J117">
        <v>1</v>
      </c>
      <c r="K117" t="s">
        <v>19</v>
      </c>
      <c r="L117" t="s">
        <v>31</v>
      </c>
      <c r="M117">
        <v>2.9260273972602739</v>
      </c>
      <c r="N117" t="s">
        <v>27</v>
      </c>
    </row>
    <row r="118" spans="2:14" hidden="1" x14ac:dyDescent="0.3">
      <c r="B118" t="s">
        <v>349</v>
      </c>
      <c r="C118" t="s">
        <v>350</v>
      </c>
      <c r="D118" t="s">
        <v>351</v>
      </c>
      <c r="E118" t="s">
        <v>16</v>
      </c>
      <c r="F118" t="s">
        <v>49</v>
      </c>
      <c r="G118" s="8">
        <v>75733.740000000005</v>
      </c>
      <c r="H118" t="s">
        <v>18</v>
      </c>
      <c r="I118">
        <v>44382</v>
      </c>
      <c r="J118">
        <v>1</v>
      </c>
      <c r="K118" t="s">
        <v>19</v>
      </c>
      <c r="L118" t="s">
        <v>26</v>
      </c>
      <c r="M118">
        <v>2.9643835616438357</v>
      </c>
      <c r="N118" t="s">
        <v>27</v>
      </c>
    </row>
    <row r="119" spans="2:14" hidden="1" x14ac:dyDescent="0.3">
      <c r="B119" t="s">
        <v>352</v>
      </c>
      <c r="C119" t="s">
        <v>353</v>
      </c>
      <c r="D119" t="s">
        <v>354</v>
      </c>
      <c r="E119" t="s">
        <v>16</v>
      </c>
      <c r="F119" t="s">
        <v>126</v>
      </c>
      <c r="G119" s="8">
        <v>78020.39</v>
      </c>
      <c r="H119" t="s">
        <v>18</v>
      </c>
      <c r="I119">
        <v>43899</v>
      </c>
      <c r="J119">
        <v>1</v>
      </c>
      <c r="K119" t="s">
        <v>19</v>
      </c>
      <c r="L119" t="s">
        <v>38</v>
      </c>
      <c r="M119">
        <v>4.2876712328767121</v>
      </c>
      <c r="N119" t="s">
        <v>27</v>
      </c>
    </row>
    <row r="120" spans="2:14" hidden="1" x14ac:dyDescent="0.3">
      <c r="B120" t="s">
        <v>355</v>
      </c>
      <c r="C120" t="s">
        <v>356</v>
      </c>
      <c r="D120" t="s">
        <v>357</v>
      </c>
      <c r="E120" t="s">
        <v>16</v>
      </c>
      <c r="F120" t="s">
        <v>17</v>
      </c>
      <c r="G120" s="8">
        <v>95677.9</v>
      </c>
      <c r="H120" t="s">
        <v>18</v>
      </c>
      <c r="I120">
        <v>44396</v>
      </c>
      <c r="J120">
        <v>0.3</v>
      </c>
      <c r="K120" t="s">
        <v>19</v>
      </c>
      <c r="L120" t="s">
        <v>72</v>
      </c>
      <c r="M120">
        <v>2.9260273972602739</v>
      </c>
      <c r="N120" t="s">
        <v>21</v>
      </c>
    </row>
    <row r="121" spans="2:14" x14ac:dyDescent="0.3">
      <c r="B121" t="s">
        <v>358</v>
      </c>
      <c r="C121" t="s">
        <v>359</v>
      </c>
      <c r="D121" t="s">
        <v>360</v>
      </c>
      <c r="E121" t="s">
        <v>35</v>
      </c>
      <c r="F121" t="s">
        <v>36</v>
      </c>
      <c r="G121" s="8">
        <v>109143.17</v>
      </c>
      <c r="H121" t="s">
        <v>37</v>
      </c>
      <c r="I121">
        <v>43945</v>
      </c>
      <c r="J121">
        <v>1</v>
      </c>
      <c r="K121" t="s">
        <v>19</v>
      </c>
      <c r="L121" t="s">
        <v>20</v>
      </c>
      <c r="M121">
        <v>4.161643835616438</v>
      </c>
      <c r="N121" t="s">
        <v>27</v>
      </c>
    </row>
    <row r="122" spans="2:14" hidden="1" x14ac:dyDescent="0.3">
      <c r="B122" t="s">
        <v>361</v>
      </c>
      <c r="C122" t="s">
        <v>362</v>
      </c>
      <c r="D122" t="s">
        <v>363</v>
      </c>
      <c r="E122" t="s">
        <v>16</v>
      </c>
      <c r="F122" t="s">
        <v>87</v>
      </c>
      <c r="G122" s="8">
        <v>28305.08</v>
      </c>
      <c r="H122" t="s">
        <v>57</v>
      </c>
      <c r="I122">
        <v>43754</v>
      </c>
      <c r="J122">
        <v>1</v>
      </c>
      <c r="K122" t="s">
        <v>19</v>
      </c>
      <c r="L122" t="s">
        <v>38</v>
      </c>
      <c r="M122">
        <v>4.6849315068493151</v>
      </c>
      <c r="N122" t="s">
        <v>27</v>
      </c>
    </row>
    <row r="123" spans="2:14" hidden="1" x14ac:dyDescent="0.3">
      <c r="B123" t="s">
        <v>364</v>
      </c>
      <c r="C123" t="s">
        <v>365</v>
      </c>
      <c r="D123" t="s">
        <v>366</v>
      </c>
      <c r="E123" t="s">
        <v>35</v>
      </c>
      <c r="F123" t="s">
        <v>42</v>
      </c>
      <c r="G123" s="8">
        <v>76932.600000000006</v>
      </c>
      <c r="H123" t="s">
        <v>18</v>
      </c>
      <c r="I123">
        <v>43493</v>
      </c>
      <c r="J123">
        <v>1</v>
      </c>
      <c r="K123" t="s">
        <v>19</v>
      </c>
      <c r="L123" t="s">
        <v>26</v>
      </c>
      <c r="M123">
        <v>5.4</v>
      </c>
      <c r="N123" t="s">
        <v>27</v>
      </c>
    </row>
    <row r="124" spans="2:14" hidden="1" x14ac:dyDescent="0.3">
      <c r="B124" t="s">
        <v>367</v>
      </c>
      <c r="C124" t="s">
        <v>368</v>
      </c>
      <c r="D124" t="s">
        <v>369</v>
      </c>
      <c r="E124" t="s">
        <v>35</v>
      </c>
      <c r="F124" t="s">
        <v>87</v>
      </c>
      <c r="G124" s="8">
        <v>69913.39</v>
      </c>
      <c r="H124" t="s">
        <v>18</v>
      </c>
      <c r="I124">
        <v>43584</v>
      </c>
      <c r="J124">
        <v>1</v>
      </c>
      <c r="K124" t="s">
        <v>19</v>
      </c>
      <c r="L124" t="s">
        <v>38</v>
      </c>
      <c r="M124">
        <v>5.1506849315068495</v>
      </c>
      <c r="N124" t="s">
        <v>27</v>
      </c>
    </row>
    <row r="125" spans="2:14" hidden="1" x14ac:dyDescent="0.3">
      <c r="B125" t="s">
        <v>370</v>
      </c>
      <c r="C125" t="s">
        <v>371</v>
      </c>
      <c r="D125" t="s">
        <v>372</v>
      </c>
      <c r="E125" t="s">
        <v>35</v>
      </c>
      <c r="F125" t="s">
        <v>94</v>
      </c>
      <c r="G125" s="8">
        <v>111229.47</v>
      </c>
      <c r="H125" t="s">
        <v>37</v>
      </c>
      <c r="I125">
        <v>43402</v>
      </c>
      <c r="J125">
        <v>1</v>
      </c>
      <c r="K125" t="s">
        <v>19</v>
      </c>
      <c r="L125" t="s">
        <v>38</v>
      </c>
      <c r="M125">
        <v>5.6493150684931503</v>
      </c>
      <c r="N125" t="s">
        <v>27</v>
      </c>
    </row>
    <row r="126" spans="2:14" hidden="1" x14ac:dyDescent="0.3">
      <c r="B126" t="s">
        <v>373</v>
      </c>
      <c r="C126" t="s">
        <v>374</v>
      </c>
      <c r="D126" t="s">
        <v>375</v>
      </c>
      <c r="E126" t="s">
        <v>16</v>
      </c>
      <c r="F126" t="s">
        <v>87</v>
      </c>
      <c r="G126" s="8">
        <v>120000</v>
      </c>
      <c r="H126" t="s">
        <v>37</v>
      </c>
      <c r="I126">
        <v>43902</v>
      </c>
      <c r="J126">
        <v>0.9</v>
      </c>
      <c r="K126" t="s">
        <v>19</v>
      </c>
      <c r="L126" t="s">
        <v>38</v>
      </c>
      <c r="M126">
        <v>4.279452054794521</v>
      </c>
      <c r="N126" t="s">
        <v>21</v>
      </c>
    </row>
    <row r="127" spans="2:14" hidden="1" x14ac:dyDescent="0.3">
      <c r="B127" t="s">
        <v>376</v>
      </c>
      <c r="C127" t="s">
        <v>377</v>
      </c>
      <c r="D127" t="s">
        <v>378</v>
      </c>
      <c r="E127" t="s">
        <v>16</v>
      </c>
      <c r="F127" t="s">
        <v>64</v>
      </c>
      <c r="G127" s="8">
        <v>85264.38</v>
      </c>
      <c r="H127" t="s">
        <v>18</v>
      </c>
      <c r="I127">
        <v>43220</v>
      </c>
      <c r="J127">
        <v>1</v>
      </c>
      <c r="K127" t="s">
        <v>19</v>
      </c>
      <c r="L127" t="s">
        <v>72</v>
      </c>
      <c r="M127">
        <v>6.1479452054794521</v>
      </c>
      <c r="N127" t="s">
        <v>27</v>
      </c>
    </row>
    <row r="128" spans="2:14" hidden="1" x14ac:dyDescent="0.3">
      <c r="B128" t="s">
        <v>379</v>
      </c>
      <c r="C128" t="s">
        <v>380</v>
      </c>
      <c r="D128" t="s">
        <v>381</v>
      </c>
      <c r="E128" t="s">
        <v>35</v>
      </c>
      <c r="F128" t="s">
        <v>87</v>
      </c>
      <c r="G128" s="8">
        <v>100424.23</v>
      </c>
      <c r="H128" t="s">
        <v>37</v>
      </c>
      <c r="I128">
        <v>43801</v>
      </c>
      <c r="J128">
        <v>1</v>
      </c>
      <c r="K128" t="s">
        <v>19</v>
      </c>
      <c r="L128" t="s">
        <v>80</v>
      </c>
      <c r="M128">
        <v>4.5561643835616437</v>
      </c>
      <c r="N128" t="s">
        <v>27</v>
      </c>
    </row>
    <row r="129" spans="2:14" hidden="1" x14ac:dyDescent="0.3">
      <c r="B129" t="s">
        <v>382</v>
      </c>
      <c r="C129" t="s">
        <v>383</v>
      </c>
      <c r="D129" t="s">
        <v>384</v>
      </c>
      <c r="E129" t="s">
        <v>16</v>
      </c>
      <c r="F129" t="s">
        <v>116</v>
      </c>
      <c r="G129" s="8">
        <v>71924.850000000006</v>
      </c>
      <c r="H129" t="s">
        <v>18</v>
      </c>
      <c r="I129">
        <v>43822</v>
      </c>
      <c r="J129">
        <v>1</v>
      </c>
      <c r="K129" t="s">
        <v>19</v>
      </c>
      <c r="L129" t="s">
        <v>72</v>
      </c>
      <c r="M129">
        <v>4.4986301369863018</v>
      </c>
      <c r="N129" t="s">
        <v>27</v>
      </c>
    </row>
    <row r="130" spans="2:14" x14ac:dyDescent="0.3">
      <c r="B130" t="s">
        <v>385</v>
      </c>
      <c r="C130" t="s">
        <v>386</v>
      </c>
      <c r="D130" t="s">
        <v>387</v>
      </c>
      <c r="E130" t="s">
        <v>16</v>
      </c>
      <c r="F130" t="s">
        <v>25</v>
      </c>
      <c r="G130" s="8">
        <v>61688.77</v>
      </c>
      <c r="H130" t="s">
        <v>18</v>
      </c>
      <c r="I130">
        <v>43346</v>
      </c>
      <c r="J130">
        <v>0.9</v>
      </c>
      <c r="K130" t="s">
        <v>19</v>
      </c>
      <c r="L130" t="s">
        <v>72</v>
      </c>
      <c r="M130">
        <v>5.8027397260273972</v>
      </c>
      <c r="N130" t="s">
        <v>21</v>
      </c>
    </row>
    <row r="131" spans="2:14" hidden="1" x14ac:dyDescent="0.3">
      <c r="B131" t="s">
        <v>388</v>
      </c>
      <c r="C131" t="s">
        <v>389</v>
      </c>
      <c r="D131" t="s">
        <v>390</v>
      </c>
      <c r="E131" t="s">
        <v>16</v>
      </c>
      <c r="F131" t="s">
        <v>94</v>
      </c>
      <c r="G131" s="8">
        <v>75475.929999999993</v>
      </c>
      <c r="H131" t="s">
        <v>18</v>
      </c>
      <c r="I131">
        <v>43794</v>
      </c>
      <c r="J131">
        <v>1</v>
      </c>
      <c r="K131" t="s">
        <v>19</v>
      </c>
      <c r="L131" t="s">
        <v>38</v>
      </c>
      <c r="M131">
        <v>4.5753424657534243</v>
      </c>
      <c r="N131" t="s">
        <v>27</v>
      </c>
    </row>
    <row r="132" spans="2:14" hidden="1" x14ac:dyDescent="0.3">
      <c r="B132" t="s">
        <v>391</v>
      </c>
      <c r="C132" t="s">
        <v>392</v>
      </c>
      <c r="D132" t="s">
        <v>393</v>
      </c>
      <c r="E132" t="s">
        <v>16</v>
      </c>
      <c r="F132" t="s">
        <v>17</v>
      </c>
      <c r="G132" s="8">
        <v>37902.35</v>
      </c>
      <c r="H132" t="s">
        <v>57</v>
      </c>
      <c r="I132">
        <v>43823</v>
      </c>
      <c r="J132">
        <v>1</v>
      </c>
      <c r="K132" t="s">
        <v>19</v>
      </c>
      <c r="L132" t="s">
        <v>72</v>
      </c>
      <c r="M132">
        <v>4.4958904109589044</v>
      </c>
      <c r="N132" t="s">
        <v>27</v>
      </c>
    </row>
    <row r="133" spans="2:14" hidden="1" x14ac:dyDescent="0.3">
      <c r="B133" t="s">
        <v>391</v>
      </c>
      <c r="C133" t="s">
        <v>394</v>
      </c>
      <c r="D133" t="s">
        <v>395</v>
      </c>
      <c r="E133" t="s">
        <v>16</v>
      </c>
      <c r="F133" t="s">
        <v>17</v>
      </c>
      <c r="G133" s="8">
        <v>37902.35</v>
      </c>
      <c r="H133" t="s">
        <v>57</v>
      </c>
      <c r="I133">
        <v>43823</v>
      </c>
      <c r="J133">
        <v>1</v>
      </c>
      <c r="K133" t="s">
        <v>19</v>
      </c>
      <c r="L133" t="s">
        <v>72</v>
      </c>
      <c r="M133">
        <v>4.4958904109589044</v>
      </c>
      <c r="N133" t="s">
        <v>27</v>
      </c>
    </row>
    <row r="134" spans="2:14" hidden="1" x14ac:dyDescent="0.3">
      <c r="B134" t="s">
        <v>396</v>
      </c>
      <c r="C134" t="s">
        <v>397</v>
      </c>
      <c r="D134" t="s">
        <v>398</v>
      </c>
      <c r="E134" t="s">
        <v>16</v>
      </c>
      <c r="F134" t="s">
        <v>116</v>
      </c>
      <c r="G134" s="8">
        <v>63555.73</v>
      </c>
      <c r="H134" t="s">
        <v>18</v>
      </c>
      <c r="I134">
        <v>44159</v>
      </c>
      <c r="J134">
        <v>1</v>
      </c>
      <c r="K134" t="s">
        <v>19</v>
      </c>
      <c r="L134" t="s">
        <v>72</v>
      </c>
      <c r="M134">
        <v>3.5753424657534247</v>
      </c>
      <c r="N134" t="s">
        <v>27</v>
      </c>
    </row>
    <row r="135" spans="2:14" hidden="1" x14ac:dyDescent="0.3">
      <c r="B135" t="s">
        <v>399</v>
      </c>
      <c r="C135" t="s">
        <v>400</v>
      </c>
      <c r="D135" t="s">
        <v>401</v>
      </c>
      <c r="E135" t="s">
        <v>16</v>
      </c>
      <c r="F135" t="s">
        <v>94</v>
      </c>
      <c r="G135" s="8">
        <v>68197.899999999994</v>
      </c>
      <c r="H135" t="s">
        <v>18</v>
      </c>
      <c r="I135">
        <v>44119</v>
      </c>
      <c r="J135">
        <v>1</v>
      </c>
      <c r="K135" t="s">
        <v>19</v>
      </c>
      <c r="L135" t="s">
        <v>80</v>
      </c>
      <c r="M135">
        <v>3.6849315068493151</v>
      </c>
      <c r="N135" t="s">
        <v>27</v>
      </c>
    </row>
    <row r="136" spans="2:14" x14ac:dyDescent="0.3">
      <c r="B136" t="s">
        <v>402</v>
      </c>
      <c r="C136" t="s">
        <v>403</v>
      </c>
      <c r="D136" t="s">
        <v>404</v>
      </c>
      <c r="E136" t="s">
        <v>16</v>
      </c>
      <c r="F136" t="s">
        <v>36</v>
      </c>
      <c r="G136" s="8">
        <v>94815.28</v>
      </c>
      <c r="H136" t="s">
        <v>18</v>
      </c>
      <c r="I136">
        <v>43440</v>
      </c>
      <c r="J136">
        <v>1</v>
      </c>
      <c r="K136" t="s">
        <v>19</v>
      </c>
      <c r="L136" t="s">
        <v>76</v>
      </c>
      <c r="M136">
        <v>5.5452054794520551</v>
      </c>
      <c r="N136" t="s">
        <v>27</v>
      </c>
    </row>
    <row r="137" spans="2:14" hidden="1" x14ac:dyDescent="0.3">
      <c r="B137" t="s">
        <v>405</v>
      </c>
      <c r="C137" t="s">
        <v>406</v>
      </c>
      <c r="D137" t="s">
        <v>407</v>
      </c>
      <c r="E137" t="s">
        <v>35</v>
      </c>
      <c r="F137" t="s">
        <v>68</v>
      </c>
      <c r="G137" s="8">
        <v>52748.63</v>
      </c>
      <c r="H137" t="s">
        <v>18</v>
      </c>
      <c r="I137">
        <v>43857</v>
      </c>
      <c r="J137">
        <v>1</v>
      </c>
      <c r="K137" t="s">
        <v>19</v>
      </c>
      <c r="L137" t="s">
        <v>72</v>
      </c>
      <c r="M137">
        <v>4.4027397260273968</v>
      </c>
      <c r="N137" t="s">
        <v>27</v>
      </c>
    </row>
    <row r="138" spans="2:14" hidden="1" x14ac:dyDescent="0.3">
      <c r="B138" t="s">
        <v>408</v>
      </c>
      <c r="C138" t="s">
        <v>409</v>
      </c>
      <c r="D138" t="s">
        <v>410</v>
      </c>
      <c r="E138" t="s">
        <v>16</v>
      </c>
      <c r="F138" t="s">
        <v>87</v>
      </c>
      <c r="G138" s="8">
        <v>109163.39</v>
      </c>
      <c r="H138" t="s">
        <v>37</v>
      </c>
      <c r="I138">
        <v>44019</v>
      </c>
      <c r="J138">
        <v>0.8</v>
      </c>
      <c r="K138" t="s">
        <v>19</v>
      </c>
      <c r="L138" t="s">
        <v>76</v>
      </c>
      <c r="M138">
        <v>3.9589041095890409</v>
      </c>
      <c r="N138" t="s">
        <v>21</v>
      </c>
    </row>
    <row r="139" spans="2:14" hidden="1" x14ac:dyDescent="0.3">
      <c r="B139" t="s">
        <v>411</v>
      </c>
      <c r="C139" t="s">
        <v>412</v>
      </c>
      <c r="D139" t="s">
        <v>413</v>
      </c>
      <c r="E139" t="s">
        <v>16</v>
      </c>
      <c r="F139" t="s">
        <v>116</v>
      </c>
      <c r="G139" s="8">
        <v>88034.67</v>
      </c>
      <c r="H139" t="s">
        <v>18</v>
      </c>
      <c r="I139">
        <v>43669</v>
      </c>
      <c r="J139">
        <v>1</v>
      </c>
      <c r="K139" t="s">
        <v>19</v>
      </c>
      <c r="L139" t="s">
        <v>38</v>
      </c>
      <c r="M139">
        <v>4.9178082191780819</v>
      </c>
      <c r="N139" t="s">
        <v>27</v>
      </c>
    </row>
    <row r="140" spans="2:14" hidden="1" x14ac:dyDescent="0.3">
      <c r="B140" t="s">
        <v>414</v>
      </c>
      <c r="C140" t="s">
        <v>415</v>
      </c>
      <c r="D140" t="s">
        <v>416</v>
      </c>
      <c r="E140" t="s">
        <v>16</v>
      </c>
      <c r="F140" t="s">
        <v>87</v>
      </c>
      <c r="G140" s="8">
        <v>42161.77</v>
      </c>
      <c r="H140" t="s">
        <v>57</v>
      </c>
      <c r="I140">
        <v>43494</v>
      </c>
      <c r="J140">
        <v>1</v>
      </c>
      <c r="K140" t="s">
        <v>19</v>
      </c>
      <c r="L140" t="s">
        <v>80</v>
      </c>
      <c r="M140">
        <v>5.397260273972603</v>
      </c>
      <c r="N140" t="s">
        <v>27</v>
      </c>
    </row>
    <row r="141" spans="2:14" hidden="1" x14ac:dyDescent="0.3">
      <c r="B141" t="s">
        <v>417</v>
      </c>
      <c r="C141" t="s">
        <v>418</v>
      </c>
      <c r="D141" t="s">
        <v>419</v>
      </c>
      <c r="E141" t="s">
        <v>35</v>
      </c>
      <c r="F141" t="s">
        <v>116</v>
      </c>
      <c r="G141" s="8">
        <v>59258.19</v>
      </c>
      <c r="H141" t="s">
        <v>18</v>
      </c>
      <c r="I141">
        <v>43452</v>
      </c>
      <c r="J141">
        <v>0.8</v>
      </c>
      <c r="K141" t="s">
        <v>19</v>
      </c>
      <c r="L141" t="s">
        <v>76</v>
      </c>
      <c r="M141">
        <v>5.5123287671232877</v>
      </c>
      <c r="N141" t="s">
        <v>21</v>
      </c>
    </row>
    <row r="142" spans="2:14" hidden="1" x14ac:dyDescent="0.3">
      <c r="B142" t="s">
        <v>417</v>
      </c>
      <c r="C142" t="s">
        <v>418</v>
      </c>
      <c r="D142" t="s">
        <v>419</v>
      </c>
      <c r="E142" t="s">
        <v>35</v>
      </c>
      <c r="F142" t="s">
        <v>116</v>
      </c>
      <c r="G142" s="8">
        <v>59258.19</v>
      </c>
      <c r="H142" t="s">
        <v>18</v>
      </c>
      <c r="I142">
        <v>43452</v>
      </c>
      <c r="J142">
        <v>0.8</v>
      </c>
      <c r="K142" t="s">
        <v>19</v>
      </c>
      <c r="L142" t="s">
        <v>76</v>
      </c>
      <c r="M142">
        <v>5.5123287671232877</v>
      </c>
      <c r="N142" t="s">
        <v>21</v>
      </c>
    </row>
    <row r="143" spans="2:14" hidden="1" x14ac:dyDescent="0.3">
      <c r="B143" t="s">
        <v>420</v>
      </c>
      <c r="C143" t="s">
        <v>421</v>
      </c>
      <c r="D143" t="s">
        <v>422</v>
      </c>
      <c r="E143" t="s">
        <v>16</v>
      </c>
      <c r="F143" t="s">
        <v>17</v>
      </c>
      <c r="G143" s="8">
        <v>71570.990000000005</v>
      </c>
      <c r="H143" t="s">
        <v>18</v>
      </c>
      <c r="I143">
        <v>44249</v>
      </c>
      <c r="J143">
        <v>0.5</v>
      </c>
      <c r="K143" t="s">
        <v>19</v>
      </c>
      <c r="L143" t="s">
        <v>26</v>
      </c>
      <c r="M143">
        <v>3.3287671232876712</v>
      </c>
      <c r="N143" t="s">
        <v>21</v>
      </c>
    </row>
    <row r="144" spans="2:14" hidden="1" x14ac:dyDescent="0.3">
      <c r="B144" t="s">
        <v>423</v>
      </c>
      <c r="C144" t="s">
        <v>424</v>
      </c>
      <c r="D144" t="s">
        <v>425</v>
      </c>
      <c r="E144" t="s">
        <v>35</v>
      </c>
      <c r="F144" t="s">
        <v>53</v>
      </c>
      <c r="G144" s="8">
        <v>67633.850000000006</v>
      </c>
      <c r="H144" t="s">
        <v>18</v>
      </c>
      <c r="I144">
        <v>43340</v>
      </c>
      <c r="J144">
        <v>1</v>
      </c>
      <c r="K144" t="s">
        <v>19</v>
      </c>
      <c r="L144" t="s">
        <v>31</v>
      </c>
      <c r="M144">
        <v>5.8191780821917805</v>
      </c>
      <c r="N144" t="s">
        <v>27</v>
      </c>
    </row>
    <row r="145" spans="2:14" hidden="1" x14ac:dyDescent="0.3">
      <c r="B145" t="s">
        <v>426</v>
      </c>
      <c r="C145" t="s">
        <v>427</v>
      </c>
      <c r="D145" t="s">
        <v>428</v>
      </c>
      <c r="E145" t="s">
        <v>35</v>
      </c>
      <c r="F145" t="s">
        <v>49</v>
      </c>
      <c r="G145" s="8">
        <v>89838.77</v>
      </c>
      <c r="H145" t="s">
        <v>18</v>
      </c>
      <c r="I145">
        <v>43602</v>
      </c>
      <c r="J145">
        <v>1</v>
      </c>
      <c r="K145" t="s">
        <v>19</v>
      </c>
      <c r="L145" t="s">
        <v>38</v>
      </c>
      <c r="M145">
        <v>5.1013698630136988</v>
      </c>
      <c r="N145" t="s">
        <v>27</v>
      </c>
    </row>
    <row r="146" spans="2:14" hidden="1" x14ac:dyDescent="0.3">
      <c r="B146" t="s">
        <v>429</v>
      </c>
      <c r="C146" t="s">
        <v>430</v>
      </c>
      <c r="D146" t="s">
        <v>431</v>
      </c>
      <c r="E146" t="s">
        <v>35</v>
      </c>
      <c r="F146" t="s">
        <v>49</v>
      </c>
      <c r="G146" s="8">
        <v>28481.16</v>
      </c>
      <c r="H146" t="s">
        <v>57</v>
      </c>
      <c r="I146">
        <v>43916</v>
      </c>
      <c r="J146">
        <v>1</v>
      </c>
      <c r="K146" t="s">
        <v>19</v>
      </c>
      <c r="L146" t="s">
        <v>26</v>
      </c>
      <c r="M146">
        <v>4.2410958904109588</v>
      </c>
      <c r="N146" t="s">
        <v>27</v>
      </c>
    </row>
    <row r="147" spans="2:14" hidden="1" x14ac:dyDescent="0.3">
      <c r="B147" t="s">
        <v>429</v>
      </c>
      <c r="C147" t="s">
        <v>432</v>
      </c>
      <c r="D147" t="s">
        <v>433</v>
      </c>
      <c r="E147" t="s">
        <v>35</v>
      </c>
      <c r="F147" t="s">
        <v>49</v>
      </c>
      <c r="G147" s="8">
        <v>28481.16</v>
      </c>
      <c r="H147" t="s">
        <v>57</v>
      </c>
      <c r="I147">
        <v>43916</v>
      </c>
      <c r="J147">
        <v>1</v>
      </c>
      <c r="K147" t="s">
        <v>19</v>
      </c>
      <c r="L147" t="s">
        <v>26</v>
      </c>
      <c r="M147">
        <v>4.2410958904109588</v>
      </c>
      <c r="N147" t="s">
        <v>27</v>
      </c>
    </row>
    <row r="148" spans="2:14" x14ac:dyDescent="0.3">
      <c r="B148" t="s">
        <v>434</v>
      </c>
      <c r="C148" t="s">
        <v>435</v>
      </c>
      <c r="D148" t="s">
        <v>436</v>
      </c>
      <c r="E148" t="s">
        <v>16</v>
      </c>
      <c r="F148" t="s">
        <v>36</v>
      </c>
      <c r="G148" s="8">
        <v>114425.19</v>
      </c>
      <c r="H148" t="s">
        <v>37</v>
      </c>
      <c r="I148">
        <v>43857</v>
      </c>
      <c r="J148">
        <v>1</v>
      </c>
      <c r="K148" t="s">
        <v>19</v>
      </c>
      <c r="L148" t="s">
        <v>20</v>
      </c>
      <c r="M148">
        <v>4.4027397260273968</v>
      </c>
      <c r="N148" t="s">
        <v>27</v>
      </c>
    </row>
    <row r="149" spans="2:14" hidden="1" x14ac:dyDescent="0.3">
      <c r="B149" t="s">
        <v>437</v>
      </c>
      <c r="C149" t="s">
        <v>438</v>
      </c>
      <c r="D149" t="s">
        <v>439</v>
      </c>
      <c r="E149" t="s">
        <v>35</v>
      </c>
      <c r="F149" t="s">
        <v>49</v>
      </c>
      <c r="G149" s="8">
        <v>99460.78</v>
      </c>
      <c r="H149" t="s">
        <v>18</v>
      </c>
      <c r="I149">
        <v>43956</v>
      </c>
      <c r="J149">
        <v>1</v>
      </c>
      <c r="K149" t="s">
        <v>19</v>
      </c>
      <c r="L149" t="s">
        <v>38</v>
      </c>
      <c r="M149">
        <v>4.1315068493150688</v>
      </c>
      <c r="N149" t="s">
        <v>27</v>
      </c>
    </row>
    <row r="150" spans="2:14" hidden="1" x14ac:dyDescent="0.3">
      <c r="B150" t="s">
        <v>440</v>
      </c>
      <c r="C150" t="s">
        <v>441</v>
      </c>
      <c r="D150" t="s">
        <v>442</v>
      </c>
      <c r="E150" t="s">
        <v>35</v>
      </c>
      <c r="F150" t="s">
        <v>116</v>
      </c>
      <c r="G150" s="8">
        <v>30077.45</v>
      </c>
      <c r="H150" t="s">
        <v>57</v>
      </c>
      <c r="I150">
        <v>43474</v>
      </c>
      <c r="J150">
        <v>1</v>
      </c>
      <c r="K150" t="s">
        <v>19</v>
      </c>
      <c r="L150" t="s">
        <v>20</v>
      </c>
      <c r="M150">
        <v>5.4520547945205475</v>
      </c>
      <c r="N150" t="s">
        <v>27</v>
      </c>
    </row>
    <row r="151" spans="2:14" hidden="1" x14ac:dyDescent="0.3">
      <c r="B151" t="s">
        <v>443</v>
      </c>
      <c r="C151" t="s">
        <v>444</v>
      </c>
      <c r="D151" t="s">
        <v>445</v>
      </c>
      <c r="E151" t="s">
        <v>35</v>
      </c>
      <c r="F151" t="s">
        <v>94</v>
      </c>
      <c r="G151" s="8">
        <v>80360.41</v>
      </c>
      <c r="H151" t="s">
        <v>18</v>
      </c>
      <c r="I151">
        <v>44167</v>
      </c>
      <c r="J151">
        <v>1</v>
      </c>
      <c r="K151" t="s">
        <v>19</v>
      </c>
      <c r="L151" t="s">
        <v>38</v>
      </c>
      <c r="M151">
        <v>3.5534246575342467</v>
      </c>
      <c r="N151" t="s">
        <v>27</v>
      </c>
    </row>
    <row r="152" spans="2:14" hidden="1" x14ac:dyDescent="0.3">
      <c r="B152" t="s">
        <v>446</v>
      </c>
      <c r="C152" t="s">
        <v>447</v>
      </c>
      <c r="D152" t="s">
        <v>448</v>
      </c>
      <c r="E152" t="s">
        <v>16</v>
      </c>
      <c r="F152" t="s">
        <v>94</v>
      </c>
      <c r="G152" s="8">
        <v>68795.48</v>
      </c>
      <c r="H152" t="s">
        <v>18</v>
      </c>
      <c r="I152">
        <v>44277</v>
      </c>
      <c r="J152">
        <v>0.2</v>
      </c>
      <c r="K152" t="s">
        <v>19</v>
      </c>
      <c r="L152" t="s">
        <v>38</v>
      </c>
      <c r="M152">
        <v>3.2520547945205478</v>
      </c>
      <c r="N152" t="s">
        <v>21</v>
      </c>
    </row>
    <row r="153" spans="2:14" hidden="1" x14ac:dyDescent="0.3">
      <c r="B153" t="s">
        <v>446</v>
      </c>
      <c r="C153" t="s">
        <v>447</v>
      </c>
      <c r="D153" t="s">
        <v>448</v>
      </c>
      <c r="E153" t="s">
        <v>16</v>
      </c>
      <c r="F153" t="s">
        <v>94</v>
      </c>
      <c r="G153" s="8">
        <v>68795.48</v>
      </c>
      <c r="H153" t="s">
        <v>18</v>
      </c>
      <c r="I153">
        <v>44277</v>
      </c>
      <c r="J153">
        <v>0.2</v>
      </c>
      <c r="K153" t="s">
        <v>19</v>
      </c>
      <c r="L153" t="s">
        <v>38</v>
      </c>
      <c r="M153">
        <v>3.2520547945205478</v>
      </c>
      <c r="N153" t="s">
        <v>21</v>
      </c>
    </row>
    <row r="154" spans="2:14" x14ac:dyDescent="0.3">
      <c r="B154" t="s">
        <v>449</v>
      </c>
      <c r="C154" t="s">
        <v>450</v>
      </c>
      <c r="D154" t="s">
        <v>451</v>
      </c>
      <c r="E154" t="s">
        <v>35</v>
      </c>
      <c r="F154" t="s">
        <v>25</v>
      </c>
      <c r="G154" s="8">
        <v>88511.17</v>
      </c>
      <c r="H154" t="s">
        <v>18</v>
      </c>
      <c r="I154">
        <v>43950</v>
      </c>
      <c r="J154">
        <v>1</v>
      </c>
      <c r="K154" t="s">
        <v>19</v>
      </c>
      <c r="L154" t="s">
        <v>31</v>
      </c>
      <c r="M154">
        <v>4.1479452054794521</v>
      </c>
      <c r="N154" t="s">
        <v>27</v>
      </c>
    </row>
    <row r="155" spans="2:14" hidden="1" x14ac:dyDescent="0.3">
      <c r="B155" t="s">
        <v>452</v>
      </c>
      <c r="C155" t="s">
        <v>453</v>
      </c>
      <c r="D155" t="s">
        <v>454</v>
      </c>
      <c r="E155" t="s">
        <v>35</v>
      </c>
      <c r="F155" t="s">
        <v>53</v>
      </c>
      <c r="G155" s="8">
        <v>57925.91</v>
      </c>
      <c r="H155" t="s">
        <v>18</v>
      </c>
      <c r="I155">
        <v>43572</v>
      </c>
      <c r="J155">
        <v>0.5</v>
      </c>
      <c r="K155" t="s">
        <v>19</v>
      </c>
      <c r="L155" t="s">
        <v>20</v>
      </c>
      <c r="M155">
        <v>5.183561643835616</v>
      </c>
      <c r="N155" t="s">
        <v>21</v>
      </c>
    </row>
    <row r="156" spans="2:14" x14ac:dyDescent="0.3">
      <c r="B156" t="s">
        <v>455</v>
      </c>
      <c r="C156" t="s">
        <v>456</v>
      </c>
      <c r="D156" t="s">
        <v>457</v>
      </c>
      <c r="E156" t="s">
        <v>35</v>
      </c>
      <c r="F156" t="s">
        <v>25</v>
      </c>
      <c r="G156" s="8">
        <v>80169.42</v>
      </c>
      <c r="H156" t="s">
        <v>18</v>
      </c>
      <c r="I156">
        <v>44053</v>
      </c>
      <c r="J156">
        <v>1</v>
      </c>
      <c r="K156" t="s">
        <v>19</v>
      </c>
      <c r="L156" t="s">
        <v>80</v>
      </c>
      <c r="M156">
        <v>3.8657534246575342</v>
      </c>
      <c r="N156" t="s">
        <v>27</v>
      </c>
    </row>
    <row r="157" spans="2:14" x14ac:dyDescent="0.3">
      <c r="B157" t="s">
        <v>455</v>
      </c>
      <c r="C157" t="s">
        <v>456</v>
      </c>
      <c r="D157" t="s">
        <v>457</v>
      </c>
      <c r="E157" t="s">
        <v>35</v>
      </c>
      <c r="F157" t="s">
        <v>25</v>
      </c>
      <c r="G157" s="8">
        <v>80169.42</v>
      </c>
      <c r="H157" t="s">
        <v>18</v>
      </c>
      <c r="I157">
        <v>44053</v>
      </c>
      <c r="J157">
        <v>1</v>
      </c>
      <c r="K157" t="s">
        <v>19</v>
      </c>
      <c r="L157" t="s">
        <v>80</v>
      </c>
      <c r="M157">
        <v>3.8657534246575342</v>
      </c>
      <c r="N157" t="s">
        <v>27</v>
      </c>
    </row>
    <row r="158" spans="2:14" hidden="1" x14ac:dyDescent="0.3">
      <c r="B158" t="s">
        <v>458</v>
      </c>
      <c r="C158" t="s">
        <v>459</v>
      </c>
      <c r="D158" t="s">
        <v>460</v>
      </c>
      <c r="E158" t="s">
        <v>35</v>
      </c>
      <c r="F158" t="s">
        <v>87</v>
      </c>
      <c r="G158" s="8">
        <v>88689.09</v>
      </c>
      <c r="H158" t="s">
        <v>18</v>
      </c>
      <c r="I158">
        <v>43740</v>
      </c>
      <c r="J158">
        <v>1</v>
      </c>
      <c r="K158" t="s">
        <v>19</v>
      </c>
      <c r="L158" t="s">
        <v>76</v>
      </c>
      <c r="M158">
        <v>4.7232876712328764</v>
      </c>
      <c r="N158" t="s">
        <v>27</v>
      </c>
    </row>
    <row r="159" spans="2:14" x14ac:dyDescent="0.3">
      <c r="B159" t="s">
        <v>461</v>
      </c>
      <c r="C159" t="s">
        <v>305</v>
      </c>
      <c r="D159" t="s">
        <v>306</v>
      </c>
      <c r="E159" t="s">
        <v>35</v>
      </c>
      <c r="F159" t="s">
        <v>25</v>
      </c>
      <c r="G159" s="8">
        <v>90884.32</v>
      </c>
      <c r="H159" t="s">
        <v>18</v>
      </c>
      <c r="I159">
        <v>44039</v>
      </c>
      <c r="J159">
        <v>0.5</v>
      </c>
      <c r="K159" t="s">
        <v>19</v>
      </c>
      <c r="L159" t="s">
        <v>31</v>
      </c>
      <c r="M159">
        <v>3.904109589041096</v>
      </c>
      <c r="N159" t="s">
        <v>21</v>
      </c>
    </row>
    <row r="160" spans="2:14" hidden="1" x14ac:dyDescent="0.3">
      <c r="B160" t="s">
        <v>462</v>
      </c>
      <c r="C160" t="s">
        <v>463</v>
      </c>
      <c r="D160" t="s">
        <v>464</v>
      </c>
      <c r="E160" t="s">
        <v>35</v>
      </c>
      <c r="F160" t="s">
        <v>68</v>
      </c>
      <c r="G160" s="8">
        <v>69709.509999999995</v>
      </c>
      <c r="H160" t="s">
        <v>18</v>
      </c>
      <c r="I160">
        <v>43472</v>
      </c>
      <c r="J160">
        <v>1</v>
      </c>
      <c r="K160" t="s">
        <v>19</v>
      </c>
      <c r="L160" t="s">
        <v>26</v>
      </c>
      <c r="M160">
        <v>5.4575342465753423</v>
      </c>
      <c r="N160" t="s">
        <v>27</v>
      </c>
    </row>
    <row r="161" spans="2:14" hidden="1" x14ac:dyDescent="0.3">
      <c r="B161" t="s">
        <v>465</v>
      </c>
      <c r="C161" t="s">
        <v>466</v>
      </c>
      <c r="D161" t="s">
        <v>467</v>
      </c>
      <c r="E161" t="s">
        <v>190</v>
      </c>
      <c r="F161" t="s">
        <v>53</v>
      </c>
      <c r="G161" s="8">
        <v>98012.63</v>
      </c>
      <c r="H161" t="s">
        <v>18</v>
      </c>
      <c r="I161">
        <v>43780</v>
      </c>
      <c r="J161">
        <v>1</v>
      </c>
      <c r="K161" t="s">
        <v>19</v>
      </c>
      <c r="L161" t="s">
        <v>38</v>
      </c>
      <c r="M161">
        <v>4.6136986301369864</v>
      </c>
      <c r="N161" t="s">
        <v>27</v>
      </c>
    </row>
    <row r="162" spans="2:14" hidden="1" x14ac:dyDescent="0.3">
      <c r="B162" t="s">
        <v>468</v>
      </c>
      <c r="C162" t="s">
        <v>469</v>
      </c>
      <c r="D162" t="s">
        <v>470</v>
      </c>
      <c r="E162" t="s">
        <v>35</v>
      </c>
      <c r="F162" t="s">
        <v>64</v>
      </c>
      <c r="G162" s="8">
        <v>28329.77</v>
      </c>
      <c r="H162" t="s">
        <v>57</v>
      </c>
      <c r="I162">
        <v>43402</v>
      </c>
      <c r="J162">
        <v>1</v>
      </c>
      <c r="K162" t="s">
        <v>19</v>
      </c>
      <c r="L162" t="s">
        <v>76</v>
      </c>
      <c r="M162">
        <v>5.6493150684931503</v>
      </c>
      <c r="N162" t="s">
        <v>27</v>
      </c>
    </row>
    <row r="163" spans="2:14" hidden="1" x14ac:dyDescent="0.3">
      <c r="B163" t="s">
        <v>471</v>
      </c>
      <c r="C163" t="s">
        <v>472</v>
      </c>
      <c r="D163" t="s">
        <v>473</v>
      </c>
      <c r="E163" t="s">
        <v>190</v>
      </c>
      <c r="F163" t="s">
        <v>64</v>
      </c>
      <c r="G163" s="8">
        <v>67957.899999999994</v>
      </c>
      <c r="H163" t="s">
        <v>18</v>
      </c>
      <c r="I163">
        <v>43430</v>
      </c>
      <c r="J163">
        <v>1</v>
      </c>
      <c r="K163" t="s">
        <v>19</v>
      </c>
      <c r="L163" t="s">
        <v>72</v>
      </c>
      <c r="M163">
        <v>5.5726027397260278</v>
      </c>
      <c r="N163" t="s">
        <v>27</v>
      </c>
    </row>
    <row r="164" spans="2:14" hidden="1" x14ac:dyDescent="0.3">
      <c r="B164" t="s">
        <v>474</v>
      </c>
      <c r="C164" t="s">
        <v>475</v>
      </c>
      <c r="D164" t="s">
        <v>476</v>
      </c>
      <c r="E164" t="s">
        <v>16</v>
      </c>
      <c r="F164" t="s">
        <v>53</v>
      </c>
      <c r="G164" s="8">
        <v>69163.39</v>
      </c>
      <c r="H164" t="s">
        <v>18</v>
      </c>
      <c r="I164">
        <v>43397</v>
      </c>
      <c r="J164">
        <v>1</v>
      </c>
      <c r="K164" t="s">
        <v>19</v>
      </c>
      <c r="L164" t="s">
        <v>38</v>
      </c>
      <c r="M164">
        <v>5.6630136986301371</v>
      </c>
      <c r="N164" t="s">
        <v>27</v>
      </c>
    </row>
    <row r="165" spans="2:14" hidden="1" x14ac:dyDescent="0.3">
      <c r="B165" t="s">
        <v>474</v>
      </c>
      <c r="C165" t="s">
        <v>475</v>
      </c>
      <c r="D165" t="s">
        <v>476</v>
      </c>
      <c r="E165" t="s">
        <v>16</v>
      </c>
      <c r="F165" t="s">
        <v>53</v>
      </c>
      <c r="G165" s="8">
        <v>69163.39</v>
      </c>
      <c r="H165" t="s">
        <v>18</v>
      </c>
      <c r="I165">
        <v>43397</v>
      </c>
      <c r="J165">
        <v>1</v>
      </c>
      <c r="K165" t="s">
        <v>19</v>
      </c>
      <c r="L165" t="s">
        <v>38</v>
      </c>
      <c r="M165">
        <v>5.6630136986301371</v>
      </c>
      <c r="N165" t="s">
        <v>27</v>
      </c>
    </row>
    <row r="166" spans="2:14" hidden="1" x14ac:dyDescent="0.3">
      <c r="B166" t="s">
        <v>477</v>
      </c>
      <c r="C166" t="s">
        <v>478</v>
      </c>
      <c r="D166" t="s">
        <v>479</v>
      </c>
      <c r="E166" t="s">
        <v>35</v>
      </c>
      <c r="F166" t="s">
        <v>126</v>
      </c>
      <c r="G166" s="8">
        <v>96753.78</v>
      </c>
      <c r="H166" t="s">
        <v>18</v>
      </c>
      <c r="I166">
        <v>44494</v>
      </c>
      <c r="J166">
        <v>1</v>
      </c>
      <c r="K166" t="s">
        <v>19</v>
      </c>
      <c r="L166" t="s">
        <v>80</v>
      </c>
      <c r="M166">
        <v>2.6575342465753424</v>
      </c>
      <c r="N166" t="s">
        <v>27</v>
      </c>
    </row>
    <row r="167" spans="2:14" hidden="1" x14ac:dyDescent="0.3">
      <c r="B167" t="s">
        <v>477</v>
      </c>
      <c r="C167" t="s">
        <v>478</v>
      </c>
      <c r="D167" t="s">
        <v>479</v>
      </c>
      <c r="E167" t="s">
        <v>35</v>
      </c>
      <c r="F167" t="s">
        <v>126</v>
      </c>
      <c r="G167" s="8">
        <v>96753.78</v>
      </c>
      <c r="H167" t="s">
        <v>18</v>
      </c>
      <c r="I167">
        <v>44494</v>
      </c>
      <c r="J167">
        <v>1</v>
      </c>
      <c r="K167" t="s">
        <v>19</v>
      </c>
      <c r="L167" t="s">
        <v>80</v>
      </c>
      <c r="M167">
        <v>2.6575342465753424</v>
      </c>
      <c r="N167" t="s">
        <v>27</v>
      </c>
    </row>
    <row r="168" spans="2:14" hidden="1" x14ac:dyDescent="0.3">
      <c r="B168" t="s">
        <v>480</v>
      </c>
      <c r="C168" t="s">
        <v>481</v>
      </c>
      <c r="D168" t="s">
        <v>482</v>
      </c>
      <c r="E168" t="s">
        <v>16</v>
      </c>
      <c r="F168" t="s">
        <v>116</v>
      </c>
      <c r="G168" s="8">
        <v>28974.03</v>
      </c>
      <c r="H168" t="s">
        <v>57</v>
      </c>
      <c r="I168">
        <v>43733</v>
      </c>
      <c r="J168">
        <v>1</v>
      </c>
      <c r="K168" t="s">
        <v>19</v>
      </c>
      <c r="L168" t="s">
        <v>80</v>
      </c>
      <c r="M168">
        <v>4.7424657534246579</v>
      </c>
      <c r="N168" t="s">
        <v>27</v>
      </c>
    </row>
    <row r="169" spans="2:14" hidden="1" x14ac:dyDescent="0.3">
      <c r="B169" t="s">
        <v>483</v>
      </c>
      <c r="C169" t="s">
        <v>484</v>
      </c>
      <c r="D169" t="s">
        <v>485</v>
      </c>
      <c r="E169" t="s">
        <v>16</v>
      </c>
      <c r="F169" t="s">
        <v>17</v>
      </c>
      <c r="G169" s="8">
        <v>57002.02</v>
      </c>
      <c r="H169" t="s">
        <v>18</v>
      </c>
      <c r="I169">
        <v>43192</v>
      </c>
      <c r="J169">
        <v>0.7</v>
      </c>
      <c r="K169" t="s">
        <v>19</v>
      </c>
      <c r="L169" t="s">
        <v>26</v>
      </c>
      <c r="M169">
        <v>6.2246575342465755</v>
      </c>
      <c r="N169" t="s">
        <v>21</v>
      </c>
    </row>
    <row r="170" spans="2:14" x14ac:dyDescent="0.3">
      <c r="B170" t="s">
        <v>486</v>
      </c>
      <c r="C170" t="s">
        <v>487</v>
      </c>
      <c r="D170" t="s">
        <v>488</v>
      </c>
      <c r="E170" t="s">
        <v>16</v>
      </c>
      <c r="F170" t="s">
        <v>25</v>
      </c>
      <c r="G170" s="8">
        <v>33031.26</v>
      </c>
      <c r="H170" t="s">
        <v>57</v>
      </c>
      <c r="I170">
        <v>43468</v>
      </c>
      <c r="J170">
        <v>0.4</v>
      </c>
      <c r="K170" t="s">
        <v>19</v>
      </c>
      <c r="L170" t="s">
        <v>26</v>
      </c>
      <c r="M170">
        <v>5.4684931506849317</v>
      </c>
      <c r="N170" t="s">
        <v>21</v>
      </c>
    </row>
    <row r="171" spans="2:14" hidden="1" x14ac:dyDescent="0.3">
      <c r="B171" t="s">
        <v>489</v>
      </c>
      <c r="C171" t="s">
        <v>490</v>
      </c>
      <c r="D171" t="s">
        <v>491</v>
      </c>
      <c r="E171" t="s">
        <v>16</v>
      </c>
      <c r="F171" t="s">
        <v>126</v>
      </c>
      <c r="G171" s="8">
        <v>84762.76</v>
      </c>
      <c r="H171" t="s">
        <v>18</v>
      </c>
      <c r="I171">
        <v>43332</v>
      </c>
      <c r="J171">
        <v>1</v>
      </c>
      <c r="K171" t="s">
        <v>19</v>
      </c>
      <c r="L171" t="s">
        <v>26</v>
      </c>
      <c r="M171">
        <v>5.8410958904109593</v>
      </c>
      <c r="N171" t="s">
        <v>27</v>
      </c>
    </row>
    <row r="172" spans="2:14" x14ac:dyDescent="0.3">
      <c r="B172" t="s">
        <v>492</v>
      </c>
      <c r="C172" t="s">
        <v>493</v>
      </c>
      <c r="D172" t="s">
        <v>494</v>
      </c>
      <c r="E172" t="s">
        <v>35</v>
      </c>
      <c r="F172" t="s">
        <v>36</v>
      </c>
      <c r="G172" s="8">
        <v>92943.89</v>
      </c>
      <c r="H172" t="s">
        <v>18</v>
      </c>
      <c r="I172">
        <v>44510</v>
      </c>
      <c r="J172">
        <v>1</v>
      </c>
      <c r="K172" t="s">
        <v>19</v>
      </c>
      <c r="L172" t="s">
        <v>26</v>
      </c>
      <c r="M172">
        <v>2.6136986301369864</v>
      </c>
      <c r="N172" t="s">
        <v>27</v>
      </c>
    </row>
    <row r="173" spans="2:14" hidden="1" x14ac:dyDescent="0.3">
      <c r="B173" t="s">
        <v>495</v>
      </c>
      <c r="C173" t="s">
        <v>496</v>
      </c>
      <c r="D173" t="s">
        <v>497</v>
      </c>
      <c r="E173" t="s">
        <v>16</v>
      </c>
      <c r="F173" t="s">
        <v>68</v>
      </c>
      <c r="G173" s="8">
        <v>39700.82</v>
      </c>
      <c r="H173" t="s">
        <v>57</v>
      </c>
      <c r="I173">
        <v>44203</v>
      </c>
      <c r="J173">
        <v>0.8</v>
      </c>
      <c r="K173" t="s">
        <v>19</v>
      </c>
      <c r="L173" t="s">
        <v>72</v>
      </c>
      <c r="M173">
        <v>3.4547945205479453</v>
      </c>
      <c r="N173" t="s">
        <v>21</v>
      </c>
    </row>
    <row r="174" spans="2:14" hidden="1" x14ac:dyDescent="0.3">
      <c r="B174" t="s">
        <v>495</v>
      </c>
      <c r="C174" t="s">
        <v>71</v>
      </c>
      <c r="D174" t="s">
        <v>498</v>
      </c>
      <c r="E174" t="s">
        <v>16</v>
      </c>
      <c r="F174" t="s">
        <v>68</v>
      </c>
      <c r="G174" s="8">
        <v>39700.82</v>
      </c>
      <c r="H174" t="s">
        <v>57</v>
      </c>
      <c r="I174">
        <v>44203</v>
      </c>
      <c r="J174">
        <v>0.8</v>
      </c>
      <c r="K174" t="s">
        <v>19</v>
      </c>
      <c r="L174" t="s">
        <v>72</v>
      </c>
      <c r="M174">
        <v>3.4547945205479453</v>
      </c>
      <c r="N174" t="s">
        <v>21</v>
      </c>
    </row>
    <row r="175" spans="2:14" x14ac:dyDescent="0.3">
      <c r="B175" t="s">
        <v>499</v>
      </c>
      <c r="C175" t="s">
        <v>500</v>
      </c>
      <c r="D175" t="s">
        <v>501</v>
      </c>
      <c r="E175" t="s">
        <v>35</v>
      </c>
      <c r="F175" t="s">
        <v>25</v>
      </c>
      <c r="G175" s="8">
        <v>39784.239999999998</v>
      </c>
      <c r="H175" t="s">
        <v>57</v>
      </c>
      <c r="I175">
        <v>43465</v>
      </c>
      <c r="J175">
        <v>1</v>
      </c>
      <c r="K175" t="s">
        <v>502</v>
      </c>
      <c r="L175" t="s">
        <v>72</v>
      </c>
      <c r="M175">
        <v>5.4767123287671229</v>
      </c>
      <c r="N175" t="s">
        <v>27</v>
      </c>
    </row>
    <row r="176" spans="2:14" hidden="1" x14ac:dyDescent="0.3">
      <c r="B176" t="s">
        <v>503</v>
      </c>
      <c r="C176" t="s">
        <v>504</v>
      </c>
      <c r="D176" t="s">
        <v>505</v>
      </c>
      <c r="E176" t="s">
        <v>35</v>
      </c>
      <c r="F176" t="s">
        <v>42</v>
      </c>
      <c r="G176" s="8">
        <v>31816.57</v>
      </c>
      <c r="H176" t="s">
        <v>57</v>
      </c>
      <c r="I176">
        <v>43497</v>
      </c>
      <c r="J176">
        <v>0.3</v>
      </c>
      <c r="K176" t="s">
        <v>502</v>
      </c>
      <c r="L176" t="s">
        <v>38</v>
      </c>
      <c r="M176">
        <v>5.3890410958904109</v>
      </c>
      <c r="N176" t="s">
        <v>21</v>
      </c>
    </row>
    <row r="177" spans="2:14" hidden="1" x14ac:dyDescent="0.3">
      <c r="B177" t="s">
        <v>506</v>
      </c>
      <c r="C177" t="s">
        <v>507</v>
      </c>
      <c r="D177" t="s">
        <v>508</v>
      </c>
      <c r="E177" t="s">
        <v>16</v>
      </c>
      <c r="F177" t="s">
        <v>94</v>
      </c>
      <c r="G177" s="8">
        <v>67818.14</v>
      </c>
      <c r="H177" t="s">
        <v>18</v>
      </c>
      <c r="I177">
        <v>43406</v>
      </c>
      <c r="J177">
        <v>0.6</v>
      </c>
      <c r="K177" t="s">
        <v>502</v>
      </c>
      <c r="L177" t="s">
        <v>38</v>
      </c>
      <c r="M177">
        <v>5.6383561643835618</v>
      </c>
      <c r="N177" t="s">
        <v>21</v>
      </c>
    </row>
    <row r="178" spans="2:14" hidden="1" x14ac:dyDescent="0.3">
      <c r="B178" t="s">
        <v>506</v>
      </c>
      <c r="C178" t="s">
        <v>507</v>
      </c>
      <c r="D178" t="s">
        <v>508</v>
      </c>
      <c r="E178" t="s">
        <v>16</v>
      </c>
      <c r="F178" t="s">
        <v>94</v>
      </c>
      <c r="G178" s="8">
        <v>67818.14</v>
      </c>
      <c r="H178" t="s">
        <v>18</v>
      </c>
      <c r="I178">
        <v>43406</v>
      </c>
      <c r="J178">
        <v>0.6</v>
      </c>
      <c r="K178" t="s">
        <v>502</v>
      </c>
      <c r="L178" t="s">
        <v>38</v>
      </c>
      <c r="M178">
        <v>5.6383561643835618</v>
      </c>
      <c r="N178" t="s">
        <v>21</v>
      </c>
    </row>
    <row r="179" spans="2:14" hidden="1" x14ac:dyDescent="0.3">
      <c r="B179" t="s">
        <v>509</v>
      </c>
      <c r="C179" t="s">
        <v>510</v>
      </c>
      <c r="D179" t="s">
        <v>511</v>
      </c>
      <c r="E179" t="s">
        <v>35</v>
      </c>
      <c r="F179" t="s">
        <v>17</v>
      </c>
      <c r="G179" s="8">
        <v>79567.69</v>
      </c>
      <c r="H179" t="s">
        <v>18</v>
      </c>
      <c r="I179">
        <v>43272</v>
      </c>
      <c r="J179">
        <v>1</v>
      </c>
      <c r="K179" t="s">
        <v>502</v>
      </c>
      <c r="L179" t="s">
        <v>72</v>
      </c>
      <c r="M179">
        <v>6.0054794520547947</v>
      </c>
      <c r="N179" t="s">
        <v>27</v>
      </c>
    </row>
    <row r="180" spans="2:14" hidden="1" x14ac:dyDescent="0.3">
      <c r="B180" t="s">
        <v>512</v>
      </c>
      <c r="C180" t="s">
        <v>161</v>
      </c>
      <c r="D180" t="s">
        <v>162</v>
      </c>
      <c r="E180" t="s">
        <v>35</v>
      </c>
      <c r="F180" t="s">
        <v>64</v>
      </c>
      <c r="G180" s="8">
        <v>72876.91</v>
      </c>
      <c r="H180" t="s">
        <v>18</v>
      </c>
      <c r="I180">
        <v>43612</v>
      </c>
      <c r="J180">
        <v>0.4</v>
      </c>
      <c r="K180" t="s">
        <v>502</v>
      </c>
      <c r="L180" t="s">
        <v>80</v>
      </c>
      <c r="M180">
        <v>5.0739726027397261</v>
      </c>
      <c r="N180" t="s">
        <v>21</v>
      </c>
    </row>
    <row r="181" spans="2:14" hidden="1" x14ac:dyDescent="0.3">
      <c r="B181" t="s">
        <v>513</v>
      </c>
      <c r="C181" t="s">
        <v>514</v>
      </c>
      <c r="D181" t="s">
        <v>515</v>
      </c>
      <c r="E181" t="s">
        <v>35</v>
      </c>
      <c r="F181" t="s">
        <v>68</v>
      </c>
      <c r="G181" s="8">
        <v>78705.929999999993</v>
      </c>
      <c r="H181" t="s">
        <v>18</v>
      </c>
      <c r="I181">
        <v>43409</v>
      </c>
      <c r="J181">
        <v>1</v>
      </c>
      <c r="K181" t="s">
        <v>502</v>
      </c>
      <c r="L181" t="s">
        <v>76</v>
      </c>
      <c r="M181">
        <v>5.6301369863013697</v>
      </c>
      <c r="N181" t="s">
        <v>27</v>
      </c>
    </row>
    <row r="182" spans="2:14" x14ac:dyDescent="0.3">
      <c r="B182" t="s">
        <v>516</v>
      </c>
      <c r="C182" t="s">
        <v>517</v>
      </c>
      <c r="D182" t="s">
        <v>518</v>
      </c>
      <c r="E182" t="s">
        <v>35</v>
      </c>
      <c r="F182" t="s">
        <v>36</v>
      </c>
      <c r="G182" s="8">
        <v>43329.22</v>
      </c>
      <c r="H182" t="s">
        <v>57</v>
      </c>
      <c r="I182">
        <v>43809</v>
      </c>
      <c r="J182">
        <v>0.5</v>
      </c>
      <c r="K182" t="s">
        <v>502</v>
      </c>
      <c r="L182" t="s">
        <v>38</v>
      </c>
      <c r="M182">
        <v>4.5342465753424657</v>
      </c>
      <c r="N182" t="s">
        <v>21</v>
      </c>
    </row>
    <row r="183" spans="2:14" hidden="1" x14ac:dyDescent="0.3">
      <c r="B183" t="s">
        <v>519</v>
      </c>
      <c r="C183" t="s">
        <v>520</v>
      </c>
      <c r="D183" t="s">
        <v>521</v>
      </c>
      <c r="E183" t="s">
        <v>16</v>
      </c>
      <c r="F183" t="s">
        <v>68</v>
      </c>
      <c r="G183" s="8">
        <v>99683.67</v>
      </c>
      <c r="H183" t="s">
        <v>18</v>
      </c>
      <c r="I183">
        <v>43500</v>
      </c>
      <c r="J183">
        <v>1</v>
      </c>
      <c r="K183" t="s">
        <v>502</v>
      </c>
      <c r="L183" t="s">
        <v>76</v>
      </c>
      <c r="M183">
        <v>5.3808219178082188</v>
      </c>
      <c r="N183" t="s">
        <v>27</v>
      </c>
    </row>
    <row r="184" spans="2:14" hidden="1" x14ac:dyDescent="0.3">
      <c r="B184" t="s">
        <v>519</v>
      </c>
      <c r="C184" t="s">
        <v>520</v>
      </c>
      <c r="D184" t="s">
        <v>521</v>
      </c>
      <c r="E184" t="s">
        <v>16</v>
      </c>
      <c r="F184" t="s">
        <v>68</v>
      </c>
      <c r="G184" s="8">
        <v>99683.67</v>
      </c>
      <c r="H184" t="s">
        <v>18</v>
      </c>
      <c r="I184">
        <v>43500</v>
      </c>
      <c r="J184">
        <v>1</v>
      </c>
      <c r="K184" t="s">
        <v>502</v>
      </c>
      <c r="L184" t="s">
        <v>76</v>
      </c>
      <c r="M184">
        <v>5.3808219178082188</v>
      </c>
      <c r="N184" t="s">
        <v>27</v>
      </c>
    </row>
    <row r="185" spans="2:14" hidden="1" x14ac:dyDescent="0.3">
      <c r="B185" t="s">
        <v>522</v>
      </c>
      <c r="C185" t="s">
        <v>523</v>
      </c>
      <c r="D185" t="s">
        <v>524</v>
      </c>
      <c r="E185" t="s">
        <v>35</v>
      </c>
      <c r="F185" t="s">
        <v>94</v>
      </c>
      <c r="G185" s="8">
        <v>106775.14</v>
      </c>
      <c r="H185" t="s">
        <v>37</v>
      </c>
      <c r="I185">
        <v>43563</v>
      </c>
      <c r="J185">
        <v>1</v>
      </c>
      <c r="K185" t="s">
        <v>502</v>
      </c>
      <c r="L185" t="s">
        <v>26</v>
      </c>
      <c r="M185">
        <v>5.2082191780821914</v>
      </c>
      <c r="N185" t="s">
        <v>27</v>
      </c>
    </row>
    <row r="186" spans="2:14" hidden="1" x14ac:dyDescent="0.3">
      <c r="B186" t="s">
        <v>522</v>
      </c>
      <c r="C186" t="s">
        <v>525</v>
      </c>
      <c r="D186" t="s">
        <v>526</v>
      </c>
      <c r="E186" t="s">
        <v>35</v>
      </c>
      <c r="F186" t="s">
        <v>94</v>
      </c>
      <c r="G186" s="8">
        <v>106775.14</v>
      </c>
      <c r="H186" t="s">
        <v>37</v>
      </c>
      <c r="I186">
        <v>43563</v>
      </c>
      <c r="J186">
        <v>1</v>
      </c>
      <c r="K186" t="s">
        <v>502</v>
      </c>
      <c r="L186" t="s">
        <v>26</v>
      </c>
      <c r="M186">
        <v>5.2082191780821914</v>
      </c>
      <c r="N186" t="s">
        <v>27</v>
      </c>
    </row>
    <row r="187" spans="2:14" hidden="1" x14ac:dyDescent="0.3">
      <c r="B187" t="s">
        <v>527</v>
      </c>
      <c r="C187" t="s">
        <v>528</v>
      </c>
      <c r="D187" t="s">
        <v>529</v>
      </c>
      <c r="E187" t="s">
        <v>16</v>
      </c>
      <c r="F187" t="s">
        <v>64</v>
      </c>
      <c r="G187" s="8">
        <v>73488.679999999993</v>
      </c>
      <c r="H187" t="s">
        <v>18</v>
      </c>
      <c r="I187">
        <v>43570</v>
      </c>
      <c r="J187">
        <v>1</v>
      </c>
      <c r="K187" t="s">
        <v>502</v>
      </c>
      <c r="L187" t="s">
        <v>76</v>
      </c>
      <c r="M187">
        <v>5.1890410958904107</v>
      </c>
      <c r="N187" t="s">
        <v>27</v>
      </c>
    </row>
    <row r="188" spans="2:14" hidden="1" x14ac:dyDescent="0.3">
      <c r="B188" t="s">
        <v>530</v>
      </c>
      <c r="C188" t="s">
        <v>531</v>
      </c>
      <c r="D188" t="s">
        <v>532</v>
      </c>
      <c r="E188" t="s">
        <v>35</v>
      </c>
      <c r="F188" t="s">
        <v>49</v>
      </c>
      <c r="G188" s="8">
        <v>72843.23</v>
      </c>
      <c r="H188" t="s">
        <v>18</v>
      </c>
      <c r="I188">
        <v>43280</v>
      </c>
      <c r="J188">
        <v>1</v>
      </c>
      <c r="K188" t="s">
        <v>502</v>
      </c>
      <c r="L188" t="s">
        <v>20</v>
      </c>
      <c r="M188">
        <v>5.9835616438356167</v>
      </c>
      <c r="N188" t="s">
        <v>27</v>
      </c>
    </row>
    <row r="189" spans="2:14" hidden="1" x14ac:dyDescent="0.3">
      <c r="B189" t="s">
        <v>533</v>
      </c>
      <c r="C189" t="s">
        <v>534</v>
      </c>
      <c r="D189" t="s">
        <v>535</v>
      </c>
      <c r="E189" t="s">
        <v>16</v>
      </c>
      <c r="F189" t="s">
        <v>94</v>
      </c>
      <c r="G189" s="8">
        <v>91929.69</v>
      </c>
      <c r="H189" t="s">
        <v>18</v>
      </c>
      <c r="I189">
        <v>44085</v>
      </c>
      <c r="J189">
        <v>1</v>
      </c>
      <c r="K189" t="s">
        <v>502</v>
      </c>
      <c r="L189" t="s">
        <v>38</v>
      </c>
      <c r="M189">
        <v>3.7780821917808218</v>
      </c>
      <c r="N189" t="s">
        <v>27</v>
      </c>
    </row>
    <row r="190" spans="2:14" hidden="1" x14ac:dyDescent="0.3">
      <c r="B190" t="s">
        <v>536</v>
      </c>
      <c r="C190" t="s">
        <v>537</v>
      </c>
      <c r="D190" t="s">
        <v>538</v>
      </c>
      <c r="E190" t="s">
        <v>16</v>
      </c>
      <c r="F190" t="s">
        <v>64</v>
      </c>
      <c r="G190" s="8">
        <v>92704.48</v>
      </c>
      <c r="H190" t="s">
        <v>18</v>
      </c>
      <c r="I190">
        <v>43430</v>
      </c>
      <c r="J190">
        <v>1</v>
      </c>
      <c r="K190" t="s">
        <v>502</v>
      </c>
      <c r="L190" t="s">
        <v>31</v>
      </c>
      <c r="M190">
        <v>5.5726027397260278</v>
      </c>
      <c r="N190" t="s">
        <v>27</v>
      </c>
    </row>
    <row r="191" spans="2:14" hidden="1" x14ac:dyDescent="0.3">
      <c r="B191" t="s">
        <v>539</v>
      </c>
      <c r="C191" t="s">
        <v>540</v>
      </c>
      <c r="D191" t="s">
        <v>541</v>
      </c>
      <c r="E191" t="s">
        <v>16</v>
      </c>
      <c r="F191" t="s">
        <v>116</v>
      </c>
      <c r="G191" s="8">
        <v>100371.31</v>
      </c>
      <c r="H191" t="s">
        <v>37</v>
      </c>
      <c r="I191">
        <v>44067</v>
      </c>
      <c r="J191">
        <v>0.8</v>
      </c>
      <c r="K191" t="s">
        <v>502</v>
      </c>
      <c r="L191" t="s">
        <v>80</v>
      </c>
      <c r="M191">
        <v>3.8273972602739725</v>
      </c>
      <c r="N191" t="s">
        <v>21</v>
      </c>
    </row>
    <row r="192" spans="2:14" hidden="1" x14ac:dyDescent="0.3">
      <c r="B192" t="s">
        <v>542</v>
      </c>
      <c r="C192" t="s">
        <v>543</v>
      </c>
      <c r="D192" t="s">
        <v>544</v>
      </c>
      <c r="E192" t="s">
        <v>16</v>
      </c>
      <c r="F192" t="s">
        <v>17</v>
      </c>
      <c r="G192" s="8">
        <v>93964.3</v>
      </c>
      <c r="H192" t="s">
        <v>18</v>
      </c>
      <c r="I192">
        <v>44454</v>
      </c>
      <c r="J192">
        <v>0.4</v>
      </c>
      <c r="K192" t="s">
        <v>502</v>
      </c>
      <c r="L192" t="s">
        <v>26</v>
      </c>
      <c r="M192">
        <v>2.7671232876712328</v>
      </c>
      <c r="N192" t="s">
        <v>21</v>
      </c>
    </row>
    <row r="193" spans="2:14" hidden="1" x14ac:dyDescent="0.3">
      <c r="B193" t="s">
        <v>545</v>
      </c>
      <c r="C193" t="s">
        <v>534</v>
      </c>
      <c r="D193" t="s">
        <v>546</v>
      </c>
      <c r="E193" t="s">
        <v>190</v>
      </c>
      <c r="F193" t="s">
        <v>64</v>
      </c>
      <c r="G193" s="8">
        <v>99448.78</v>
      </c>
      <c r="H193" t="s">
        <v>18</v>
      </c>
      <c r="I193">
        <v>43473</v>
      </c>
      <c r="J193">
        <v>1</v>
      </c>
      <c r="K193" t="s">
        <v>502</v>
      </c>
      <c r="L193" t="s">
        <v>20</v>
      </c>
      <c r="M193">
        <v>5.4547945205479449</v>
      </c>
      <c r="N193" t="s">
        <v>27</v>
      </c>
    </row>
    <row r="194" spans="2:14" hidden="1" x14ac:dyDescent="0.3">
      <c r="B194" t="s">
        <v>545</v>
      </c>
      <c r="C194" t="s">
        <v>534</v>
      </c>
      <c r="D194" t="s">
        <v>546</v>
      </c>
      <c r="E194" t="s">
        <v>190</v>
      </c>
      <c r="F194" t="s">
        <v>64</v>
      </c>
      <c r="G194" s="8">
        <v>99448.78</v>
      </c>
      <c r="H194" t="s">
        <v>18</v>
      </c>
      <c r="I194">
        <v>43473</v>
      </c>
      <c r="J194">
        <v>1</v>
      </c>
      <c r="K194" t="s">
        <v>502</v>
      </c>
      <c r="L194" t="s">
        <v>20</v>
      </c>
      <c r="M194">
        <v>5.4547945205479449</v>
      </c>
      <c r="N194" t="s">
        <v>27</v>
      </c>
    </row>
    <row r="195" spans="2:14" x14ac:dyDescent="0.3">
      <c r="B195" t="s">
        <v>547</v>
      </c>
      <c r="C195" t="s">
        <v>548</v>
      </c>
      <c r="D195" t="s">
        <v>549</v>
      </c>
      <c r="E195" t="s">
        <v>35</v>
      </c>
      <c r="F195" t="s">
        <v>25</v>
      </c>
      <c r="G195" s="8">
        <v>69764.100000000006</v>
      </c>
      <c r="H195" t="s">
        <v>18</v>
      </c>
      <c r="I195">
        <v>44195</v>
      </c>
      <c r="J195">
        <v>1</v>
      </c>
      <c r="K195" t="s">
        <v>502</v>
      </c>
      <c r="L195" t="s">
        <v>76</v>
      </c>
      <c r="M195">
        <v>3.4767123287671233</v>
      </c>
      <c r="N195" t="s">
        <v>27</v>
      </c>
    </row>
    <row r="196" spans="2:14" hidden="1" x14ac:dyDescent="0.3">
      <c r="B196" t="s">
        <v>550</v>
      </c>
      <c r="C196" t="s">
        <v>551</v>
      </c>
      <c r="D196" t="s">
        <v>552</v>
      </c>
      <c r="E196" t="s">
        <v>16</v>
      </c>
      <c r="F196" t="s">
        <v>116</v>
      </c>
      <c r="G196" s="8">
        <v>104038.9</v>
      </c>
      <c r="H196" t="s">
        <v>37</v>
      </c>
      <c r="I196">
        <v>43815</v>
      </c>
      <c r="J196">
        <v>1</v>
      </c>
      <c r="K196" t="s">
        <v>502</v>
      </c>
      <c r="L196" t="s">
        <v>38</v>
      </c>
      <c r="M196">
        <v>4.5178082191780824</v>
      </c>
      <c r="N196" t="s">
        <v>27</v>
      </c>
    </row>
    <row r="197" spans="2:14" hidden="1" x14ac:dyDescent="0.3">
      <c r="B197" t="s">
        <v>553</v>
      </c>
      <c r="C197" t="s">
        <v>554</v>
      </c>
      <c r="D197" t="s">
        <v>555</v>
      </c>
      <c r="E197" t="s">
        <v>16</v>
      </c>
      <c r="F197" t="s">
        <v>49</v>
      </c>
      <c r="G197" s="8">
        <v>31089.22</v>
      </c>
      <c r="H197" t="s">
        <v>57</v>
      </c>
      <c r="I197">
        <v>43776</v>
      </c>
      <c r="J197">
        <v>1</v>
      </c>
      <c r="K197" t="s">
        <v>502</v>
      </c>
      <c r="L197" t="s">
        <v>72</v>
      </c>
      <c r="M197">
        <v>4.624657534246575</v>
      </c>
      <c r="N197" t="s">
        <v>27</v>
      </c>
    </row>
    <row r="198" spans="2:14" x14ac:dyDescent="0.3">
      <c r="B198" t="s">
        <v>556</v>
      </c>
      <c r="C198" t="s">
        <v>557</v>
      </c>
      <c r="D198" t="s">
        <v>558</v>
      </c>
      <c r="E198" t="s">
        <v>35</v>
      </c>
      <c r="F198" t="s">
        <v>36</v>
      </c>
      <c r="G198" s="8">
        <v>53184.02</v>
      </c>
      <c r="H198" t="s">
        <v>18</v>
      </c>
      <c r="I198">
        <v>43180</v>
      </c>
      <c r="J198">
        <v>1</v>
      </c>
      <c r="K198" t="s">
        <v>502</v>
      </c>
      <c r="L198" t="s">
        <v>38</v>
      </c>
      <c r="M198">
        <v>6.2575342465753421</v>
      </c>
      <c r="N198" t="s">
        <v>27</v>
      </c>
    </row>
    <row r="199" spans="2:14" hidden="1" x14ac:dyDescent="0.3">
      <c r="B199" t="s">
        <v>559</v>
      </c>
      <c r="C199" t="s">
        <v>560</v>
      </c>
      <c r="D199" t="s">
        <v>561</v>
      </c>
      <c r="E199" t="s">
        <v>16</v>
      </c>
      <c r="F199" t="s">
        <v>94</v>
      </c>
      <c r="G199" s="8">
        <v>49625.64</v>
      </c>
      <c r="H199" t="s">
        <v>57</v>
      </c>
      <c r="I199">
        <v>44384</v>
      </c>
      <c r="J199">
        <v>0.5</v>
      </c>
      <c r="K199" t="s">
        <v>502</v>
      </c>
      <c r="L199" t="s">
        <v>38</v>
      </c>
      <c r="M199">
        <v>2.9589041095890409</v>
      </c>
      <c r="N199" t="s">
        <v>21</v>
      </c>
    </row>
    <row r="200" spans="2:14" hidden="1" x14ac:dyDescent="0.3">
      <c r="B200" t="s">
        <v>562</v>
      </c>
      <c r="C200" t="s">
        <v>563</v>
      </c>
      <c r="D200" t="s">
        <v>564</v>
      </c>
      <c r="E200" t="s">
        <v>35</v>
      </c>
      <c r="F200" t="s">
        <v>87</v>
      </c>
      <c r="G200" s="8">
        <v>47646.95</v>
      </c>
      <c r="H200" t="s">
        <v>57</v>
      </c>
      <c r="I200">
        <v>43791</v>
      </c>
      <c r="J200">
        <v>0.3</v>
      </c>
      <c r="K200" t="s">
        <v>502</v>
      </c>
      <c r="L200" t="s">
        <v>72</v>
      </c>
      <c r="M200">
        <v>4.5835616438356164</v>
      </c>
      <c r="N200" t="s">
        <v>21</v>
      </c>
    </row>
    <row r="201" spans="2:14" hidden="1" x14ac:dyDescent="0.3">
      <c r="B201" t="s">
        <v>565</v>
      </c>
      <c r="C201" t="s">
        <v>89</v>
      </c>
      <c r="D201" t="s">
        <v>566</v>
      </c>
      <c r="E201" t="s">
        <v>35</v>
      </c>
      <c r="F201" t="s">
        <v>94</v>
      </c>
      <c r="G201" s="8">
        <v>89960.6</v>
      </c>
      <c r="H201" t="s">
        <v>18</v>
      </c>
      <c r="I201">
        <v>43515</v>
      </c>
      <c r="J201">
        <v>1</v>
      </c>
      <c r="K201" t="s">
        <v>502</v>
      </c>
      <c r="L201" t="s">
        <v>80</v>
      </c>
      <c r="M201">
        <v>5.3397260273972602</v>
      </c>
      <c r="N201" t="s">
        <v>27</v>
      </c>
    </row>
    <row r="202" spans="2:14" hidden="1" x14ac:dyDescent="0.3">
      <c r="B202" t="s">
        <v>567</v>
      </c>
      <c r="C202" t="s">
        <v>568</v>
      </c>
      <c r="D202" t="s">
        <v>569</v>
      </c>
      <c r="E202" t="s">
        <v>35</v>
      </c>
      <c r="F202" t="s">
        <v>126</v>
      </c>
      <c r="G202" s="8">
        <v>91314.75</v>
      </c>
      <c r="H202" t="s">
        <v>18</v>
      </c>
      <c r="I202">
        <v>43931</v>
      </c>
      <c r="J202">
        <v>1</v>
      </c>
      <c r="K202" t="s">
        <v>502</v>
      </c>
      <c r="L202" t="s">
        <v>76</v>
      </c>
      <c r="M202">
        <v>4.2</v>
      </c>
      <c r="N202" t="s">
        <v>27</v>
      </c>
    </row>
    <row r="203" spans="2:14" hidden="1" x14ac:dyDescent="0.3">
      <c r="B203" t="s">
        <v>570</v>
      </c>
      <c r="C203" t="s">
        <v>571</v>
      </c>
      <c r="D203" t="s">
        <v>572</v>
      </c>
      <c r="E203" t="s">
        <v>16</v>
      </c>
      <c r="F203" t="s">
        <v>87</v>
      </c>
      <c r="G203" s="8">
        <v>42314.39</v>
      </c>
      <c r="H203" t="s">
        <v>57</v>
      </c>
      <c r="I203">
        <v>44487</v>
      </c>
      <c r="J203">
        <v>1</v>
      </c>
      <c r="K203" t="s">
        <v>502</v>
      </c>
      <c r="L203" t="s">
        <v>38</v>
      </c>
      <c r="M203">
        <v>2.6767123287671235</v>
      </c>
      <c r="N203" t="s">
        <v>27</v>
      </c>
    </row>
    <row r="204" spans="2:14" hidden="1" x14ac:dyDescent="0.3">
      <c r="B204" t="s">
        <v>573</v>
      </c>
      <c r="C204" t="s">
        <v>574</v>
      </c>
      <c r="D204" t="s">
        <v>575</v>
      </c>
      <c r="E204" t="s">
        <v>16</v>
      </c>
      <c r="F204" t="s">
        <v>126</v>
      </c>
      <c r="G204" s="8">
        <v>84598.88</v>
      </c>
      <c r="H204" t="s">
        <v>18</v>
      </c>
      <c r="I204">
        <v>44116</v>
      </c>
      <c r="J204">
        <v>1</v>
      </c>
      <c r="K204" t="s">
        <v>502</v>
      </c>
      <c r="L204" t="s">
        <v>76</v>
      </c>
      <c r="M204">
        <v>3.6931506849315068</v>
      </c>
      <c r="N204" t="s">
        <v>27</v>
      </c>
    </row>
    <row r="205" spans="2:14" hidden="1" x14ac:dyDescent="0.3">
      <c r="B205" t="s">
        <v>573</v>
      </c>
      <c r="C205" t="s">
        <v>574</v>
      </c>
      <c r="D205" t="s">
        <v>575</v>
      </c>
      <c r="E205" t="s">
        <v>16</v>
      </c>
      <c r="F205" t="s">
        <v>126</v>
      </c>
      <c r="G205" s="8">
        <v>84598.88</v>
      </c>
      <c r="H205" t="s">
        <v>18</v>
      </c>
      <c r="I205">
        <v>44116</v>
      </c>
      <c r="J205">
        <v>1</v>
      </c>
      <c r="K205" t="s">
        <v>502</v>
      </c>
      <c r="L205" t="s">
        <v>76</v>
      </c>
      <c r="M205">
        <v>3.6931506849315068</v>
      </c>
      <c r="N205" t="s">
        <v>27</v>
      </c>
    </row>
    <row r="206" spans="2:14" x14ac:dyDescent="0.3">
      <c r="B206" t="s">
        <v>576</v>
      </c>
      <c r="C206" t="s">
        <v>577</v>
      </c>
      <c r="D206" t="s">
        <v>578</v>
      </c>
      <c r="E206" t="s">
        <v>35</v>
      </c>
      <c r="F206" t="s">
        <v>36</v>
      </c>
      <c r="G206" s="8">
        <v>78443.78</v>
      </c>
      <c r="H206" t="s">
        <v>18</v>
      </c>
      <c r="I206">
        <v>43599</v>
      </c>
      <c r="J206">
        <v>1</v>
      </c>
      <c r="K206" t="s">
        <v>502</v>
      </c>
      <c r="L206" t="s">
        <v>26</v>
      </c>
      <c r="M206">
        <v>5.1095890410958908</v>
      </c>
      <c r="N206" t="s">
        <v>27</v>
      </c>
    </row>
    <row r="207" spans="2:14" hidden="1" x14ac:dyDescent="0.3">
      <c r="B207" t="s">
        <v>579</v>
      </c>
      <c r="C207" t="s">
        <v>580</v>
      </c>
      <c r="D207" t="s">
        <v>581</v>
      </c>
      <c r="E207" t="s">
        <v>16</v>
      </c>
      <c r="F207" t="s">
        <v>68</v>
      </c>
      <c r="G207" s="8">
        <v>46751.7</v>
      </c>
      <c r="H207" t="s">
        <v>57</v>
      </c>
      <c r="I207">
        <v>43843</v>
      </c>
      <c r="J207">
        <v>1</v>
      </c>
      <c r="K207" t="s">
        <v>502</v>
      </c>
      <c r="L207" t="s">
        <v>26</v>
      </c>
      <c r="M207">
        <v>4.441095890410959</v>
      </c>
      <c r="N207" t="s">
        <v>27</v>
      </c>
    </row>
    <row r="208" spans="2:14" hidden="1" x14ac:dyDescent="0.3">
      <c r="B208" t="s">
        <v>582</v>
      </c>
      <c r="C208" t="s">
        <v>583</v>
      </c>
      <c r="D208" t="s">
        <v>584</v>
      </c>
      <c r="E208" t="s">
        <v>35</v>
      </c>
      <c r="F208" t="s">
        <v>53</v>
      </c>
      <c r="G208" s="8">
        <v>57419.35</v>
      </c>
      <c r="H208" t="s">
        <v>18</v>
      </c>
      <c r="I208">
        <v>43305</v>
      </c>
      <c r="J208">
        <v>1</v>
      </c>
      <c r="K208" t="s">
        <v>502</v>
      </c>
      <c r="L208" t="s">
        <v>80</v>
      </c>
      <c r="M208">
        <v>5.9150684931506845</v>
      </c>
      <c r="N208" t="s">
        <v>27</v>
      </c>
    </row>
    <row r="209" spans="2:14" hidden="1" x14ac:dyDescent="0.3">
      <c r="B209" t="s">
        <v>585</v>
      </c>
      <c r="C209" t="s">
        <v>586</v>
      </c>
      <c r="D209" t="s">
        <v>587</v>
      </c>
      <c r="E209" t="s">
        <v>35</v>
      </c>
      <c r="F209" t="s">
        <v>116</v>
      </c>
      <c r="G209" s="8">
        <v>95017.1</v>
      </c>
      <c r="H209" t="s">
        <v>18</v>
      </c>
      <c r="I209">
        <v>43283</v>
      </c>
      <c r="J209">
        <v>1</v>
      </c>
      <c r="K209" t="s">
        <v>502</v>
      </c>
      <c r="L209" t="s">
        <v>76</v>
      </c>
      <c r="M209">
        <v>5.9753424657534246</v>
      </c>
      <c r="N209" t="s">
        <v>27</v>
      </c>
    </row>
    <row r="210" spans="2:14" hidden="1" x14ac:dyDescent="0.3">
      <c r="B210" t="s">
        <v>588</v>
      </c>
      <c r="C210" t="s">
        <v>589</v>
      </c>
      <c r="D210" t="s">
        <v>590</v>
      </c>
      <c r="E210" t="s">
        <v>35</v>
      </c>
      <c r="F210" t="s">
        <v>42</v>
      </c>
      <c r="G210" s="8">
        <v>53535.62</v>
      </c>
      <c r="H210" t="s">
        <v>18</v>
      </c>
      <c r="I210">
        <v>44110</v>
      </c>
      <c r="J210">
        <v>0.5</v>
      </c>
      <c r="K210" t="s">
        <v>502</v>
      </c>
      <c r="L210" t="s">
        <v>76</v>
      </c>
      <c r="M210">
        <v>3.7095890410958905</v>
      </c>
      <c r="N210" t="s">
        <v>21</v>
      </c>
    </row>
    <row r="211" spans="2:14" hidden="1" x14ac:dyDescent="0.3">
      <c r="B211" t="s">
        <v>591</v>
      </c>
      <c r="C211" t="s">
        <v>592</v>
      </c>
      <c r="D211" t="s">
        <v>593</v>
      </c>
      <c r="E211" t="s">
        <v>16</v>
      </c>
      <c r="F211" t="s">
        <v>49</v>
      </c>
      <c r="G211" s="8">
        <v>31042.51</v>
      </c>
      <c r="H211" t="s">
        <v>57</v>
      </c>
      <c r="I211">
        <v>44473</v>
      </c>
      <c r="J211">
        <v>0.3</v>
      </c>
      <c r="K211" t="s">
        <v>502</v>
      </c>
      <c r="L211" t="s">
        <v>38</v>
      </c>
      <c r="M211">
        <v>2.7150684931506848</v>
      </c>
      <c r="N211" t="s">
        <v>21</v>
      </c>
    </row>
    <row r="212" spans="2:14" x14ac:dyDescent="0.3">
      <c r="B212" t="s">
        <v>594</v>
      </c>
      <c r="C212" t="s">
        <v>595</v>
      </c>
      <c r="D212" t="s">
        <v>596</v>
      </c>
      <c r="E212" t="s">
        <v>16</v>
      </c>
      <c r="F212" t="s">
        <v>25</v>
      </c>
      <c r="G212" s="8">
        <v>86233.83</v>
      </c>
      <c r="H212" t="s">
        <v>18</v>
      </c>
      <c r="I212">
        <v>43706</v>
      </c>
      <c r="J212">
        <v>1</v>
      </c>
      <c r="K212" t="s">
        <v>502</v>
      </c>
      <c r="L212" t="s">
        <v>72</v>
      </c>
      <c r="M212">
        <v>4.816438356164384</v>
      </c>
      <c r="N212" t="s">
        <v>27</v>
      </c>
    </row>
    <row r="213" spans="2:14" x14ac:dyDescent="0.3">
      <c r="B213" t="s">
        <v>597</v>
      </c>
      <c r="C213" t="s">
        <v>598</v>
      </c>
      <c r="D213" t="s">
        <v>599</v>
      </c>
      <c r="E213" t="s">
        <v>16</v>
      </c>
      <c r="F213" t="s">
        <v>25</v>
      </c>
      <c r="G213" s="8">
        <v>86558.58</v>
      </c>
      <c r="H213" t="s">
        <v>18</v>
      </c>
      <c r="I213">
        <v>43887</v>
      </c>
      <c r="J213">
        <v>1</v>
      </c>
      <c r="K213" t="s">
        <v>502</v>
      </c>
      <c r="L213" t="s">
        <v>38</v>
      </c>
      <c r="M213">
        <v>4.3205479452054796</v>
      </c>
      <c r="N213" t="s">
        <v>27</v>
      </c>
    </row>
    <row r="214" spans="2:14" hidden="1" x14ac:dyDescent="0.3">
      <c r="B214" t="s">
        <v>600</v>
      </c>
      <c r="C214" t="s">
        <v>601</v>
      </c>
      <c r="D214" t="s">
        <v>602</v>
      </c>
      <c r="E214" t="s">
        <v>16</v>
      </c>
      <c r="F214" t="s">
        <v>53</v>
      </c>
      <c r="G214" s="8">
        <v>76303.820000000007</v>
      </c>
      <c r="H214" t="s">
        <v>18</v>
      </c>
      <c r="I214">
        <v>43458</v>
      </c>
      <c r="J214">
        <v>1</v>
      </c>
      <c r="K214" t="s">
        <v>502</v>
      </c>
      <c r="L214" t="s">
        <v>26</v>
      </c>
      <c r="M214">
        <v>5.4958904109589044</v>
      </c>
      <c r="N214" t="s">
        <v>27</v>
      </c>
    </row>
  </sheetData>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DFA41-22BE-4875-A68E-089C5A5AB580}">
  <dimension ref="B5:C10"/>
  <sheetViews>
    <sheetView showGridLines="0" workbookViewId="0">
      <selection activeCell="G19" sqref="G19"/>
    </sheetView>
  </sheetViews>
  <sheetFormatPr defaultRowHeight="14.4" x14ac:dyDescent="0.3"/>
  <cols>
    <col min="3" max="3" width="48" customWidth="1"/>
  </cols>
  <sheetData>
    <row r="5" spans="2:3" x14ac:dyDescent="0.3">
      <c r="B5" s="1" t="s">
        <v>740</v>
      </c>
    </row>
    <row r="6" spans="2:3" x14ac:dyDescent="0.3">
      <c r="B6" s="2">
        <v>1</v>
      </c>
      <c r="C6" s="3" t="s">
        <v>741</v>
      </c>
    </row>
    <row r="7" spans="2:3" x14ac:dyDescent="0.3">
      <c r="B7" s="4">
        <v>2</v>
      </c>
      <c r="C7" s="5" t="s">
        <v>742</v>
      </c>
    </row>
    <row r="8" spans="2:3" x14ac:dyDescent="0.3">
      <c r="B8" s="4">
        <v>3</v>
      </c>
      <c r="C8" s="5" t="s">
        <v>743</v>
      </c>
    </row>
    <row r="9" spans="2:3" x14ac:dyDescent="0.3">
      <c r="B9" s="4">
        <v>4</v>
      </c>
      <c r="C9" s="5" t="s">
        <v>744</v>
      </c>
    </row>
    <row r="10" spans="2:3" x14ac:dyDescent="0.3">
      <c r="B10" s="6">
        <v>5</v>
      </c>
      <c r="C10" s="7" t="s">
        <v>745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AA440-AC05-48CB-B958-9CA5363A144E}">
  <dimension ref="C2:H32"/>
  <sheetViews>
    <sheetView topLeftCell="A13" workbookViewId="0">
      <selection activeCell="D25" sqref="D25:H26"/>
    </sheetView>
  </sheetViews>
  <sheetFormatPr defaultRowHeight="14.4" x14ac:dyDescent="0.3"/>
  <cols>
    <col min="3" max="3" width="20.21875" customWidth="1"/>
    <col min="4" max="4" width="13.5546875" customWidth="1"/>
    <col min="5" max="5" width="23.77734375" customWidth="1"/>
  </cols>
  <sheetData>
    <row r="2" spans="3:8" x14ac:dyDescent="0.3">
      <c r="C2" s="4">
        <v>2</v>
      </c>
      <c r="D2" s="16" t="s">
        <v>742</v>
      </c>
      <c r="E2" s="1"/>
    </row>
    <row r="7" spans="3:8" x14ac:dyDescent="0.3">
      <c r="C7" t="s">
        <v>753</v>
      </c>
      <c r="E7" t="s">
        <v>754</v>
      </c>
    </row>
    <row r="9" spans="3:8" x14ac:dyDescent="0.3">
      <c r="D9" s="9">
        <v>0.61</v>
      </c>
      <c r="E9" s="9">
        <v>51.11</v>
      </c>
      <c r="F9" s="9">
        <v>0.48</v>
      </c>
      <c r="G9" s="9">
        <v>0.56999999999999995</v>
      </c>
      <c r="H9" s="9">
        <v>0.92</v>
      </c>
    </row>
    <row r="10" spans="3:8" x14ac:dyDescent="0.3">
      <c r="C10" s="10" t="s">
        <v>747</v>
      </c>
      <c r="D10" s="9" t="s">
        <v>748</v>
      </c>
      <c r="E10" s="9" t="s">
        <v>749</v>
      </c>
      <c r="F10" s="9" t="s">
        <v>750</v>
      </c>
      <c r="G10" s="9" t="s">
        <v>751</v>
      </c>
      <c r="H10" s="9" t="s">
        <v>752</v>
      </c>
    </row>
    <row r="11" spans="3:8" x14ac:dyDescent="0.3">
      <c r="C11" s="11">
        <v>1000</v>
      </c>
      <c r="D11" s="12">
        <f>$C11*D$9</f>
        <v>610</v>
      </c>
      <c r="E11" s="14">
        <f t="shared" ref="E11:H16" si="0">$C11*E$9</f>
        <v>51110</v>
      </c>
      <c r="F11" s="12">
        <f t="shared" si="0"/>
        <v>480</v>
      </c>
      <c r="G11" s="12">
        <f t="shared" si="0"/>
        <v>570</v>
      </c>
      <c r="H11" s="12">
        <f t="shared" si="0"/>
        <v>920</v>
      </c>
    </row>
    <row r="12" spans="3:8" x14ac:dyDescent="0.3">
      <c r="C12" s="11">
        <v>10000</v>
      </c>
      <c r="D12" s="12">
        <f t="shared" ref="D12:D16" si="1">$C12*D$9</f>
        <v>6100</v>
      </c>
      <c r="E12" s="14">
        <f t="shared" si="0"/>
        <v>511100</v>
      </c>
      <c r="F12" s="12">
        <f t="shared" si="0"/>
        <v>4800</v>
      </c>
      <c r="G12" s="12">
        <f t="shared" si="0"/>
        <v>5699.9999999999991</v>
      </c>
      <c r="H12" s="12">
        <f t="shared" si="0"/>
        <v>9200</v>
      </c>
    </row>
    <row r="13" spans="3:8" x14ac:dyDescent="0.3">
      <c r="C13" s="11">
        <v>50000</v>
      </c>
      <c r="D13" s="12">
        <f t="shared" si="1"/>
        <v>30500</v>
      </c>
      <c r="E13" s="14">
        <f t="shared" si="0"/>
        <v>2555500</v>
      </c>
      <c r="F13" s="12">
        <f t="shared" si="0"/>
        <v>24000</v>
      </c>
      <c r="G13" s="12">
        <f t="shared" si="0"/>
        <v>28499.999999999996</v>
      </c>
      <c r="H13" s="12">
        <f t="shared" si="0"/>
        <v>46000</v>
      </c>
    </row>
    <row r="14" spans="3:8" x14ac:dyDescent="0.3">
      <c r="C14" s="11">
        <v>75000</v>
      </c>
      <c r="D14" s="12">
        <f t="shared" si="1"/>
        <v>45750</v>
      </c>
      <c r="E14" s="14">
        <f t="shared" si="0"/>
        <v>3833250</v>
      </c>
      <c r="F14" s="12">
        <f t="shared" si="0"/>
        <v>36000</v>
      </c>
      <c r="G14" s="12">
        <f t="shared" si="0"/>
        <v>42749.999999999993</v>
      </c>
      <c r="H14" s="12">
        <f t="shared" si="0"/>
        <v>69000</v>
      </c>
    </row>
    <row r="15" spans="3:8" x14ac:dyDescent="0.3">
      <c r="C15" s="11">
        <v>100000</v>
      </c>
      <c r="D15" s="12">
        <f t="shared" si="1"/>
        <v>61000</v>
      </c>
      <c r="E15" s="14">
        <f t="shared" si="0"/>
        <v>5111000</v>
      </c>
      <c r="F15" s="12">
        <f t="shared" si="0"/>
        <v>48000</v>
      </c>
      <c r="G15" s="12">
        <f t="shared" si="0"/>
        <v>56999.999999999993</v>
      </c>
      <c r="H15" s="12">
        <f t="shared" si="0"/>
        <v>92000</v>
      </c>
    </row>
    <row r="16" spans="3:8" x14ac:dyDescent="0.3">
      <c r="C16" s="11">
        <v>200000</v>
      </c>
      <c r="D16" s="12">
        <f t="shared" si="1"/>
        <v>122000</v>
      </c>
      <c r="E16" s="14">
        <f t="shared" si="0"/>
        <v>10222000</v>
      </c>
      <c r="F16" s="12">
        <f t="shared" si="0"/>
        <v>96000</v>
      </c>
      <c r="G16" s="12">
        <f t="shared" si="0"/>
        <v>113999.99999999999</v>
      </c>
      <c r="H16" s="12">
        <f t="shared" si="0"/>
        <v>184000</v>
      </c>
    </row>
    <row r="23" spans="3:8" x14ac:dyDescent="0.3">
      <c r="C23" t="s">
        <v>746</v>
      </c>
    </row>
    <row r="25" spans="3:8" x14ac:dyDescent="0.3">
      <c r="D25" s="9">
        <v>0.61</v>
      </c>
      <c r="E25" s="9">
        <v>51.11</v>
      </c>
      <c r="F25" s="9">
        <v>0.48</v>
      </c>
      <c r="G25" s="9">
        <v>0.56999999999999995</v>
      </c>
      <c r="H25" s="9">
        <v>0.92</v>
      </c>
    </row>
    <row r="26" spans="3:8" x14ac:dyDescent="0.3">
      <c r="C26" s="10" t="s">
        <v>747</v>
      </c>
      <c r="D26" s="9" t="s">
        <v>748</v>
      </c>
      <c r="E26" s="9" t="s">
        <v>749</v>
      </c>
      <c r="F26" s="9" t="s">
        <v>750</v>
      </c>
      <c r="G26" s="9" t="s">
        <v>751</v>
      </c>
      <c r="H26" s="9" t="s">
        <v>752</v>
      </c>
    </row>
    <row r="27" spans="3:8" x14ac:dyDescent="0.3">
      <c r="C27" s="11">
        <v>1000</v>
      </c>
      <c r="D27" s="12" cm="1">
        <f t="array" ref="D27:H32">C27:C32*D25:H25</f>
        <v>610</v>
      </c>
      <c r="E27" s="13">
        <v>51110</v>
      </c>
      <c r="F27" s="13">
        <v>480</v>
      </c>
      <c r="G27" s="13">
        <v>570</v>
      </c>
      <c r="H27" s="13">
        <v>920</v>
      </c>
    </row>
    <row r="28" spans="3:8" x14ac:dyDescent="0.3">
      <c r="C28" s="11">
        <v>10000</v>
      </c>
      <c r="D28" s="13">
        <v>6100</v>
      </c>
      <c r="E28" s="13">
        <v>511100</v>
      </c>
      <c r="F28" s="13">
        <v>4800</v>
      </c>
      <c r="G28" s="13">
        <v>5699.9999999999991</v>
      </c>
      <c r="H28" s="13">
        <v>9200</v>
      </c>
    </row>
    <row r="29" spans="3:8" x14ac:dyDescent="0.3">
      <c r="C29" s="11">
        <v>50000</v>
      </c>
      <c r="D29" s="13">
        <v>30500</v>
      </c>
      <c r="E29" s="13">
        <v>2555500</v>
      </c>
      <c r="F29" s="13">
        <v>24000</v>
      </c>
      <c r="G29" s="13">
        <v>28499.999999999996</v>
      </c>
      <c r="H29" s="13">
        <v>46000</v>
      </c>
    </row>
    <row r="30" spans="3:8" x14ac:dyDescent="0.3">
      <c r="C30" s="11">
        <v>75000</v>
      </c>
      <c r="D30" s="13">
        <v>45750</v>
      </c>
      <c r="E30" s="13">
        <v>3833250</v>
      </c>
      <c r="F30" s="13">
        <v>36000</v>
      </c>
      <c r="G30" s="13">
        <v>42749.999999999993</v>
      </c>
      <c r="H30" s="13">
        <v>69000</v>
      </c>
    </row>
    <row r="31" spans="3:8" x14ac:dyDescent="0.3">
      <c r="C31" s="11">
        <v>100000</v>
      </c>
      <c r="D31" s="13">
        <v>61000</v>
      </c>
      <c r="E31" s="13">
        <v>5111000</v>
      </c>
      <c r="F31" s="13">
        <v>48000</v>
      </c>
      <c r="G31" s="13">
        <v>56999.999999999993</v>
      </c>
      <c r="H31" s="13">
        <v>92000</v>
      </c>
    </row>
    <row r="32" spans="3:8" x14ac:dyDescent="0.3">
      <c r="C32" s="11">
        <v>200000</v>
      </c>
      <c r="D32" s="13">
        <v>122000</v>
      </c>
      <c r="E32" s="13">
        <v>10222000</v>
      </c>
      <c r="F32" s="13">
        <v>96000</v>
      </c>
      <c r="G32" s="13">
        <v>113999.99999999999</v>
      </c>
      <c r="H32" s="13">
        <v>184000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1426-76A8-4471-B582-7269ADC26AB8}">
  <dimension ref="A1:Q267"/>
  <sheetViews>
    <sheetView workbookViewId="0">
      <selection activeCell="A7" sqref="A7:XFD7"/>
    </sheetView>
  </sheetViews>
  <sheetFormatPr defaultRowHeight="14.4" x14ac:dyDescent="0.3"/>
  <cols>
    <col min="2" max="2" width="9.21875" bestFit="1" customWidth="1"/>
    <col min="3" max="3" width="28.6640625" bestFit="1" customWidth="1"/>
    <col min="4" max="4" width="13.88671875" bestFit="1" customWidth="1"/>
    <col min="5" max="5" width="12.6640625" bestFit="1" customWidth="1"/>
    <col min="6" max="6" width="23.5546875" bestFit="1" customWidth="1"/>
    <col min="7" max="7" width="11" style="8" bestFit="1" customWidth="1"/>
    <col min="8" max="8" width="14.5546875" bestFit="1" customWidth="1"/>
    <col min="9" max="9" width="11.5546875" bestFit="1" customWidth="1"/>
    <col min="10" max="10" width="6.109375" bestFit="1" customWidth="1"/>
    <col min="11" max="11" width="15.88671875" bestFit="1" customWidth="1"/>
    <col min="12" max="12" width="21.5546875" bestFit="1" customWidth="1"/>
    <col min="13" max="13" width="12" bestFit="1" customWidth="1"/>
    <col min="14" max="14" width="12.33203125" bestFit="1" customWidth="1"/>
    <col min="15" max="15" width="9.88671875" customWidth="1"/>
    <col min="16" max="16" width="11.33203125" customWidth="1"/>
    <col min="17" max="17" width="15.109375" customWidth="1"/>
  </cols>
  <sheetData>
    <row r="1" spans="1:17" x14ac:dyDescent="0.3">
      <c r="A1" s="26" t="s">
        <v>756</v>
      </c>
      <c r="B1" s="26"/>
      <c r="C1" s="26"/>
      <c r="D1" s="26"/>
      <c r="E1" s="26"/>
      <c r="F1" s="26"/>
      <c r="G1" s="27"/>
    </row>
    <row r="2" spans="1:17" x14ac:dyDescent="0.3">
      <c r="A2" s="26"/>
      <c r="B2" s="26"/>
      <c r="C2" s="26"/>
      <c r="D2" s="26"/>
      <c r="E2" s="26"/>
      <c r="F2" s="26"/>
    </row>
    <row r="3" spans="1:17" ht="18" x14ac:dyDescent="0.35">
      <c r="A3" s="28"/>
      <c r="B3" s="28"/>
      <c r="C3" s="28"/>
      <c r="D3" s="28"/>
      <c r="E3" s="28"/>
      <c r="F3" s="28"/>
      <c r="G3" s="8" t="s">
        <v>757</v>
      </c>
      <c r="H3" s="29">
        <v>0.1</v>
      </c>
      <c r="I3" t="s">
        <v>762</v>
      </c>
      <c r="L3" t="s">
        <v>758</v>
      </c>
      <c r="M3" t="s">
        <v>760</v>
      </c>
      <c r="N3" t="s">
        <v>761</v>
      </c>
    </row>
    <row r="4" spans="1:17" ht="18" x14ac:dyDescent="0.35">
      <c r="A4" s="28"/>
      <c r="B4" s="28"/>
      <c r="C4" s="28"/>
      <c r="D4" s="28"/>
      <c r="E4" s="28"/>
      <c r="F4" s="28"/>
    </row>
    <row r="5" spans="1:17" ht="18" x14ac:dyDescent="0.35">
      <c r="A5" s="28"/>
      <c r="B5" s="28"/>
      <c r="C5" s="28"/>
      <c r="D5" s="28"/>
      <c r="E5" s="28"/>
      <c r="F5" s="28"/>
    </row>
    <row r="7" spans="1:17" x14ac:dyDescent="0.3">
      <c r="B7" s="22" t="s">
        <v>0</v>
      </c>
      <c r="C7" s="23" t="s">
        <v>1</v>
      </c>
      <c r="D7" s="23" t="s">
        <v>2</v>
      </c>
      <c r="E7" s="23" t="s">
        <v>3</v>
      </c>
      <c r="F7" s="23" t="s">
        <v>4</v>
      </c>
      <c r="G7" s="24" t="s">
        <v>5</v>
      </c>
      <c r="H7" s="23" t="s">
        <v>6</v>
      </c>
      <c r="I7" s="23" t="s">
        <v>7</v>
      </c>
      <c r="J7" s="23" t="s">
        <v>8</v>
      </c>
      <c r="K7" s="23" t="s">
        <v>9</v>
      </c>
      <c r="L7" s="23" t="s">
        <v>10</v>
      </c>
      <c r="M7" s="23" t="s">
        <v>11</v>
      </c>
      <c r="N7" s="25" t="s">
        <v>12</v>
      </c>
      <c r="O7" s="23" t="s">
        <v>757</v>
      </c>
      <c r="P7" s="23" t="s">
        <v>758</v>
      </c>
      <c r="Q7" s="23" t="s">
        <v>759</v>
      </c>
    </row>
    <row r="8" spans="1:17" x14ac:dyDescent="0.3">
      <c r="B8" t="s">
        <v>13</v>
      </c>
      <c r="C8" t="s">
        <v>14</v>
      </c>
      <c r="D8" t="s">
        <v>15</v>
      </c>
      <c r="E8" t="s">
        <v>16</v>
      </c>
      <c r="F8" t="s">
        <v>17</v>
      </c>
      <c r="G8" s="8">
        <v>96135.75</v>
      </c>
      <c r="H8" t="s">
        <v>18</v>
      </c>
      <c r="I8">
        <v>44025</v>
      </c>
      <c r="J8">
        <v>0.3</v>
      </c>
      <c r="K8" t="s">
        <v>19</v>
      </c>
      <c r="L8" t="s">
        <v>20</v>
      </c>
      <c r="M8">
        <v>3.9424657534246577</v>
      </c>
      <c r="N8" t="s">
        <v>21</v>
      </c>
      <c r="O8" s="8">
        <f>Table1[[#This Row],[Salary]]*$H$3</f>
        <v>9613.5750000000007</v>
      </c>
      <c r="P8" s="8">
        <f>IF(Table1[[#This Row],[Tenure]]&lt;3, 2%,IF(Table1[[#This Row],[Tenure]]&lt;5, 5%,10%))*Table1[[#This Row],[Salary]]</f>
        <v>4806.7875000000004</v>
      </c>
      <c r="Q8" s="8" cm="1">
        <f t="array" ref="Q8">_xlfn.IFS(Table1[[#This Row],[Tenure]]&lt;3, 2%,Table1[[#This Row],[Tenure]]&lt;5, 5%,TRUE, 10%)*Table1[[#This Row],[Salary]]</f>
        <v>4806.7875000000004</v>
      </c>
    </row>
    <row r="9" spans="1:17" x14ac:dyDescent="0.3">
      <c r="B9" t="s">
        <v>22</v>
      </c>
      <c r="C9" t="s">
        <v>23</v>
      </c>
      <c r="D9" t="s">
        <v>24</v>
      </c>
      <c r="E9" t="s">
        <v>16</v>
      </c>
      <c r="F9" t="s">
        <v>25</v>
      </c>
      <c r="G9" s="8">
        <v>70649.460000000006</v>
      </c>
      <c r="H9" t="s">
        <v>18</v>
      </c>
      <c r="I9">
        <v>43843</v>
      </c>
      <c r="J9">
        <v>1</v>
      </c>
      <c r="K9" t="s">
        <v>19</v>
      </c>
      <c r="L9" t="s">
        <v>26</v>
      </c>
      <c r="M9">
        <v>4.441095890410959</v>
      </c>
      <c r="N9" t="s">
        <v>27</v>
      </c>
      <c r="O9" s="8">
        <f>Table1[[#This Row],[Salary]]*$H$3</f>
        <v>7064.9460000000008</v>
      </c>
      <c r="P9" s="8">
        <f>IF(Table1[[#This Row],[Tenure]]&lt;3, 2%,IF(Table1[[#This Row],[Tenure]]&lt;5, 5%,10%))*Table1[[#This Row],[Salary]]</f>
        <v>3532.4730000000004</v>
      </c>
      <c r="Q9" cm="1">
        <f t="array" ref="Q9">_xlfn.IFS(Table1[[#This Row],[Tenure]]&lt;3, 2%,Table1[[#This Row],[Tenure]]&lt;5, 5%,TRUE, 10%)*Table1[[#This Row],[Salary]]</f>
        <v>3532.4730000000004</v>
      </c>
    </row>
    <row r="10" spans="1:17" x14ac:dyDescent="0.3">
      <c r="B10" t="s">
        <v>28</v>
      </c>
      <c r="C10" t="s">
        <v>29</v>
      </c>
      <c r="D10" t="s">
        <v>30</v>
      </c>
      <c r="E10" t="s">
        <v>16</v>
      </c>
      <c r="F10" t="s">
        <v>25</v>
      </c>
      <c r="G10" s="8">
        <v>80695.740000000005</v>
      </c>
      <c r="H10" t="s">
        <v>18</v>
      </c>
      <c r="I10">
        <v>43360</v>
      </c>
      <c r="J10">
        <v>1</v>
      </c>
      <c r="K10" t="s">
        <v>19</v>
      </c>
      <c r="L10" t="s">
        <v>31</v>
      </c>
      <c r="M10">
        <v>5.7643835616438359</v>
      </c>
      <c r="N10" t="s">
        <v>27</v>
      </c>
      <c r="O10" s="8">
        <f>Table1[[#This Row],[Salary]]*$H$3</f>
        <v>8069.5740000000005</v>
      </c>
      <c r="P10" s="8">
        <f>IF(Table1[[#This Row],[Tenure]]&lt;3, 2%,IF(Table1[[#This Row],[Tenure]]&lt;5, 5%,10%))*Table1[[#This Row],[Salary]]</f>
        <v>8069.5740000000005</v>
      </c>
      <c r="Q10" cm="1">
        <f t="array" ref="Q10">_xlfn.IFS(Table1[[#This Row],[Tenure]]&lt;3, 2%,Table1[[#This Row],[Tenure]]&lt;5, 5%,TRUE, 10%)*Table1[[#This Row],[Salary]]</f>
        <v>8069.5740000000005</v>
      </c>
    </row>
    <row r="11" spans="1:17" x14ac:dyDescent="0.3">
      <c r="B11" t="s">
        <v>28</v>
      </c>
      <c r="C11" t="s">
        <v>29</v>
      </c>
      <c r="D11" t="s">
        <v>30</v>
      </c>
      <c r="E11" t="s">
        <v>16</v>
      </c>
      <c r="F11" t="s">
        <v>25</v>
      </c>
      <c r="G11" s="8">
        <v>80695.740000000005</v>
      </c>
      <c r="H11" t="s">
        <v>18</v>
      </c>
      <c r="I11">
        <v>43360</v>
      </c>
      <c r="J11">
        <v>1</v>
      </c>
      <c r="K11" t="s">
        <v>19</v>
      </c>
      <c r="L11" t="s">
        <v>31</v>
      </c>
      <c r="M11">
        <v>5.7643835616438359</v>
      </c>
      <c r="N11" t="s">
        <v>27</v>
      </c>
      <c r="O11" s="8">
        <f>Table1[[#This Row],[Salary]]*$H$3</f>
        <v>8069.5740000000005</v>
      </c>
      <c r="P11" s="8">
        <f>IF(Table1[[#This Row],[Tenure]]&lt;3, 2%,IF(Table1[[#This Row],[Tenure]]&lt;5, 5%,10%))*Table1[[#This Row],[Salary]]</f>
        <v>8069.5740000000005</v>
      </c>
      <c r="Q11" cm="1">
        <f t="array" ref="Q11">_xlfn.IFS(Table1[[#This Row],[Tenure]]&lt;3, 2%,Table1[[#This Row],[Tenure]]&lt;5, 5%,TRUE, 10%)*Table1[[#This Row],[Salary]]</f>
        <v>8069.5740000000005</v>
      </c>
    </row>
    <row r="12" spans="1:17" x14ac:dyDescent="0.3">
      <c r="B12" t="s">
        <v>32</v>
      </c>
      <c r="C12" t="s">
        <v>33</v>
      </c>
      <c r="D12" t="s">
        <v>34</v>
      </c>
      <c r="E12" t="s">
        <v>35</v>
      </c>
      <c r="F12" t="s">
        <v>36</v>
      </c>
      <c r="G12" s="8">
        <v>120000</v>
      </c>
      <c r="H12" t="s">
        <v>37</v>
      </c>
      <c r="I12">
        <v>43416</v>
      </c>
      <c r="J12">
        <v>1</v>
      </c>
      <c r="K12" t="s">
        <v>19</v>
      </c>
      <c r="L12" t="s">
        <v>38</v>
      </c>
      <c r="M12">
        <v>5.6109589041095891</v>
      </c>
      <c r="N12" t="s">
        <v>27</v>
      </c>
      <c r="O12" s="8">
        <f>Table1[[#This Row],[Salary]]*$H$3</f>
        <v>12000</v>
      </c>
      <c r="P12" s="8">
        <f>IF(Table1[[#This Row],[Tenure]]&lt;3, 2%,IF(Table1[[#This Row],[Tenure]]&lt;5, 5%,10%))*Table1[[#This Row],[Salary]]</f>
        <v>12000</v>
      </c>
      <c r="Q12" cm="1">
        <f t="array" ref="Q12">_xlfn.IFS(Table1[[#This Row],[Tenure]]&lt;3, 2%,Table1[[#This Row],[Tenure]]&lt;5, 5%,TRUE, 10%)*Table1[[#This Row],[Salary]]</f>
        <v>12000</v>
      </c>
    </row>
    <row r="13" spans="1:17" x14ac:dyDescent="0.3">
      <c r="B13" t="s">
        <v>39</v>
      </c>
      <c r="C13" t="s">
        <v>40</v>
      </c>
      <c r="D13" t="s">
        <v>41</v>
      </c>
      <c r="E13" t="s">
        <v>16</v>
      </c>
      <c r="F13" t="s">
        <v>42</v>
      </c>
      <c r="G13" s="8">
        <v>67905.8</v>
      </c>
      <c r="H13" t="s">
        <v>18</v>
      </c>
      <c r="I13">
        <v>44194</v>
      </c>
      <c r="J13">
        <v>1</v>
      </c>
      <c r="K13" t="s">
        <v>19</v>
      </c>
      <c r="L13" t="s">
        <v>38</v>
      </c>
      <c r="M13">
        <v>3.4794520547945207</v>
      </c>
      <c r="N13" t="s">
        <v>27</v>
      </c>
      <c r="O13" s="8">
        <f>Table1[[#This Row],[Salary]]*$H$3</f>
        <v>6790.5800000000008</v>
      </c>
      <c r="P13" s="8">
        <f>IF(Table1[[#This Row],[Tenure]]&lt;3, 2%,IF(Table1[[#This Row],[Tenure]]&lt;5, 5%,10%))*Table1[[#This Row],[Salary]]</f>
        <v>3395.2900000000004</v>
      </c>
      <c r="Q13" cm="1">
        <f t="array" ref="Q13">_xlfn.IFS(Table1[[#This Row],[Tenure]]&lt;3, 2%,Table1[[#This Row],[Tenure]]&lt;5, 5%,TRUE, 10%)*Table1[[#This Row],[Salary]]</f>
        <v>3395.2900000000004</v>
      </c>
    </row>
    <row r="14" spans="1:17" x14ac:dyDescent="0.3">
      <c r="B14" t="s">
        <v>43</v>
      </c>
      <c r="C14" t="s">
        <v>44</v>
      </c>
      <c r="D14" t="s">
        <v>45</v>
      </c>
      <c r="E14" t="s">
        <v>16</v>
      </c>
      <c r="F14" t="s">
        <v>25</v>
      </c>
      <c r="G14" s="8">
        <v>68980.52</v>
      </c>
      <c r="H14" t="s">
        <v>18</v>
      </c>
      <c r="I14">
        <v>43494</v>
      </c>
      <c r="J14">
        <v>0.8</v>
      </c>
      <c r="K14" t="s">
        <v>19</v>
      </c>
      <c r="L14" t="s">
        <v>38</v>
      </c>
      <c r="M14">
        <v>5.397260273972603</v>
      </c>
      <c r="N14" t="s">
        <v>21</v>
      </c>
      <c r="O14" s="8">
        <f>Table1[[#This Row],[Salary]]*$H$3</f>
        <v>6898.0520000000006</v>
      </c>
      <c r="P14" s="8">
        <f>IF(Table1[[#This Row],[Tenure]]&lt;3, 2%,IF(Table1[[#This Row],[Tenure]]&lt;5, 5%,10%))*Table1[[#This Row],[Salary]]</f>
        <v>6898.0520000000006</v>
      </c>
      <c r="Q14" cm="1">
        <f t="array" ref="Q14">_xlfn.IFS(Table1[[#This Row],[Tenure]]&lt;3, 2%,Table1[[#This Row],[Tenure]]&lt;5, 5%,TRUE, 10%)*Table1[[#This Row],[Salary]]</f>
        <v>6898.0520000000006</v>
      </c>
    </row>
    <row r="15" spans="1:17" x14ac:dyDescent="0.3">
      <c r="B15" t="s">
        <v>46</v>
      </c>
      <c r="C15" t="s">
        <v>47</v>
      </c>
      <c r="D15" t="s">
        <v>48</v>
      </c>
      <c r="E15" t="s">
        <v>16</v>
      </c>
      <c r="F15" t="s">
        <v>49</v>
      </c>
      <c r="G15" s="8">
        <v>63705.4</v>
      </c>
      <c r="H15" t="s">
        <v>18</v>
      </c>
      <c r="I15">
        <v>43682</v>
      </c>
      <c r="J15">
        <v>1</v>
      </c>
      <c r="K15" t="s">
        <v>19</v>
      </c>
      <c r="L15" t="s">
        <v>26</v>
      </c>
      <c r="M15">
        <v>4.882191780821918</v>
      </c>
      <c r="N15" t="s">
        <v>27</v>
      </c>
      <c r="O15" s="8">
        <f>Table1[[#This Row],[Salary]]*$H$3</f>
        <v>6370.5400000000009</v>
      </c>
      <c r="P15" s="8">
        <f>IF(Table1[[#This Row],[Tenure]]&lt;3, 2%,IF(Table1[[#This Row],[Tenure]]&lt;5, 5%,10%))*Table1[[#This Row],[Salary]]</f>
        <v>3185.2700000000004</v>
      </c>
      <c r="Q15" cm="1">
        <f t="array" ref="Q15">_xlfn.IFS(Table1[[#This Row],[Tenure]]&lt;3, 2%,Table1[[#This Row],[Tenure]]&lt;5, 5%,TRUE, 10%)*Table1[[#This Row],[Salary]]</f>
        <v>3185.2700000000004</v>
      </c>
    </row>
    <row r="16" spans="1:17" x14ac:dyDescent="0.3">
      <c r="B16" t="s">
        <v>50</v>
      </c>
      <c r="C16" t="s">
        <v>51</v>
      </c>
      <c r="D16" t="s">
        <v>52</v>
      </c>
      <c r="E16" t="s">
        <v>16</v>
      </c>
      <c r="F16" t="s">
        <v>53</v>
      </c>
      <c r="G16" s="8">
        <v>114177.23</v>
      </c>
      <c r="H16" t="s">
        <v>37</v>
      </c>
      <c r="I16">
        <v>43908</v>
      </c>
      <c r="J16">
        <v>1</v>
      </c>
      <c r="K16" t="s">
        <v>19</v>
      </c>
      <c r="L16" t="s">
        <v>20</v>
      </c>
      <c r="M16">
        <v>4.2630136986301368</v>
      </c>
      <c r="N16" t="s">
        <v>27</v>
      </c>
      <c r="O16" s="8">
        <f>Table1[[#This Row],[Salary]]*$H$3</f>
        <v>11417.723</v>
      </c>
      <c r="P16" s="8">
        <f>IF(Table1[[#This Row],[Tenure]]&lt;3, 2%,IF(Table1[[#This Row],[Tenure]]&lt;5, 5%,10%))*Table1[[#This Row],[Salary]]</f>
        <v>5708.8615</v>
      </c>
      <c r="Q16" cm="1">
        <f t="array" ref="Q16">_xlfn.IFS(Table1[[#This Row],[Tenure]]&lt;3, 2%,Table1[[#This Row],[Tenure]]&lt;5, 5%,TRUE, 10%)*Table1[[#This Row],[Salary]]</f>
        <v>5708.8615</v>
      </c>
    </row>
    <row r="17" spans="2:17" x14ac:dyDescent="0.3">
      <c r="B17" t="s">
        <v>54</v>
      </c>
      <c r="C17" t="s">
        <v>55</v>
      </c>
      <c r="D17" t="s">
        <v>56</v>
      </c>
      <c r="E17" t="s">
        <v>35</v>
      </c>
      <c r="F17" t="s">
        <v>49</v>
      </c>
      <c r="G17" s="8">
        <v>29774.76</v>
      </c>
      <c r="H17" t="s">
        <v>57</v>
      </c>
      <c r="I17">
        <v>44105</v>
      </c>
      <c r="J17">
        <v>1</v>
      </c>
      <c r="K17" t="s">
        <v>19</v>
      </c>
      <c r="L17" t="s">
        <v>20</v>
      </c>
      <c r="M17">
        <v>3.7232876712328768</v>
      </c>
      <c r="N17" t="s">
        <v>27</v>
      </c>
      <c r="O17" s="8">
        <f>Table1[[#This Row],[Salary]]*$H$3</f>
        <v>2977.4760000000001</v>
      </c>
      <c r="P17" s="8">
        <f>IF(Table1[[#This Row],[Tenure]]&lt;3, 2%,IF(Table1[[#This Row],[Tenure]]&lt;5, 5%,10%))*Table1[[#This Row],[Salary]]</f>
        <v>1488.7380000000001</v>
      </c>
      <c r="Q17" cm="1">
        <f t="array" ref="Q17">_xlfn.IFS(Table1[[#This Row],[Tenure]]&lt;3, 2%,Table1[[#This Row],[Tenure]]&lt;5, 5%,TRUE, 10%)*Table1[[#This Row],[Salary]]</f>
        <v>1488.7380000000001</v>
      </c>
    </row>
    <row r="18" spans="2:17" x14ac:dyDescent="0.3">
      <c r="B18" t="s">
        <v>58</v>
      </c>
      <c r="C18" t="s">
        <v>59</v>
      </c>
      <c r="D18" t="s">
        <v>60</v>
      </c>
      <c r="E18" t="s">
        <v>35</v>
      </c>
      <c r="F18" t="s">
        <v>53</v>
      </c>
      <c r="G18" s="8">
        <v>52963.65</v>
      </c>
      <c r="H18" t="s">
        <v>18</v>
      </c>
      <c r="I18">
        <v>44288</v>
      </c>
      <c r="J18">
        <v>0.3</v>
      </c>
      <c r="K18" t="s">
        <v>19</v>
      </c>
      <c r="L18" t="s">
        <v>31</v>
      </c>
      <c r="M18">
        <v>3.2219178082191782</v>
      </c>
      <c r="N18" t="s">
        <v>21</v>
      </c>
      <c r="O18" s="8">
        <f>Table1[[#This Row],[Salary]]*$H$3</f>
        <v>5296.3650000000007</v>
      </c>
      <c r="P18" s="8">
        <f>IF(Table1[[#This Row],[Tenure]]&lt;3, 2%,IF(Table1[[#This Row],[Tenure]]&lt;5, 5%,10%))*Table1[[#This Row],[Salary]]</f>
        <v>2648.1825000000003</v>
      </c>
      <c r="Q18" cm="1">
        <f t="array" ref="Q18">_xlfn.IFS(Table1[[#This Row],[Tenure]]&lt;3, 2%,Table1[[#This Row],[Tenure]]&lt;5, 5%,TRUE, 10%)*Table1[[#This Row],[Salary]]</f>
        <v>2648.1825000000003</v>
      </c>
    </row>
    <row r="19" spans="2:17" x14ac:dyDescent="0.3">
      <c r="B19" t="s">
        <v>61</v>
      </c>
      <c r="C19" t="s">
        <v>62</v>
      </c>
      <c r="D19" t="s">
        <v>63</v>
      </c>
      <c r="E19" t="s">
        <v>35</v>
      </c>
      <c r="F19" t="s">
        <v>64</v>
      </c>
      <c r="G19" s="8">
        <v>50310.09</v>
      </c>
      <c r="H19" t="s">
        <v>18</v>
      </c>
      <c r="I19">
        <v>44285</v>
      </c>
      <c r="J19">
        <v>0.4</v>
      </c>
      <c r="K19" t="s">
        <v>19</v>
      </c>
      <c r="L19" t="s">
        <v>26</v>
      </c>
      <c r="M19">
        <v>3.2301369863013698</v>
      </c>
      <c r="N19" t="s">
        <v>21</v>
      </c>
      <c r="O19" s="8">
        <f>Table1[[#This Row],[Salary]]*$H$3</f>
        <v>5031.009</v>
      </c>
      <c r="P19" s="8">
        <f>IF(Table1[[#This Row],[Tenure]]&lt;3, 2%,IF(Table1[[#This Row],[Tenure]]&lt;5, 5%,10%))*Table1[[#This Row],[Salary]]</f>
        <v>2515.5045</v>
      </c>
      <c r="Q19" cm="1">
        <f t="array" ref="Q19">_xlfn.IFS(Table1[[#This Row],[Tenure]]&lt;3, 2%,Table1[[#This Row],[Tenure]]&lt;5, 5%,TRUE, 10%)*Table1[[#This Row],[Salary]]</f>
        <v>2515.5045</v>
      </c>
    </row>
    <row r="20" spans="2:17" x14ac:dyDescent="0.3">
      <c r="B20" t="s">
        <v>65</v>
      </c>
      <c r="C20" t="s">
        <v>66</v>
      </c>
      <c r="D20" t="s">
        <v>67</v>
      </c>
      <c r="E20" t="s">
        <v>16</v>
      </c>
      <c r="F20" t="s">
        <v>68</v>
      </c>
      <c r="G20" s="8">
        <v>84309.95</v>
      </c>
      <c r="H20" t="s">
        <v>18</v>
      </c>
      <c r="I20">
        <v>44501</v>
      </c>
      <c r="J20">
        <v>1</v>
      </c>
      <c r="K20" t="s">
        <v>19</v>
      </c>
      <c r="L20" t="s">
        <v>38</v>
      </c>
      <c r="M20">
        <v>2.6383561643835618</v>
      </c>
      <c r="N20" t="s">
        <v>27</v>
      </c>
      <c r="O20" s="8">
        <f>Table1[[#This Row],[Salary]]*$H$3</f>
        <v>8430.9950000000008</v>
      </c>
      <c r="P20" s="8">
        <f>IF(Table1[[#This Row],[Tenure]]&lt;3, 2%,IF(Table1[[#This Row],[Tenure]]&lt;5, 5%,10%))*Table1[[#This Row],[Salary]]</f>
        <v>1686.1990000000001</v>
      </c>
      <c r="Q20" cm="1">
        <f t="array" ref="Q20">_xlfn.IFS(Table1[[#This Row],[Tenure]]&lt;3, 2%,Table1[[#This Row],[Tenure]]&lt;5, 5%,TRUE, 10%)*Table1[[#This Row],[Salary]]</f>
        <v>1686.1990000000001</v>
      </c>
    </row>
    <row r="21" spans="2:17" x14ac:dyDescent="0.3">
      <c r="B21" t="s">
        <v>69</v>
      </c>
      <c r="C21" t="s">
        <v>70</v>
      </c>
      <c r="D21" t="s">
        <v>71</v>
      </c>
      <c r="E21" t="s">
        <v>35</v>
      </c>
      <c r="F21" t="s">
        <v>53</v>
      </c>
      <c r="G21" s="8">
        <v>35936.31</v>
      </c>
      <c r="H21" t="s">
        <v>57</v>
      </c>
      <c r="I21">
        <v>43241</v>
      </c>
      <c r="J21">
        <v>1</v>
      </c>
      <c r="K21" t="s">
        <v>19</v>
      </c>
      <c r="L21" t="s">
        <v>72</v>
      </c>
      <c r="M21">
        <v>6.0904109589041093</v>
      </c>
      <c r="N21" t="s">
        <v>27</v>
      </c>
      <c r="O21" s="8">
        <f>Table1[[#This Row],[Salary]]*$H$3</f>
        <v>3593.6309999999999</v>
      </c>
      <c r="P21" s="8">
        <f>IF(Table1[[#This Row],[Tenure]]&lt;3, 2%,IF(Table1[[#This Row],[Tenure]]&lt;5, 5%,10%))*Table1[[#This Row],[Salary]]</f>
        <v>3593.6309999999999</v>
      </c>
      <c r="Q21" cm="1">
        <f t="array" ref="Q21">_xlfn.IFS(Table1[[#This Row],[Tenure]]&lt;3, 2%,Table1[[#This Row],[Tenure]]&lt;5, 5%,TRUE, 10%)*Table1[[#This Row],[Salary]]</f>
        <v>3593.6309999999999</v>
      </c>
    </row>
    <row r="22" spans="2:17" x14ac:dyDescent="0.3">
      <c r="B22" t="s">
        <v>73</v>
      </c>
      <c r="C22" t="s">
        <v>74</v>
      </c>
      <c r="D22" t="s">
        <v>75</v>
      </c>
      <c r="E22" t="s">
        <v>35</v>
      </c>
      <c r="F22" t="s">
        <v>36</v>
      </c>
      <c r="G22" s="8">
        <v>112645.99</v>
      </c>
      <c r="H22" t="s">
        <v>37</v>
      </c>
      <c r="I22">
        <v>43759</v>
      </c>
      <c r="J22">
        <v>0.6</v>
      </c>
      <c r="K22" t="s">
        <v>19</v>
      </c>
      <c r="L22" t="s">
        <v>76</v>
      </c>
      <c r="M22">
        <v>4.6712328767123283</v>
      </c>
      <c r="N22" t="s">
        <v>21</v>
      </c>
      <c r="O22" s="8">
        <f>Table1[[#This Row],[Salary]]*$H$3</f>
        <v>11264.599000000002</v>
      </c>
      <c r="P22" s="8">
        <f>IF(Table1[[#This Row],[Tenure]]&lt;3, 2%,IF(Table1[[#This Row],[Tenure]]&lt;5, 5%,10%))*Table1[[#This Row],[Salary]]</f>
        <v>5632.299500000001</v>
      </c>
      <c r="Q22" cm="1">
        <f t="array" ref="Q22">_xlfn.IFS(Table1[[#This Row],[Tenure]]&lt;3, 2%,Table1[[#This Row],[Tenure]]&lt;5, 5%,TRUE, 10%)*Table1[[#This Row],[Salary]]</f>
        <v>5632.299500000001</v>
      </c>
    </row>
    <row r="23" spans="2:17" x14ac:dyDescent="0.3">
      <c r="B23" t="s">
        <v>77</v>
      </c>
      <c r="C23" t="s">
        <v>78</v>
      </c>
      <c r="D23" t="s">
        <v>79</v>
      </c>
      <c r="E23" t="s">
        <v>35</v>
      </c>
      <c r="F23" t="s">
        <v>53</v>
      </c>
      <c r="G23" s="8">
        <v>91645.04</v>
      </c>
      <c r="H23" t="s">
        <v>18</v>
      </c>
      <c r="I23">
        <v>44223</v>
      </c>
      <c r="J23">
        <v>1</v>
      </c>
      <c r="K23" t="s">
        <v>19</v>
      </c>
      <c r="L23" t="s">
        <v>80</v>
      </c>
      <c r="M23">
        <v>3.4</v>
      </c>
      <c r="N23" t="s">
        <v>27</v>
      </c>
      <c r="O23" s="8">
        <f>Table1[[#This Row],[Salary]]*$H$3</f>
        <v>9164.503999999999</v>
      </c>
      <c r="P23" s="8">
        <f>IF(Table1[[#This Row],[Tenure]]&lt;3, 2%,IF(Table1[[#This Row],[Tenure]]&lt;5, 5%,10%))*Table1[[#This Row],[Salary]]</f>
        <v>4582.2519999999995</v>
      </c>
      <c r="Q23" cm="1">
        <f t="array" ref="Q23">_xlfn.IFS(Table1[[#This Row],[Tenure]]&lt;3, 2%,Table1[[#This Row],[Tenure]]&lt;5, 5%,TRUE, 10%)*Table1[[#This Row],[Salary]]</f>
        <v>4582.2519999999995</v>
      </c>
    </row>
    <row r="24" spans="2:17" x14ac:dyDescent="0.3">
      <c r="B24" t="s">
        <v>81</v>
      </c>
      <c r="C24" t="s">
        <v>82</v>
      </c>
      <c r="D24" t="s">
        <v>83</v>
      </c>
      <c r="E24" t="s">
        <v>16</v>
      </c>
      <c r="F24" t="s">
        <v>36</v>
      </c>
      <c r="G24" s="8">
        <v>97105.19</v>
      </c>
      <c r="H24" t="s">
        <v>18</v>
      </c>
      <c r="I24">
        <v>44425</v>
      </c>
      <c r="J24">
        <v>1</v>
      </c>
      <c r="K24" t="s">
        <v>19</v>
      </c>
      <c r="L24" t="s">
        <v>31</v>
      </c>
      <c r="M24">
        <v>2.8465753424657536</v>
      </c>
      <c r="N24" t="s">
        <v>27</v>
      </c>
      <c r="O24" s="8">
        <f>Table1[[#This Row],[Salary]]*$H$3</f>
        <v>9710.5190000000002</v>
      </c>
      <c r="P24" s="8">
        <f>IF(Table1[[#This Row],[Tenure]]&lt;3, 2%,IF(Table1[[#This Row],[Tenure]]&lt;5, 5%,10%))*Table1[[#This Row],[Salary]]</f>
        <v>1942.1038000000001</v>
      </c>
      <c r="Q24" cm="1">
        <f t="array" ref="Q24">_xlfn.IFS(Table1[[#This Row],[Tenure]]&lt;3, 2%,Table1[[#This Row],[Tenure]]&lt;5, 5%,TRUE, 10%)*Table1[[#This Row],[Salary]]</f>
        <v>1942.1038000000001</v>
      </c>
    </row>
    <row r="25" spans="2:17" x14ac:dyDescent="0.3">
      <c r="B25" t="s">
        <v>84</v>
      </c>
      <c r="C25" t="s">
        <v>85</v>
      </c>
      <c r="D25" t="s">
        <v>86</v>
      </c>
      <c r="E25" t="s">
        <v>35</v>
      </c>
      <c r="F25" t="s">
        <v>87</v>
      </c>
      <c r="G25" s="8">
        <v>84742.86</v>
      </c>
      <c r="H25" t="s">
        <v>18</v>
      </c>
      <c r="I25">
        <v>44098</v>
      </c>
      <c r="J25">
        <v>1</v>
      </c>
      <c r="K25" t="s">
        <v>19</v>
      </c>
      <c r="L25" t="s">
        <v>80</v>
      </c>
      <c r="M25">
        <v>3.7424657534246575</v>
      </c>
      <c r="N25" t="s">
        <v>27</v>
      </c>
      <c r="O25" s="8">
        <f>Table1[[#This Row],[Salary]]*$H$3</f>
        <v>8474.2860000000001</v>
      </c>
      <c r="P25" s="8">
        <f>IF(Table1[[#This Row],[Tenure]]&lt;3, 2%,IF(Table1[[#This Row],[Tenure]]&lt;5, 5%,10%))*Table1[[#This Row],[Salary]]</f>
        <v>4237.143</v>
      </c>
      <c r="Q25" cm="1">
        <f t="array" ref="Q25">_xlfn.IFS(Table1[[#This Row],[Tenure]]&lt;3, 2%,Table1[[#This Row],[Tenure]]&lt;5, 5%,TRUE, 10%)*Table1[[#This Row],[Salary]]</f>
        <v>4237.143</v>
      </c>
    </row>
    <row r="26" spans="2:17" x14ac:dyDescent="0.3">
      <c r="B26" t="s">
        <v>88</v>
      </c>
      <c r="C26" t="s">
        <v>89</v>
      </c>
      <c r="D26" t="s">
        <v>90</v>
      </c>
      <c r="E26" t="s">
        <v>35</v>
      </c>
      <c r="F26" t="s">
        <v>25</v>
      </c>
      <c r="G26" s="8">
        <v>85918.61</v>
      </c>
      <c r="H26" t="s">
        <v>18</v>
      </c>
      <c r="I26">
        <v>43136</v>
      </c>
      <c r="J26">
        <v>1</v>
      </c>
      <c r="K26" t="s">
        <v>19</v>
      </c>
      <c r="L26" t="s">
        <v>31</v>
      </c>
      <c r="M26">
        <v>6.3780821917808215</v>
      </c>
      <c r="N26" t="s">
        <v>27</v>
      </c>
      <c r="O26" s="8">
        <f>Table1[[#This Row],[Salary]]*$H$3</f>
        <v>8591.8610000000008</v>
      </c>
      <c r="P26" s="8">
        <f>IF(Table1[[#This Row],[Tenure]]&lt;3, 2%,IF(Table1[[#This Row],[Tenure]]&lt;5, 5%,10%))*Table1[[#This Row],[Salary]]</f>
        <v>8591.8610000000008</v>
      </c>
      <c r="Q26" cm="1">
        <f t="array" ref="Q26">_xlfn.IFS(Table1[[#This Row],[Tenure]]&lt;3, 2%,Table1[[#This Row],[Tenure]]&lt;5, 5%,TRUE, 10%)*Table1[[#This Row],[Salary]]</f>
        <v>8591.8610000000008</v>
      </c>
    </row>
    <row r="27" spans="2:17" x14ac:dyDescent="0.3">
      <c r="B27" t="s">
        <v>91</v>
      </c>
      <c r="C27" t="s">
        <v>92</v>
      </c>
      <c r="D27" t="s">
        <v>93</v>
      </c>
      <c r="E27" t="s">
        <v>16</v>
      </c>
      <c r="F27" t="s">
        <v>94</v>
      </c>
      <c r="G27" s="8">
        <v>72502.61</v>
      </c>
      <c r="H27" t="s">
        <v>18</v>
      </c>
      <c r="I27">
        <v>44235</v>
      </c>
      <c r="J27">
        <v>1</v>
      </c>
      <c r="K27" t="s">
        <v>19</v>
      </c>
      <c r="L27" t="s">
        <v>20</v>
      </c>
      <c r="M27">
        <v>3.3671232876712329</v>
      </c>
      <c r="N27" t="s">
        <v>27</v>
      </c>
      <c r="O27" s="8">
        <f>Table1[[#This Row],[Salary]]*$H$3</f>
        <v>7250.2610000000004</v>
      </c>
      <c r="P27" s="8">
        <f>IF(Table1[[#This Row],[Tenure]]&lt;3, 2%,IF(Table1[[#This Row],[Tenure]]&lt;5, 5%,10%))*Table1[[#This Row],[Salary]]</f>
        <v>3625.1305000000002</v>
      </c>
      <c r="Q27" cm="1">
        <f t="array" ref="Q27">_xlfn.IFS(Table1[[#This Row],[Tenure]]&lt;3, 2%,Table1[[#This Row],[Tenure]]&lt;5, 5%,TRUE, 10%)*Table1[[#This Row],[Salary]]</f>
        <v>3625.1305000000002</v>
      </c>
    </row>
    <row r="28" spans="2:17" x14ac:dyDescent="0.3">
      <c r="B28" t="s">
        <v>95</v>
      </c>
      <c r="C28" t="s">
        <v>96</v>
      </c>
      <c r="D28" t="s">
        <v>97</v>
      </c>
      <c r="E28" t="s">
        <v>35</v>
      </c>
      <c r="F28" t="s">
        <v>87</v>
      </c>
      <c r="G28" s="8">
        <v>77096.05</v>
      </c>
      <c r="H28" t="s">
        <v>18</v>
      </c>
      <c r="I28">
        <v>43217</v>
      </c>
      <c r="J28">
        <v>1</v>
      </c>
      <c r="K28" t="s">
        <v>19</v>
      </c>
      <c r="L28" t="s">
        <v>72</v>
      </c>
      <c r="M28">
        <v>6.1561643835616442</v>
      </c>
      <c r="N28" t="s">
        <v>27</v>
      </c>
      <c r="O28" s="8">
        <f>Table1[[#This Row],[Salary]]*$H$3</f>
        <v>7709.6050000000005</v>
      </c>
      <c r="P28" s="8">
        <f>IF(Table1[[#This Row],[Tenure]]&lt;3, 2%,IF(Table1[[#This Row],[Tenure]]&lt;5, 5%,10%))*Table1[[#This Row],[Salary]]</f>
        <v>7709.6050000000005</v>
      </c>
      <c r="Q28" cm="1">
        <f t="array" ref="Q28">_xlfn.IFS(Table1[[#This Row],[Tenure]]&lt;3, 2%,Table1[[#This Row],[Tenure]]&lt;5, 5%,TRUE, 10%)*Table1[[#This Row],[Salary]]</f>
        <v>7709.6050000000005</v>
      </c>
    </row>
    <row r="29" spans="2:17" x14ac:dyDescent="0.3">
      <c r="B29" t="s">
        <v>98</v>
      </c>
      <c r="C29" t="s">
        <v>99</v>
      </c>
      <c r="D29" t="s">
        <v>100</v>
      </c>
      <c r="E29" t="s">
        <v>16</v>
      </c>
      <c r="F29" t="s">
        <v>68</v>
      </c>
      <c r="G29" s="8">
        <v>50449.46</v>
      </c>
      <c r="H29" t="s">
        <v>18</v>
      </c>
      <c r="I29">
        <v>43418</v>
      </c>
      <c r="J29">
        <v>0.8</v>
      </c>
      <c r="K29" t="s">
        <v>19</v>
      </c>
      <c r="L29" t="s">
        <v>80</v>
      </c>
      <c r="M29">
        <v>5.6054794520547944</v>
      </c>
      <c r="N29" t="s">
        <v>21</v>
      </c>
      <c r="O29" s="8">
        <f>Table1[[#This Row],[Salary]]*$H$3</f>
        <v>5044.9459999999999</v>
      </c>
      <c r="P29" s="8">
        <f>IF(Table1[[#This Row],[Tenure]]&lt;3, 2%,IF(Table1[[#This Row],[Tenure]]&lt;5, 5%,10%))*Table1[[#This Row],[Salary]]</f>
        <v>5044.9459999999999</v>
      </c>
      <c r="Q29" cm="1">
        <f t="array" ref="Q29">_xlfn.IFS(Table1[[#This Row],[Tenure]]&lt;3, 2%,Table1[[#This Row],[Tenure]]&lt;5, 5%,TRUE, 10%)*Table1[[#This Row],[Salary]]</f>
        <v>5044.9459999999999</v>
      </c>
    </row>
    <row r="30" spans="2:17" x14ac:dyDescent="0.3">
      <c r="B30" t="s">
        <v>101</v>
      </c>
      <c r="C30" t="s">
        <v>102</v>
      </c>
      <c r="D30" t="s">
        <v>103</v>
      </c>
      <c r="E30" t="s">
        <v>35</v>
      </c>
      <c r="F30" t="s">
        <v>64</v>
      </c>
      <c r="G30" s="8">
        <v>48525.71</v>
      </c>
      <c r="H30" t="s">
        <v>57</v>
      </c>
      <c r="I30">
        <v>43264</v>
      </c>
      <c r="J30">
        <v>1</v>
      </c>
      <c r="K30" t="s">
        <v>19</v>
      </c>
      <c r="L30" t="s">
        <v>26</v>
      </c>
      <c r="M30">
        <v>6.0273972602739727</v>
      </c>
      <c r="N30" t="s">
        <v>27</v>
      </c>
      <c r="O30" s="8">
        <f>Table1[[#This Row],[Salary]]*$H$3</f>
        <v>4852.5709999999999</v>
      </c>
      <c r="P30" s="8">
        <f>IF(Table1[[#This Row],[Tenure]]&lt;3, 2%,IF(Table1[[#This Row],[Tenure]]&lt;5, 5%,10%))*Table1[[#This Row],[Salary]]</f>
        <v>4852.5709999999999</v>
      </c>
      <c r="Q30" cm="1">
        <f t="array" ref="Q30">_xlfn.IFS(Table1[[#This Row],[Tenure]]&lt;3, 2%,Table1[[#This Row],[Tenure]]&lt;5, 5%,TRUE, 10%)*Table1[[#This Row],[Salary]]</f>
        <v>4852.5709999999999</v>
      </c>
    </row>
    <row r="31" spans="2:17" x14ac:dyDescent="0.3">
      <c r="B31" t="s">
        <v>104</v>
      </c>
      <c r="C31" t="s">
        <v>105</v>
      </c>
      <c r="D31" t="s">
        <v>106</v>
      </c>
      <c r="E31" t="s">
        <v>35</v>
      </c>
      <c r="F31" t="s">
        <v>53</v>
      </c>
      <c r="G31" s="8">
        <v>36547.58</v>
      </c>
      <c r="H31" t="s">
        <v>57</v>
      </c>
      <c r="I31">
        <v>43416</v>
      </c>
      <c r="J31">
        <v>1</v>
      </c>
      <c r="K31" t="s">
        <v>19</v>
      </c>
      <c r="L31" t="s">
        <v>38</v>
      </c>
      <c r="M31">
        <v>5.6109589041095891</v>
      </c>
      <c r="N31" t="s">
        <v>27</v>
      </c>
      <c r="O31" s="8">
        <f>Table1[[#This Row],[Salary]]*$H$3</f>
        <v>3654.7580000000003</v>
      </c>
      <c r="P31" s="8">
        <f>IF(Table1[[#This Row],[Tenure]]&lt;3, 2%,IF(Table1[[#This Row],[Tenure]]&lt;5, 5%,10%))*Table1[[#This Row],[Salary]]</f>
        <v>3654.7580000000003</v>
      </c>
      <c r="Q31" cm="1">
        <f t="array" ref="Q31">_xlfn.IFS(Table1[[#This Row],[Tenure]]&lt;3, 2%,Table1[[#This Row],[Tenure]]&lt;5, 5%,TRUE, 10%)*Table1[[#This Row],[Salary]]</f>
        <v>3654.7580000000003</v>
      </c>
    </row>
    <row r="32" spans="2:17" x14ac:dyDescent="0.3">
      <c r="B32" t="s">
        <v>104</v>
      </c>
      <c r="C32" t="s">
        <v>105</v>
      </c>
      <c r="D32" t="s">
        <v>106</v>
      </c>
      <c r="E32" t="s">
        <v>35</v>
      </c>
      <c r="F32" t="s">
        <v>53</v>
      </c>
      <c r="G32" s="8">
        <v>36547.58</v>
      </c>
      <c r="H32" t="s">
        <v>57</v>
      </c>
      <c r="I32">
        <v>43416</v>
      </c>
      <c r="J32">
        <v>1</v>
      </c>
      <c r="K32" t="s">
        <v>19</v>
      </c>
      <c r="L32" t="s">
        <v>38</v>
      </c>
      <c r="M32">
        <v>5.6109589041095891</v>
      </c>
      <c r="N32" t="s">
        <v>27</v>
      </c>
      <c r="O32" s="8">
        <f>Table1[[#This Row],[Salary]]*$H$3</f>
        <v>3654.7580000000003</v>
      </c>
      <c r="P32" s="8">
        <f>IF(Table1[[#This Row],[Tenure]]&lt;3, 2%,IF(Table1[[#This Row],[Tenure]]&lt;5, 5%,10%))*Table1[[#This Row],[Salary]]</f>
        <v>3654.7580000000003</v>
      </c>
      <c r="Q32" cm="1">
        <f t="array" ref="Q32">_xlfn.IFS(Table1[[#This Row],[Tenure]]&lt;3, 2%,Table1[[#This Row],[Tenure]]&lt;5, 5%,TRUE, 10%)*Table1[[#This Row],[Salary]]</f>
        <v>3654.7580000000003</v>
      </c>
    </row>
    <row r="33" spans="2:17" x14ac:dyDescent="0.3">
      <c r="B33" t="s">
        <v>107</v>
      </c>
      <c r="C33" t="s">
        <v>108</v>
      </c>
      <c r="D33" t="s">
        <v>109</v>
      </c>
      <c r="E33" t="s">
        <v>35</v>
      </c>
      <c r="F33" t="s">
        <v>94</v>
      </c>
      <c r="G33" s="8">
        <v>115191.38</v>
      </c>
      <c r="H33" t="s">
        <v>37</v>
      </c>
      <c r="I33">
        <v>44004</v>
      </c>
      <c r="J33">
        <v>1</v>
      </c>
      <c r="K33" t="s">
        <v>19</v>
      </c>
      <c r="L33" t="s">
        <v>26</v>
      </c>
      <c r="M33">
        <v>4</v>
      </c>
      <c r="N33" t="s">
        <v>27</v>
      </c>
      <c r="O33" s="8">
        <f>Table1[[#This Row],[Salary]]*$H$3</f>
        <v>11519.138000000001</v>
      </c>
      <c r="P33" s="8">
        <f>IF(Table1[[#This Row],[Tenure]]&lt;3, 2%,IF(Table1[[#This Row],[Tenure]]&lt;5, 5%,10%))*Table1[[#This Row],[Salary]]</f>
        <v>5759.5690000000004</v>
      </c>
      <c r="Q33" cm="1">
        <f t="array" ref="Q33">_xlfn.IFS(Table1[[#This Row],[Tenure]]&lt;3, 2%,Table1[[#This Row],[Tenure]]&lt;5, 5%,TRUE, 10%)*Table1[[#This Row],[Salary]]</f>
        <v>5759.5690000000004</v>
      </c>
    </row>
    <row r="34" spans="2:17" x14ac:dyDescent="0.3">
      <c r="B34" t="s">
        <v>110</v>
      </c>
      <c r="C34" t="s">
        <v>111</v>
      </c>
      <c r="D34" t="s">
        <v>112</v>
      </c>
      <c r="E34" t="s">
        <v>16</v>
      </c>
      <c r="F34" t="s">
        <v>36</v>
      </c>
      <c r="G34" s="8">
        <v>58861.19</v>
      </c>
      <c r="H34" t="s">
        <v>18</v>
      </c>
      <c r="I34">
        <v>43654</v>
      </c>
      <c r="J34">
        <v>1</v>
      </c>
      <c r="K34" t="s">
        <v>19</v>
      </c>
      <c r="L34" t="s">
        <v>31</v>
      </c>
      <c r="M34">
        <v>4.9589041095890414</v>
      </c>
      <c r="N34" t="s">
        <v>27</v>
      </c>
      <c r="O34" s="8">
        <f>Table1[[#This Row],[Salary]]*$H$3</f>
        <v>5886.1190000000006</v>
      </c>
      <c r="P34" s="8">
        <f>IF(Table1[[#This Row],[Tenure]]&lt;3, 2%,IF(Table1[[#This Row],[Tenure]]&lt;5, 5%,10%))*Table1[[#This Row],[Salary]]</f>
        <v>2943.0595000000003</v>
      </c>
      <c r="Q34" cm="1">
        <f t="array" ref="Q34">_xlfn.IFS(Table1[[#This Row],[Tenure]]&lt;3, 2%,Table1[[#This Row],[Tenure]]&lt;5, 5%,TRUE, 10%)*Table1[[#This Row],[Salary]]</f>
        <v>2943.0595000000003</v>
      </c>
    </row>
    <row r="35" spans="2:17" x14ac:dyDescent="0.3">
      <c r="B35" t="s">
        <v>113</v>
      </c>
      <c r="C35" t="s">
        <v>114</v>
      </c>
      <c r="D35" t="s">
        <v>115</v>
      </c>
      <c r="E35" t="s">
        <v>16</v>
      </c>
      <c r="F35" t="s">
        <v>116</v>
      </c>
      <c r="G35" s="8">
        <v>75974.990000000005</v>
      </c>
      <c r="H35" t="s">
        <v>18</v>
      </c>
      <c r="I35">
        <v>44172</v>
      </c>
      <c r="J35">
        <v>1</v>
      </c>
      <c r="K35" t="s">
        <v>19</v>
      </c>
      <c r="L35" t="s">
        <v>38</v>
      </c>
      <c r="M35">
        <v>3.5397260273972604</v>
      </c>
      <c r="N35" t="s">
        <v>27</v>
      </c>
      <c r="O35" s="8">
        <f>Table1[[#This Row],[Salary]]*$H$3</f>
        <v>7597.4990000000007</v>
      </c>
      <c r="P35" s="8">
        <f>IF(Table1[[#This Row],[Tenure]]&lt;3, 2%,IF(Table1[[#This Row],[Tenure]]&lt;5, 5%,10%))*Table1[[#This Row],[Salary]]</f>
        <v>3798.7495000000004</v>
      </c>
      <c r="Q35" cm="1">
        <f t="array" ref="Q35">_xlfn.IFS(Table1[[#This Row],[Tenure]]&lt;3, 2%,Table1[[#This Row],[Tenure]]&lt;5, 5%,TRUE, 10%)*Table1[[#This Row],[Salary]]</f>
        <v>3798.7495000000004</v>
      </c>
    </row>
    <row r="36" spans="2:17" x14ac:dyDescent="0.3">
      <c r="B36" t="s">
        <v>117</v>
      </c>
      <c r="C36" t="s">
        <v>118</v>
      </c>
      <c r="D36" t="s">
        <v>119</v>
      </c>
      <c r="E36" t="s">
        <v>35</v>
      </c>
      <c r="F36" t="s">
        <v>53</v>
      </c>
      <c r="G36" s="8">
        <v>95954.02</v>
      </c>
      <c r="H36" t="s">
        <v>18</v>
      </c>
      <c r="I36">
        <v>43567</v>
      </c>
      <c r="J36">
        <v>0.3</v>
      </c>
      <c r="K36" t="s">
        <v>19</v>
      </c>
      <c r="L36" t="s">
        <v>26</v>
      </c>
      <c r="M36">
        <v>5.1972602739726028</v>
      </c>
      <c r="N36" t="s">
        <v>21</v>
      </c>
      <c r="O36" s="8">
        <f>Table1[[#This Row],[Salary]]*$H$3</f>
        <v>9595.402</v>
      </c>
      <c r="P36" s="8">
        <f>IF(Table1[[#This Row],[Tenure]]&lt;3, 2%,IF(Table1[[#This Row],[Tenure]]&lt;5, 5%,10%))*Table1[[#This Row],[Salary]]</f>
        <v>9595.402</v>
      </c>
      <c r="Q36" cm="1">
        <f t="array" ref="Q36">_xlfn.IFS(Table1[[#This Row],[Tenure]]&lt;3, 2%,Table1[[#This Row],[Tenure]]&lt;5, 5%,TRUE, 10%)*Table1[[#This Row],[Salary]]</f>
        <v>9595.402</v>
      </c>
    </row>
    <row r="37" spans="2:17" x14ac:dyDescent="0.3">
      <c r="B37" t="s">
        <v>120</v>
      </c>
      <c r="C37" t="s">
        <v>121</v>
      </c>
      <c r="D37" t="s">
        <v>122</v>
      </c>
      <c r="E37" t="s">
        <v>16</v>
      </c>
      <c r="F37" t="s">
        <v>17</v>
      </c>
      <c r="G37" s="8">
        <v>102934.09</v>
      </c>
      <c r="H37" t="s">
        <v>37</v>
      </c>
      <c r="I37">
        <v>44315</v>
      </c>
      <c r="J37">
        <v>1</v>
      </c>
      <c r="K37" t="s">
        <v>19</v>
      </c>
      <c r="L37" t="s">
        <v>26</v>
      </c>
      <c r="M37">
        <v>3.1479452054794521</v>
      </c>
      <c r="N37" t="s">
        <v>27</v>
      </c>
      <c r="O37" s="8">
        <f>Table1[[#This Row],[Salary]]*$H$3</f>
        <v>10293.409</v>
      </c>
      <c r="P37" s="8">
        <f>IF(Table1[[#This Row],[Tenure]]&lt;3, 2%,IF(Table1[[#This Row],[Tenure]]&lt;5, 5%,10%))*Table1[[#This Row],[Salary]]</f>
        <v>5146.7044999999998</v>
      </c>
      <c r="Q37" cm="1">
        <f t="array" ref="Q37">_xlfn.IFS(Table1[[#This Row],[Tenure]]&lt;3, 2%,Table1[[#This Row],[Tenure]]&lt;5, 5%,TRUE, 10%)*Table1[[#This Row],[Salary]]</f>
        <v>5146.7044999999998</v>
      </c>
    </row>
    <row r="38" spans="2:17" x14ac:dyDescent="0.3">
      <c r="B38" t="s">
        <v>123</v>
      </c>
      <c r="C38" t="s">
        <v>124</v>
      </c>
      <c r="D38" t="s">
        <v>125</v>
      </c>
      <c r="E38" t="s">
        <v>16</v>
      </c>
      <c r="F38" t="s">
        <v>126</v>
      </c>
      <c r="G38" s="8">
        <v>41934.71</v>
      </c>
      <c r="H38" t="s">
        <v>57</v>
      </c>
      <c r="I38">
        <v>43780</v>
      </c>
      <c r="J38">
        <v>1</v>
      </c>
      <c r="K38" t="s">
        <v>19</v>
      </c>
      <c r="L38" t="s">
        <v>38</v>
      </c>
      <c r="M38">
        <v>4.6136986301369864</v>
      </c>
      <c r="N38" t="s">
        <v>27</v>
      </c>
      <c r="O38" s="8">
        <f>Table1[[#This Row],[Salary]]*$H$3</f>
        <v>4193.4710000000005</v>
      </c>
      <c r="P38" s="8">
        <f>IF(Table1[[#This Row],[Tenure]]&lt;3, 2%,IF(Table1[[#This Row],[Tenure]]&lt;5, 5%,10%))*Table1[[#This Row],[Salary]]</f>
        <v>2096.7355000000002</v>
      </c>
      <c r="Q38" cm="1">
        <f t="array" ref="Q38">_xlfn.IFS(Table1[[#This Row],[Tenure]]&lt;3, 2%,Table1[[#This Row],[Tenure]]&lt;5, 5%,TRUE, 10%)*Table1[[#This Row],[Salary]]</f>
        <v>2096.7355000000002</v>
      </c>
    </row>
    <row r="39" spans="2:17" x14ac:dyDescent="0.3">
      <c r="B39" t="s">
        <v>127</v>
      </c>
      <c r="C39" t="s">
        <v>128</v>
      </c>
      <c r="D39" t="s">
        <v>129</v>
      </c>
      <c r="E39" t="s">
        <v>35</v>
      </c>
      <c r="F39" t="s">
        <v>94</v>
      </c>
      <c r="G39" s="8">
        <v>104335.03999999999</v>
      </c>
      <c r="H39" t="s">
        <v>37</v>
      </c>
      <c r="I39">
        <v>43874</v>
      </c>
      <c r="J39">
        <v>1</v>
      </c>
      <c r="K39" t="s">
        <v>19</v>
      </c>
      <c r="L39" t="s">
        <v>31</v>
      </c>
      <c r="M39">
        <v>4.3561643835616435</v>
      </c>
      <c r="N39" t="s">
        <v>27</v>
      </c>
      <c r="O39" s="8">
        <f>Table1[[#This Row],[Salary]]*$H$3</f>
        <v>10433.504000000001</v>
      </c>
      <c r="P39" s="8">
        <f>IF(Table1[[#This Row],[Tenure]]&lt;3, 2%,IF(Table1[[#This Row],[Tenure]]&lt;5, 5%,10%))*Table1[[#This Row],[Salary]]</f>
        <v>5216.7520000000004</v>
      </c>
      <c r="Q39" cm="1">
        <f t="array" ref="Q39">_xlfn.IFS(Table1[[#This Row],[Tenure]]&lt;3, 2%,Table1[[#This Row],[Tenure]]&lt;5, 5%,TRUE, 10%)*Table1[[#This Row],[Salary]]</f>
        <v>5216.7520000000004</v>
      </c>
    </row>
    <row r="40" spans="2:17" x14ac:dyDescent="0.3">
      <c r="B40" t="s">
        <v>130</v>
      </c>
      <c r="C40" t="s">
        <v>131</v>
      </c>
      <c r="D40" t="s">
        <v>132</v>
      </c>
      <c r="E40" t="s">
        <v>16</v>
      </c>
      <c r="F40" t="s">
        <v>87</v>
      </c>
      <c r="G40" s="8">
        <v>81897.789999999994</v>
      </c>
      <c r="H40" t="s">
        <v>18</v>
      </c>
      <c r="I40">
        <v>43146</v>
      </c>
      <c r="J40">
        <v>1</v>
      </c>
      <c r="K40" t="s">
        <v>19</v>
      </c>
      <c r="L40" t="s">
        <v>80</v>
      </c>
      <c r="M40">
        <v>6.3506849315068497</v>
      </c>
      <c r="N40" t="s">
        <v>27</v>
      </c>
      <c r="O40" s="8">
        <f>Table1[[#This Row],[Salary]]*$H$3</f>
        <v>8189.7789999999995</v>
      </c>
      <c r="P40" s="8">
        <f>IF(Table1[[#This Row],[Tenure]]&lt;3, 2%,IF(Table1[[#This Row],[Tenure]]&lt;5, 5%,10%))*Table1[[#This Row],[Salary]]</f>
        <v>8189.7789999999995</v>
      </c>
      <c r="Q40" cm="1">
        <f t="array" ref="Q40">_xlfn.IFS(Table1[[#This Row],[Tenure]]&lt;3, 2%,Table1[[#This Row],[Tenure]]&lt;5, 5%,TRUE, 10%)*Table1[[#This Row],[Salary]]</f>
        <v>8189.7789999999995</v>
      </c>
    </row>
    <row r="41" spans="2:17" x14ac:dyDescent="0.3">
      <c r="B41" t="s">
        <v>133</v>
      </c>
      <c r="C41" t="s">
        <v>134</v>
      </c>
      <c r="D41" t="s">
        <v>135</v>
      </c>
      <c r="E41" t="s">
        <v>16</v>
      </c>
      <c r="F41" t="s">
        <v>36</v>
      </c>
      <c r="G41" s="8">
        <v>78378.2</v>
      </c>
      <c r="H41" t="s">
        <v>18</v>
      </c>
      <c r="I41">
        <v>43465</v>
      </c>
      <c r="J41">
        <v>0.4</v>
      </c>
      <c r="K41" t="s">
        <v>19</v>
      </c>
      <c r="L41" t="s">
        <v>38</v>
      </c>
      <c r="M41">
        <v>5.4767123287671229</v>
      </c>
      <c r="N41" t="s">
        <v>21</v>
      </c>
      <c r="O41" s="8">
        <f>Table1[[#This Row],[Salary]]*$H$3</f>
        <v>7837.82</v>
      </c>
      <c r="P41" s="8">
        <f>IF(Table1[[#This Row],[Tenure]]&lt;3, 2%,IF(Table1[[#This Row],[Tenure]]&lt;5, 5%,10%))*Table1[[#This Row],[Salary]]</f>
        <v>7837.82</v>
      </c>
      <c r="Q41" cm="1">
        <f t="array" ref="Q41">_xlfn.IFS(Table1[[#This Row],[Tenure]]&lt;3, 2%,Table1[[#This Row],[Tenure]]&lt;5, 5%,TRUE, 10%)*Table1[[#This Row],[Salary]]</f>
        <v>7837.82</v>
      </c>
    </row>
    <row r="42" spans="2:17" x14ac:dyDescent="0.3">
      <c r="B42" t="s">
        <v>136</v>
      </c>
      <c r="C42" t="s">
        <v>137</v>
      </c>
      <c r="D42" t="s">
        <v>138</v>
      </c>
      <c r="E42" t="s">
        <v>16</v>
      </c>
      <c r="F42" t="s">
        <v>64</v>
      </c>
      <c r="G42" s="8">
        <v>61994.76</v>
      </c>
      <c r="H42" t="s">
        <v>18</v>
      </c>
      <c r="I42">
        <v>43794</v>
      </c>
      <c r="J42">
        <v>0.3</v>
      </c>
      <c r="K42" t="s">
        <v>19</v>
      </c>
      <c r="L42" t="s">
        <v>26</v>
      </c>
      <c r="M42">
        <v>4.5753424657534243</v>
      </c>
      <c r="N42" t="s">
        <v>21</v>
      </c>
      <c r="O42" s="8">
        <f>Table1[[#This Row],[Salary]]*$H$3</f>
        <v>6199.4760000000006</v>
      </c>
      <c r="P42" s="8">
        <f>IF(Table1[[#This Row],[Tenure]]&lt;3, 2%,IF(Table1[[#This Row],[Tenure]]&lt;5, 5%,10%))*Table1[[#This Row],[Salary]]</f>
        <v>3099.7380000000003</v>
      </c>
      <c r="Q42" cm="1">
        <f t="array" ref="Q42">_xlfn.IFS(Table1[[#This Row],[Tenure]]&lt;3, 2%,Table1[[#This Row],[Tenure]]&lt;5, 5%,TRUE, 10%)*Table1[[#This Row],[Salary]]</f>
        <v>3099.7380000000003</v>
      </c>
    </row>
    <row r="43" spans="2:17" x14ac:dyDescent="0.3">
      <c r="B43" t="s">
        <v>139</v>
      </c>
      <c r="C43" t="s">
        <v>140</v>
      </c>
      <c r="D43" t="s">
        <v>141</v>
      </c>
      <c r="E43" t="s">
        <v>35</v>
      </c>
      <c r="F43" t="s">
        <v>42</v>
      </c>
      <c r="G43" s="8">
        <v>37362.300000000003</v>
      </c>
      <c r="H43" t="s">
        <v>57</v>
      </c>
      <c r="I43">
        <v>43642</v>
      </c>
      <c r="J43">
        <v>1</v>
      </c>
      <c r="K43" t="s">
        <v>19</v>
      </c>
      <c r="L43" t="s">
        <v>80</v>
      </c>
      <c r="M43">
        <v>4.9917808219178079</v>
      </c>
      <c r="N43" t="s">
        <v>27</v>
      </c>
      <c r="O43" s="8">
        <f>Table1[[#This Row],[Salary]]*$H$3</f>
        <v>3736.2300000000005</v>
      </c>
      <c r="P43" s="8">
        <f>IF(Table1[[#This Row],[Tenure]]&lt;3, 2%,IF(Table1[[#This Row],[Tenure]]&lt;5, 5%,10%))*Table1[[#This Row],[Salary]]</f>
        <v>1868.1150000000002</v>
      </c>
      <c r="Q43" cm="1">
        <f t="array" ref="Q43">_xlfn.IFS(Table1[[#This Row],[Tenure]]&lt;3, 2%,Table1[[#This Row],[Tenure]]&lt;5, 5%,TRUE, 10%)*Table1[[#This Row],[Salary]]</f>
        <v>1868.1150000000002</v>
      </c>
    </row>
    <row r="44" spans="2:17" x14ac:dyDescent="0.3">
      <c r="B44" t="s">
        <v>142</v>
      </c>
      <c r="C44" t="s">
        <v>143</v>
      </c>
      <c r="D44" t="s">
        <v>144</v>
      </c>
      <c r="E44" t="s">
        <v>16</v>
      </c>
      <c r="F44" t="s">
        <v>17</v>
      </c>
      <c r="G44" s="8">
        <v>84745.93</v>
      </c>
      <c r="H44" t="s">
        <v>18</v>
      </c>
      <c r="I44">
        <v>43707</v>
      </c>
      <c r="J44">
        <v>1</v>
      </c>
      <c r="K44" t="s">
        <v>19</v>
      </c>
      <c r="L44" t="s">
        <v>20</v>
      </c>
      <c r="M44">
        <v>4.8136986301369866</v>
      </c>
      <c r="N44" t="s">
        <v>27</v>
      </c>
      <c r="O44" s="8">
        <f>Table1[[#This Row],[Salary]]*$H$3</f>
        <v>8474.5929999999989</v>
      </c>
      <c r="P44" s="8">
        <f>IF(Table1[[#This Row],[Tenure]]&lt;3, 2%,IF(Table1[[#This Row],[Tenure]]&lt;5, 5%,10%))*Table1[[#This Row],[Salary]]</f>
        <v>4237.2964999999995</v>
      </c>
      <c r="Q44" cm="1">
        <f t="array" ref="Q44">_xlfn.IFS(Table1[[#This Row],[Tenure]]&lt;3, 2%,Table1[[#This Row],[Tenure]]&lt;5, 5%,TRUE, 10%)*Table1[[#This Row],[Salary]]</f>
        <v>4237.2964999999995</v>
      </c>
    </row>
    <row r="45" spans="2:17" x14ac:dyDescent="0.3">
      <c r="B45" t="s">
        <v>145</v>
      </c>
      <c r="C45" t="s">
        <v>146</v>
      </c>
      <c r="D45" t="s">
        <v>147</v>
      </c>
      <c r="E45" t="s">
        <v>35</v>
      </c>
      <c r="F45" t="s">
        <v>126</v>
      </c>
      <c r="G45" s="8">
        <v>32192.15</v>
      </c>
      <c r="H45" t="s">
        <v>57</v>
      </c>
      <c r="I45">
        <v>44473</v>
      </c>
      <c r="J45">
        <v>1</v>
      </c>
      <c r="K45" t="s">
        <v>19</v>
      </c>
      <c r="L45" t="s">
        <v>26</v>
      </c>
      <c r="M45">
        <v>2.7150684931506848</v>
      </c>
      <c r="N45" t="s">
        <v>27</v>
      </c>
      <c r="O45" s="8">
        <f>Table1[[#This Row],[Salary]]*$H$3</f>
        <v>3219.2150000000001</v>
      </c>
      <c r="P45" s="8">
        <f>IF(Table1[[#This Row],[Tenure]]&lt;3, 2%,IF(Table1[[#This Row],[Tenure]]&lt;5, 5%,10%))*Table1[[#This Row],[Salary]]</f>
        <v>643.84300000000007</v>
      </c>
      <c r="Q45" cm="1">
        <f t="array" ref="Q45">_xlfn.IFS(Table1[[#This Row],[Tenure]]&lt;3, 2%,Table1[[#This Row],[Tenure]]&lt;5, 5%,TRUE, 10%)*Table1[[#This Row],[Salary]]</f>
        <v>643.84300000000007</v>
      </c>
    </row>
    <row r="46" spans="2:17" x14ac:dyDescent="0.3">
      <c r="B46" t="s">
        <v>148</v>
      </c>
      <c r="C46" t="s">
        <v>149</v>
      </c>
      <c r="D46" t="s">
        <v>150</v>
      </c>
      <c r="E46" t="s">
        <v>35</v>
      </c>
      <c r="F46" t="s">
        <v>116</v>
      </c>
      <c r="G46" s="8">
        <v>36714.379999999997</v>
      </c>
      <c r="H46" t="s">
        <v>57</v>
      </c>
      <c r="I46">
        <v>44175</v>
      </c>
      <c r="J46">
        <v>1</v>
      </c>
      <c r="K46" t="s">
        <v>19</v>
      </c>
      <c r="L46" t="s">
        <v>72</v>
      </c>
      <c r="M46">
        <v>3.5315068493150683</v>
      </c>
      <c r="N46" t="s">
        <v>27</v>
      </c>
      <c r="O46" s="8">
        <f>Table1[[#This Row],[Salary]]*$H$3</f>
        <v>3671.4380000000001</v>
      </c>
      <c r="P46" s="8">
        <f>IF(Table1[[#This Row],[Tenure]]&lt;3, 2%,IF(Table1[[#This Row],[Tenure]]&lt;5, 5%,10%))*Table1[[#This Row],[Salary]]</f>
        <v>1835.7190000000001</v>
      </c>
      <c r="Q46" cm="1">
        <f t="array" ref="Q46">_xlfn.IFS(Table1[[#This Row],[Tenure]]&lt;3, 2%,Table1[[#This Row],[Tenure]]&lt;5, 5%,TRUE, 10%)*Table1[[#This Row],[Salary]]</f>
        <v>1835.7190000000001</v>
      </c>
    </row>
    <row r="47" spans="2:17" x14ac:dyDescent="0.3">
      <c r="B47" t="s">
        <v>151</v>
      </c>
      <c r="C47" t="s">
        <v>152</v>
      </c>
      <c r="D47" t="s">
        <v>153</v>
      </c>
      <c r="E47" t="s">
        <v>16</v>
      </c>
      <c r="F47" t="s">
        <v>87</v>
      </c>
      <c r="G47" s="8">
        <v>89690.38</v>
      </c>
      <c r="H47" t="s">
        <v>18</v>
      </c>
      <c r="I47">
        <v>43206</v>
      </c>
      <c r="J47">
        <v>1</v>
      </c>
      <c r="K47" t="s">
        <v>19</v>
      </c>
      <c r="L47" t="s">
        <v>20</v>
      </c>
      <c r="M47">
        <v>6.1863013698630134</v>
      </c>
      <c r="N47" t="s">
        <v>27</v>
      </c>
      <c r="O47" s="8">
        <f>Table1[[#This Row],[Salary]]*$H$3</f>
        <v>8969.0380000000005</v>
      </c>
      <c r="P47" s="8">
        <f>IF(Table1[[#This Row],[Tenure]]&lt;3, 2%,IF(Table1[[#This Row],[Tenure]]&lt;5, 5%,10%))*Table1[[#This Row],[Salary]]</f>
        <v>8969.0380000000005</v>
      </c>
      <c r="Q47" cm="1">
        <f t="array" ref="Q47">_xlfn.IFS(Table1[[#This Row],[Tenure]]&lt;3, 2%,Table1[[#This Row],[Tenure]]&lt;5, 5%,TRUE, 10%)*Table1[[#This Row],[Salary]]</f>
        <v>8969.0380000000005</v>
      </c>
    </row>
    <row r="48" spans="2:17" x14ac:dyDescent="0.3">
      <c r="B48" t="s">
        <v>154</v>
      </c>
      <c r="C48" t="s">
        <v>155</v>
      </c>
      <c r="D48" t="s">
        <v>156</v>
      </c>
      <c r="E48" t="s">
        <v>16</v>
      </c>
      <c r="F48" t="s">
        <v>126</v>
      </c>
      <c r="G48" s="8">
        <v>39535.49</v>
      </c>
      <c r="H48" t="s">
        <v>57</v>
      </c>
      <c r="I48">
        <v>43397</v>
      </c>
      <c r="J48">
        <v>0.3</v>
      </c>
      <c r="K48" t="s">
        <v>19</v>
      </c>
      <c r="L48" t="s">
        <v>38</v>
      </c>
      <c r="M48">
        <v>5.6630136986301371</v>
      </c>
      <c r="N48" t="s">
        <v>21</v>
      </c>
      <c r="O48" s="8">
        <f>Table1[[#This Row],[Salary]]*$H$3</f>
        <v>3953.549</v>
      </c>
      <c r="P48" s="8">
        <f>IF(Table1[[#This Row],[Tenure]]&lt;3, 2%,IF(Table1[[#This Row],[Tenure]]&lt;5, 5%,10%))*Table1[[#This Row],[Salary]]</f>
        <v>3953.549</v>
      </c>
      <c r="Q48" cm="1">
        <f t="array" ref="Q48">_xlfn.IFS(Table1[[#This Row],[Tenure]]&lt;3, 2%,Table1[[#This Row],[Tenure]]&lt;5, 5%,TRUE, 10%)*Table1[[#This Row],[Salary]]</f>
        <v>3953.549</v>
      </c>
    </row>
    <row r="49" spans="2:17" x14ac:dyDescent="0.3">
      <c r="B49" t="s">
        <v>157</v>
      </c>
      <c r="C49" t="s">
        <v>158</v>
      </c>
      <c r="D49" t="s">
        <v>159</v>
      </c>
      <c r="E49" t="s">
        <v>35</v>
      </c>
      <c r="F49" t="s">
        <v>126</v>
      </c>
      <c r="G49" s="8">
        <v>62195.47</v>
      </c>
      <c r="H49" t="s">
        <v>18</v>
      </c>
      <c r="I49">
        <v>44434</v>
      </c>
      <c r="J49">
        <v>1</v>
      </c>
      <c r="K49" t="s">
        <v>19</v>
      </c>
      <c r="L49" t="s">
        <v>38</v>
      </c>
      <c r="M49">
        <v>2.8219178082191783</v>
      </c>
      <c r="N49" t="s">
        <v>27</v>
      </c>
      <c r="O49" s="8">
        <f>Table1[[#This Row],[Salary]]*$H$3</f>
        <v>6219.5470000000005</v>
      </c>
      <c r="P49" s="8">
        <f>IF(Table1[[#This Row],[Tenure]]&lt;3, 2%,IF(Table1[[#This Row],[Tenure]]&lt;5, 5%,10%))*Table1[[#This Row],[Salary]]</f>
        <v>1243.9094</v>
      </c>
      <c r="Q49" cm="1">
        <f t="array" ref="Q49">_xlfn.IFS(Table1[[#This Row],[Tenure]]&lt;3, 2%,Table1[[#This Row],[Tenure]]&lt;5, 5%,TRUE, 10%)*Table1[[#This Row],[Salary]]</f>
        <v>1243.9094</v>
      </c>
    </row>
    <row r="50" spans="2:17" x14ac:dyDescent="0.3">
      <c r="B50" t="s">
        <v>160</v>
      </c>
      <c r="C50" t="s">
        <v>161</v>
      </c>
      <c r="D50" t="s">
        <v>162</v>
      </c>
      <c r="E50" t="s">
        <v>35</v>
      </c>
      <c r="F50" t="s">
        <v>64</v>
      </c>
      <c r="G50" s="8">
        <v>72876.91</v>
      </c>
      <c r="H50" t="s">
        <v>18</v>
      </c>
      <c r="I50">
        <v>43837</v>
      </c>
      <c r="J50">
        <v>1</v>
      </c>
      <c r="K50" t="s">
        <v>19</v>
      </c>
      <c r="L50" t="s">
        <v>38</v>
      </c>
      <c r="M50">
        <v>4.4575342465753423</v>
      </c>
      <c r="N50" t="s">
        <v>27</v>
      </c>
      <c r="O50" s="8">
        <f>Table1[[#This Row],[Salary]]*$H$3</f>
        <v>7287.6910000000007</v>
      </c>
      <c r="P50" s="8">
        <f>IF(Table1[[#This Row],[Tenure]]&lt;3, 2%,IF(Table1[[#This Row],[Tenure]]&lt;5, 5%,10%))*Table1[[#This Row],[Salary]]</f>
        <v>3643.8455000000004</v>
      </c>
      <c r="Q50" cm="1">
        <f t="array" ref="Q50">_xlfn.IFS(Table1[[#This Row],[Tenure]]&lt;3, 2%,Table1[[#This Row],[Tenure]]&lt;5, 5%,TRUE, 10%)*Table1[[#This Row],[Salary]]</f>
        <v>3643.8455000000004</v>
      </c>
    </row>
    <row r="51" spans="2:17" x14ac:dyDescent="0.3">
      <c r="B51" t="s">
        <v>163</v>
      </c>
      <c r="C51" t="s">
        <v>164</v>
      </c>
      <c r="D51" t="s">
        <v>165</v>
      </c>
      <c r="E51" t="s">
        <v>35</v>
      </c>
      <c r="F51" t="s">
        <v>49</v>
      </c>
      <c r="G51" s="8">
        <v>66572.58</v>
      </c>
      <c r="H51" t="s">
        <v>18</v>
      </c>
      <c r="I51">
        <v>44193</v>
      </c>
      <c r="J51">
        <v>1</v>
      </c>
      <c r="K51" t="s">
        <v>19</v>
      </c>
      <c r="L51" t="s">
        <v>72</v>
      </c>
      <c r="M51">
        <v>3.4821917808219176</v>
      </c>
      <c r="N51" t="s">
        <v>27</v>
      </c>
      <c r="O51" s="8">
        <f>Table1[[#This Row],[Salary]]*$H$3</f>
        <v>6657.2580000000007</v>
      </c>
      <c r="P51" s="8">
        <f>IF(Table1[[#This Row],[Tenure]]&lt;3, 2%,IF(Table1[[#This Row],[Tenure]]&lt;5, 5%,10%))*Table1[[#This Row],[Salary]]</f>
        <v>3328.6290000000004</v>
      </c>
      <c r="Q51" cm="1">
        <f t="array" ref="Q51">_xlfn.IFS(Table1[[#This Row],[Tenure]]&lt;3, 2%,Table1[[#This Row],[Tenure]]&lt;5, 5%,TRUE, 10%)*Table1[[#This Row],[Salary]]</f>
        <v>3328.6290000000004</v>
      </c>
    </row>
    <row r="52" spans="2:17" x14ac:dyDescent="0.3">
      <c r="B52" t="s">
        <v>163</v>
      </c>
      <c r="C52" t="s">
        <v>166</v>
      </c>
      <c r="D52" t="s">
        <v>167</v>
      </c>
      <c r="E52" t="s">
        <v>35</v>
      </c>
      <c r="F52" t="s">
        <v>49</v>
      </c>
      <c r="G52" s="8">
        <v>66572.58</v>
      </c>
      <c r="H52" t="s">
        <v>18</v>
      </c>
      <c r="I52">
        <v>44193</v>
      </c>
      <c r="J52">
        <v>1</v>
      </c>
      <c r="K52" t="s">
        <v>19</v>
      </c>
      <c r="L52" t="s">
        <v>72</v>
      </c>
      <c r="M52">
        <v>3.4821917808219176</v>
      </c>
      <c r="N52" t="s">
        <v>27</v>
      </c>
      <c r="O52" s="8">
        <f>Table1[[#This Row],[Salary]]*$H$3</f>
        <v>6657.2580000000007</v>
      </c>
      <c r="P52" s="8">
        <f>IF(Table1[[#This Row],[Tenure]]&lt;3, 2%,IF(Table1[[#This Row],[Tenure]]&lt;5, 5%,10%))*Table1[[#This Row],[Salary]]</f>
        <v>3328.6290000000004</v>
      </c>
      <c r="Q52" cm="1">
        <f t="array" ref="Q52">_xlfn.IFS(Table1[[#This Row],[Tenure]]&lt;3, 2%,Table1[[#This Row],[Tenure]]&lt;5, 5%,TRUE, 10%)*Table1[[#This Row],[Salary]]</f>
        <v>3328.6290000000004</v>
      </c>
    </row>
    <row r="53" spans="2:17" x14ac:dyDescent="0.3">
      <c r="B53" t="s">
        <v>168</v>
      </c>
      <c r="C53" t="s">
        <v>169</v>
      </c>
      <c r="D53" t="s">
        <v>170</v>
      </c>
      <c r="E53" t="s">
        <v>16</v>
      </c>
      <c r="F53" t="s">
        <v>64</v>
      </c>
      <c r="G53" s="8">
        <v>35943.620000000003</v>
      </c>
      <c r="H53" t="s">
        <v>57</v>
      </c>
      <c r="I53">
        <v>44078</v>
      </c>
      <c r="J53">
        <v>1</v>
      </c>
      <c r="K53" t="s">
        <v>19</v>
      </c>
      <c r="L53" t="s">
        <v>31</v>
      </c>
      <c r="M53">
        <v>3.7972602739726029</v>
      </c>
      <c r="N53" t="s">
        <v>27</v>
      </c>
      <c r="O53" s="8">
        <f>Table1[[#This Row],[Salary]]*$H$3</f>
        <v>3594.3620000000005</v>
      </c>
      <c r="P53" s="8">
        <f>IF(Table1[[#This Row],[Tenure]]&lt;3, 2%,IF(Table1[[#This Row],[Tenure]]&lt;5, 5%,10%))*Table1[[#This Row],[Salary]]</f>
        <v>1797.1810000000003</v>
      </c>
      <c r="Q53" cm="1">
        <f t="array" ref="Q53">_xlfn.IFS(Table1[[#This Row],[Tenure]]&lt;3, 2%,Table1[[#This Row],[Tenure]]&lt;5, 5%,TRUE, 10%)*Table1[[#This Row],[Salary]]</f>
        <v>1797.1810000000003</v>
      </c>
    </row>
    <row r="54" spans="2:17" x14ac:dyDescent="0.3">
      <c r="B54" t="s">
        <v>171</v>
      </c>
      <c r="C54" t="s">
        <v>172</v>
      </c>
      <c r="D54" t="s">
        <v>173</v>
      </c>
      <c r="E54" t="s">
        <v>35</v>
      </c>
      <c r="F54" t="s">
        <v>53</v>
      </c>
      <c r="G54" s="8">
        <v>119022.49</v>
      </c>
      <c r="H54" t="s">
        <v>37</v>
      </c>
      <c r="I54">
        <v>44431</v>
      </c>
      <c r="J54">
        <v>1</v>
      </c>
      <c r="K54" t="s">
        <v>19</v>
      </c>
      <c r="L54" t="s">
        <v>80</v>
      </c>
      <c r="M54">
        <v>2.8301369863013699</v>
      </c>
      <c r="N54" t="s">
        <v>27</v>
      </c>
      <c r="O54" s="8">
        <f>Table1[[#This Row],[Salary]]*$H$3</f>
        <v>11902.249000000002</v>
      </c>
      <c r="P54" s="8">
        <f>IF(Table1[[#This Row],[Tenure]]&lt;3, 2%,IF(Table1[[#This Row],[Tenure]]&lt;5, 5%,10%))*Table1[[#This Row],[Salary]]</f>
        <v>2380.4498000000003</v>
      </c>
      <c r="Q54" cm="1">
        <f t="array" ref="Q54">_xlfn.IFS(Table1[[#This Row],[Tenure]]&lt;3, 2%,Table1[[#This Row],[Tenure]]&lt;5, 5%,TRUE, 10%)*Table1[[#This Row],[Salary]]</f>
        <v>2380.4498000000003</v>
      </c>
    </row>
    <row r="55" spans="2:17" x14ac:dyDescent="0.3">
      <c r="B55" t="s">
        <v>174</v>
      </c>
      <c r="C55" t="s">
        <v>175</v>
      </c>
      <c r="D55" t="s">
        <v>176</v>
      </c>
      <c r="E55" t="s">
        <v>35</v>
      </c>
      <c r="F55" t="s">
        <v>42</v>
      </c>
      <c r="G55" s="8">
        <v>65699.02</v>
      </c>
      <c r="H55" t="s">
        <v>18</v>
      </c>
      <c r="I55">
        <v>43951</v>
      </c>
      <c r="J55">
        <v>1</v>
      </c>
      <c r="K55" t="s">
        <v>19</v>
      </c>
      <c r="L55" t="s">
        <v>31</v>
      </c>
      <c r="M55">
        <v>4.1452054794520548</v>
      </c>
      <c r="N55" t="s">
        <v>27</v>
      </c>
      <c r="O55" s="8">
        <f>Table1[[#This Row],[Salary]]*$H$3</f>
        <v>6569.902000000001</v>
      </c>
      <c r="P55" s="8">
        <f>IF(Table1[[#This Row],[Tenure]]&lt;3, 2%,IF(Table1[[#This Row],[Tenure]]&lt;5, 5%,10%))*Table1[[#This Row],[Salary]]</f>
        <v>3284.9510000000005</v>
      </c>
      <c r="Q55" cm="1">
        <f t="array" ref="Q55">_xlfn.IFS(Table1[[#This Row],[Tenure]]&lt;3, 2%,Table1[[#This Row],[Tenure]]&lt;5, 5%,TRUE, 10%)*Table1[[#This Row],[Salary]]</f>
        <v>3284.9510000000005</v>
      </c>
    </row>
    <row r="56" spans="2:17" x14ac:dyDescent="0.3">
      <c r="B56" t="s">
        <v>177</v>
      </c>
      <c r="C56" t="s">
        <v>178</v>
      </c>
      <c r="D56" t="s">
        <v>179</v>
      </c>
      <c r="E56" t="s">
        <v>16</v>
      </c>
      <c r="F56" t="s">
        <v>126</v>
      </c>
      <c r="G56" s="8">
        <v>47551.89</v>
      </c>
      <c r="H56" t="s">
        <v>57</v>
      </c>
      <c r="I56">
        <v>43468</v>
      </c>
      <c r="J56">
        <v>1</v>
      </c>
      <c r="K56" t="s">
        <v>19</v>
      </c>
      <c r="L56" t="s">
        <v>80</v>
      </c>
      <c r="M56">
        <v>5.4684931506849317</v>
      </c>
      <c r="N56" t="s">
        <v>27</v>
      </c>
      <c r="O56" s="8">
        <f>Table1[[#This Row],[Salary]]*$H$3</f>
        <v>4755.1890000000003</v>
      </c>
      <c r="P56" s="8">
        <f>IF(Table1[[#This Row],[Tenure]]&lt;3, 2%,IF(Table1[[#This Row],[Tenure]]&lt;5, 5%,10%))*Table1[[#This Row],[Salary]]</f>
        <v>4755.1890000000003</v>
      </c>
      <c r="Q56" cm="1">
        <f t="array" ref="Q56">_xlfn.IFS(Table1[[#This Row],[Tenure]]&lt;3, 2%,Table1[[#This Row],[Tenure]]&lt;5, 5%,TRUE, 10%)*Table1[[#This Row],[Salary]]</f>
        <v>4755.1890000000003</v>
      </c>
    </row>
    <row r="57" spans="2:17" x14ac:dyDescent="0.3">
      <c r="B57" t="s">
        <v>180</v>
      </c>
      <c r="C57" t="s">
        <v>29</v>
      </c>
      <c r="D57" t="s">
        <v>30</v>
      </c>
      <c r="E57" t="s">
        <v>16</v>
      </c>
      <c r="F57" t="s">
        <v>25</v>
      </c>
      <c r="G57" s="8">
        <v>80695.740000000005</v>
      </c>
      <c r="H57" t="s">
        <v>18</v>
      </c>
      <c r="I57">
        <v>43787</v>
      </c>
      <c r="J57">
        <v>0.8</v>
      </c>
      <c r="K57" t="s">
        <v>19</v>
      </c>
      <c r="L57" t="s">
        <v>31</v>
      </c>
      <c r="M57">
        <v>4.5945205479452058</v>
      </c>
      <c r="N57" t="s">
        <v>21</v>
      </c>
      <c r="O57" s="8">
        <f>Table1[[#This Row],[Salary]]*$H$3</f>
        <v>8069.5740000000005</v>
      </c>
      <c r="P57" s="8">
        <f>IF(Table1[[#This Row],[Tenure]]&lt;3, 2%,IF(Table1[[#This Row],[Tenure]]&lt;5, 5%,10%))*Table1[[#This Row],[Salary]]</f>
        <v>4034.7870000000003</v>
      </c>
      <c r="Q57" cm="1">
        <f t="array" ref="Q57">_xlfn.IFS(Table1[[#This Row],[Tenure]]&lt;3, 2%,Table1[[#This Row],[Tenure]]&lt;5, 5%,TRUE, 10%)*Table1[[#This Row],[Salary]]</f>
        <v>4034.7870000000003</v>
      </c>
    </row>
    <row r="58" spans="2:17" x14ac:dyDescent="0.3">
      <c r="B58" t="s">
        <v>181</v>
      </c>
      <c r="C58" t="s">
        <v>182</v>
      </c>
      <c r="D58" t="s">
        <v>183</v>
      </c>
      <c r="E58" t="s">
        <v>16</v>
      </c>
      <c r="F58" t="s">
        <v>68</v>
      </c>
      <c r="G58" s="8">
        <v>92336.08</v>
      </c>
      <c r="H58" t="s">
        <v>18</v>
      </c>
      <c r="I58">
        <v>44431</v>
      </c>
      <c r="J58">
        <v>1</v>
      </c>
      <c r="K58" t="s">
        <v>19</v>
      </c>
      <c r="L58" t="s">
        <v>26</v>
      </c>
      <c r="M58">
        <v>2.8301369863013699</v>
      </c>
      <c r="N58" t="s">
        <v>27</v>
      </c>
      <c r="O58" s="8">
        <f>Table1[[#This Row],[Salary]]*$H$3</f>
        <v>9233.6080000000002</v>
      </c>
      <c r="P58" s="8">
        <f>IF(Table1[[#This Row],[Tenure]]&lt;3, 2%,IF(Table1[[#This Row],[Tenure]]&lt;5, 5%,10%))*Table1[[#This Row],[Salary]]</f>
        <v>1846.7216000000001</v>
      </c>
      <c r="Q58" cm="1">
        <f t="array" ref="Q58">_xlfn.IFS(Table1[[#This Row],[Tenure]]&lt;3, 2%,Table1[[#This Row],[Tenure]]&lt;5, 5%,TRUE, 10%)*Table1[[#This Row],[Salary]]</f>
        <v>1846.7216000000001</v>
      </c>
    </row>
    <row r="59" spans="2:17" x14ac:dyDescent="0.3">
      <c r="B59" t="s">
        <v>184</v>
      </c>
      <c r="C59" t="s">
        <v>185</v>
      </c>
      <c r="D59" t="s">
        <v>186</v>
      </c>
      <c r="E59" t="s">
        <v>16</v>
      </c>
      <c r="F59" t="s">
        <v>25</v>
      </c>
      <c r="G59" s="8">
        <v>69192.850000000006</v>
      </c>
      <c r="H59" t="s">
        <v>18</v>
      </c>
      <c r="I59">
        <v>44305</v>
      </c>
      <c r="J59">
        <v>1</v>
      </c>
      <c r="K59" t="s">
        <v>19</v>
      </c>
      <c r="L59" t="s">
        <v>31</v>
      </c>
      <c r="M59">
        <v>3.1753424657534248</v>
      </c>
      <c r="N59" t="s">
        <v>27</v>
      </c>
      <c r="O59" s="8">
        <f>Table1[[#This Row],[Salary]]*$H$3</f>
        <v>6919.2850000000008</v>
      </c>
      <c r="P59" s="8">
        <f>IF(Table1[[#This Row],[Tenure]]&lt;3, 2%,IF(Table1[[#This Row],[Tenure]]&lt;5, 5%,10%))*Table1[[#This Row],[Salary]]</f>
        <v>3459.6425000000004</v>
      </c>
      <c r="Q59" cm="1">
        <f t="array" ref="Q59">_xlfn.IFS(Table1[[#This Row],[Tenure]]&lt;3, 2%,Table1[[#This Row],[Tenure]]&lt;5, 5%,TRUE, 10%)*Table1[[#This Row],[Salary]]</f>
        <v>3459.6425000000004</v>
      </c>
    </row>
    <row r="60" spans="2:17" x14ac:dyDescent="0.3">
      <c r="B60" t="s">
        <v>187</v>
      </c>
      <c r="C60" t="s">
        <v>188</v>
      </c>
      <c r="D60" t="s">
        <v>189</v>
      </c>
      <c r="E60" t="s">
        <v>190</v>
      </c>
      <c r="F60" t="s">
        <v>116</v>
      </c>
      <c r="G60" s="8">
        <v>104802.63</v>
      </c>
      <c r="H60" t="s">
        <v>37</v>
      </c>
      <c r="I60">
        <v>44502</v>
      </c>
      <c r="J60">
        <v>1</v>
      </c>
      <c r="K60" t="s">
        <v>19</v>
      </c>
      <c r="L60" t="s">
        <v>26</v>
      </c>
      <c r="M60">
        <v>2.6356164383561644</v>
      </c>
      <c r="N60" t="s">
        <v>27</v>
      </c>
      <c r="O60" s="8">
        <f>Table1[[#This Row],[Salary]]*$H$3</f>
        <v>10480.263000000001</v>
      </c>
      <c r="P60" s="8">
        <f>IF(Table1[[#This Row],[Tenure]]&lt;3, 2%,IF(Table1[[#This Row],[Tenure]]&lt;5, 5%,10%))*Table1[[#This Row],[Salary]]</f>
        <v>2096.0526</v>
      </c>
      <c r="Q60" cm="1">
        <f t="array" ref="Q60">_xlfn.IFS(Table1[[#This Row],[Tenure]]&lt;3, 2%,Table1[[#This Row],[Tenure]]&lt;5, 5%,TRUE, 10%)*Table1[[#This Row],[Salary]]</f>
        <v>2096.0526</v>
      </c>
    </row>
    <row r="61" spans="2:17" x14ac:dyDescent="0.3">
      <c r="B61" t="s">
        <v>191</v>
      </c>
      <c r="C61" t="s">
        <v>192</v>
      </c>
      <c r="D61" t="s">
        <v>193</v>
      </c>
      <c r="E61" t="s">
        <v>16</v>
      </c>
      <c r="F61" t="s">
        <v>25</v>
      </c>
      <c r="G61" s="8">
        <v>98000</v>
      </c>
      <c r="H61" t="s">
        <v>18</v>
      </c>
      <c r="I61">
        <v>43710</v>
      </c>
      <c r="J61">
        <v>0.9</v>
      </c>
      <c r="K61" t="s">
        <v>19</v>
      </c>
      <c r="L61" t="s">
        <v>76</v>
      </c>
      <c r="M61">
        <v>4.8054794520547945</v>
      </c>
      <c r="N61" t="s">
        <v>21</v>
      </c>
      <c r="O61" s="8">
        <f>Table1[[#This Row],[Salary]]*$H$3</f>
        <v>9800</v>
      </c>
      <c r="P61" s="8">
        <f>IF(Table1[[#This Row],[Tenure]]&lt;3, 2%,IF(Table1[[#This Row],[Tenure]]&lt;5, 5%,10%))*Table1[[#This Row],[Salary]]</f>
        <v>4900</v>
      </c>
      <c r="Q61" cm="1">
        <f t="array" ref="Q61">_xlfn.IFS(Table1[[#This Row],[Tenure]]&lt;3, 2%,Table1[[#This Row],[Tenure]]&lt;5, 5%,TRUE, 10%)*Table1[[#This Row],[Salary]]</f>
        <v>4900</v>
      </c>
    </row>
    <row r="62" spans="2:17" x14ac:dyDescent="0.3">
      <c r="B62" t="s">
        <v>194</v>
      </c>
      <c r="C62" t="s">
        <v>195</v>
      </c>
      <c r="D62" t="s">
        <v>196</v>
      </c>
      <c r="E62" t="s">
        <v>16</v>
      </c>
      <c r="F62" t="s">
        <v>126</v>
      </c>
      <c r="G62" s="8">
        <v>77045.440000000002</v>
      </c>
      <c r="H62" t="s">
        <v>18</v>
      </c>
      <c r="I62">
        <v>43636</v>
      </c>
      <c r="J62">
        <v>1</v>
      </c>
      <c r="K62" t="s">
        <v>19</v>
      </c>
      <c r="L62" t="s">
        <v>38</v>
      </c>
      <c r="M62">
        <v>5.0082191780821921</v>
      </c>
      <c r="N62" t="s">
        <v>27</v>
      </c>
      <c r="O62" s="8">
        <f>Table1[[#This Row],[Salary]]*$H$3</f>
        <v>7704.5440000000008</v>
      </c>
      <c r="P62" s="8">
        <f>IF(Table1[[#This Row],[Tenure]]&lt;3, 2%,IF(Table1[[#This Row],[Tenure]]&lt;5, 5%,10%))*Table1[[#This Row],[Salary]]</f>
        <v>7704.5440000000008</v>
      </c>
      <c r="Q62" cm="1">
        <f t="array" ref="Q62">_xlfn.IFS(Table1[[#This Row],[Tenure]]&lt;3, 2%,Table1[[#This Row],[Tenure]]&lt;5, 5%,TRUE, 10%)*Table1[[#This Row],[Salary]]</f>
        <v>7704.5440000000008</v>
      </c>
    </row>
    <row r="63" spans="2:17" x14ac:dyDescent="0.3">
      <c r="B63" t="s">
        <v>197</v>
      </c>
      <c r="C63" t="s">
        <v>198</v>
      </c>
      <c r="D63" t="s">
        <v>199</v>
      </c>
      <c r="E63" t="s">
        <v>35</v>
      </c>
      <c r="F63" t="s">
        <v>25</v>
      </c>
      <c r="G63" s="8">
        <v>110042.37</v>
      </c>
      <c r="H63" t="s">
        <v>37</v>
      </c>
      <c r="I63">
        <v>43914</v>
      </c>
      <c r="J63">
        <v>1</v>
      </c>
      <c r="K63" t="s">
        <v>19</v>
      </c>
      <c r="L63" t="s">
        <v>31</v>
      </c>
      <c r="M63">
        <v>4.2465753424657535</v>
      </c>
      <c r="N63" t="s">
        <v>27</v>
      </c>
      <c r="O63" s="8">
        <f>Table1[[#This Row],[Salary]]*$H$3</f>
        <v>11004.237000000001</v>
      </c>
      <c r="P63" s="8">
        <f>IF(Table1[[#This Row],[Tenure]]&lt;3, 2%,IF(Table1[[#This Row],[Tenure]]&lt;5, 5%,10%))*Table1[[#This Row],[Salary]]</f>
        <v>5502.1185000000005</v>
      </c>
      <c r="Q63" cm="1">
        <f t="array" ref="Q63">_xlfn.IFS(Table1[[#This Row],[Tenure]]&lt;3, 2%,Table1[[#This Row],[Tenure]]&lt;5, 5%,TRUE, 10%)*Table1[[#This Row],[Salary]]</f>
        <v>5502.1185000000005</v>
      </c>
    </row>
    <row r="64" spans="2:17" x14ac:dyDescent="0.3">
      <c r="B64" t="s">
        <v>200</v>
      </c>
      <c r="C64" t="s">
        <v>201</v>
      </c>
      <c r="D64" t="s">
        <v>202</v>
      </c>
      <c r="E64" t="s">
        <v>35</v>
      </c>
      <c r="F64" t="s">
        <v>68</v>
      </c>
      <c r="G64" s="8">
        <v>62281.24</v>
      </c>
      <c r="H64" t="s">
        <v>18</v>
      </c>
      <c r="I64">
        <v>43272</v>
      </c>
      <c r="J64">
        <v>1</v>
      </c>
      <c r="K64" t="s">
        <v>19</v>
      </c>
      <c r="L64" t="s">
        <v>38</v>
      </c>
      <c r="M64">
        <v>6.0054794520547947</v>
      </c>
      <c r="N64" t="s">
        <v>27</v>
      </c>
      <c r="O64" s="8">
        <f>Table1[[#This Row],[Salary]]*$H$3</f>
        <v>6228.1239999999998</v>
      </c>
      <c r="P64" s="8">
        <f>IF(Table1[[#This Row],[Tenure]]&lt;3, 2%,IF(Table1[[#This Row],[Tenure]]&lt;5, 5%,10%))*Table1[[#This Row],[Salary]]</f>
        <v>6228.1239999999998</v>
      </c>
      <c r="Q64" cm="1">
        <f t="array" ref="Q64">_xlfn.IFS(Table1[[#This Row],[Tenure]]&lt;3, 2%,Table1[[#This Row],[Tenure]]&lt;5, 5%,TRUE, 10%)*Table1[[#This Row],[Salary]]</f>
        <v>6228.1239999999998</v>
      </c>
    </row>
    <row r="65" spans="2:17" x14ac:dyDescent="0.3">
      <c r="B65" t="s">
        <v>203</v>
      </c>
      <c r="C65" t="s">
        <v>204</v>
      </c>
      <c r="D65" t="s">
        <v>205</v>
      </c>
      <c r="E65" t="s">
        <v>16</v>
      </c>
      <c r="F65" t="s">
        <v>17</v>
      </c>
      <c r="G65" s="8">
        <v>86010.54</v>
      </c>
      <c r="H65" t="s">
        <v>18</v>
      </c>
      <c r="I65">
        <v>43164</v>
      </c>
      <c r="J65">
        <v>1</v>
      </c>
      <c r="K65" t="s">
        <v>19</v>
      </c>
      <c r="L65" t="s">
        <v>72</v>
      </c>
      <c r="M65">
        <v>6.3013698630136989</v>
      </c>
      <c r="N65" t="s">
        <v>27</v>
      </c>
      <c r="O65" s="8">
        <f>Table1[[#This Row],[Salary]]*$H$3</f>
        <v>8601.0540000000001</v>
      </c>
      <c r="P65" s="8">
        <f>IF(Table1[[#This Row],[Tenure]]&lt;3, 2%,IF(Table1[[#This Row],[Tenure]]&lt;5, 5%,10%))*Table1[[#This Row],[Salary]]</f>
        <v>8601.0540000000001</v>
      </c>
      <c r="Q65" cm="1">
        <f t="array" ref="Q65">_xlfn.IFS(Table1[[#This Row],[Tenure]]&lt;3, 2%,Table1[[#This Row],[Tenure]]&lt;5, 5%,TRUE, 10%)*Table1[[#This Row],[Salary]]</f>
        <v>8601.0540000000001</v>
      </c>
    </row>
    <row r="66" spans="2:17" x14ac:dyDescent="0.3">
      <c r="B66" t="s">
        <v>206</v>
      </c>
      <c r="C66" t="s">
        <v>207</v>
      </c>
      <c r="D66" t="s">
        <v>208</v>
      </c>
      <c r="E66" t="s">
        <v>35</v>
      </c>
      <c r="F66" t="s">
        <v>36</v>
      </c>
      <c r="G66" s="8">
        <v>118976.16</v>
      </c>
      <c r="H66" t="s">
        <v>37</v>
      </c>
      <c r="I66">
        <v>44120</v>
      </c>
      <c r="J66">
        <v>1</v>
      </c>
      <c r="K66" t="s">
        <v>19</v>
      </c>
      <c r="L66" t="s">
        <v>20</v>
      </c>
      <c r="M66">
        <v>3.6821917808219178</v>
      </c>
      <c r="N66" t="s">
        <v>27</v>
      </c>
      <c r="O66" s="8">
        <f>Table1[[#This Row],[Salary]]*$H$3</f>
        <v>11897.616000000002</v>
      </c>
      <c r="P66" s="8">
        <f>IF(Table1[[#This Row],[Tenure]]&lt;3, 2%,IF(Table1[[#This Row],[Tenure]]&lt;5, 5%,10%))*Table1[[#This Row],[Salary]]</f>
        <v>5948.8080000000009</v>
      </c>
      <c r="Q66" cm="1">
        <f t="array" ref="Q66">_xlfn.IFS(Table1[[#This Row],[Tenure]]&lt;3, 2%,Table1[[#This Row],[Tenure]]&lt;5, 5%,TRUE, 10%)*Table1[[#This Row],[Salary]]</f>
        <v>5948.8080000000009</v>
      </c>
    </row>
    <row r="67" spans="2:17" x14ac:dyDescent="0.3">
      <c r="B67" t="s">
        <v>209</v>
      </c>
      <c r="C67" t="s">
        <v>210</v>
      </c>
      <c r="D67" t="s">
        <v>211</v>
      </c>
      <c r="E67" t="s">
        <v>16</v>
      </c>
      <c r="F67" t="s">
        <v>87</v>
      </c>
      <c r="G67" s="8">
        <v>71229.42</v>
      </c>
      <c r="H67" t="s">
        <v>18</v>
      </c>
      <c r="I67">
        <v>44166</v>
      </c>
      <c r="J67">
        <v>1</v>
      </c>
      <c r="K67" t="s">
        <v>19</v>
      </c>
      <c r="L67" t="s">
        <v>26</v>
      </c>
      <c r="M67">
        <v>3.5561643835616437</v>
      </c>
      <c r="N67" t="s">
        <v>27</v>
      </c>
      <c r="O67" s="8">
        <f>Table1[[#This Row],[Salary]]*$H$3</f>
        <v>7122.942</v>
      </c>
      <c r="P67" s="8">
        <f>IF(Table1[[#This Row],[Tenure]]&lt;3, 2%,IF(Table1[[#This Row],[Tenure]]&lt;5, 5%,10%))*Table1[[#This Row],[Salary]]</f>
        <v>3561.471</v>
      </c>
      <c r="Q67" cm="1">
        <f t="array" ref="Q67">_xlfn.IFS(Table1[[#This Row],[Tenure]]&lt;3, 2%,Table1[[#This Row],[Tenure]]&lt;5, 5%,TRUE, 10%)*Table1[[#This Row],[Salary]]</f>
        <v>3561.471</v>
      </c>
    </row>
    <row r="68" spans="2:17" x14ac:dyDescent="0.3">
      <c r="B68" t="s">
        <v>212</v>
      </c>
      <c r="C68" t="s">
        <v>213</v>
      </c>
      <c r="D68" t="s">
        <v>214</v>
      </c>
      <c r="E68" t="s">
        <v>16</v>
      </c>
      <c r="F68" t="s">
        <v>49</v>
      </c>
      <c r="G68" s="8">
        <v>61213.01</v>
      </c>
      <c r="H68" t="s">
        <v>18</v>
      </c>
      <c r="I68">
        <v>44365</v>
      </c>
      <c r="J68">
        <v>1</v>
      </c>
      <c r="K68" t="s">
        <v>19</v>
      </c>
      <c r="L68" t="s">
        <v>72</v>
      </c>
      <c r="M68">
        <v>3.010958904109589</v>
      </c>
      <c r="N68" t="s">
        <v>27</v>
      </c>
      <c r="O68" s="8">
        <f>Table1[[#This Row],[Salary]]*$H$3</f>
        <v>6121.3010000000004</v>
      </c>
      <c r="P68" s="8">
        <f>IF(Table1[[#This Row],[Tenure]]&lt;3, 2%,IF(Table1[[#This Row],[Tenure]]&lt;5, 5%,10%))*Table1[[#This Row],[Salary]]</f>
        <v>3060.6505000000002</v>
      </c>
      <c r="Q68" cm="1">
        <f t="array" ref="Q68">_xlfn.IFS(Table1[[#This Row],[Tenure]]&lt;3, 2%,Table1[[#This Row],[Tenure]]&lt;5, 5%,TRUE, 10%)*Table1[[#This Row],[Salary]]</f>
        <v>3060.6505000000002</v>
      </c>
    </row>
    <row r="69" spans="2:17" x14ac:dyDescent="0.3">
      <c r="B69" t="s">
        <v>215</v>
      </c>
      <c r="C69" t="s">
        <v>216</v>
      </c>
      <c r="D69" t="s">
        <v>217</v>
      </c>
      <c r="E69" t="s">
        <v>35</v>
      </c>
      <c r="F69" t="s">
        <v>42</v>
      </c>
      <c r="G69" s="8">
        <v>40753.54</v>
      </c>
      <c r="H69" t="s">
        <v>57</v>
      </c>
      <c r="I69">
        <v>43152</v>
      </c>
      <c r="J69">
        <v>0.6</v>
      </c>
      <c r="K69" t="s">
        <v>19</v>
      </c>
      <c r="L69" t="s">
        <v>20</v>
      </c>
      <c r="M69">
        <v>6.3342465753424655</v>
      </c>
      <c r="N69" t="s">
        <v>21</v>
      </c>
      <c r="O69" s="8">
        <f>Table1[[#This Row],[Salary]]*$H$3</f>
        <v>4075.3540000000003</v>
      </c>
      <c r="P69" s="8">
        <f>IF(Table1[[#This Row],[Tenure]]&lt;3, 2%,IF(Table1[[#This Row],[Tenure]]&lt;5, 5%,10%))*Table1[[#This Row],[Salary]]</f>
        <v>4075.3540000000003</v>
      </c>
      <c r="Q69" cm="1">
        <f t="array" ref="Q69">_xlfn.IFS(Table1[[#This Row],[Tenure]]&lt;3, 2%,Table1[[#This Row],[Tenure]]&lt;5, 5%,TRUE, 10%)*Table1[[#This Row],[Salary]]</f>
        <v>4075.3540000000003</v>
      </c>
    </row>
    <row r="70" spans="2:17" x14ac:dyDescent="0.3">
      <c r="B70" t="s">
        <v>218</v>
      </c>
      <c r="C70" t="s">
        <v>124</v>
      </c>
      <c r="D70" t="s">
        <v>125</v>
      </c>
      <c r="E70" t="s">
        <v>16</v>
      </c>
      <c r="F70" t="s">
        <v>126</v>
      </c>
      <c r="G70" s="8">
        <v>41934.71</v>
      </c>
      <c r="H70" t="s">
        <v>57</v>
      </c>
      <c r="I70">
        <v>43943</v>
      </c>
      <c r="J70">
        <v>1</v>
      </c>
      <c r="K70" t="s">
        <v>19</v>
      </c>
      <c r="L70" t="s">
        <v>38</v>
      </c>
      <c r="M70">
        <v>4.1671232876712327</v>
      </c>
      <c r="N70" t="s">
        <v>27</v>
      </c>
      <c r="O70" s="8">
        <f>Table1[[#This Row],[Salary]]*$H$3</f>
        <v>4193.4710000000005</v>
      </c>
      <c r="P70" s="8">
        <f>IF(Table1[[#This Row],[Tenure]]&lt;3, 2%,IF(Table1[[#This Row],[Tenure]]&lt;5, 5%,10%))*Table1[[#This Row],[Salary]]</f>
        <v>2096.7355000000002</v>
      </c>
      <c r="Q70" cm="1">
        <f t="array" ref="Q70">_xlfn.IFS(Table1[[#This Row],[Tenure]]&lt;3, 2%,Table1[[#This Row],[Tenure]]&lt;5, 5%,TRUE, 10%)*Table1[[#This Row],[Salary]]</f>
        <v>2096.7355000000002</v>
      </c>
    </row>
    <row r="71" spans="2:17" x14ac:dyDescent="0.3">
      <c r="B71" t="s">
        <v>219</v>
      </c>
      <c r="C71" t="s">
        <v>220</v>
      </c>
      <c r="D71" t="s">
        <v>221</v>
      </c>
      <c r="E71" t="s">
        <v>16</v>
      </c>
      <c r="F71" t="s">
        <v>49</v>
      </c>
      <c r="G71" s="8">
        <v>111049.84</v>
      </c>
      <c r="H71" t="s">
        <v>37</v>
      </c>
      <c r="I71">
        <v>44393</v>
      </c>
      <c r="J71">
        <v>1</v>
      </c>
      <c r="K71" t="s">
        <v>19</v>
      </c>
      <c r="L71" t="s">
        <v>20</v>
      </c>
      <c r="M71">
        <v>2.9342465753424656</v>
      </c>
      <c r="N71" t="s">
        <v>27</v>
      </c>
      <c r="O71" s="8">
        <f>Table1[[#This Row],[Salary]]*$H$3</f>
        <v>11104.984</v>
      </c>
      <c r="P71" s="8">
        <f>IF(Table1[[#This Row],[Tenure]]&lt;3, 2%,IF(Table1[[#This Row],[Tenure]]&lt;5, 5%,10%))*Table1[[#This Row],[Salary]]</f>
        <v>2220.9967999999999</v>
      </c>
      <c r="Q71" cm="1">
        <f t="array" ref="Q71">_xlfn.IFS(Table1[[#This Row],[Tenure]]&lt;3, 2%,Table1[[#This Row],[Tenure]]&lt;5, 5%,TRUE, 10%)*Table1[[#This Row],[Salary]]</f>
        <v>2220.9967999999999</v>
      </c>
    </row>
    <row r="72" spans="2:17" x14ac:dyDescent="0.3">
      <c r="B72" t="s">
        <v>222</v>
      </c>
      <c r="C72" t="s">
        <v>223</v>
      </c>
      <c r="D72" t="s">
        <v>224</v>
      </c>
      <c r="E72" t="s">
        <v>35</v>
      </c>
      <c r="F72" t="s">
        <v>68</v>
      </c>
      <c r="G72" s="8">
        <v>74279.009999999995</v>
      </c>
      <c r="H72" t="s">
        <v>18</v>
      </c>
      <c r="I72">
        <v>43466</v>
      </c>
      <c r="J72">
        <v>1</v>
      </c>
      <c r="K72" t="s">
        <v>19</v>
      </c>
      <c r="L72" t="s">
        <v>20</v>
      </c>
      <c r="M72">
        <v>5.4739726027397264</v>
      </c>
      <c r="N72" t="s">
        <v>27</v>
      </c>
      <c r="O72" s="8">
        <f>Table1[[#This Row],[Salary]]*$H$3</f>
        <v>7427.9009999999998</v>
      </c>
      <c r="P72" s="8">
        <f>IF(Table1[[#This Row],[Tenure]]&lt;3, 2%,IF(Table1[[#This Row],[Tenure]]&lt;5, 5%,10%))*Table1[[#This Row],[Salary]]</f>
        <v>7427.9009999999998</v>
      </c>
      <c r="Q72" cm="1">
        <f t="array" ref="Q72">_xlfn.IFS(Table1[[#This Row],[Tenure]]&lt;3, 2%,Table1[[#This Row],[Tenure]]&lt;5, 5%,TRUE, 10%)*Table1[[#This Row],[Salary]]</f>
        <v>7427.9009999999998</v>
      </c>
    </row>
    <row r="73" spans="2:17" x14ac:dyDescent="0.3">
      <c r="B73" t="s">
        <v>225</v>
      </c>
      <c r="C73" t="s">
        <v>226</v>
      </c>
      <c r="D73" t="s">
        <v>227</v>
      </c>
      <c r="E73" t="s">
        <v>35</v>
      </c>
      <c r="F73" t="s">
        <v>116</v>
      </c>
      <c r="G73" s="8">
        <v>54137.05</v>
      </c>
      <c r="H73" t="s">
        <v>18</v>
      </c>
      <c r="I73">
        <v>43763</v>
      </c>
      <c r="J73">
        <v>1</v>
      </c>
      <c r="K73" t="s">
        <v>19</v>
      </c>
      <c r="L73" t="s">
        <v>38</v>
      </c>
      <c r="M73">
        <v>4.6602739726027398</v>
      </c>
      <c r="N73" t="s">
        <v>27</v>
      </c>
      <c r="O73" s="8">
        <f>Table1[[#This Row],[Salary]]*$H$3</f>
        <v>5413.7050000000008</v>
      </c>
      <c r="P73" s="8">
        <f>IF(Table1[[#This Row],[Tenure]]&lt;3, 2%,IF(Table1[[#This Row],[Tenure]]&lt;5, 5%,10%))*Table1[[#This Row],[Salary]]</f>
        <v>2706.8525000000004</v>
      </c>
      <c r="Q73" cm="1">
        <f t="array" ref="Q73">_xlfn.IFS(Table1[[#This Row],[Tenure]]&lt;3, 2%,Table1[[#This Row],[Tenure]]&lt;5, 5%,TRUE, 10%)*Table1[[#This Row],[Salary]]</f>
        <v>2706.8525000000004</v>
      </c>
    </row>
    <row r="74" spans="2:17" x14ac:dyDescent="0.3">
      <c r="B74" t="s">
        <v>228</v>
      </c>
      <c r="C74" t="s">
        <v>229</v>
      </c>
      <c r="D74" t="s">
        <v>230</v>
      </c>
      <c r="E74" t="s">
        <v>16</v>
      </c>
      <c r="F74" t="s">
        <v>87</v>
      </c>
      <c r="G74" s="8">
        <v>89690.38</v>
      </c>
      <c r="H74" t="s">
        <v>18</v>
      </c>
      <c r="I74">
        <v>43213</v>
      </c>
      <c r="J74">
        <v>1</v>
      </c>
      <c r="K74" t="s">
        <v>19</v>
      </c>
      <c r="L74" t="s">
        <v>26</v>
      </c>
      <c r="M74">
        <v>6.1671232876712327</v>
      </c>
      <c r="N74" t="s">
        <v>27</v>
      </c>
      <c r="O74" s="8">
        <f>Table1[[#This Row],[Salary]]*$H$3</f>
        <v>8969.0380000000005</v>
      </c>
      <c r="P74" s="8">
        <f>IF(Table1[[#This Row],[Tenure]]&lt;3, 2%,IF(Table1[[#This Row],[Tenure]]&lt;5, 5%,10%))*Table1[[#This Row],[Salary]]</f>
        <v>8969.0380000000005</v>
      </c>
      <c r="Q74" cm="1">
        <f t="array" ref="Q74">_xlfn.IFS(Table1[[#This Row],[Tenure]]&lt;3, 2%,Table1[[#This Row],[Tenure]]&lt;5, 5%,TRUE, 10%)*Table1[[#This Row],[Salary]]</f>
        <v>8969.0380000000005</v>
      </c>
    </row>
    <row r="75" spans="2:17" x14ac:dyDescent="0.3">
      <c r="B75" t="s">
        <v>231</v>
      </c>
      <c r="C75" t="s">
        <v>232</v>
      </c>
      <c r="D75" t="s">
        <v>233</v>
      </c>
      <c r="E75" t="s">
        <v>16</v>
      </c>
      <c r="F75" t="s">
        <v>94</v>
      </c>
      <c r="G75" s="8">
        <v>38438.239999999998</v>
      </c>
      <c r="H75" t="s">
        <v>57</v>
      </c>
      <c r="I75">
        <v>43962</v>
      </c>
      <c r="J75">
        <v>1</v>
      </c>
      <c r="K75" t="s">
        <v>19</v>
      </c>
      <c r="L75" t="s">
        <v>72</v>
      </c>
      <c r="M75">
        <v>4.1150684931506847</v>
      </c>
      <c r="N75" t="s">
        <v>27</v>
      </c>
      <c r="O75" s="8">
        <f>Table1[[#This Row],[Salary]]*$H$3</f>
        <v>3843.8240000000001</v>
      </c>
      <c r="P75" s="8">
        <f>IF(Table1[[#This Row],[Tenure]]&lt;3, 2%,IF(Table1[[#This Row],[Tenure]]&lt;5, 5%,10%))*Table1[[#This Row],[Salary]]</f>
        <v>1921.912</v>
      </c>
      <c r="Q75" cm="1">
        <f t="array" ref="Q75">_xlfn.IFS(Table1[[#This Row],[Tenure]]&lt;3, 2%,Table1[[#This Row],[Tenure]]&lt;5, 5%,TRUE, 10%)*Table1[[#This Row],[Salary]]</f>
        <v>1921.912</v>
      </c>
    </row>
    <row r="76" spans="2:17" x14ac:dyDescent="0.3">
      <c r="B76" t="s">
        <v>231</v>
      </c>
      <c r="C76" t="s">
        <v>234</v>
      </c>
      <c r="D76" t="s">
        <v>235</v>
      </c>
      <c r="E76" t="s">
        <v>16</v>
      </c>
      <c r="F76" t="s">
        <v>94</v>
      </c>
      <c r="G76" s="8">
        <v>38438.239999999998</v>
      </c>
      <c r="H76" t="s">
        <v>57</v>
      </c>
      <c r="I76">
        <v>43962</v>
      </c>
      <c r="J76">
        <v>1</v>
      </c>
      <c r="K76" t="s">
        <v>19</v>
      </c>
      <c r="L76" t="s">
        <v>72</v>
      </c>
      <c r="M76">
        <v>4.1150684931506847</v>
      </c>
      <c r="N76" t="s">
        <v>27</v>
      </c>
      <c r="O76" s="8">
        <f>Table1[[#This Row],[Salary]]*$H$3</f>
        <v>3843.8240000000001</v>
      </c>
      <c r="P76" s="8">
        <f>IF(Table1[[#This Row],[Tenure]]&lt;3, 2%,IF(Table1[[#This Row],[Tenure]]&lt;5, 5%,10%))*Table1[[#This Row],[Salary]]</f>
        <v>1921.912</v>
      </c>
      <c r="Q76" cm="1">
        <f t="array" ref="Q76">_xlfn.IFS(Table1[[#This Row],[Tenure]]&lt;3, 2%,Table1[[#This Row],[Tenure]]&lt;5, 5%,TRUE, 10%)*Table1[[#This Row],[Salary]]</f>
        <v>1921.912</v>
      </c>
    </row>
    <row r="77" spans="2:17" x14ac:dyDescent="0.3">
      <c r="B77" t="s">
        <v>236</v>
      </c>
      <c r="C77" t="s">
        <v>237</v>
      </c>
      <c r="D77" t="s">
        <v>238</v>
      </c>
      <c r="E77" t="s">
        <v>16</v>
      </c>
      <c r="F77" t="s">
        <v>68</v>
      </c>
      <c r="G77" s="8">
        <v>44447.26</v>
      </c>
      <c r="H77" t="s">
        <v>57</v>
      </c>
      <c r="I77">
        <v>43846</v>
      </c>
      <c r="J77">
        <v>0.4</v>
      </c>
      <c r="K77" t="s">
        <v>19</v>
      </c>
      <c r="L77" t="s">
        <v>76</v>
      </c>
      <c r="M77">
        <v>4.4328767123287669</v>
      </c>
      <c r="N77" t="s">
        <v>21</v>
      </c>
      <c r="O77" s="8">
        <f>Table1[[#This Row],[Salary]]*$H$3</f>
        <v>4444.7260000000006</v>
      </c>
      <c r="P77" s="8">
        <f>IF(Table1[[#This Row],[Tenure]]&lt;3, 2%,IF(Table1[[#This Row],[Tenure]]&lt;5, 5%,10%))*Table1[[#This Row],[Salary]]</f>
        <v>2222.3630000000003</v>
      </c>
      <c r="Q77" cm="1">
        <f t="array" ref="Q77">_xlfn.IFS(Table1[[#This Row],[Tenure]]&lt;3, 2%,Table1[[#This Row],[Tenure]]&lt;5, 5%,TRUE, 10%)*Table1[[#This Row],[Salary]]</f>
        <v>2222.3630000000003</v>
      </c>
    </row>
    <row r="78" spans="2:17" x14ac:dyDescent="0.3">
      <c r="B78" t="s">
        <v>239</v>
      </c>
      <c r="C78" t="s">
        <v>240</v>
      </c>
      <c r="D78" t="s">
        <v>241</v>
      </c>
      <c r="E78" t="s">
        <v>35</v>
      </c>
      <c r="F78" t="s">
        <v>94</v>
      </c>
      <c r="G78" s="8">
        <v>74924.649999999994</v>
      </c>
      <c r="H78" t="s">
        <v>18</v>
      </c>
      <c r="I78">
        <v>44239</v>
      </c>
      <c r="J78">
        <v>1</v>
      </c>
      <c r="K78" t="s">
        <v>19</v>
      </c>
      <c r="L78" t="s">
        <v>26</v>
      </c>
      <c r="M78">
        <v>3.3561643835616439</v>
      </c>
      <c r="N78" t="s">
        <v>27</v>
      </c>
      <c r="O78" s="8">
        <f>Table1[[#This Row],[Salary]]*$H$3</f>
        <v>7492.4650000000001</v>
      </c>
      <c r="P78" s="8">
        <f>IF(Table1[[#This Row],[Tenure]]&lt;3, 2%,IF(Table1[[#This Row],[Tenure]]&lt;5, 5%,10%))*Table1[[#This Row],[Salary]]</f>
        <v>3746.2325000000001</v>
      </c>
      <c r="Q78" cm="1">
        <f t="array" ref="Q78">_xlfn.IFS(Table1[[#This Row],[Tenure]]&lt;3, 2%,Table1[[#This Row],[Tenure]]&lt;5, 5%,TRUE, 10%)*Table1[[#This Row],[Salary]]</f>
        <v>3746.2325000000001</v>
      </c>
    </row>
    <row r="79" spans="2:17" x14ac:dyDescent="0.3">
      <c r="B79" t="s">
        <v>242</v>
      </c>
      <c r="C79" t="s">
        <v>243</v>
      </c>
      <c r="D79" t="s">
        <v>244</v>
      </c>
      <c r="E79" t="s">
        <v>35</v>
      </c>
      <c r="F79" t="s">
        <v>64</v>
      </c>
      <c r="G79" s="8">
        <v>86556.96</v>
      </c>
      <c r="H79" t="s">
        <v>18</v>
      </c>
      <c r="I79">
        <v>44104</v>
      </c>
      <c r="J79">
        <v>1</v>
      </c>
      <c r="K79" t="s">
        <v>19</v>
      </c>
      <c r="L79" t="s">
        <v>26</v>
      </c>
      <c r="M79">
        <v>3.7260273972602738</v>
      </c>
      <c r="N79" t="s">
        <v>27</v>
      </c>
      <c r="O79" s="8">
        <f>Table1[[#This Row],[Salary]]*$H$3</f>
        <v>8655.6960000000017</v>
      </c>
      <c r="P79" s="8">
        <f>IF(Table1[[#This Row],[Tenure]]&lt;3, 2%,IF(Table1[[#This Row],[Tenure]]&lt;5, 5%,10%))*Table1[[#This Row],[Salary]]</f>
        <v>4327.8480000000009</v>
      </c>
      <c r="Q79" cm="1">
        <f t="array" ref="Q79">_xlfn.IFS(Table1[[#This Row],[Tenure]]&lt;3, 2%,Table1[[#This Row],[Tenure]]&lt;5, 5%,TRUE, 10%)*Table1[[#This Row],[Salary]]</f>
        <v>4327.8480000000009</v>
      </c>
    </row>
    <row r="80" spans="2:17" x14ac:dyDescent="0.3">
      <c r="B80" t="s">
        <v>245</v>
      </c>
      <c r="C80" t="s">
        <v>246</v>
      </c>
      <c r="D80" t="s">
        <v>247</v>
      </c>
      <c r="E80" t="s">
        <v>16</v>
      </c>
      <c r="F80" t="s">
        <v>42</v>
      </c>
      <c r="G80" s="8">
        <v>68008.55</v>
      </c>
      <c r="H80" t="s">
        <v>18</v>
      </c>
      <c r="I80">
        <v>44062</v>
      </c>
      <c r="J80">
        <v>1</v>
      </c>
      <c r="K80" t="s">
        <v>19</v>
      </c>
      <c r="L80" t="s">
        <v>80</v>
      </c>
      <c r="M80">
        <v>3.8410958904109589</v>
      </c>
      <c r="N80" t="s">
        <v>27</v>
      </c>
      <c r="O80" s="8">
        <f>Table1[[#This Row],[Salary]]*$H$3</f>
        <v>6800.8550000000005</v>
      </c>
      <c r="P80" s="8">
        <f>IF(Table1[[#This Row],[Tenure]]&lt;3, 2%,IF(Table1[[#This Row],[Tenure]]&lt;5, 5%,10%))*Table1[[#This Row],[Salary]]</f>
        <v>3400.4275000000002</v>
      </c>
      <c r="Q80" cm="1">
        <f t="array" ref="Q80">_xlfn.IFS(Table1[[#This Row],[Tenure]]&lt;3, 2%,Table1[[#This Row],[Tenure]]&lt;5, 5%,TRUE, 10%)*Table1[[#This Row],[Salary]]</f>
        <v>3400.4275000000002</v>
      </c>
    </row>
    <row r="81" spans="2:17" x14ac:dyDescent="0.3">
      <c r="B81" t="s">
        <v>248</v>
      </c>
      <c r="C81" t="s">
        <v>249</v>
      </c>
      <c r="D81" t="s">
        <v>250</v>
      </c>
      <c r="E81" t="s">
        <v>35</v>
      </c>
      <c r="F81" t="s">
        <v>49</v>
      </c>
      <c r="G81" s="8">
        <v>90697.67</v>
      </c>
      <c r="H81" t="s">
        <v>18</v>
      </c>
      <c r="I81">
        <v>44221</v>
      </c>
      <c r="J81">
        <v>0.8</v>
      </c>
      <c r="K81" t="s">
        <v>19</v>
      </c>
      <c r="L81" t="s">
        <v>76</v>
      </c>
      <c r="M81">
        <v>3.4054794520547946</v>
      </c>
      <c r="N81" t="s">
        <v>21</v>
      </c>
      <c r="O81" s="8">
        <f>Table1[[#This Row],[Salary]]*$H$3</f>
        <v>9069.7669999999998</v>
      </c>
      <c r="P81" s="8">
        <f>IF(Table1[[#This Row],[Tenure]]&lt;3, 2%,IF(Table1[[#This Row],[Tenure]]&lt;5, 5%,10%))*Table1[[#This Row],[Salary]]</f>
        <v>4534.8834999999999</v>
      </c>
      <c r="Q81" cm="1">
        <f t="array" ref="Q81">_xlfn.IFS(Table1[[#This Row],[Tenure]]&lt;3, 2%,Table1[[#This Row],[Tenure]]&lt;5, 5%,TRUE, 10%)*Table1[[#This Row],[Salary]]</f>
        <v>4534.8834999999999</v>
      </c>
    </row>
    <row r="82" spans="2:17" x14ac:dyDescent="0.3">
      <c r="B82" t="s">
        <v>251</v>
      </c>
      <c r="C82" t="s">
        <v>252</v>
      </c>
      <c r="D82" t="s">
        <v>253</v>
      </c>
      <c r="E82" t="s">
        <v>16</v>
      </c>
      <c r="F82" t="s">
        <v>36</v>
      </c>
      <c r="G82" s="8">
        <v>44403.77</v>
      </c>
      <c r="H82" t="s">
        <v>57</v>
      </c>
      <c r="I82">
        <v>43416</v>
      </c>
      <c r="J82">
        <v>1</v>
      </c>
      <c r="K82" t="s">
        <v>19</v>
      </c>
      <c r="L82" t="s">
        <v>26</v>
      </c>
      <c r="M82">
        <v>5.6109589041095891</v>
      </c>
      <c r="N82" t="s">
        <v>27</v>
      </c>
      <c r="O82" s="8">
        <f>Table1[[#This Row],[Salary]]*$H$3</f>
        <v>4440.3769999999995</v>
      </c>
      <c r="P82" s="8">
        <f>IF(Table1[[#This Row],[Tenure]]&lt;3, 2%,IF(Table1[[#This Row],[Tenure]]&lt;5, 5%,10%))*Table1[[#This Row],[Salary]]</f>
        <v>4440.3769999999995</v>
      </c>
      <c r="Q82" cm="1">
        <f t="array" ref="Q82">_xlfn.IFS(Table1[[#This Row],[Tenure]]&lt;3, 2%,Table1[[#This Row],[Tenure]]&lt;5, 5%,TRUE, 10%)*Table1[[#This Row],[Salary]]</f>
        <v>4440.3769999999995</v>
      </c>
    </row>
    <row r="83" spans="2:17" x14ac:dyDescent="0.3">
      <c r="B83" t="s">
        <v>254</v>
      </c>
      <c r="C83" t="s">
        <v>255</v>
      </c>
      <c r="D83" t="s">
        <v>256</v>
      </c>
      <c r="E83" t="s">
        <v>35</v>
      </c>
      <c r="F83" t="s">
        <v>53</v>
      </c>
      <c r="G83" s="8">
        <v>49915.14</v>
      </c>
      <c r="H83" t="s">
        <v>57</v>
      </c>
      <c r="I83">
        <v>43550</v>
      </c>
      <c r="J83">
        <v>1</v>
      </c>
      <c r="K83" t="s">
        <v>19</v>
      </c>
      <c r="L83" t="s">
        <v>38</v>
      </c>
      <c r="M83">
        <v>5.2438356164383562</v>
      </c>
      <c r="N83" t="s">
        <v>27</v>
      </c>
      <c r="O83" s="8">
        <f>Table1[[#This Row],[Salary]]*$H$3</f>
        <v>4991.5140000000001</v>
      </c>
      <c r="P83" s="8">
        <f>IF(Table1[[#This Row],[Tenure]]&lt;3, 2%,IF(Table1[[#This Row],[Tenure]]&lt;5, 5%,10%))*Table1[[#This Row],[Salary]]</f>
        <v>4991.5140000000001</v>
      </c>
      <c r="Q83" cm="1">
        <f t="array" ref="Q83">_xlfn.IFS(Table1[[#This Row],[Tenure]]&lt;3, 2%,Table1[[#This Row],[Tenure]]&lt;5, 5%,TRUE, 10%)*Table1[[#This Row],[Salary]]</f>
        <v>4991.5140000000001</v>
      </c>
    </row>
    <row r="84" spans="2:17" x14ac:dyDescent="0.3">
      <c r="B84" t="s">
        <v>257</v>
      </c>
      <c r="C84" t="s">
        <v>258</v>
      </c>
      <c r="D84" t="s">
        <v>259</v>
      </c>
      <c r="E84" t="s">
        <v>35</v>
      </c>
      <c r="F84" t="s">
        <v>49</v>
      </c>
      <c r="G84" s="8">
        <v>113616.23</v>
      </c>
      <c r="H84" t="s">
        <v>37</v>
      </c>
      <c r="I84">
        <v>43255</v>
      </c>
      <c r="J84">
        <v>1</v>
      </c>
      <c r="K84" t="s">
        <v>19</v>
      </c>
      <c r="L84" t="s">
        <v>38</v>
      </c>
      <c r="M84">
        <v>6.0520547945205481</v>
      </c>
      <c r="N84" t="s">
        <v>27</v>
      </c>
      <c r="O84" s="8">
        <f>Table1[[#This Row],[Salary]]*$H$3</f>
        <v>11361.623</v>
      </c>
      <c r="P84" s="8">
        <f>IF(Table1[[#This Row],[Tenure]]&lt;3, 2%,IF(Table1[[#This Row],[Tenure]]&lt;5, 5%,10%))*Table1[[#This Row],[Salary]]</f>
        <v>11361.623</v>
      </c>
      <c r="Q84" cm="1">
        <f t="array" ref="Q84">_xlfn.IFS(Table1[[#This Row],[Tenure]]&lt;3, 2%,Table1[[#This Row],[Tenure]]&lt;5, 5%,TRUE, 10%)*Table1[[#This Row],[Salary]]</f>
        <v>11361.623</v>
      </c>
    </row>
    <row r="85" spans="2:17" x14ac:dyDescent="0.3">
      <c r="B85" t="s">
        <v>260</v>
      </c>
      <c r="C85" t="s">
        <v>261</v>
      </c>
      <c r="D85" t="s">
        <v>262</v>
      </c>
      <c r="E85" t="s">
        <v>35</v>
      </c>
      <c r="F85" t="s">
        <v>126</v>
      </c>
      <c r="G85" s="8">
        <v>68860.399999999994</v>
      </c>
      <c r="H85" t="s">
        <v>18</v>
      </c>
      <c r="I85">
        <v>43508</v>
      </c>
      <c r="J85">
        <v>0.4</v>
      </c>
      <c r="K85" t="s">
        <v>19</v>
      </c>
      <c r="L85" t="s">
        <v>31</v>
      </c>
      <c r="M85">
        <v>5.3589041095890408</v>
      </c>
      <c r="N85" t="s">
        <v>21</v>
      </c>
      <c r="O85" s="8">
        <f>Table1[[#This Row],[Salary]]*$H$3</f>
        <v>6886.04</v>
      </c>
      <c r="P85" s="8">
        <f>IF(Table1[[#This Row],[Tenure]]&lt;3, 2%,IF(Table1[[#This Row],[Tenure]]&lt;5, 5%,10%))*Table1[[#This Row],[Salary]]</f>
        <v>6886.04</v>
      </c>
      <c r="Q85" cm="1">
        <f t="array" ref="Q85">_xlfn.IFS(Table1[[#This Row],[Tenure]]&lt;3, 2%,Table1[[#This Row],[Tenure]]&lt;5, 5%,TRUE, 10%)*Table1[[#This Row],[Salary]]</f>
        <v>6886.04</v>
      </c>
    </row>
    <row r="86" spans="2:17" x14ac:dyDescent="0.3">
      <c r="B86" t="s">
        <v>263</v>
      </c>
      <c r="C86" t="s">
        <v>264</v>
      </c>
      <c r="D86" t="s">
        <v>265</v>
      </c>
      <c r="E86" t="s">
        <v>35</v>
      </c>
      <c r="F86" t="s">
        <v>25</v>
      </c>
      <c r="G86" s="8">
        <v>71371.37</v>
      </c>
      <c r="H86" t="s">
        <v>18</v>
      </c>
      <c r="I86">
        <v>43392</v>
      </c>
      <c r="J86">
        <v>1</v>
      </c>
      <c r="K86" t="s">
        <v>19</v>
      </c>
      <c r="L86" t="s">
        <v>26</v>
      </c>
      <c r="M86">
        <v>5.6767123287671231</v>
      </c>
      <c r="N86" t="s">
        <v>27</v>
      </c>
      <c r="O86" s="8">
        <f>Table1[[#This Row],[Salary]]*$H$3</f>
        <v>7137.1369999999997</v>
      </c>
      <c r="P86" s="8">
        <f>IF(Table1[[#This Row],[Tenure]]&lt;3, 2%,IF(Table1[[#This Row],[Tenure]]&lt;5, 5%,10%))*Table1[[#This Row],[Salary]]</f>
        <v>7137.1369999999997</v>
      </c>
      <c r="Q86" cm="1">
        <f t="array" ref="Q86">_xlfn.IFS(Table1[[#This Row],[Tenure]]&lt;3, 2%,Table1[[#This Row],[Tenure]]&lt;5, 5%,TRUE, 10%)*Table1[[#This Row],[Salary]]</f>
        <v>7137.1369999999997</v>
      </c>
    </row>
    <row r="87" spans="2:17" x14ac:dyDescent="0.3">
      <c r="B87" t="s">
        <v>266</v>
      </c>
      <c r="C87" t="s">
        <v>267</v>
      </c>
      <c r="D87" t="s">
        <v>268</v>
      </c>
      <c r="E87" t="s">
        <v>16</v>
      </c>
      <c r="F87" t="s">
        <v>87</v>
      </c>
      <c r="G87" s="8">
        <v>32269.91</v>
      </c>
      <c r="H87" t="s">
        <v>57</v>
      </c>
      <c r="I87">
        <v>43346</v>
      </c>
      <c r="J87">
        <v>1</v>
      </c>
      <c r="K87" t="s">
        <v>19</v>
      </c>
      <c r="L87" t="s">
        <v>38</v>
      </c>
      <c r="M87">
        <v>5.8027397260273972</v>
      </c>
      <c r="N87" t="s">
        <v>27</v>
      </c>
      <c r="O87" s="8">
        <f>Table1[[#This Row],[Salary]]*$H$3</f>
        <v>3226.991</v>
      </c>
      <c r="P87" s="8">
        <f>IF(Table1[[#This Row],[Tenure]]&lt;3, 2%,IF(Table1[[#This Row],[Tenure]]&lt;5, 5%,10%))*Table1[[#This Row],[Salary]]</f>
        <v>3226.991</v>
      </c>
      <c r="Q87" cm="1">
        <f t="array" ref="Q87">_xlfn.IFS(Table1[[#This Row],[Tenure]]&lt;3, 2%,Table1[[#This Row],[Tenure]]&lt;5, 5%,TRUE, 10%)*Table1[[#This Row],[Salary]]</f>
        <v>3226.991</v>
      </c>
    </row>
    <row r="88" spans="2:17" x14ac:dyDescent="0.3">
      <c r="B88" t="s">
        <v>269</v>
      </c>
      <c r="C88" t="s">
        <v>270</v>
      </c>
      <c r="D88" t="s">
        <v>271</v>
      </c>
      <c r="E88" t="s">
        <v>35</v>
      </c>
      <c r="F88" t="s">
        <v>94</v>
      </c>
      <c r="G88" s="8">
        <v>31241.24</v>
      </c>
      <c r="H88" t="s">
        <v>57</v>
      </c>
      <c r="I88">
        <v>43725</v>
      </c>
      <c r="J88">
        <v>1</v>
      </c>
      <c r="K88" t="s">
        <v>19</v>
      </c>
      <c r="L88" t="s">
        <v>38</v>
      </c>
      <c r="M88">
        <v>4.7643835616438359</v>
      </c>
      <c r="N88" t="s">
        <v>27</v>
      </c>
      <c r="O88" s="8">
        <f>Table1[[#This Row],[Salary]]*$H$3</f>
        <v>3124.1240000000003</v>
      </c>
      <c r="P88" s="8">
        <f>IF(Table1[[#This Row],[Tenure]]&lt;3, 2%,IF(Table1[[#This Row],[Tenure]]&lt;5, 5%,10%))*Table1[[#This Row],[Salary]]</f>
        <v>1562.0620000000001</v>
      </c>
      <c r="Q88" cm="1">
        <f t="array" ref="Q88">_xlfn.IFS(Table1[[#This Row],[Tenure]]&lt;3, 2%,Table1[[#This Row],[Tenure]]&lt;5, 5%,TRUE, 10%)*Table1[[#This Row],[Salary]]</f>
        <v>1562.0620000000001</v>
      </c>
    </row>
    <row r="89" spans="2:17" x14ac:dyDescent="0.3">
      <c r="B89" t="s">
        <v>272</v>
      </c>
      <c r="C89" t="s">
        <v>273</v>
      </c>
      <c r="D89" t="s">
        <v>274</v>
      </c>
      <c r="E89" t="s">
        <v>16</v>
      </c>
      <c r="F89" t="s">
        <v>42</v>
      </c>
      <c r="G89" s="8">
        <v>66017.179999999993</v>
      </c>
      <c r="H89" t="s">
        <v>18</v>
      </c>
      <c r="I89">
        <v>43643</v>
      </c>
      <c r="J89">
        <v>0.9</v>
      </c>
      <c r="K89" t="s">
        <v>19</v>
      </c>
      <c r="L89" t="s">
        <v>38</v>
      </c>
      <c r="M89">
        <v>4.9890410958904106</v>
      </c>
      <c r="N89" t="s">
        <v>21</v>
      </c>
      <c r="O89" s="8">
        <f>Table1[[#This Row],[Salary]]*$H$3</f>
        <v>6601.7179999999998</v>
      </c>
      <c r="P89" s="8">
        <f>IF(Table1[[#This Row],[Tenure]]&lt;3, 2%,IF(Table1[[#This Row],[Tenure]]&lt;5, 5%,10%))*Table1[[#This Row],[Salary]]</f>
        <v>3300.8589999999999</v>
      </c>
      <c r="Q89" cm="1">
        <f t="array" ref="Q89">_xlfn.IFS(Table1[[#This Row],[Tenure]]&lt;3, 2%,Table1[[#This Row],[Tenure]]&lt;5, 5%,TRUE, 10%)*Table1[[#This Row],[Salary]]</f>
        <v>3300.8589999999999</v>
      </c>
    </row>
    <row r="90" spans="2:17" x14ac:dyDescent="0.3">
      <c r="B90" t="s">
        <v>275</v>
      </c>
      <c r="C90" t="s">
        <v>276</v>
      </c>
      <c r="D90" t="s">
        <v>277</v>
      </c>
      <c r="E90" t="s">
        <v>35</v>
      </c>
      <c r="F90" t="s">
        <v>94</v>
      </c>
      <c r="G90" s="8">
        <v>40445.29</v>
      </c>
      <c r="H90" t="s">
        <v>57</v>
      </c>
      <c r="I90">
        <v>44393</v>
      </c>
      <c r="J90">
        <v>1</v>
      </c>
      <c r="K90" t="s">
        <v>19</v>
      </c>
      <c r="L90" t="s">
        <v>72</v>
      </c>
      <c r="M90">
        <v>2.9342465753424656</v>
      </c>
      <c r="N90" t="s">
        <v>27</v>
      </c>
      <c r="O90" s="8">
        <f>Table1[[#This Row],[Salary]]*$H$3</f>
        <v>4044.5290000000005</v>
      </c>
      <c r="P90" s="8">
        <f>IF(Table1[[#This Row],[Tenure]]&lt;3, 2%,IF(Table1[[#This Row],[Tenure]]&lt;5, 5%,10%))*Table1[[#This Row],[Salary]]</f>
        <v>808.9058</v>
      </c>
      <c r="Q90" cm="1">
        <f t="array" ref="Q90">_xlfn.IFS(Table1[[#This Row],[Tenure]]&lt;3, 2%,Table1[[#This Row],[Tenure]]&lt;5, 5%,TRUE, 10%)*Table1[[#This Row],[Salary]]</f>
        <v>808.9058</v>
      </c>
    </row>
    <row r="91" spans="2:17" x14ac:dyDescent="0.3">
      <c r="B91" t="s">
        <v>275</v>
      </c>
      <c r="C91" t="s">
        <v>278</v>
      </c>
      <c r="D91" t="s">
        <v>279</v>
      </c>
      <c r="E91" t="s">
        <v>35</v>
      </c>
      <c r="F91" t="s">
        <v>94</v>
      </c>
      <c r="G91" s="8">
        <v>40445.29</v>
      </c>
      <c r="H91" t="s">
        <v>57</v>
      </c>
      <c r="I91">
        <v>44393</v>
      </c>
      <c r="J91">
        <v>1</v>
      </c>
      <c r="K91" t="s">
        <v>19</v>
      </c>
      <c r="L91" t="s">
        <v>72</v>
      </c>
      <c r="M91">
        <v>2.9342465753424656</v>
      </c>
      <c r="N91" t="s">
        <v>27</v>
      </c>
      <c r="O91" s="8">
        <f>Table1[[#This Row],[Salary]]*$H$3</f>
        <v>4044.5290000000005</v>
      </c>
      <c r="P91" s="8">
        <f>IF(Table1[[#This Row],[Tenure]]&lt;3, 2%,IF(Table1[[#This Row],[Tenure]]&lt;5, 5%,10%))*Table1[[#This Row],[Salary]]</f>
        <v>808.9058</v>
      </c>
      <c r="Q91" cm="1">
        <f t="array" ref="Q91">_xlfn.IFS(Table1[[#This Row],[Tenure]]&lt;3, 2%,Table1[[#This Row],[Tenure]]&lt;5, 5%,TRUE, 10%)*Table1[[#This Row],[Salary]]</f>
        <v>808.9058</v>
      </c>
    </row>
    <row r="92" spans="2:17" x14ac:dyDescent="0.3">
      <c r="B92" t="s">
        <v>280</v>
      </c>
      <c r="C92" t="s">
        <v>281</v>
      </c>
      <c r="D92" t="s">
        <v>282</v>
      </c>
      <c r="E92" t="s">
        <v>35</v>
      </c>
      <c r="F92" t="s">
        <v>64</v>
      </c>
      <c r="G92" s="8">
        <v>103494.94</v>
      </c>
      <c r="H92" t="s">
        <v>37</v>
      </c>
      <c r="I92">
        <v>43256</v>
      </c>
      <c r="J92">
        <v>1</v>
      </c>
      <c r="K92" t="s">
        <v>19</v>
      </c>
      <c r="L92" t="s">
        <v>38</v>
      </c>
      <c r="M92">
        <v>6.0493150684931507</v>
      </c>
      <c r="N92" t="s">
        <v>27</v>
      </c>
      <c r="O92" s="8">
        <f>Table1[[#This Row],[Salary]]*$H$3</f>
        <v>10349.494000000001</v>
      </c>
      <c r="P92" s="8">
        <f>IF(Table1[[#This Row],[Tenure]]&lt;3, 2%,IF(Table1[[#This Row],[Tenure]]&lt;5, 5%,10%))*Table1[[#This Row],[Salary]]</f>
        <v>10349.494000000001</v>
      </c>
      <c r="Q92" cm="1">
        <f t="array" ref="Q92">_xlfn.IFS(Table1[[#This Row],[Tenure]]&lt;3, 2%,Table1[[#This Row],[Tenure]]&lt;5, 5%,TRUE, 10%)*Table1[[#This Row],[Salary]]</f>
        <v>10349.494000000001</v>
      </c>
    </row>
    <row r="93" spans="2:17" x14ac:dyDescent="0.3">
      <c r="B93" t="s">
        <v>280</v>
      </c>
      <c r="C93" t="s">
        <v>281</v>
      </c>
      <c r="D93" t="s">
        <v>282</v>
      </c>
      <c r="E93" t="s">
        <v>35</v>
      </c>
      <c r="F93" t="s">
        <v>64</v>
      </c>
      <c r="G93" s="8">
        <v>103494.94</v>
      </c>
      <c r="H93" t="s">
        <v>37</v>
      </c>
      <c r="I93">
        <v>43256</v>
      </c>
      <c r="J93">
        <v>1</v>
      </c>
      <c r="K93" t="s">
        <v>19</v>
      </c>
      <c r="L93" t="s">
        <v>38</v>
      </c>
      <c r="M93">
        <v>6.0493150684931507</v>
      </c>
      <c r="N93" t="s">
        <v>27</v>
      </c>
      <c r="O93" s="8">
        <f>Table1[[#This Row],[Salary]]*$H$3</f>
        <v>10349.494000000001</v>
      </c>
      <c r="P93" s="8">
        <f>IF(Table1[[#This Row],[Tenure]]&lt;3, 2%,IF(Table1[[#This Row],[Tenure]]&lt;5, 5%,10%))*Table1[[#This Row],[Salary]]</f>
        <v>10349.494000000001</v>
      </c>
      <c r="Q93" cm="1">
        <f t="array" ref="Q93">_xlfn.IFS(Table1[[#This Row],[Tenure]]&lt;3, 2%,Table1[[#This Row],[Tenure]]&lt;5, 5%,TRUE, 10%)*Table1[[#This Row],[Salary]]</f>
        <v>10349.494000000001</v>
      </c>
    </row>
    <row r="94" spans="2:17" x14ac:dyDescent="0.3">
      <c r="B94" t="s">
        <v>283</v>
      </c>
      <c r="C94" t="s">
        <v>284</v>
      </c>
      <c r="D94" t="s">
        <v>285</v>
      </c>
      <c r="E94" t="s">
        <v>16</v>
      </c>
      <c r="F94" t="s">
        <v>36</v>
      </c>
      <c r="G94" s="8">
        <v>118442.54</v>
      </c>
      <c r="H94" t="s">
        <v>37</v>
      </c>
      <c r="I94">
        <v>44193</v>
      </c>
      <c r="J94">
        <v>1</v>
      </c>
      <c r="K94" t="s">
        <v>19</v>
      </c>
      <c r="L94" t="s">
        <v>80</v>
      </c>
      <c r="M94">
        <v>3.4821917808219176</v>
      </c>
      <c r="N94" t="s">
        <v>27</v>
      </c>
      <c r="O94" s="8">
        <f>Table1[[#This Row],[Salary]]*$H$3</f>
        <v>11844.254000000001</v>
      </c>
      <c r="P94" s="8">
        <f>IF(Table1[[#This Row],[Tenure]]&lt;3, 2%,IF(Table1[[#This Row],[Tenure]]&lt;5, 5%,10%))*Table1[[#This Row],[Salary]]</f>
        <v>5922.1270000000004</v>
      </c>
      <c r="Q94" cm="1">
        <f t="array" ref="Q94">_xlfn.IFS(Table1[[#This Row],[Tenure]]&lt;3, 2%,Table1[[#This Row],[Tenure]]&lt;5, 5%,TRUE, 10%)*Table1[[#This Row],[Salary]]</f>
        <v>5922.1270000000004</v>
      </c>
    </row>
    <row r="95" spans="2:17" x14ac:dyDescent="0.3">
      <c r="B95" t="s">
        <v>286</v>
      </c>
      <c r="C95" t="s">
        <v>287</v>
      </c>
      <c r="D95" t="s">
        <v>288</v>
      </c>
      <c r="E95" t="s">
        <v>16</v>
      </c>
      <c r="F95" t="s">
        <v>53</v>
      </c>
      <c r="G95" s="8">
        <v>44845.33</v>
      </c>
      <c r="H95" t="s">
        <v>57</v>
      </c>
      <c r="I95">
        <v>43277</v>
      </c>
      <c r="J95">
        <v>1</v>
      </c>
      <c r="K95" t="s">
        <v>19</v>
      </c>
      <c r="L95" t="s">
        <v>76</v>
      </c>
      <c r="M95">
        <v>5.9917808219178079</v>
      </c>
      <c r="N95" t="s">
        <v>27</v>
      </c>
      <c r="O95" s="8">
        <f>Table1[[#This Row],[Salary]]*$H$3</f>
        <v>4484.5330000000004</v>
      </c>
      <c r="P95" s="8">
        <f>IF(Table1[[#This Row],[Tenure]]&lt;3, 2%,IF(Table1[[#This Row],[Tenure]]&lt;5, 5%,10%))*Table1[[#This Row],[Salary]]</f>
        <v>4484.5330000000004</v>
      </c>
      <c r="Q95" cm="1">
        <f t="array" ref="Q95">_xlfn.IFS(Table1[[#This Row],[Tenure]]&lt;3, 2%,Table1[[#This Row],[Tenure]]&lt;5, 5%,TRUE, 10%)*Table1[[#This Row],[Salary]]</f>
        <v>4484.5330000000004</v>
      </c>
    </row>
    <row r="96" spans="2:17" x14ac:dyDescent="0.3">
      <c r="B96" t="s">
        <v>289</v>
      </c>
      <c r="C96" t="s">
        <v>290</v>
      </c>
      <c r="D96" t="s">
        <v>291</v>
      </c>
      <c r="E96" t="s">
        <v>35</v>
      </c>
      <c r="F96" t="s">
        <v>68</v>
      </c>
      <c r="G96" s="8">
        <v>85455.53</v>
      </c>
      <c r="H96" t="s">
        <v>18</v>
      </c>
      <c r="I96">
        <v>43839</v>
      </c>
      <c r="J96">
        <v>1</v>
      </c>
      <c r="K96" t="s">
        <v>19</v>
      </c>
      <c r="L96" t="s">
        <v>20</v>
      </c>
      <c r="M96">
        <v>4.4520547945205475</v>
      </c>
      <c r="N96" t="s">
        <v>27</v>
      </c>
      <c r="O96" s="8">
        <f>Table1[[#This Row],[Salary]]*$H$3</f>
        <v>8545.5529999999999</v>
      </c>
      <c r="P96" s="8">
        <f>IF(Table1[[#This Row],[Tenure]]&lt;3, 2%,IF(Table1[[#This Row],[Tenure]]&lt;5, 5%,10%))*Table1[[#This Row],[Salary]]</f>
        <v>4272.7764999999999</v>
      </c>
      <c r="Q96" cm="1">
        <f t="array" ref="Q96">_xlfn.IFS(Table1[[#This Row],[Tenure]]&lt;3, 2%,Table1[[#This Row],[Tenure]]&lt;5, 5%,TRUE, 10%)*Table1[[#This Row],[Salary]]</f>
        <v>4272.7764999999999</v>
      </c>
    </row>
    <row r="97" spans="2:17" x14ac:dyDescent="0.3">
      <c r="B97" t="s">
        <v>292</v>
      </c>
      <c r="C97" t="s">
        <v>293</v>
      </c>
      <c r="D97" t="s">
        <v>294</v>
      </c>
      <c r="E97" t="s">
        <v>35</v>
      </c>
      <c r="F97" t="s">
        <v>64</v>
      </c>
      <c r="G97" s="8">
        <v>69862.38</v>
      </c>
      <c r="H97" t="s">
        <v>18</v>
      </c>
      <c r="I97">
        <v>43458</v>
      </c>
      <c r="J97">
        <v>1</v>
      </c>
      <c r="K97" t="s">
        <v>19</v>
      </c>
      <c r="L97" t="s">
        <v>20</v>
      </c>
      <c r="M97">
        <v>5.4958904109589044</v>
      </c>
      <c r="N97" t="s">
        <v>27</v>
      </c>
      <c r="O97" s="8">
        <f>Table1[[#This Row],[Salary]]*$H$3</f>
        <v>6986.2380000000012</v>
      </c>
      <c r="P97" s="8">
        <f>IF(Table1[[#This Row],[Tenure]]&lt;3, 2%,IF(Table1[[#This Row],[Tenure]]&lt;5, 5%,10%))*Table1[[#This Row],[Salary]]</f>
        <v>6986.2380000000012</v>
      </c>
      <c r="Q97" cm="1">
        <f t="array" ref="Q97">_xlfn.IFS(Table1[[#This Row],[Tenure]]&lt;3, 2%,Table1[[#This Row],[Tenure]]&lt;5, 5%,TRUE, 10%)*Table1[[#This Row],[Salary]]</f>
        <v>6986.2380000000012</v>
      </c>
    </row>
    <row r="98" spans="2:17" x14ac:dyDescent="0.3">
      <c r="B98" t="s">
        <v>295</v>
      </c>
      <c r="C98" t="s">
        <v>296</v>
      </c>
      <c r="D98" t="s">
        <v>297</v>
      </c>
      <c r="E98" t="s">
        <v>35</v>
      </c>
      <c r="F98" t="s">
        <v>53</v>
      </c>
      <c r="G98" s="8">
        <v>52270.22</v>
      </c>
      <c r="H98" t="s">
        <v>18</v>
      </c>
      <c r="I98">
        <v>43521</v>
      </c>
      <c r="J98">
        <v>0.3</v>
      </c>
      <c r="K98" t="s">
        <v>19</v>
      </c>
      <c r="L98" t="s">
        <v>72</v>
      </c>
      <c r="M98">
        <v>5.3232876712328769</v>
      </c>
      <c r="N98" t="s">
        <v>21</v>
      </c>
      <c r="O98" s="8">
        <f>Table1[[#This Row],[Salary]]*$H$3</f>
        <v>5227.0220000000008</v>
      </c>
      <c r="P98" s="8">
        <f>IF(Table1[[#This Row],[Tenure]]&lt;3, 2%,IF(Table1[[#This Row],[Tenure]]&lt;5, 5%,10%))*Table1[[#This Row],[Salary]]</f>
        <v>5227.0220000000008</v>
      </c>
      <c r="Q98" cm="1">
        <f t="array" ref="Q98">_xlfn.IFS(Table1[[#This Row],[Tenure]]&lt;3, 2%,Table1[[#This Row],[Tenure]]&lt;5, 5%,TRUE, 10%)*Table1[[#This Row],[Salary]]</f>
        <v>5227.0220000000008</v>
      </c>
    </row>
    <row r="99" spans="2:17" x14ac:dyDescent="0.3">
      <c r="B99" t="s">
        <v>298</v>
      </c>
      <c r="C99" t="s">
        <v>299</v>
      </c>
      <c r="D99" t="s">
        <v>300</v>
      </c>
      <c r="E99" t="s">
        <v>16</v>
      </c>
      <c r="F99" t="s">
        <v>17</v>
      </c>
      <c r="G99" s="8">
        <v>99965.97</v>
      </c>
      <c r="H99" t="s">
        <v>18</v>
      </c>
      <c r="I99">
        <v>43133</v>
      </c>
      <c r="J99">
        <v>1</v>
      </c>
      <c r="K99" t="s">
        <v>19</v>
      </c>
      <c r="L99" t="s">
        <v>38</v>
      </c>
      <c r="M99">
        <v>6.3863013698630136</v>
      </c>
      <c r="N99" t="s">
        <v>27</v>
      </c>
      <c r="O99" s="8">
        <f>Table1[[#This Row],[Salary]]*$H$3</f>
        <v>9996.5970000000016</v>
      </c>
      <c r="P99" s="8">
        <f>IF(Table1[[#This Row],[Tenure]]&lt;3, 2%,IF(Table1[[#This Row],[Tenure]]&lt;5, 5%,10%))*Table1[[#This Row],[Salary]]</f>
        <v>9996.5970000000016</v>
      </c>
      <c r="Q99" cm="1">
        <f t="array" ref="Q99">_xlfn.IFS(Table1[[#This Row],[Tenure]]&lt;3, 2%,Table1[[#This Row],[Tenure]]&lt;5, 5%,TRUE, 10%)*Table1[[#This Row],[Salary]]</f>
        <v>9996.5970000000016</v>
      </c>
    </row>
    <row r="100" spans="2:17" x14ac:dyDescent="0.3">
      <c r="B100" t="s">
        <v>301</v>
      </c>
      <c r="C100" t="s">
        <v>302</v>
      </c>
      <c r="D100" t="s">
        <v>303</v>
      </c>
      <c r="E100" t="s">
        <v>35</v>
      </c>
      <c r="F100" t="s">
        <v>36</v>
      </c>
      <c r="G100" s="8">
        <v>50855.53</v>
      </c>
      <c r="H100" t="s">
        <v>18</v>
      </c>
      <c r="I100">
        <v>44221</v>
      </c>
      <c r="J100">
        <v>1</v>
      </c>
      <c r="K100" t="s">
        <v>19</v>
      </c>
      <c r="L100" t="s">
        <v>20</v>
      </c>
      <c r="M100">
        <v>3.4054794520547946</v>
      </c>
      <c r="N100" t="s">
        <v>27</v>
      </c>
      <c r="O100" s="8">
        <f>Table1[[#This Row],[Salary]]*$H$3</f>
        <v>5085.5529999999999</v>
      </c>
      <c r="P100" s="8">
        <f>IF(Table1[[#This Row],[Tenure]]&lt;3, 2%,IF(Table1[[#This Row],[Tenure]]&lt;5, 5%,10%))*Table1[[#This Row],[Salary]]</f>
        <v>2542.7764999999999</v>
      </c>
      <c r="Q100" cm="1">
        <f t="array" ref="Q100">_xlfn.IFS(Table1[[#This Row],[Tenure]]&lt;3, 2%,Table1[[#This Row],[Tenure]]&lt;5, 5%,TRUE, 10%)*Table1[[#This Row],[Salary]]</f>
        <v>2542.7764999999999</v>
      </c>
    </row>
    <row r="101" spans="2:17" x14ac:dyDescent="0.3">
      <c r="B101" t="s">
        <v>304</v>
      </c>
      <c r="C101" t="s">
        <v>305</v>
      </c>
      <c r="D101" t="s">
        <v>306</v>
      </c>
      <c r="E101" t="s">
        <v>35</v>
      </c>
      <c r="F101" t="s">
        <v>25</v>
      </c>
      <c r="G101" s="8">
        <v>90884.32</v>
      </c>
      <c r="H101" t="s">
        <v>18</v>
      </c>
      <c r="I101">
        <v>43826</v>
      </c>
      <c r="J101">
        <v>1</v>
      </c>
      <c r="K101" t="s">
        <v>19</v>
      </c>
      <c r="L101" t="s">
        <v>31</v>
      </c>
      <c r="M101">
        <v>4.4876712328767123</v>
      </c>
      <c r="N101" t="s">
        <v>27</v>
      </c>
      <c r="O101" s="8">
        <f>Table1[[#This Row],[Salary]]*$H$3</f>
        <v>9088.4320000000007</v>
      </c>
      <c r="P101" s="8">
        <f>IF(Table1[[#This Row],[Tenure]]&lt;3, 2%,IF(Table1[[#This Row],[Tenure]]&lt;5, 5%,10%))*Table1[[#This Row],[Salary]]</f>
        <v>4544.2160000000003</v>
      </c>
      <c r="Q101" cm="1">
        <f t="array" ref="Q101">_xlfn.IFS(Table1[[#This Row],[Tenure]]&lt;3, 2%,Table1[[#This Row],[Tenure]]&lt;5, 5%,TRUE, 10%)*Table1[[#This Row],[Salary]]</f>
        <v>4544.2160000000003</v>
      </c>
    </row>
    <row r="102" spans="2:17" x14ac:dyDescent="0.3">
      <c r="B102" t="s">
        <v>304</v>
      </c>
      <c r="C102" t="s">
        <v>305</v>
      </c>
      <c r="D102" t="s">
        <v>306</v>
      </c>
      <c r="E102" t="s">
        <v>35</v>
      </c>
      <c r="F102" t="s">
        <v>25</v>
      </c>
      <c r="G102" s="8">
        <v>90884.32</v>
      </c>
      <c r="H102" t="s">
        <v>18</v>
      </c>
      <c r="I102">
        <v>43826</v>
      </c>
      <c r="J102">
        <v>1</v>
      </c>
      <c r="K102" t="s">
        <v>19</v>
      </c>
      <c r="L102" t="s">
        <v>31</v>
      </c>
      <c r="M102">
        <v>4.4876712328767123</v>
      </c>
      <c r="N102" t="s">
        <v>27</v>
      </c>
      <c r="O102" s="8">
        <f>Table1[[#This Row],[Salary]]*$H$3</f>
        <v>9088.4320000000007</v>
      </c>
      <c r="P102" s="8">
        <f>IF(Table1[[#This Row],[Tenure]]&lt;3, 2%,IF(Table1[[#This Row],[Tenure]]&lt;5, 5%,10%))*Table1[[#This Row],[Salary]]</f>
        <v>4544.2160000000003</v>
      </c>
      <c r="Q102" cm="1">
        <f t="array" ref="Q102">_xlfn.IFS(Table1[[#This Row],[Tenure]]&lt;3, 2%,Table1[[#This Row],[Tenure]]&lt;5, 5%,TRUE, 10%)*Table1[[#This Row],[Salary]]</f>
        <v>4544.2160000000003</v>
      </c>
    </row>
    <row r="103" spans="2:17" x14ac:dyDescent="0.3">
      <c r="B103" t="s">
        <v>307</v>
      </c>
      <c r="C103" t="s">
        <v>308</v>
      </c>
      <c r="D103" t="s">
        <v>309</v>
      </c>
      <c r="E103" t="s">
        <v>16</v>
      </c>
      <c r="F103" t="s">
        <v>17</v>
      </c>
      <c r="G103" s="8">
        <v>56253.81</v>
      </c>
      <c r="H103" t="s">
        <v>18</v>
      </c>
      <c r="I103">
        <v>44421</v>
      </c>
      <c r="J103">
        <v>1</v>
      </c>
      <c r="K103" t="s">
        <v>19</v>
      </c>
      <c r="L103" t="s">
        <v>80</v>
      </c>
      <c r="M103">
        <v>2.8575342465753426</v>
      </c>
      <c r="N103" t="s">
        <v>27</v>
      </c>
      <c r="O103" s="8">
        <f>Table1[[#This Row],[Salary]]*$H$3</f>
        <v>5625.3810000000003</v>
      </c>
      <c r="P103" s="8">
        <f>IF(Table1[[#This Row],[Tenure]]&lt;3, 2%,IF(Table1[[#This Row],[Tenure]]&lt;5, 5%,10%))*Table1[[#This Row],[Salary]]</f>
        <v>1125.0762</v>
      </c>
      <c r="Q103" cm="1">
        <f t="array" ref="Q103">_xlfn.IFS(Table1[[#This Row],[Tenure]]&lt;3, 2%,Table1[[#This Row],[Tenure]]&lt;5, 5%,TRUE, 10%)*Table1[[#This Row],[Salary]]</f>
        <v>1125.0762</v>
      </c>
    </row>
    <row r="104" spans="2:17" x14ac:dyDescent="0.3">
      <c r="B104" t="s">
        <v>310</v>
      </c>
      <c r="C104" t="s">
        <v>311</v>
      </c>
      <c r="D104" t="s">
        <v>312</v>
      </c>
      <c r="E104" t="s">
        <v>16</v>
      </c>
      <c r="F104" t="s">
        <v>94</v>
      </c>
      <c r="G104" s="8">
        <v>51798.25</v>
      </c>
      <c r="H104" t="s">
        <v>18</v>
      </c>
      <c r="I104">
        <v>43665</v>
      </c>
      <c r="J104">
        <v>1</v>
      </c>
      <c r="K104" t="s">
        <v>19</v>
      </c>
      <c r="L104" t="s">
        <v>26</v>
      </c>
      <c r="M104">
        <v>4.9287671232876713</v>
      </c>
      <c r="N104" t="s">
        <v>27</v>
      </c>
      <c r="O104" s="8">
        <f>Table1[[#This Row],[Salary]]*$H$3</f>
        <v>5179.8250000000007</v>
      </c>
      <c r="P104" s="8">
        <f>IF(Table1[[#This Row],[Tenure]]&lt;3, 2%,IF(Table1[[#This Row],[Tenure]]&lt;5, 5%,10%))*Table1[[#This Row],[Salary]]</f>
        <v>2589.9125000000004</v>
      </c>
      <c r="Q104" cm="1">
        <f t="array" ref="Q104">_xlfn.IFS(Table1[[#This Row],[Tenure]]&lt;3, 2%,Table1[[#This Row],[Tenure]]&lt;5, 5%,TRUE, 10%)*Table1[[#This Row],[Salary]]</f>
        <v>2589.9125000000004</v>
      </c>
    </row>
    <row r="105" spans="2:17" x14ac:dyDescent="0.3">
      <c r="B105" t="s">
        <v>313</v>
      </c>
      <c r="C105" t="s">
        <v>314</v>
      </c>
      <c r="D105" t="s">
        <v>315</v>
      </c>
      <c r="E105" t="s">
        <v>16</v>
      </c>
      <c r="F105" t="s">
        <v>36</v>
      </c>
      <c r="G105" s="8">
        <v>114772.32</v>
      </c>
      <c r="H105" t="s">
        <v>37</v>
      </c>
      <c r="I105">
        <v>44251</v>
      </c>
      <c r="J105">
        <v>1</v>
      </c>
      <c r="K105" t="s">
        <v>19</v>
      </c>
      <c r="L105" t="s">
        <v>31</v>
      </c>
      <c r="M105">
        <v>3.3232876712328765</v>
      </c>
      <c r="N105" t="s">
        <v>27</v>
      </c>
      <c r="O105" s="8">
        <f>Table1[[#This Row],[Salary]]*$H$3</f>
        <v>11477.232000000002</v>
      </c>
      <c r="P105" s="8">
        <f>IF(Table1[[#This Row],[Tenure]]&lt;3, 2%,IF(Table1[[#This Row],[Tenure]]&lt;5, 5%,10%))*Table1[[#This Row],[Salary]]</f>
        <v>5738.6160000000009</v>
      </c>
      <c r="Q105" cm="1">
        <f t="array" ref="Q105">_xlfn.IFS(Table1[[#This Row],[Tenure]]&lt;3, 2%,Table1[[#This Row],[Tenure]]&lt;5, 5%,TRUE, 10%)*Table1[[#This Row],[Salary]]</f>
        <v>5738.6160000000009</v>
      </c>
    </row>
    <row r="106" spans="2:17" x14ac:dyDescent="0.3">
      <c r="B106" t="s">
        <v>316</v>
      </c>
      <c r="C106" t="s">
        <v>317</v>
      </c>
      <c r="D106" t="s">
        <v>318</v>
      </c>
      <c r="E106" t="s">
        <v>35</v>
      </c>
      <c r="F106" t="s">
        <v>42</v>
      </c>
      <c r="G106" s="8">
        <v>89605.13</v>
      </c>
      <c r="H106" t="s">
        <v>18</v>
      </c>
      <c r="I106">
        <v>43258</v>
      </c>
      <c r="J106">
        <v>1</v>
      </c>
      <c r="K106" t="s">
        <v>19</v>
      </c>
      <c r="L106" t="s">
        <v>76</v>
      </c>
      <c r="M106">
        <v>6.043835616438356</v>
      </c>
      <c r="N106" t="s">
        <v>27</v>
      </c>
      <c r="O106" s="8">
        <f>Table1[[#This Row],[Salary]]*$H$3</f>
        <v>8960.5130000000008</v>
      </c>
      <c r="P106" s="8">
        <f>IF(Table1[[#This Row],[Tenure]]&lt;3, 2%,IF(Table1[[#This Row],[Tenure]]&lt;5, 5%,10%))*Table1[[#This Row],[Salary]]</f>
        <v>8960.5130000000008</v>
      </c>
      <c r="Q106" cm="1">
        <f t="array" ref="Q106">_xlfn.IFS(Table1[[#This Row],[Tenure]]&lt;3, 2%,Table1[[#This Row],[Tenure]]&lt;5, 5%,TRUE, 10%)*Table1[[#This Row],[Salary]]</f>
        <v>8960.5130000000008</v>
      </c>
    </row>
    <row r="107" spans="2:17" x14ac:dyDescent="0.3">
      <c r="B107" t="s">
        <v>319</v>
      </c>
      <c r="C107" t="s">
        <v>320</v>
      </c>
      <c r="D107" t="s">
        <v>321</v>
      </c>
      <c r="E107" t="s">
        <v>16</v>
      </c>
      <c r="F107" t="s">
        <v>36</v>
      </c>
      <c r="G107" s="8">
        <v>88425.08</v>
      </c>
      <c r="H107" t="s">
        <v>18</v>
      </c>
      <c r="I107">
        <v>43662</v>
      </c>
      <c r="J107">
        <v>1</v>
      </c>
      <c r="K107" t="s">
        <v>19</v>
      </c>
      <c r="L107" t="s">
        <v>26</v>
      </c>
      <c r="M107">
        <v>4.9369863013698634</v>
      </c>
      <c r="N107" t="s">
        <v>27</v>
      </c>
      <c r="O107" s="8">
        <f>Table1[[#This Row],[Salary]]*$H$3</f>
        <v>8842.5079999999998</v>
      </c>
      <c r="P107" s="8">
        <f>IF(Table1[[#This Row],[Tenure]]&lt;3, 2%,IF(Table1[[#This Row],[Tenure]]&lt;5, 5%,10%))*Table1[[#This Row],[Salary]]</f>
        <v>4421.2539999999999</v>
      </c>
      <c r="Q107" cm="1">
        <f t="array" ref="Q107">_xlfn.IFS(Table1[[#This Row],[Tenure]]&lt;3, 2%,Table1[[#This Row],[Tenure]]&lt;5, 5%,TRUE, 10%)*Table1[[#This Row],[Salary]]</f>
        <v>4421.2539999999999</v>
      </c>
    </row>
    <row r="108" spans="2:17" x14ac:dyDescent="0.3">
      <c r="B108" t="s">
        <v>322</v>
      </c>
      <c r="C108" t="s">
        <v>323</v>
      </c>
      <c r="D108" t="s">
        <v>324</v>
      </c>
      <c r="E108" t="s">
        <v>16</v>
      </c>
      <c r="F108" t="s">
        <v>42</v>
      </c>
      <c r="G108" s="8">
        <v>104903.79</v>
      </c>
      <c r="H108" t="s">
        <v>37</v>
      </c>
      <c r="I108">
        <v>43649</v>
      </c>
      <c r="J108">
        <v>1</v>
      </c>
      <c r="K108" t="s">
        <v>19</v>
      </c>
      <c r="L108" t="s">
        <v>72</v>
      </c>
      <c r="M108">
        <v>4.9726027397260273</v>
      </c>
      <c r="N108" t="s">
        <v>27</v>
      </c>
      <c r="O108" s="8">
        <f>Table1[[#This Row],[Salary]]*$H$3</f>
        <v>10490.379000000001</v>
      </c>
      <c r="P108" s="8">
        <f>IF(Table1[[#This Row],[Tenure]]&lt;3, 2%,IF(Table1[[#This Row],[Tenure]]&lt;5, 5%,10%))*Table1[[#This Row],[Salary]]</f>
        <v>5245.1895000000004</v>
      </c>
      <c r="Q108" cm="1">
        <f t="array" ref="Q108">_xlfn.IFS(Table1[[#This Row],[Tenure]]&lt;3, 2%,Table1[[#This Row],[Tenure]]&lt;5, 5%,TRUE, 10%)*Table1[[#This Row],[Salary]]</f>
        <v>5245.1895000000004</v>
      </c>
    </row>
    <row r="109" spans="2:17" x14ac:dyDescent="0.3">
      <c r="B109" t="s">
        <v>325</v>
      </c>
      <c r="C109" t="s">
        <v>326</v>
      </c>
      <c r="D109" t="s">
        <v>327</v>
      </c>
      <c r="E109" t="s">
        <v>16</v>
      </c>
      <c r="F109" t="s">
        <v>87</v>
      </c>
      <c r="G109" s="8">
        <v>69057.320000000007</v>
      </c>
      <c r="H109" t="s">
        <v>18</v>
      </c>
      <c r="I109">
        <v>43390</v>
      </c>
      <c r="J109">
        <v>1</v>
      </c>
      <c r="K109" t="s">
        <v>19</v>
      </c>
      <c r="L109" t="s">
        <v>20</v>
      </c>
      <c r="M109">
        <v>5.6821917808219178</v>
      </c>
      <c r="N109" t="s">
        <v>27</v>
      </c>
      <c r="O109" s="8">
        <f>Table1[[#This Row],[Salary]]*$H$3</f>
        <v>6905.7320000000009</v>
      </c>
      <c r="P109" s="8">
        <f>IF(Table1[[#This Row],[Tenure]]&lt;3, 2%,IF(Table1[[#This Row],[Tenure]]&lt;5, 5%,10%))*Table1[[#This Row],[Salary]]</f>
        <v>6905.7320000000009</v>
      </c>
      <c r="Q109" cm="1">
        <f t="array" ref="Q109">_xlfn.IFS(Table1[[#This Row],[Tenure]]&lt;3, 2%,Table1[[#This Row],[Tenure]]&lt;5, 5%,TRUE, 10%)*Table1[[#This Row],[Salary]]</f>
        <v>6905.7320000000009</v>
      </c>
    </row>
    <row r="110" spans="2:17" x14ac:dyDescent="0.3">
      <c r="B110" t="s">
        <v>325</v>
      </c>
      <c r="C110" t="s">
        <v>326</v>
      </c>
      <c r="D110" t="s">
        <v>327</v>
      </c>
      <c r="E110" t="s">
        <v>16</v>
      </c>
      <c r="F110" t="s">
        <v>87</v>
      </c>
      <c r="G110" s="8">
        <v>69057.320000000007</v>
      </c>
      <c r="H110" t="s">
        <v>18</v>
      </c>
      <c r="I110">
        <v>43390</v>
      </c>
      <c r="J110">
        <v>1</v>
      </c>
      <c r="K110" t="s">
        <v>19</v>
      </c>
      <c r="L110" t="s">
        <v>20</v>
      </c>
      <c r="M110">
        <v>5.6821917808219178</v>
      </c>
      <c r="N110" t="s">
        <v>27</v>
      </c>
      <c r="O110" s="8">
        <f>Table1[[#This Row],[Salary]]*$H$3</f>
        <v>6905.7320000000009</v>
      </c>
      <c r="P110" s="8">
        <f>IF(Table1[[#This Row],[Tenure]]&lt;3, 2%,IF(Table1[[#This Row],[Tenure]]&lt;5, 5%,10%))*Table1[[#This Row],[Salary]]</f>
        <v>6905.7320000000009</v>
      </c>
      <c r="Q110" cm="1">
        <f t="array" ref="Q110">_xlfn.IFS(Table1[[#This Row],[Tenure]]&lt;3, 2%,Table1[[#This Row],[Tenure]]&lt;5, 5%,TRUE, 10%)*Table1[[#This Row],[Salary]]</f>
        <v>6905.7320000000009</v>
      </c>
    </row>
    <row r="111" spans="2:17" x14ac:dyDescent="0.3">
      <c r="B111" t="s">
        <v>328</v>
      </c>
      <c r="C111" t="s">
        <v>329</v>
      </c>
      <c r="D111" t="s">
        <v>330</v>
      </c>
      <c r="E111" t="s">
        <v>35</v>
      </c>
      <c r="F111" t="s">
        <v>94</v>
      </c>
      <c r="G111" s="8">
        <v>77743.149999999994</v>
      </c>
      <c r="H111" t="s">
        <v>18</v>
      </c>
      <c r="I111">
        <v>43920</v>
      </c>
      <c r="J111">
        <v>1</v>
      </c>
      <c r="K111" t="s">
        <v>19</v>
      </c>
      <c r="L111" t="s">
        <v>72</v>
      </c>
      <c r="M111">
        <v>4.2301369863013702</v>
      </c>
      <c r="N111" t="s">
        <v>27</v>
      </c>
      <c r="O111" s="8">
        <f>Table1[[#This Row],[Salary]]*$H$3</f>
        <v>7774.3149999999996</v>
      </c>
      <c r="P111" s="8">
        <f>IF(Table1[[#This Row],[Tenure]]&lt;3, 2%,IF(Table1[[#This Row],[Tenure]]&lt;5, 5%,10%))*Table1[[#This Row],[Salary]]</f>
        <v>3887.1574999999998</v>
      </c>
      <c r="Q111" cm="1">
        <f t="array" ref="Q111">_xlfn.IFS(Table1[[#This Row],[Tenure]]&lt;3, 2%,Table1[[#This Row],[Tenure]]&lt;5, 5%,TRUE, 10%)*Table1[[#This Row],[Salary]]</f>
        <v>3887.1574999999998</v>
      </c>
    </row>
    <row r="112" spans="2:17" x14ac:dyDescent="0.3">
      <c r="B112" t="s">
        <v>331</v>
      </c>
      <c r="C112" t="s">
        <v>332</v>
      </c>
      <c r="D112" t="s">
        <v>333</v>
      </c>
      <c r="E112" t="s">
        <v>35</v>
      </c>
      <c r="F112" t="s">
        <v>36</v>
      </c>
      <c r="G112" s="8">
        <v>108872.77</v>
      </c>
      <c r="H112" t="s">
        <v>37</v>
      </c>
      <c r="I112">
        <v>43521</v>
      </c>
      <c r="J112">
        <v>1</v>
      </c>
      <c r="K112" t="s">
        <v>19</v>
      </c>
      <c r="L112" t="s">
        <v>38</v>
      </c>
      <c r="M112">
        <v>5.3232876712328769</v>
      </c>
      <c r="N112" t="s">
        <v>27</v>
      </c>
      <c r="O112" s="8">
        <f>Table1[[#This Row],[Salary]]*$H$3</f>
        <v>10887.277000000002</v>
      </c>
      <c r="P112" s="8">
        <f>IF(Table1[[#This Row],[Tenure]]&lt;3, 2%,IF(Table1[[#This Row],[Tenure]]&lt;5, 5%,10%))*Table1[[#This Row],[Salary]]</f>
        <v>10887.277000000002</v>
      </c>
      <c r="Q112" cm="1">
        <f t="array" ref="Q112">_xlfn.IFS(Table1[[#This Row],[Tenure]]&lt;3, 2%,Table1[[#This Row],[Tenure]]&lt;5, 5%,TRUE, 10%)*Table1[[#This Row],[Salary]]</f>
        <v>10887.277000000002</v>
      </c>
    </row>
    <row r="113" spans="2:17" x14ac:dyDescent="0.3">
      <c r="B113" t="s">
        <v>334</v>
      </c>
      <c r="C113" t="s">
        <v>335</v>
      </c>
      <c r="D113" t="s">
        <v>336</v>
      </c>
      <c r="E113" t="s">
        <v>16</v>
      </c>
      <c r="F113" t="s">
        <v>53</v>
      </c>
      <c r="G113" s="8">
        <v>68887.839999999997</v>
      </c>
      <c r="H113" t="s">
        <v>18</v>
      </c>
      <c r="I113">
        <v>43297</v>
      </c>
      <c r="J113">
        <v>1</v>
      </c>
      <c r="K113" t="s">
        <v>19</v>
      </c>
      <c r="L113" t="s">
        <v>38</v>
      </c>
      <c r="M113">
        <v>5.9369863013698634</v>
      </c>
      <c r="N113" t="s">
        <v>27</v>
      </c>
      <c r="O113" s="8">
        <f>Table1[[#This Row],[Salary]]*$H$3</f>
        <v>6888.7839999999997</v>
      </c>
      <c r="P113" s="8">
        <f>IF(Table1[[#This Row],[Tenure]]&lt;3, 2%,IF(Table1[[#This Row],[Tenure]]&lt;5, 5%,10%))*Table1[[#This Row],[Salary]]</f>
        <v>6888.7839999999997</v>
      </c>
      <c r="Q113" cm="1">
        <f t="array" ref="Q113">_xlfn.IFS(Table1[[#This Row],[Tenure]]&lt;3, 2%,Table1[[#This Row],[Tenure]]&lt;5, 5%,TRUE, 10%)*Table1[[#This Row],[Salary]]</f>
        <v>6888.7839999999997</v>
      </c>
    </row>
    <row r="114" spans="2:17" x14ac:dyDescent="0.3">
      <c r="B114" t="s">
        <v>337</v>
      </c>
      <c r="C114" t="s">
        <v>338</v>
      </c>
      <c r="D114" t="s">
        <v>339</v>
      </c>
      <c r="E114" t="s">
        <v>16</v>
      </c>
      <c r="F114" t="s">
        <v>94</v>
      </c>
      <c r="G114" s="8">
        <v>66865.490000000005</v>
      </c>
      <c r="H114" t="s">
        <v>18</v>
      </c>
      <c r="I114">
        <v>43514</v>
      </c>
      <c r="J114">
        <v>1</v>
      </c>
      <c r="K114" t="s">
        <v>19</v>
      </c>
      <c r="L114" t="s">
        <v>76</v>
      </c>
      <c r="M114">
        <v>5.3424657534246576</v>
      </c>
      <c r="N114" t="s">
        <v>27</v>
      </c>
      <c r="O114" s="8">
        <f>Table1[[#This Row],[Salary]]*$H$3</f>
        <v>6686.5490000000009</v>
      </c>
      <c r="P114" s="8">
        <f>IF(Table1[[#This Row],[Tenure]]&lt;3, 2%,IF(Table1[[#This Row],[Tenure]]&lt;5, 5%,10%))*Table1[[#This Row],[Salary]]</f>
        <v>6686.5490000000009</v>
      </c>
      <c r="Q114" cm="1">
        <f t="array" ref="Q114">_xlfn.IFS(Table1[[#This Row],[Tenure]]&lt;3, 2%,Table1[[#This Row],[Tenure]]&lt;5, 5%,TRUE, 10%)*Table1[[#This Row],[Salary]]</f>
        <v>6686.5490000000009</v>
      </c>
    </row>
    <row r="115" spans="2:17" x14ac:dyDescent="0.3">
      <c r="B115" t="s">
        <v>337</v>
      </c>
      <c r="C115" t="s">
        <v>338</v>
      </c>
      <c r="D115" t="s">
        <v>339</v>
      </c>
      <c r="E115" t="s">
        <v>16</v>
      </c>
      <c r="F115" t="s">
        <v>94</v>
      </c>
      <c r="G115" s="8">
        <v>66865.490000000005</v>
      </c>
      <c r="H115" t="s">
        <v>18</v>
      </c>
      <c r="I115">
        <v>43514</v>
      </c>
      <c r="J115">
        <v>1</v>
      </c>
      <c r="K115" t="s">
        <v>19</v>
      </c>
      <c r="L115" t="s">
        <v>76</v>
      </c>
      <c r="M115">
        <v>5.3424657534246576</v>
      </c>
      <c r="N115" t="s">
        <v>27</v>
      </c>
      <c r="O115" s="8">
        <f>Table1[[#This Row],[Salary]]*$H$3</f>
        <v>6686.5490000000009</v>
      </c>
      <c r="P115" s="8">
        <f>IF(Table1[[#This Row],[Tenure]]&lt;3, 2%,IF(Table1[[#This Row],[Tenure]]&lt;5, 5%,10%))*Table1[[#This Row],[Salary]]</f>
        <v>6686.5490000000009</v>
      </c>
      <c r="Q115" cm="1">
        <f t="array" ref="Q115">_xlfn.IFS(Table1[[#This Row],[Tenure]]&lt;3, 2%,Table1[[#This Row],[Tenure]]&lt;5, 5%,TRUE, 10%)*Table1[[#This Row],[Salary]]</f>
        <v>6686.5490000000009</v>
      </c>
    </row>
    <row r="116" spans="2:17" x14ac:dyDescent="0.3">
      <c r="B116" t="s">
        <v>340</v>
      </c>
      <c r="C116" t="s">
        <v>341</v>
      </c>
      <c r="D116" t="s">
        <v>342</v>
      </c>
      <c r="E116" t="s">
        <v>16</v>
      </c>
      <c r="F116" t="s">
        <v>64</v>
      </c>
      <c r="G116" s="8">
        <v>100731.95</v>
      </c>
      <c r="H116" t="s">
        <v>37</v>
      </c>
      <c r="I116">
        <v>43936</v>
      </c>
      <c r="J116">
        <v>1</v>
      </c>
      <c r="K116" t="s">
        <v>19</v>
      </c>
      <c r="L116" t="s">
        <v>80</v>
      </c>
      <c r="M116">
        <v>4.1863013698630134</v>
      </c>
      <c r="N116" t="s">
        <v>27</v>
      </c>
      <c r="O116" s="8">
        <f>Table1[[#This Row],[Salary]]*$H$3</f>
        <v>10073.195</v>
      </c>
      <c r="P116" s="8">
        <f>IF(Table1[[#This Row],[Tenure]]&lt;3, 2%,IF(Table1[[#This Row],[Tenure]]&lt;5, 5%,10%))*Table1[[#This Row],[Salary]]</f>
        <v>5036.5974999999999</v>
      </c>
      <c r="Q116" cm="1">
        <f t="array" ref="Q116">_xlfn.IFS(Table1[[#This Row],[Tenure]]&lt;3, 2%,Table1[[#This Row],[Tenure]]&lt;5, 5%,TRUE, 10%)*Table1[[#This Row],[Salary]]</f>
        <v>5036.5974999999999</v>
      </c>
    </row>
    <row r="117" spans="2:17" x14ac:dyDescent="0.3">
      <c r="B117" t="s">
        <v>343</v>
      </c>
      <c r="C117" t="s">
        <v>344</v>
      </c>
      <c r="D117" t="s">
        <v>345</v>
      </c>
      <c r="E117" t="s">
        <v>190</v>
      </c>
      <c r="F117" t="s">
        <v>53</v>
      </c>
      <c r="G117" s="8">
        <v>107107.6</v>
      </c>
      <c r="H117" t="s">
        <v>37</v>
      </c>
      <c r="I117">
        <v>43325</v>
      </c>
      <c r="J117">
        <v>0.9</v>
      </c>
      <c r="K117" t="s">
        <v>19</v>
      </c>
      <c r="L117" t="s">
        <v>72</v>
      </c>
      <c r="M117">
        <v>5.86027397260274</v>
      </c>
      <c r="N117" t="s">
        <v>21</v>
      </c>
      <c r="O117" s="8">
        <f>Table1[[#This Row],[Salary]]*$H$3</f>
        <v>10710.760000000002</v>
      </c>
      <c r="P117" s="8">
        <f>IF(Table1[[#This Row],[Tenure]]&lt;3, 2%,IF(Table1[[#This Row],[Tenure]]&lt;5, 5%,10%))*Table1[[#This Row],[Salary]]</f>
        <v>10710.760000000002</v>
      </c>
      <c r="Q117" cm="1">
        <f t="array" ref="Q117">_xlfn.IFS(Table1[[#This Row],[Tenure]]&lt;3, 2%,Table1[[#This Row],[Tenure]]&lt;5, 5%,TRUE, 10%)*Table1[[#This Row],[Salary]]</f>
        <v>10710.760000000002</v>
      </c>
    </row>
    <row r="118" spans="2:17" x14ac:dyDescent="0.3">
      <c r="B118" t="s">
        <v>346</v>
      </c>
      <c r="C118" t="s">
        <v>347</v>
      </c>
      <c r="D118" t="s">
        <v>348</v>
      </c>
      <c r="E118" t="s">
        <v>16</v>
      </c>
      <c r="F118" t="s">
        <v>126</v>
      </c>
      <c r="G118" s="8">
        <v>102129.37</v>
      </c>
      <c r="H118" t="s">
        <v>37</v>
      </c>
      <c r="I118">
        <v>44396</v>
      </c>
      <c r="J118">
        <v>1</v>
      </c>
      <c r="K118" t="s">
        <v>19</v>
      </c>
      <c r="L118" t="s">
        <v>31</v>
      </c>
      <c r="M118">
        <v>2.9260273972602739</v>
      </c>
      <c r="N118" t="s">
        <v>27</v>
      </c>
      <c r="O118" s="8">
        <f>Table1[[#This Row],[Salary]]*$H$3</f>
        <v>10212.937</v>
      </c>
      <c r="P118" s="8">
        <f>IF(Table1[[#This Row],[Tenure]]&lt;3, 2%,IF(Table1[[#This Row],[Tenure]]&lt;5, 5%,10%))*Table1[[#This Row],[Salary]]</f>
        <v>2042.5873999999999</v>
      </c>
      <c r="Q118" cm="1">
        <f t="array" ref="Q118">_xlfn.IFS(Table1[[#This Row],[Tenure]]&lt;3, 2%,Table1[[#This Row],[Tenure]]&lt;5, 5%,TRUE, 10%)*Table1[[#This Row],[Salary]]</f>
        <v>2042.5873999999999</v>
      </c>
    </row>
    <row r="119" spans="2:17" x14ac:dyDescent="0.3">
      <c r="B119" t="s">
        <v>349</v>
      </c>
      <c r="C119" t="s">
        <v>350</v>
      </c>
      <c r="D119" t="s">
        <v>351</v>
      </c>
      <c r="E119" t="s">
        <v>16</v>
      </c>
      <c r="F119" t="s">
        <v>49</v>
      </c>
      <c r="G119" s="8">
        <v>75733.740000000005</v>
      </c>
      <c r="H119" t="s">
        <v>18</v>
      </c>
      <c r="I119">
        <v>44382</v>
      </c>
      <c r="J119">
        <v>1</v>
      </c>
      <c r="K119" t="s">
        <v>19</v>
      </c>
      <c r="L119" t="s">
        <v>26</v>
      </c>
      <c r="M119">
        <v>2.9643835616438357</v>
      </c>
      <c r="N119" t="s">
        <v>27</v>
      </c>
      <c r="O119" s="8">
        <f>Table1[[#This Row],[Salary]]*$H$3</f>
        <v>7573.3740000000007</v>
      </c>
      <c r="P119" s="8">
        <f>IF(Table1[[#This Row],[Tenure]]&lt;3, 2%,IF(Table1[[#This Row],[Tenure]]&lt;5, 5%,10%))*Table1[[#This Row],[Salary]]</f>
        <v>1514.6748000000002</v>
      </c>
      <c r="Q119" cm="1">
        <f t="array" ref="Q119">_xlfn.IFS(Table1[[#This Row],[Tenure]]&lt;3, 2%,Table1[[#This Row],[Tenure]]&lt;5, 5%,TRUE, 10%)*Table1[[#This Row],[Salary]]</f>
        <v>1514.6748000000002</v>
      </c>
    </row>
    <row r="120" spans="2:17" x14ac:dyDescent="0.3">
      <c r="B120" t="s">
        <v>352</v>
      </c>
      <c r="C120" t="s">
        <v>353</v>
      </c>
      <c r="D120" t="s">
        <v>354</v>
      </c>
      <c r="E120" t="s">
        <v>16</v>
      </c>
      <c r="F120" t="s">
        <v>126</v>
      </c>
      <c r="G120" s="8">
        <v>78020.39</v>
      </c>
      <c r="H120" t="s">
        <v>18</v>
      </c>
      <c r="I120">
        <v>43899</v>
      </c>
      <c r="J120">
        <v>1</v>
      </c>
      <c r="K120" t="s">
        <v>19</v>
      </c>
      <c r="L120" t="s">
        <v>38</v>
      </c>
      <c r="M120">
        <v>4.2876712328767121</v>
      </c>
      <c r="N120" t="s">
        <v>27</v>
      </c>
      <c r="O120" s="8">
        <f>Table1[[#This Row],[Salary]]*$H$3</f>
        <v>7802.0390000000007</v>
      </c>
      <c r="P120" s="8">
        <f>IF(Table1[[#This Row],[Tenure]]&lt;3, 2%,IF(Table1[[#This Row],[Tenure]]&lt;5, 5%,10%))*Table1[[#This Row],[Salary]]</f>
        <v>3901.0195000000003</v>
      </c>
      <c r="Q120" cm="1">
        <f t="array" ref="Q120">_xlfn.IFS(Table1[[#This Row],[Tenure]]&lt;3, 2%,Table1[[#This Row],[Tenure]]&lt;5, 5%,TRUE, 10%)*Table1[[#This Row],[Salary]]</f>
        <v>3901.0195000000003</v>
      </c>
    </row>
    <row r="121" spans="2:17" x14ac:dyDescent="0.3">
      <c r="B121" t="s">
        <v>355</v>
      </c>
      <c r="C121" t="s">
        <v>356</v>
      </c>
      <c r="D121" t="s">
        <v>357</v>
      </c>
      <c r="E121" t="s">
        <v>16</v>
      </c>
      <c r="F121" t="s">
        <v>17</v>
      </c>
      <c r="G121" s="8">
        <v>95677.9</v>
      </c>
      <c r="H121" t="s">
        <v>18</v>
      </c>
      <c r="I121">
        <v>44396</v>
      </c>
      <c r="J121">
        <v>0.3</v>
      </c>
      <c r="K121" t="s">
        <v>19</v>
      </c>
      <c r="L121" t="s">
        <v>72</v>
      </c>
      <c r="M121">
        <v>2.9260273972602739</v>
      </c>
      <c r="N121" t="s">
        <v>21</v>
      </c>
      <c r="O121" s="8">
        <f>Table1[[#This Row],[Salary]]*$H$3</f>
        <v>9567.7899999999991</v>
      </c>
      <c r="P121" s="8">
        <f>IF(Table1[[#This Row],[Tenure]]&lt;3, 2%,IF(Table1[[#This Row],[Tenure]]&lt;5, 5%,10%))*Table1[[#This Row],[Salary]]</f>
        <v>1913.558</v>
      </c>
      <c r="Q121" cm="1">
        <f t="array" ref="Q121">_xlfn.IFS(Table1[[#This Row],[Tenure]]&lt;3, 2%,Table1[[#This Row],[Tenure]]&lt;5, 5%,TRUE, 10%)*Table1[[#This Row],[Salary]]</f>
        <v>1913.558</v>
      </c>
    </row>
    <row r="122" spans="2:17" x14ac:dyDescent="0.3">
      <c r="B122" t="s">
        <v>358</v>
      </c>
      <c r="C122" t="s">
        <v>359</v>
      </c>
      <c r="D122" t="s">
        <v>360</v>
      </c>
      <c r="E122" t="s">
        <v>35</v>
      </c>
      <c r="F122" t="s">
        <v>36</v>
      </c>
      <c r="G122" s="8">
        <v>109143.17</v>
      </c>
      <c r="H122" t="s">
        <v>37</v>
      </c>
      <c r="I122">
        <v>43945</v>
      </c>
      <c r="J122">
        <v>1</v>
      </c>
      <c r="K122" t="s">
        <v>19</v>
      </c>
      <c r="L122" t="s">
        <v>20</v>
      </c>
      <c r="M122">
        <v>4.161643835616438</v>
      </c>
      <c r="N122" t="s">
        <v>27</v>
      </c>
      <c r="O122" s="8">
        <f>Table1[[#This Row],[Salary]]*$H$3</f>
        <v>10914.317000000001</v>
      </c>
      <c r="P122" s="8">
        <f>IF(Table1[[#This Row],[Tenure]]&lt;3, 2%,IF(Table1[[#This Row],[Tenure]]&lt;5, 5%,10%))*Table1[[#This Row],[Salary]]</f>
        <v>5457.1585000000005</v>
      </c>
      <c r="Q122" cm="1">
        <f t="array" ref="Q122">_xlfn.IFS(Table1[[#This Row],[Tenure]]&lt;3, 2%,Table1[[#This Row],[Tenure]]&lt;5, 5%,TRUE, 10%)*Table1[[#This Row],[Salary]]</f>
        <v>5457.1585000000005</v>
      </c>
    </row>
    <row r="123" spans="2:17" x14ac:dyDescent="0.3">
      <c r="B123" t="s">
        <v>361</v>
      </c>
      <c r="C123" t="s">
        <v>362</v>
      </c>
      <c r="D123" t="s">
        <v>363</v>
      </c>
      <c r="E123" t="s">
        <v>16</v>
      </c>
      <c r="F123" t="s">
        <v>87</v>
      </c>
      <c r="G123" s="8">
        <v>28305.08</v>
      </c>
      <c r="H123" t="s">
        <v>57</v>
      </c>
      <c r="I123">
        <v>43754</v>
      </c>
      <c r="J123">
        <v>1</v>
      </c>
      <c r="K123" t="s">
        <v>19</v>
      </c>
      <c r="L123" t="s">
        <v>38</v>
      </c>
      <c r="M123">
        <v>4.6849315068493151</v>
      </c>
      <c r="N123" t="s">
        <v>27</v>
      </c>
      <c r="O123" s="8">
        <f>Table1[[#This Row],[Salary]]*$H$3</f>
        <v>2830.5080000000003</v>
      </c>
      <c r="P123" s="8">
        <f>IF(Table1[[#This Row],[Tenure]]&lt;3, 2%,IF(Table1[[#This Row],[Tenure]]&lt;5, 5%,10%))*Table1[[#This Row],[Salary]]</f>
        <v>1415.2540000000001</v>
      </c>
      <c r="Q123" cm="1">
        <f t="array" ref="Q123">_xlfn.IFS(Table1[[#This Row],[Tenure]]&lt;3, 2%,Table1[[#This Row],[Tenure]]&lt;5, 5%,TRUE, 10%)*Table1[[#This Row],[Salary]]</f>
        <v>1415.2540000000001</v>
      </c>
    </row>
    <row r="124" spans="2:17" x14ac:dyDescent="0.3">
      <c r="B124" t="s">
        <v>364</v>
      </c>
      <c r="C124" t="s">
        <v>365</v>
      </c>
      <c r="D124" t="s">
        <v>366</v>
      </c>
      <c r="E124" t="s">
        <v>35</v>
      </c>
      <c r="F124" t="s">
        <v>42</v>
      </c>
      <c r="G124" s="8">
        <v>76932.600000000006</v>
      </c>
      <c r="H124" t="s">
        <v>18</v>
      </c>
      <c r="I124">
        <v>43493</v>
      </c>
      <c r="J124">
        <v>1</v>
      </c>
      <c r="K124" t="s">
        <v>19</v>
      </c>
      <c r="L124" t="s">
        <v>26</v>
      </c>
      <c r="M124">
        <v>5.4</v>
      </c>
      <c r="N124" t="s">
        <v>27</v>
      </c>
      <c r="O124" s="8">
        <f>Table1[[#This Row],[Salary]]*$H$3</f>
        <v>7693.2600000000011</v>
      </c>
      <c r="P124" s="8">
        <f>IF(Table1[[#This Row],[Tenure]]&lt;3, 2%,IF(Table1[[#This Row],[Tenure]]&lt;5, 5%,10%))*Table1[[#This Row],[Salary]]</f>
        <v>7693.2600000000011</v>
      </c>
      <c r="Q124" cm="1">
        <f t="array" ref="Q124">_xlfn.IFS(Table1[[#This Row],[Tenure]]&lt;3, 2%,Table1[[#This Row],[Tenure]]&lt;5, 5%,TRUE, 10%)*Table1[[#This Row],[Salary]]</f>
        <v>7693.2600000000011</v>
      </c>
    </row>
    <row r="125" spans="2:17" x14ac:dyDescent="0.3">
      <c r="B125" t="s">
        <v>367</v>
      </c>
      <c r="C125" t="s">
        <v>368</v>
      </c>
      <c r="D125" t="s">
        <v>369</v>
      </c>
      <c r="E125" t="s">
        <v>35</v>
      </c>
      <c r="F125" t="s">
        <v>87</v>
      </c>
      <c r="G125" s="8">
        <v>69913.39</v>
      </c>
      <c r="H125" t="s">
        <v>18</v>
      </c>
      <c r="I125">
        <v>43584</v>
      </c>
      <c r="J125">
        <v>1</v>
      </c>
      <c r="K125" t="s">
        <v>19</v>
      </c>
      <c r="L125" t="s">
        <v>38</v>
      </c>
      <c r="M125">
        <v>5.1506849315068495</v>
      </c>
      <c r="N125" t="s">
        <v>27</v>
      </c>
      <c r="O125" s="8">
        <f>Table1[[#This Row],[Salary]]*$H$3</f>
        <v>6991.3389999999999</v>
      </c>
      <c r="P125" s="8">
        <f>IF(Table1[[#This Row],[Tenure]]&lt;3, 2%,IF(Table1[[#This Row],[Tenure]]&lt;5, 5%,10%))*Table1[[#This Row],[Salary]]</f>
        <v>6991.3389999999999</v>
      </c>
      <c r="Q125" cm="1">
        <f t="array" ref="Q125">_xlfn.IFS(Table1[[#This Row],[Tenure]]&lt;3, 2%,Table1[[#This Row],[Tenure]]&lt;5, 5%,TRUE, 10%)*Table1[[#This Row],[Salary]]</f>
        <v>6991.3389999999999</v>
      </c>
    </row>
    <row r="126" spans="2:17" x14ac:dyDescent="0.3">
      <c r="B126" t="s">
        <v>370</v>
      </c>
      <c r="C126" t="s">
        <v>371</v>
      </c>
      <c r="D126" t="s">
        <v>372</v>
      </c>
      <c r="E126" t="s">
        <v>35</v>
      </c>
      <c r="F126" t="s">
        <v>94</v>
      </c>
      <c r="G126" s="8">
        <v>111229.47</v>
      </c>
      <c r="H126" t="s">
        <v>37</v>
      </c>
      <c r="I126">
        <v>43402</v>
      </c>
      <c r="J126">
        <v>1</v>
      </c>
      <c r="K126" t="s">
        <v>19</v>
      </c>
      <c r="L126" t="s">
        <v>38</v>
      </c>
      <c r="M126">
        <v>5.6493150684931503</v>
      </c>
      <c r="N126" t="s">
        <v>27</v>
      </c>
      <c r="O126" s="8">
        <f>Table1[[#This Row],[Salary]]*$H$3</f>
        <v>11122.947</v>
      </c>
      <c r="P126" s="8">
        <f>IF(Table1[[#This Row],[Tenure]]&lt;3, 2%,IF(Table1[[#This Row],[Tenure]]&lt;5, 5%,10%))*Table1[[#This Row],[Salary]]</f>
        <v>11122.947</v>
      </c>
      <c r="Q126" cm="1">
        <f t="array" ref="Q126">_xlfn.IFS(Table1[[#This Row],[Tenure]]&lt;3, 2%,Table1[[#This Row],[Tenure]]&lt;5, 5%,TRUE, 10%)*Table1[[#This Row],[Salary]]</f>
        <v>11122.947</v>
      </c>
    </row>
    <row r="127" spans="2:17" x14ac:dyDescent="0.3">
      <c r="B127" t="s">
        <v>373</v>
      </c>
      <c r="C127" t="s">
        <v>374</v>
      </c>
      <c r="D127" t="s">
        <v>375</v>
      </c>
      <c r="E127" t="s">
        <v>16</v>
      </c>
      <c r="F127" t="s">
        <v>87</v>
      </c>
      <c r="G127" s="8">
        <v>120000</v>
      </c>
      <c r="H127" t="s">
        <v>37</v>
      </c>
      <c r="I127">
        <v>43902</v>
      </c>
      <c r="J127">
        <v>0.9</v>
      </c>
      <c r="K127" t="s">
        <v>19</v>
      </c>
      <c r="L127" t="s">
        <v>38</v>
      </c>
      <c r="M127">
        <v>4.279452054794521</v>
      </c>
      <c r="N127" t="s">
        <v>21</v>
      </c>
      <c r="O127" s="8">
        <f>Table1[[#This Row],[Salary]]*$H$3</f>
        <v>12000</v>
      </c>
      <c r="P127" s="8">
        <f>IF(Table1[[#This Row],[Tenure]]&lt;3, 2%,IF(Table1[[#This Row],[Tenure]]&lt;5, 5%,10%))*Table1[[#This Row],[Salary]]</f>
        <v>6000</v>
      </c>
      <c r="Q127" cm="1">
        <f t="array" ref="Q127">_xlfn.IFS(Table1[[#This Row],[Tenure]]&lt;3, 2%,Table1[[#This Row],[Tenure]]&lt;5, 5%,TRUE, 10%)*Table1[[#This Row],[Salary]]</f>
        <v>6000</v>
      </c>
    </row>
    <row r="128" spans="2:17" x14ac:dyDescent="0.3">
      <c r="B128" t="s">
        <v>376</v>
      </c>
      <c r="C128" t="s">
        <v>377</v>
      </c>
      <c r="D128" t="s">
        <v>378</v>
      </c>
      <c r="E128" t="s">
        <v>16</v>
      </c>
      <c r="F128" t="s">
        <v>64</v>
      </c>
      <c r="G128" s="8">
        <v>85264.38</v>
      </c>
      <c r="H128" t="s">
        <v>18</v>
      </c>
      <c r="I128">
        <v>43220</v>
      </c>
      <c r="J128">
        <v>1</v>
      </c>
      <c r="K128" t="s">
        <v>19</v>
      </c>
      <c r="L128" t="s">
        <v>72</v>
      </c>
      <c r="M128">
        <v>6.1479452054794521</v>
      </c>
      <c r="N128" t="s">
        <v>27</v>
      </c>
      <c r="O128" s="8">
        <f>Table1[[#This Row],[Salary]]*$H$3</f>
        <v>8526.4380000000001</v>
      </c>
      <c r="P128" s="8">
        <f>IF(Table1[[#This Row],[Tenure]]&lt;3, 2%,IF(Table1[[#This Row],[Tenure]]&lt;5, 5%,10%))*Table1[[#This Row],[Salary]]</f>
        <v>8526.4380000000001</v>
      </c>
      <c r="Q128" cm="1">
        <f t="array" ref="Q128">_xlfn.IFS(Table1[[#This Row],[Tenure]]&lt;3, 2%,Table1[[#This Row],[Tenure]]&lt;5, 5%,TRUE, 10%)*Table1[[#This Row],[Salary]]</f>
        <v>8526.4380000000001</v>
      </c>
    </row>
    <row r="129" spans="2:17" x14ac:dyDescent="0.3">
      <c r="B129" t="s">
        <v>379</v>
      </c>
      <c r="C129" t="s">
        <v>380</v>
      </c>
      <c r="D129" t="s">
        <v>381</v>
      </c>
      <c r="E129" t="s">
        <v>35</v>
      </c>
      <c r="F129" t="s">
        <v>87</v>
      </c>
      <c r="G129" s="8">
        <v>100424.23</v>
      </c>
      <c r="H129" t="s">
        <v>37</v>
      </c>
      <c r="I129">
        <v>43801</v>
      </c>
      <c r="J129">
        <v>1</v>
      </c>
      <c r="K129" t="s">
        <v>19</v>
      </c>
      <c r="L129" t="s">
        <v>80</v>
      </c>
      <c r="M129">
        <v>4.5561643835616437</v>
      </c>
      <c r="N129" t="s">
        <v>27</v>
      </c>
      <c r="O129" s="8">
        <f>Table1[[#This Row],[Salary]]*$H$3</f>
        <v>10042.423000000001</v>
      </c>
      <c r="P129" s="8">
        <f>IF(Table1[[#This Row],[Tenure]]&lt;3, 2%,IF(Table1[[#This Row],[Tenure]]&lt;5, 5%,10%))*Table1[[#This Row],[Salary]]</f>
        <v>5021.2115000000003</v>
      </c>
      <c r="Q129" cm="1">
        <f t="array" ref="Q129">_xlfn.IFS(Table1[[#This Row],[Tenure]]&lt;3, 2%,Table1[[#This Row],[Tenure]]&lt;5, 5%,TRUE, 10%)*Table1[[#This Row],[Salary]]</f>
        <v>5021.2115000000003</v>
      </c>
    </row>
    <row r="130" spans="2:17" x14ac:dyDescent="0.3">
      <c r="B130" t="s">
        <v>382</v>
      </c>
      <c r="C130" t="s">
        <v>383</v>
      </c>
      <c r="D130" t="s">
        <v>384</v>
      </c>
      <c r="E130" t="s">
        <v>16</v>
      </c>
      <c r="F130" t="s">
        <v>116</v>
      </c>
      <c r="G130" s="8">
        <v>71924.850000000006</v>
      </c>
      <c r="H130" t="s">
        <v>18</v>
      </c>
      <c r="I130">
        <v>43822</v>
      </c>
      <c r="J130">
        <v>1</v>
      </c>
      <c r="K130" t="s">
        <v>19</v>
      </c>
      <c r="L130" t="s">
        <v>72</v>
      </c>
      <c r="M130">
        <v>4.4986301369863018</v>
      </c>
      <c r="N130" t="s">
        <v>27</v>
      </c>
      <c r="O130" s="8">
        <f>Table1[[#This Row],[Salary]]*$H$3</f>
        <v>7192.4850000000006</v>
      </c>
      <c r="P130" s="8">
        <f>IF(Table1[[#This Row],[Tenure]]&lt;3, 2%,IF(Table1[[#This Row],[Tenure]]&lt;5, 5%,10%))*Table1[[#This Row],[Salary]]</f>
        <v>3596.2425000000003</v>
      </c>
      <c r="Q130" cm="1">
        <f t="array" ref="Q130">_xlfn.IFS(Table1[[#This Row],[Tenure]]&lt;3, 2%,Table1[[#This Row],[Tenure]]&lt;5, 5%,TRUE, 10%)*Table1[[#This Row],[Salary]]</f>
        <v>3596.2425000000003</v>
      </c>
    </row>
    <row r="131" spans="2:17" x14ac:dyDescent="0.3">
      <c r="B131" t="s">
        <v>385</v>
      </c>
      <c r="C131" t="s">
        <v>386</v>
      </c>
      <c r="D131" t="s">
        <v>387</v>
      </c>
      <c r="E131" t="s">
        <v>16</v>
      </c>
      <c r="F131" t="s">
        <v>25</v>
      </c>
      <c r="G131" s="8">
        <v>61688.77</v>
      </c>
      <c r="H131" t="s">
        <v>18</v>
      </c>
      <c r="I131">
        <v>43346</v>
      </c>
      <c r="J131">
        <v>0.9</v>
      </c>
      <c r="K131" t="s">
        <v>19</v>
      </c>
      <c r="L131" t="s">
        <v>72</v>
      </c>
      <c r="M131">
        <v>5.8027397260273972</v>
      </c>
      <c r="N131" t="s">
        <v>21</v>
      </c>
      <c r="O131" s="8">
        <f>Table1[[#This Row],[Salary]]*$H$3</f>
        <v>6168.8770000000004</v>
      </c>
      <c r="P131" s="8">
        <f>IF(Table1[[#This Row],[Tenure]]&lt;3, 2%,IF(Table1[[#This Row],[Tenure]]&lt;5, 5%,10%))*Table1[[#This Row],[Salary]]</f>
        <v>6168.8770000000004</v>
      </c>
      <c r="Q131" cm="1">
        <f t="array" ref="Q131">_xlfn.IFS(Table1[[#This Row],[Tenure]]&lt;3, 2%,Table1[[#This Row],[Tenure]]&lt;5, 5%,TRUE, 10%)*Table1[[#This Row],[Salary]]</f>
        <v>6168.8770000000004</v>
      </c>
    </row>
    <row r="132" spans="2:17" x14ac:dyDescent="0.3">
      <c r="B132" t="s">
        <v>388</v>
      </c>
      <c r="C132" t="s">
        <v>389</v>
      </c>
      <c r="D132" t="s">
        <v>390</v>
      </c>
      <c r="E132" t="s">
        <v>16</v>
      </c>
      <c r="F132" t="s">
        <v>94</v>
      </c>
      <c r="G132" s="8">
        <v>75475.929999999993</v>
      </c>
      <c r="H132" t="s">
        <v>18</v>
      </c>
      <c r="I132">
        <v>43794</v>
      </c>
      <c r="J132">
        <v>1</v>
      </c>
      <c r="K132" t="s">
        <v>19</v>
      </c>
      <c r="L132" t="s">
        <v>38</v>
      </c>
      <c r="M132">
        <v>4.5753424657534243</v>
      </c>
      <c r="N132" t="s">
        <v>27</v>
      </c>
      <c r="O132" s="8">
        <f>Table1[[#This Row],[Salary]]*$H$3</f>
        <v>7547.5929999999998</v>
      </c>
      <c r="P132" s="8">
        <f>IF(Table1[[#This Row],[Tenure]]&lt;3, 2%,IF(Table1[[#This Row],[Tenure]]&lt;5, 5%,10%))*Table1[[#This Row],[Salary]]</f>
        <v>3773.7964999999999</v>
      </c>
      <c r="Q132" cm="1">
        <f t="array" ref="Q132">_xlfn.IFS(Table1[[#This Row],[Tenure]]&lt;3, 2%,Table1[[#This Row],[Tenure]]&lt;5, 5%,TRUE, 10%)*Table1[[#This Row],[Salary]]</f>
        <v>3773.7964999999999</v>
      </c>
    </row>
    <row r="133" spans="2:17" x14ac:dyDescent="0.3">
      <c r="B133" t="s">
        <v>391</v>
      </c>
      <c r="C133" t="s">
        <v>392</v>
      </c>
      <c r="D133" t="s">
        <v>393</v>
      </c>
      <c r="E133" t="s">
        <v>16</v>
      </c>
      <c r="F133" t="s">
        <v>17</v>
      </c>
      <c r="G133" s="8">
        <v>37902.35</v>
      </c>
      <c r="H133" t="s">
        <v>57</v>
      </c>
      <c r="I133">
        <v>43823</v>
      </c>
      <c r="J133">
        <v>1</v>
      </c>
      <c r="K133" t="s">
        <v>19</v>
      </c>
      <c r="L133" t="s">
        <v>72</v>
      </c>
      <c r="M133">
        <v>4.4958904109589044</v>
      </c>
      <c r="N133" t="s">
        <v>27</v>
      </c>
      <c r="O133" s="8">
        <f>Table1[[#This Row],[Salary]]*$H$3</f>
        <v>3790.2350000000001</v>
      </c>
      <c r="P133" s="8">
        <f>IF(Table1[[#This Row],[Tenure]]&lt;3, 2%,IF(Table1[[#This Row],[Tenure]]&lt;5, 5%,10%))*Table1[[#This Row],[Salary]]</f>
        <v>1895.1175000000001</v>
      </c>
      <c r="Q133" cm="1">
        <f t="array" ref="Q133">_xlfn.IFS(Table1[[#This Row],[Tenure]]&lt;3, 2%,Table1[[#This Row],[Tenure]]&lt;5, 5%,TRUE, 10%)*Table1[[#This Row],[Salary]]</f>
        <v>1895.1175000000001</v>
      </c>
    </row>
    <row r="134" spans="2:17" x14ac:dyDescent="0.3">
      <c r="B134" t="s">
        <v>391</v>
      </c>
      <c r="C134" t="s">
        <v>394</v>
      </c>
      <c r="D134" t="s">
        <v>395</v>
      </c>
      <c r="E134" t="s">
        <v>16</v>
      </c>
      <c r="F134" t="s">
        <v>17</v>
      </c>
      <c r="G134" s="8">
        <v>37902.35</v>
      </c>
      <c r="H134" t="s">
        <v>57</v>
      </c>
      <c r="I134">
        <v>43823</v>
      </c>
      <c r="J134">
        <v>1</v>
      </c>
      <c r="K134" t="s">
        <v>19</v>
      </c>
      <c r="L134" t="s">
        <v>72</v>
      </c>
      <c r="M134">
        <v>4.4958904109589044</v>
      </c>
      <c r="N134" t="s">
        <v>27</v>
      </c>
      <c r="O134" s="8">
        <f>Table1[[#This Row],[Salary]]*$H$3</f>
        <v>3790.2350000000001</v>
      </c>
      <c r="P134" s="8">
        <f>IF(Table1[[#This Row],[Tenure]]&lt;3, 2%,IF(Table1[[#This Row],[Tenure]]&lt;5, 5%,10%))*Table1[[#This Row],[Salary]]</f>
        <v>1895.1175000000001</v>
      </c>
      <c r="Q134" cm="1">
        <f t="array" ref="Q134">_xlfn.IFS(Table1[[#This Row],[Tenure]]&lt;3, 2%,Table1[[#This Row],[Tenure]]&lt;5, 5%,TRUE, 10%)*Table1[[#This Row],[Salary]]</f>
        <v>1895.1175000000001</v>
      </c>
    </row>
    <row r="135" spans="2:17" x14ac:dyDescent="0.3">
      <c r="B135" t="s">
        <v>396</v>
      </c>
      <c r="C135" t="s">
        <v>397</v>
      </c>
      <c r="D135" t="s">
        <v>398</v>
      </c>
      <c r="E135" t="s">
        <v>16</v>
      </c>
      <c r="F135" t="s">
        <v>116</v>
      </c>
      <c r="G135" s="8">
        <v>63555.73</v>
      </c>
      <c r="H135" t="s">
        <v>18</v>
      </c>
      <c r="I135">
        <v>44159</v>
      </c>
      <c r="J135">
        <v>1</v>
      </c>
      <c r="K135" t="s">
        <v>19</v>
      </c>
      <c r="L135" t="s">
        <v>72</v>
      </c>
      <c r="M135">
        <v>3.5753424657534247</v>
      </c>
      <c r="N135" t="s">
        <v>27</v>
      </c>
      <c r="O135" s="8">
        <f>Table1[[#This Row],[Salary]]*$H$3</f>
        <v>6355.5730000000003</v>
      </c>
      <c r="P135" s="8">
        <f>IF(Table1[[#This Row],[Tenure]]&lt;3, 2%,IF(Table1[[#This Row],[Tenure]]&lt;5, 5%,10%))*Table1[[#This Row],[Salary]]</f>
        <v>3177.7865000000002</v>
      </c>
      <c r="Q135" cm="1">
        <f t="array" ref="Q135">_xlfn.IFS(Table1[[#This Row],[Tenure]]&lt;3, 2%,Table1[[#This Row],[Tenure]]&lt;5, 5%,TRUE, 10%)*Table1[[#This Row],[Salary]]</f>
        <v>3177.7865000000002</v>
      </c>
    </row>
    <row r="136" spans="2:17" x14ac:dyDescent="0.3">
      <c r="B136" t="s">
        <v>399</v>
      </c>
      <c r="C136" t="s">
        <v>400</v>
      </c>
      <c r="D136" t="s">
        <v>401</v>
      </c>
      <c r="E136" t="s">
        <v>16</v>
      </c>
      <c r="F136" t="s">
        <v>94</v>
      </c>
      <c r="G136" s="8">
        <v>68197.899999999994</v>
      </c>
      <c r="H136" t="s">
        <v>18</v>
      </c>
      <c r="I136">
        <v>44119</v>
      </c>
      <c r="J136">
        <v>1</v>
      </c>
      <c r="K136" t="s">
        <v>19</v>
      </c>
      <c r="L136" t="s">
        <v>80</v>
      </c>
      <c r="M136">
        <v>3.6849315068493151</v>
      </c>
      <c r="N136" t="s">
        <v>27</v>
      </c>
      <c r="O136" s="8">
        <f>Table1[[#This Row],[Salary]]*$H$3</f>
        <v>6819.79</v>
      </c>
      <c r="P136" s="8">
        <f>IF(Table1[[#This Row],[Tenure]]&lt;3, 2%,IF(Table1[[#This Row],[Tenure]]&lt;5, 5%,10%))*Table1[[#This Row],[Salary]]</f>
        <v>3409.895</v>
      </c>
      <c r="Q136" cm="1">
        <f t="array" ref="Q136">_xlfn.IFS(Table1[[#This Row],[Tenure]]&lt;3, 2%,Table1[[#This Row],[Tenure]]&lt;5, 5%,TRUE, 10%)*Table1[[#This Row],[Salary]]</f>
        <v>3409.895</v>
      </c>
    </row>
    <row r="137" spans="2:17" x14ac:dyDescent="0.3">
      <c r="B137" t="s">
        <v>402</v>
      </c>
      <c r="C137" t="s">
        <v>403</v>
      </c>
      <c r="D137" t="s">
        <v>404</v>
      </c>
      <c r="E137" t="s">
        <v>16</v>
      </c>
      <c r="F137" t="s">
        <v>36</v>
      </c>
      <c r="G137" s="8">
        <v>94815.28</v>
      </c>
      <c r="H137" t="s">
        <v>18</v>
      </c>
      <c r="I137">
        <v>43440</v>
      </c>
      <c r="J137">
        <v>1</v>
      </c>
      <c r="K137" t="s">
        <v>19</v>
      </c>
      <c r="L137" t="s">
        <v>76</v>
      </c>
      <c r="M137">
        <v>5.5452054794520551</v>
      </c>
      <c r="N137" t="s">
        <v>27</v>
      </c>
      <c r="O137" s="8">
        <f>Table1[[#This Row],[Salary]]*$H$3</f>
        <v>9481.5280000000002</v>
      </c>
      <c r="P137" s="8">
        <f>IF(Table1[[#This Row],[Tenure]]&lt;3, 2%,IF(Table1[[#This Row],[Tenure]]&lt;5, 5%,10%))*Table1[[#This Row],[Salary]]</f>
        <v>9481.5280000000002</v>
      </c>
      <c r="Q137" cm="1">
        <f t="array" ref="Q137">_xlfn.IFS(Table1[[#This Row],[Tenure]]&lt;3, 2%,Table1[[#This Row],[Tenure]]&lt;5, 5%,TRUE, 10%)*Table1[[#This Row],[Salary]]</f>
        <v>9481.5280000000002</v>
      </c>
    </row>
    <row r="138" spans="2:17" x14ac:dyDescent="0.3">
      <c r="B138" t="s">
        <v>405</v>
      </c>
      <c r="C138" t="s">
        <v>406</v>
      </c>
      <c r="D138" t="s">
        <v>407</v>
      </c>
      <c r="E138" t="s">
        <v>35</v>
      </c>
      <c r="F138" t="s">
        <v>68</v>
      </c>
      <c r="G138" s="8">
        <v>52748.63</v>
      </c>
      <c r="H138" t="s">
        <v>18</v>
      </c>
      <c r="I138">
        <v>43857</v>
      </c>
      <c r="J138">
        <v>1</v>
      </c>
      <c r="K138" t="s">
        <v>19</v>
      </c>
      <c r="L138" t="s">
        <v>72</v>
      </c>
      <c r="M138">
        <v>4.4027397260273968</v>
      </c>
      <c r="N138" t="s">
        <v>27</v>
      </c>
      <c r="O138" s="8">
        <f>Table1[[#This Row],[Salary]]*$H$3</f>
        <v>5274.8630000000003</v>
      </c>
      <c r="P138" s="8">
        <f>IF(Table1[[#This Row],[Tenure]]&lt;3, 2%,IF(Table1[[#This Row],[Tenure]]&lt;5, 5%,10%))*Table1[[#This Row],[Salary]]</f>
        <v>2637.4315000000001</v>
      </c>
      <c r="Q138" cm="1">
        <f t="array" ref="Q138">_xlfn.IFS(Table1[[#This Row],[Tenure]]&lt;3, 2%,Table1[[#This Row],[Tenure]]&lt;5, 5%,TRUE, 10%)*Table1[[#This Row],[Salary]]</f>
        <v>2637.4315000000001</v>
      </c>
    </row>
    <row r="139" spans="2:17" x14ac:dyDescent="0.3">
      <c r="B139" t="s">
        <v>408</v>
      </c>
      <c r="C139" t="s">
        <v>409</v>
      </c>
      <c r="D139" t="s">
        <v>410</v>
      </c>
      <c r="E139" t="s">
        <v>16</v>
      </c>
      <c r="F139" t="s">
        <v>87</v>
      </c>
      <c r="G139" s="8">
        <v>109163.39</v>
      </c>
      <c r="H139" t="s">
        <v>37</v>
      </c>
      <c r="I139">
        <v>44019</v>
      </c>
      <c r="J139">
        <v>0.8</v>
      </c>
      <c r="K139" t="s">
        <v>19</v>
      </c>
      <c r="L139" t="s">
        <v>76</v>
      </c>
      <c r="M139">
        <v>3.9589041095890409</v>
      </c>
      <c r="N139" t="s">
        <v>21</v>
      </c>
      <c r="O139" s="8">
        <f>Table1[[#This Row],[Salary]]*$H$3</f>
        <v>10916.339</v>
      </c>
      <c r="P139" s="8">
        <f>IF(Table1[[#This Row],[Tenure]]&lt;3, 2%,IF(Table1[[#This Row],[Tenure]]&lt;5, 5%,10%))*Table1[[#This Row],[Salary]]</f>
        <v>5458.1695</v>
      </c>
      <c r="Q139" cm="1">
        <f t="array" ref="Q139">_xlfn.IFS(Table1[[#This Row],[Tenure]]&lt;3, 2%,Table1[[#This Row],[Tenure]]&lt;5, 5%,TRUE, 10%)*Table1[[#This Row],[Salary]]</f>
        <v>5458.1695</v>
      </c>
    </row>
    <row r="140" spans="2:17" x14ac:dyDescent="0.3">
      <c r="B140" t="s">
        <v>411</v>
      </c>
      <c r="C140" t="s">
        <v>412</v>
      </c>
      <c r="D140" t="s">
        <v>413</v>
      </c>
      <c r="E140" t="s">
        <v>16</v>
      </c>
      <c r="F140" t="s">
        <v>116</v>
      </c>
      <c r="G140" s="8">
        <v>88034.67</v>
      </c>
      <c r="H140" t="s">
        <v>18</v>
      </c>
      <c r="I140">
        <v>43669</v>
      </c>
      <c r="J140">
        <v>1</v>
      </c>
      <c r="K140" t="s">
        <v>19</v>
      </c>
      <c r="L140" t="s">
        <v>38</v>
      </c>
      <c r="M140">
        <v>4.9178082191780819</v>
      </c>
      <c r="N140" t="s">
        <v>27</v>
      </c>
      <c r="O140" s="8">
        <f>Table1[[#This Row],[Salary]]*$H$3</f>
        <v>8803.4670000000006</v>
      </c>
      <c r="P140" s="8">
        <f>IF(Table1[[#This Row],[Tenure]]&lt;3, 2%,IF(Table1[[#This Row],[Tenure]]&lt;5, 5%,10%))*Table1[[#This Row],[Salary]]</f>
        <v>4401.7335000000003</v>
      </c>
      <c r="Q140" cm="1">
        <f t="array" ref="Q140">_xlfn.IFS(Table1[[#This Row],[Tenure]]&lt;3, 2%,Table1[[#This Row],[Tenure]]&lt;5, 5%,TRUE, 10%)*Table1[[#This Row],[Salary]]</f>
        <v>4401.7335000000003</v>
      </c>
    </row>
    <row r="141" spans="2:17" x14ac:dyDescent="0.3">
      <c r="B141" t="s">
        <v>414</v>
      </c>
      <c r="C141" t="s">
        <v>415</v>
      </c>
      <c r="D141" t="s">
        <v>416</v>
      </c>
      <c r="E141" t="s">
        <v>16</v>
      </c>
      <c r="F141" t="s">
        <v>87</v>
      </c>
      <c r="G141" s="8">
        <v>42161.77</v>
      </c>
      <c r="H141" t="s">
        <v>57</v>
      </c>
      <c r="I141">
        <v>43494</v>
      </c>
      <c r="J141">
        <v>1</v>
      </c>
      <c r="K141" t="s">
        <v>19</v>
      </c>
      <c r="L141" t="s">
        <v>80</v>
      </c>
      <c r="M141">
        <v>5.397260273972603</v>
      </c>
      <c r="N141" t="s">
        <v>27</v>
      </c>
      <c r="O141" s="8">
        <f>Table1[[#This Row],[Salary]]*$H$3</f>
        <v>4216.1769999999997</v>
      </c>
      <c r="P141" s="8">
        <f>IF(Table1[[#This Row],[Tenure]]&lt;3, 2%,IF(Table1[[#This Row],[Tenure]]&lt;5, 5%,10%))*Table1[[#This Row],[Salary]]</f>
        <v>4216.1769999999997</v>
      </c>
      <c r="Q141" cm="1">
        <f t="array" ref="Q141">_xlfn.IFS(Table1[[#This Row],[Tenure]]&lt;3, 2%,Table1[[#This Row],[Tenure]]&lt;5, 5%,TRUE, 10%)*Table1[[#This Row],[Salary]]</f>
        <v>4216.1769999999997</v>
      </c>
    </row>
    <row r="142" spans="2:17" x14ac:dyDescent="0.3">
      <c r="B142" t="s">
        <v>417</v>
      </c>
      <c r="C142" t="s">
        <v>418</v>
      </c>
      <c r="D142" t="s">
        <v>419</v>
      </c>
      <c r="E142" t="s">
        <v>35</v>
      </c>
      <c r="F142" t="s">
        <v>116</v>
      </c>
      <c r="G142" s="8">
        <v>59258.19</v>
      </c>
      <c r="H142" t="s">
        <v>18</v>
      </c>
      <c r="I142">
        <v>43452</v>
      </c>
      <c r="J142">
        <v>0.8</v>
      </c>
      <c r="K142" t="s">
        <v>19</v>
      </c>
      <c r="L142" t="s">
        <v>76</v>
      </c>
      <c r="M142">
        <v>5.5123287671232877</v>
      </c>
      <c r="N142" t="s">
        <v>21</v>
      </c>
      <c r="O142" s="8">
        <f>Table1[[#This Row],[Salary]]*$H$3</f>
        <v>5925.8190000000004</v>
      </c>
      <c r="P142" s="8">
        <f>IF(Table1[[#This Row],[Tenure]]&lt;3, 2%,IF(Table1[[#This Row],[Tenure]]&lt;5, 5%,10%))*Table1[[#This Row],[Salary]]</f>
        <v>5925.8190000000004</v>
      </c>
      <c r="Q142" cm="1">
        <f t="array" ref="Q142">_xlfn.IFS(Table1[[#This Row],[Tenure]]&lt;3, 2%,Table1[[#This Row],[Tenure]]&lt;5, 5%,TRUE, 10%)*Table1[[#This Row],[Salary]]</f>
        <v>5925.8190000000004</v>
      </c>
    </row>
    <row r="143" spans="2:17" x14ac:dyDescent="0.3">
      <c r="B143" t="s">
        <v>417</v>
      </c>
      <c r="C143" t="s">
        <v>418</v>
      </c>
      <c r="D143" t="s">
        <v>419</v>
      </c>
      <c r="E143" t="s">
        <v>35</v>
      </c>
      <c r="F143" t="s">
        <v>116</v>
      </c>
      <c r="G143" s="8">
        <v>59258.19</v>
      </c>
      <c r="H143" t="s">
        <v>18</v>
      </c>
      <c r="I143">
        <v>43452</v>
      </c>
      <c r="J143">
        <v>0.8</v>
      </c>
      <c r="K143" t="s">
        <v>19</v>
      </c>
      <c r="L143" t="s">
        <v>76</v>
      </c>
      <c r="M143">
        <v>5.5123287671232877</v>
      </c>
      <c r="N143" t="s">
        <v>21</v>
      </c>
      <c r="O143" s="8">
        <f>Table1[[#This Row],[Salary]]*$H$3</f>
        <v>5925.8190000000004</v>
      </c>
      <c r="P143" s="8">
        <f>IF(Table1[[#This Row],[Tenure]]&lt;3, 2%,IF(Table1[[#This Row],[Tenure]]&lt;5, 5%,10%))*Table1[[#This Row],[Salary]]</f>
        <v>5925.8190000000004</v>
      </c>
      <c r="Q143" cm="1">
        <f t="array" ref="Q143">_xlfn.IFS(Table1[[#This Row],[Tenure]]&lt;3, 2%,Table1[[#This Row],[Tenure]]&lt;5, 5%,TRUE, 10%)*Table1[[#This Row],[Salary]]</f>
        <v>5925.8190000000004</v>
      </c>
    </row>
    <row r="144" spans="2:17" x14ac:dyDescent="0.3">
      <c r="B144" t="s">
        <v>420</v>
      </c>
      <c r="C144" t="s">
        <v>421</v>
      </c>
      <c r="D144" t="s">
        <v>422</v>
      </c>
      <c r="E144" t="s">
        <v>16</v>
      </c>
      <c r="F144" t="s">
        <v>17</v>
      </c>
      <c r="G144" s="8">
        <v>71570.990000000005</v>
      </c>
      <c r="H144" t="s">
        <v>18</v>
      </c>
      <c r="I144">
        <v>44249</v>
      </c>
      <c r="J144">
        <v>0.5</v>
      </c>
      <c r="K144" t="s">
        <v>19</v>
      </c>
      <c r="L144" t="s">
        <v>26</v>
      </c>
      <c r="M144">
        <v>3.3287671232876712</v>
      </c>
      <c r="N144" t="s">
        <v>21</v>
      </c>
      <c r="O144" s="8">
        <f>Table1[[#This Row],[Salary]]*$H$3</f>
        <v>7157.0990000000011</v>
      </c>
      <c r="P144" s="8">
        <f>IF(Table1[[#This Row],[Tenure]]&lt;3, 2%,IF(Table1[[#This Row],[Tenure]]&lt;5, 5%,10%))*Table1[[#This Row],[Salary]]</f>
        <v>3578.5495000000005</v>
      </c>
      <c r="Q144" cm="1">
        <f t="array" ref="Q144">_xlfn.IFS(Table1[[#This Row],[Tenure]]&lt;3, 2%,Table1[[#This Row],[Tenure]]&lt;5, 5%,TRUE, 10%)*Table1[[#This Row],[Salary]]</f>
        <v>3578.5495000000005</v>
      </c>
    </row>
    <row r="145" spans="2:17" x14ac:dyDescent="0.3">
      <c r="B145" t="s">
        <v>423</v>
      </c>
      <c r="C145" t="s">
        <v>424</v>
      </c>
      <c r="D145" t="s">
        <v>425</v>
      </c>
      <c r="E145" t="s">
        <v>35</v>
      </c>
      <c r="F145" t="s">
        <v>53</v>
      </c>
      <c r="G145" s="8">
        <v>67633.850000000006</v>
      </c>
      <c r="H145" t="s">
        <v>18</v>
      </c>
      <c r="I145">
        <v>43340</v>
      </c>
      <c r="J145">
        <v>1</v>
      </c>
      <c r="K145" t="s">
        <v>19</v>
      </c>
      <c r="L145" t="s">
        <v>31</v>
      </c>
      <c r="M145">
        <v>5.8191780821917805</v>
      </c>
      <c r="N145" t="s">
        <v>27</v>
      </c>
      <c r="O145" s="8">
        <f>Table1[[#This Row],[Salary]]*$H$3</f>
        <v>6763.3850000000011</v>
      </c>
      <c r="P145" s="8">
        <f>IF(Table1[[#This Row],[Tenure]]&lt;3, 2%,IF(Table1[[#This Row],[Tenure]]&lt;5, 5%,10%))*Table1[[#This Row],[Salary]]</f>
        <v>6763.3850000000011</v>
      </c>
      <c r="Q145" cm="1">
        <f t="array" ref="Q145">_xlfn.IFS(Table1[[#This Row],[Tenure]]&lt;3, 2%,Table1[[#This Row],[Tenure]]&lt;5, 5%,TRUE, 10%)*Table1[[#This Row],[Salary]]</f>
        <v>6763.3850000000011</v>
      </c>
    </row>
    <row r="146" spans="2:17" x14ac:dyDescent="0.3">
      <c r="B146" t="s">
        <v>426</v>
      </c>
      <c r="C146" t="s">
        <v>427</v>
      </c>
      <c r="D146" t="s">
        <v>428</v>
      </c>
      <c r="E146" t="s">
        <v>35</v>
      </c>
      <c r="F146" t="s">
        <v>49</v>
      </c>
      <c r="G146" s="8">
        <v>89838.77</v>
      </c>
      <c r="H146" t="s">
        <v>18</v>
      </c>
      <c r="I146">
        <v>43602</v>
      </c>
      <c r="J146">
        <v>1</v>
      </c>
      <c r="K146" t="s">
        <v>19</v>
      </c>
      <c r="L146" t="s">
        <v>38</v>
      </c>
      <c r="M146">
        <v>5.1013698630136988</v>
      </c>
      <c r="N146" t="s">
        <v>27</v>
      </c>
      <c r="O146" s="8">
        <f>Table1[[#This Row],[Salary]]*$H$3</f>
        <v>8983.8770000000004</v>
      </c>
      <c r="P146" s="8">
        <f>IF(Table1[[#This Row],[Tenure]]&lt;3, 2%,IF(Table1[[#This Row],[Tenure]]&lt;5, 5%,10%))*Table1[[#This Row],[Salary]]</f>
        <v>8983.8770000000004</v>
      </c>
      <c r="Q146" cm="1">
        <f t="array" ref="Q146">_xlfn.IFS(Table1[[#This Row],[Tenure]]&lt;3, 2%,Table1[[#This Row],[Tenure]]&lt;5, 5%,TRUE, 10%)*Table1[[#This Row],[Salary]]</f>
        <v>8983.8770000000004</v>
      </c>
    </row>
    <row r="147" spans="2:17" x14ac:dyDescent="0.3">
      <c r="B147" t="s">
        <v>429</v>
      </c>
      <c r="C147" t="s">
        <v>430</v>
      </c>
      <c r="D147" t="s">
        <v>431</v>
      </c>
      <c r="E147" t="s">
        <v>35</v>
      </c>
      <c r="F147" t="s">
        <v>49</v>
      </c>
      <c r="G147" s="8">
        <v>28481.16</v>
      </c>
      <c r="H147" t="s">
        <v>57</v>
      </c>
      <c r="I147">
        <v>43916</v>
      </c>
      <c r="J147">
        <v>1</v>
      </c>
      <c r="K147" t="s">
        <v>19</v>
      </c>
      <c r="L147" t="s">
        <v>26</v>
      </c>
      <c r="M147">
        <v>4.2410958904109588</v>
      </c>
      <c r="N147" t="s">
        <v>27</v>
      </c>
      <c r="O147" s="8">
        <f>Table1[[#This Row],[Salary]]*$H$3</f>
        <v>2848.116</v>
      </c>
      <c r="P147" s="8">
        <f>IF(Table1[[#This Row],[Tenure]]&lt;3, 2%,IF(Table1[[#This Row],[Tenure]]&lt;5, 5%,10%))*Table1[[#This Row],[Salary]]</f>
        <v>1424.058</v>
      </c>
      <c r="Q147" cm="1">
        <f t="array" ref="Q147">_xlfn.IFS(Table1[[#This Row],[Tenure]]&lt;3, 2%,Table1[[#This Row],[Tenure]]&lt;5, 5%,TRUE, 10%)*Table1[[#This Row],[Salary]]</f>
        <v>1424.058</v>
      </c>
    </row>
    <row r="148" spans="2:17" x14ac:dyDescent="0.3">
      <c r="B148" t="s">
        <v>429</v>
      </c>
      <c r="C148" t="s">
        <v>432</v>
      </c>
      <c r="D148" t="s">
        <v>433</v>
      </c>
      <c r="E148" t="s">
        <v>35</v>
      </c>
      <c r="F148" t="s">
        <v>49</v>
      </c>
      <c r="G148" s="8">
        <v>28481.16</v>
      </c>
      <c r="H148" t="s">
        <v>57</v>
      </c>
      <c r="I148">
        <v>43916</v>
      </c>
      <c r="J148">
        <v>1</v>
      </c>
      <c r="K148" t="s">
        <v>19</v>
      </c>
      <c r="L148" t="s">
        <v>26</v>
      </c>
      <c r="M148">
        <v>4.2410958904109588</v>
      </c>
      <c r="N148" t="s">
        <v>27</v>
      </c>
      <c r="O148" s="8">
        <f>Table1[[#This Row],[Salary]]*$H$3</f>
        <v>2848.116</v>
      </c>
      <c r="P148" s="8">
        <f>IF(Table1[[#This Row],[Tenure]]&lt;3, 2%,IF(Table1[[#This Row],[Tenure]]&lt;5, 5%,10%))*Table1[[#This Row],[Salary]]</f>
        <v>1424.058</v>
      </c>
      <c r="Q148" cm="1">
        <f t="array" ref="Q148">_xlfn.IFS(Table1[[#This Row],[Tenure]]&lt;3, 2%,Table1[[#This Row],[Tenure]]&lt;5, 5%,TRUE, 10%)*Table1[[#This Row],[Salary]]</f>
        <v>1424.058</v>
      </c>
    </row>
    <row r="149" spans="2:17" x14ac:dyDescent="0.3">
      <c r="B149" t="s">
        <v>434</v>
      </c>
      <c r="C149" t="s">
        <v>435</v>
      </c>
      <c r="D149" t="s">
        <v>436</v>
      </c>
      <c r="E149" t="s">
        <v>16</v>
      </c>
      <c r="F149" t="s">
        <v>36</v>
      </c>
      <c r="G149" s="8">
        <v>114425.19</v>
      </c>
      <c r="H149" t="s">
        <v>37</v>
      </c>
      <c r="I149">
        <v>43857</v>
      </c>
      <c r="J149">
        <v>1</v>
      </c>
      <c r="K149" t="s">
        <v>19</v>
      </c>
      <c r="L149" t="s">
        <v>20</v>
      </c>
      <c r="M149">
        <v>4.4027397260273968</v>
      </c>
      <c r="N149" t="s">
        <v>27</v>
      </c>
      <c r="O149" s="8">
        <f>Table1[[#This Row],[Salary]]*$H$3</f>
        <v>11442.519</v>
      </c>
      <c r="P149" s="8">
        <f>IF(Table1[[#This Row],[Tenure]]&lt;3, 2%,IF(Table1[[#This Row],[Tenure]]&lt;5, 5%,10%))*Table1[[#This Row],[Salary]]</f>
        <v>5721.2595000000001</v>
      </c>
      <c r="Q149" cm="1">
        <f t="array" ref="Q149">_xlfn.IFS(Table1[[#This Row],[Tenure]]&lt;3, 2%,Table1[[#This Row],[Tenure]]&lt;5, 5%,TRUE, 10%)*Table1[[#This Row],[Salary]]</f>
        <v>5721.2595000000001</v>
      </c>
    </row>
    <row r="150" spans="2:17" x14ac:dyDescent="0.3">
      <c r="B150" t="s">
        <v>437</v>
      </c>
      <c r="C150" t="s">
        <v>438</v>
      </c>
      <c r="D150" t="s">
        <v>439</v>
      </c>
      <c r="E150" t="s">
        <v>35</v>
      </c>
      <c r="F150" t="s">
        <v>49</v>
      </c>
      <c r="G150" s="8">
        <v>99460.78</v>
      </c>
      <c r="H150" t="s">
        <v>18</v>
      </c>
      <c r="I150">
        <v>43956</v>
      </c>
      <c r="J150">
        <v>1</v>
      </c>
      <c r="K150" t="s">
        <v>19</v>
      </c>
      <c r="L150" t="s">
        <v>38</v>
      </c>
      <c r="M150">
        <v>4.1315068493150688</v>
      </c>
      <c r="N150" t="s">
        <v>27</v>
      </c>
      <c r="O150" s="8">
        <f>Table1[[#This Row],[Salary]]*$H$3</f>
        <v>9946.0780000000013</v>
      </c>
      <c r="P150" s="8">
        <f>IF(Table1[[#This Row],[Tenure]]&lt;3, 2%,IF(Table1[[#This Row],[Tenure]]&lt;5, 5%,10%))*Table1[[#This Row],[Salary]]</f>
        <v>4973.0390000000007</v>
      </c>
      <c r="Q150" cm="1">
        <f t="array" ref="Q150">_xlfn.IFS(Table1[[#This Row],[Tenure]]&lt;3, 2%,Table1[[#This Row],[Tenure]]&lt;5, 5%,TRUE, 10%)*Table1[[#This Row],[Salary]]</f>
        <v>4973.0390000000007</v>
      </c>
    </row>
    <row r="151" spans="2:17" x14ac:dyDescent="0.3">
      <c r="B151" t="s">
        <v>440</v>
      </c>
      <c r="C151" t="s">
        <v>441</v>
      </c>
      <c r="D151" t="s">
        <v>442</v>
      </c>
      <c r="E151" t="s">
        <v>35</v>
      </c>
      <c r="F151" t="s">
        <v>116</v>
      </c>
      <c r="G151" s="8">
        <v>30077.45</v>
      </c>
      <c r="H151" t="s">
        <v>57</v>
      </c>
      <c r="I151">
        <v>43474</v>
      </c>
      <c r="J151">
        <v>1</v>
      </c>
      <c r="K151" t="s">
        <v>19</v>
      </c>
      <c r="L151" t="s">
        <v>20</v>
      </c>
      <c r="M151">
        <v>5.4520547945205475</v>
      </c>
      <c r="N151" t="s">
        <v>27</v>
      </c>
      <c r="O151" s="8">
        <f>Table1[[#This Row],[Salary]]*$H$3</f>
        <v>3007.7450000000003</v>
      </c>
      <c r="P151" s="8">
        <f>IF(Table1[[#This Row],[Tenure]]&lt;3, 2%,IF(Table1[[#This Row],[Tenure]]&lt;5, 5%,10%))*Table1[[#This Row],[Salary]]</f>
        <v>3007.7450000000003</v>
      </c>
      <c r="Q151" cm="1">
        <f t="array" ref="Q151">_xlfn.IFS(Table1[[#This Row],[Tenure]]&lt;3, 2%,Table1[[#This Row],[Tenure]]&lt;5, 5%,TRUE, 10%)*Table1[[#This Row],[Salary]]</f>
        <v>3007.7450000000003</v>
      </c>
    </row>
    <row r="152" spans="2:17" x14ac:dyDescent="0.3">
      <c r="B152" t="s">
        <v>443</v>
      </c>
      <c r="C152" t="s">
        <v>444</v>
      </c>
      <c r="D152" t="s">
        <v>445</v>
      </c>
      <c r="E152" t="s">
        <v>35</v>
      </c>
      <c r="F152" t="s">
        <v>94</v>
      </c>
      <c r="G152" s="8">
        <v>80360.41</v>
      </c>
      <c r="H152" t="s">
        <v>18</v>
      </c>
      <c r="I152">
        <v>44167</v>
      </c>
      <c r="J152">
        <v>1</v>
      </c>
      <c r="K152" t="s">
        <v>19</v>
      </c>
      <c r="L152" t="s">
        <v>38</v>
      </c>
      <c r="M152">
        <v>3.5534246575342467</v>
      </c>
      <c r="N152" t="s">
        <v>27</v>
      </c>
      <c r="O152" s="8">
        <f>Table1[[#This Row],[Salary]]*$H$3</f>
        <v>8036.0410000000011</v>
      </c>
      <c r="P152" s="8">
        <f>IF(Table1[[#This Row],[Tenure]]&lt;3, 2%,IF(Table1[[#This Row],[Tenure]]&lt;5, 5%,10%))*Table1[[#This Row],[Salary]]</f>
        <v>4018.0205000000005</v>
      </c>
      <c r="Q152" cm="1">
        <f t="array" ref="Q152">_xlfn.IFS(Table1[[#This Row],[Tenure]]&lt;3, 2%,Table1[[#This Row],[Tenure]]&lt;5, 5%,TRUE, 10%)*Table1[[#This Row],[Salary]]</f>
        <v>4018.0205000000005</v>
      </c>
    </row>
    <row r="153" spans="2:17" x14ac:dyDescent="0.3">
      <c r="B153" t="s">
        <v>446</v>
      </c>
      <c r="C153" t="s">
        <v>447</v>
      </c>
      <c r="D153" t="s">
        <v>448</v>
      </c>
      <c r="E153" t="s">
        <v>16</v>
      </c>
      <c r="F153" t="s">
        <v>94</v>
      </c>
      <c r="G153" s="8">
        <v>68795.48</v>
      </c>
      <c r="H153" t="s">
        <v>18</v>
      </c>
      <c r="I153">
        <v>44277</v>
      </c>
      <c r="J153">
        <v>0.2</v>
      </c>
      <c r="K153" t="s">
        <v>19</v>
      </c>
      <c r="L153" t="s">
        <v>38</v>
      </c>
      <c r="M153">
        <v>3.2520547945205478</v>
      </c>
      <c r="N153" t="s">
        <v>21</v>
      </c>
      <c r="O153" s="8">
        <f>Table1[[#This Row],[Salary]]*$H$3</f>
        <v>6879.5479999999998</v>
      </c>
      <c r="P153" s="8">
        <f>IF(Table1[[#This Row],[Tenure]]&lt;3, 2%,IF(Table1[[#This Row],[Tenure]]&lt;5, 5%,10%))*Table1[[#This Row],[Salary]]</f>
        <v>3439.7739999999999</v>
      </c>
      <c r="Q153" cm="1">
        <f t="array" ref="Q153">_xlfn.IFS(Table1[[#This Row],[Tenure]]&lt;3, 2%,Table1[[#This Row],[Tenure]]&lt;5, 5%,TRUE, 10%)*Table1[[#This Row],[Salary]]</f>
        <v>3439.7739999999999</v>
      </c>
    </row>
    <row r="154" spans="2:17" x14ac:dyDescent="0.3">
      <c r="B154" t="s">
        <v>446</v>
      </c>
      <c r="C154" t="s">
        <v>447</v>
      </c>
      <c r="D154" t="s">
        <v>448</v>
      </c>
      <c r="E154" t="s">
        <v>16</v>
      </c>
      <c r="F154" t="s">
        <v>94</v>
      </c>
      <c r="G154" s="8">
        <v>68795.48</v>
      </c>
      <c r="H154" t="s">
        <v>18</v>
      </c>
      <c r="I154">
        <v>44277</v>
      </c>
      <c r="J154">
        <v>0.2</v>
      </c>
      <c r="K154" t="s">
        <v>19</v>
      </c>
      <c r="L154" t="s">
        <v>38</v>
      </c>
      <c r="M154">
        <v>3.2520547945205478</v>
      </c>
      <c r="N154" t="s">
        <v>21</v>
      </c>
      <c r="O154" s="8">
        <f>Table1[[#This Row],[Salary]]*$H$3</f>
        <v>6879.5479999999998</v>
      </c>
      <c r="P154" s="8">
        <f>IF(Table1[[#This Row],[Tenure]]&lt;3, 2%,IF(Table1[[#This Row],[Tenure]]&lt;5, 5%,10%))*Table1[[#This Row],[Salary]]</f>
        <v>3439.7739999999999</v>
      </c>
      <c r="Q154" cm="1">
        <f t="array" ref="Q154">_xlfn.IFS(Table1[[#This Row],[Tenure]]&lt;3, 2%,Table1[[#This Row],[Tenure]]&lt;5, 5%,TRUE, 10%)*Table1[[#This Row],[Salary]]</f>
        <v>3439.7739999999999</v>
      </c>
    </row>
    <row r="155" spans="2:17" x14ac:dyDescent="0.3">
      <c r="B155" t="s">
        <v>449</v>
      </c>
      <c r="C155" t="s">
        <v>450</v>
      </c>
      <c r="D155" t="s">
        <v>451</v>
      </c>
      <c r="E155" t="s">
        <v>35</v>
      </c>
      <c r="F155" t="s">
        <v>25</v>
      </c>
      <c r="G155" s="8">
        <v>88511.17</v>
      </c>
      <c r="H155" t="s">
        <v>18</v>
      </c>
      <c r="I155">
        <v>43950</v>
      </c>
      <c r="J155">
        <v>1</v>
      </c>
      <c r="K155" t="s">
        <v>19</v>
      </c>
      <c r="L155" t="s">
        <v>31</v>
      </c>
      <c r="M155">
        <v>4.1479452054794521</v>
      </c>
      <c r="N155" t="s">
        <v>27</v>
      </c>
      <c r="O155" s="8">
        <f>Table1[[#This Row],[Salary]]*$H$3</f>
        <v>8851.1170000000002</v>
      </c>
      <c r="P155" s="8">
        <f>IF(Table1[[#This Row],[Tenure]]&lt;3, 2%,IF(Table1[[#This Row],[Tenure]]&lt;5, 5%,10%))*Table1[[#This Row],[Salary]]</f>
        <v>4425.5585000000001</v>
      </c>
      <c r="Q155" cm="1">
        <f t="array" ref="Q155">_xlfn.IFS(Table1[[#This Row],[Tenure]]&lt;3, 2%,Table1[[#This Row],[Tenure]]&lt;5, 5%,TRUE, 10%)*Table1[[#This Row],[Salary]]</f>
        <v>4425.5585000000001</v>
      </c>
    </row>
    <row r="156" spans="2:17" x14ac:dyDescent="0.3">
      <c r="B156" t="s">
        <v>452</v>
      </c>
      <c r="C156" t="s">
        <v>453</v>
      </c>
      <c r="D156" t="s">
        <v>454</v>
      </c>
      <c r="E156" t="s">
        <v>35</v>
      </c>
      <c r="F156" t="s">
        <v>53</v>
      </c>
      <c r="G156" s="8">
        <v>57925.91</v>
      </c>
      <c r="H156" t="s">
        <v>18</v>
      </c>
      <c r="I156">
        <v>43572</v>
      </c>
      <c r="J156">
        <v>0.5</v>
      </c>
      <c r="K156" t="s">
        <v>19</v>
      </c>
      <c r="L156" t="s">
        <v>20</v>
      </c>
      <c r="M156">
        <v>5.183561643835616</v>
      </c>
      <c r="N156" t="s">
        <v>21</v>
      </c>
      <c r="O156" s="8">
        <f>Table1[[#This Row],[Salary]]*$H$3</f>
        <v>5792.5910000000003</v>
      </c>
      <c r="P156" s="8">
        <f>IF(Table1[[#This Row],[Tenure]]&lt;3, 2%,IF(Table1[[#This Row],[Tenure]]&lt;5, 5%,10%))*Table1[[#This Row],[Salary]]</f>
        <v>5792.5910000000003</v>
      </c>
      <c r="Q156" cm="1">
        <f t="array" ref="Q156">_xlfn.IFS(Table1[[#This Row],[Tenure]]&lt;3, 2%,Table1[[#This Row],[Tenure]]&lt;5, 5%,TRUE, 10%)*Table1[[#This Row],[Salary]]</f>
        <v>5792.5910000000003</v>
      </c>
    </row>
    <row r="157" spans="2:17" x14ac:dyDescent="0.3">
      <c r="B157" t="s">
        <v>455</v>
      </c>
      <c r="C157" t="s">
        <v>456</v>
      </c>
      <c r="D157" t="s">
        <v>457</v>
      </c>
      <c r="E157" t="s">
        <v>35</v>
      </c>
      <c r="F157" t="s">
        <v>25</v>
      </c>
      <c r="G157" s="8">
        <v>80169.42</v>
      </c>
      <c r="H157" t="s">
        <v>18</v>
      </c>
      <c r="I157">
        <v>44053</v>
      </c>
      <c r="J157">
        <v>1</v>
      </c>
      <c r="K157" t="s">
        <v>19</v>
      </c>
      <c r="L157" t="s">
        <v>80</v>
      </c>
      <c r="M157">
        <v>3.8657534246575342</v>
      </c>
      <c r="N157" t="s">
        <v>27</v>
      </c>
      <c r="O157" s="8">
        <f>Table1[[#This Row],[Salary]]*$H$3</f>
        <v>8016.942</v>
      </c>
      <c r="P157" s="8">
        <f>IF(Table1[[#This Row],[Tenure]]&lt;3, 2%,IF(Table1[[#This Row],[Tenure]]&lt;5, 5%,10%))*Table1[[#This Row],[Salary]]</f>
        <v>4008.471</v>
      </c>
      <c r="Q157" cm="1">
        <f t="array" ref="Q157">_xlfn.IFS(Table1[[#This Row],[Tenure]]&lt;3, 2%,Table1[[#This Row],[Tenure]]&lt;5, 5%,TRUE, 10%)*Table1[[#This Row],[Salary]]</f>
        <v>4008.471</v>
      </c>
    </row>
    <row r="158" spans="2:17" x14ac:dyDescent="0.3">
      <c r="B158" t="s">
        <v>455</v>
      </c>
      <c r="C158" t="s">
        <v>456</v>
      </c>
      <c r="D158" t="s">
        <v>457</v>
      </c>
      <c r="E158" t="s">
        <v>35</v>
      </c>
      <c r="F158" t="s">
        <v>25</v>
      </c>
      <c r="G158" s="8">
        <v>80169.42</v>
      </c>
      <c r="H158" t="s">
        <v>18</v>
      </c>
      <c r="I158">
        <v>44053</v>
      </c>
      <c r="J158">
        <v>1</v>
      </c>
      <c r="K158" t="s">
        <v>19</v>
      </c>
      <c r="L158" t="s">
        <v>80</v>
      </c>
      <c r="M158">
        <v>3.8657534246575342</v>
      </c>
      <c r="N158" t="s">
        <v>27</v>
      </c>
      <c r="O158" s="8">
        <f>Table1[[#This Row],[Salary]]*$H$3</f>
        <v>8016.942</v>
      </c>
      <c r="P158" s="8">
        <f>IF(Table1[[#This Row],[Tenure]]&lt;3, 2%,IF(Table1[[#This Row],[Tenure]]&lt;5, 5%,10%))*Table1[[#This Row],[Salary]]</f>
        <v>4008.471</v>
      </c>
      <c r="Q158" cm="1">
        <f t="array" ref="Q158">_xlfn.IFS(Table1[[#This Row],[Tenure]]&lt;3, 2%,Table1[[#This Row],[Tenure]]&lt;5, 5%,TRUE, 10%)*Table1[[#This Row],[Salary]]</f>
        <v>4008.471</v>
      </c>
    </row>
    <row r="159" spans="2:17" x14ac:dyDescent="0.3">
      <c r="B159" t="s">
        <v>458</v>
      </c>
      <c r="C159" t="s">
        <v>459</v>
      </c>
      <c r="D159" t="s">
        <v>460</v>
      </c>
      <c r="E159" t="s">
        <v>35</v>
      </c>
      <c r="F159" t="s">
        <v>87</v>
      </c>
      <c r="G159" s="8">
        <v>88689.09</v>
      </c>
      <c r="H159" t="s">
        <v>18</v>
      </c>
      <c r="I159">
        <v>43740</v>
      </c>
      <c r="J159">
        <v>1</v>
      </c>
      <c r="K159" t="s">
        <v>19</v>
      </c>
      <c r="L159" t="s">
        <v>76</v>
      </c>
      <c r="M159">
        <v>4.7232876712328764</v>
      </c>
      <c r="N159" t="s">
        <v>27</v>
      </c>
      <c r="O159" s="8">
        <f>Table1[[#This Row],[Salary]]*$H$3</f>
        <v>8868.9089999999997</v>
      </c>
      <c r="P159" s="8">
        <f>IF(Table1[[#This Row],[Tenure]]&lt;3, 2%,IF(Table1[[#This Row],[Tenure]]&lt;5, 5%,10%))*Table1[[#This Row],[Salary]]</f>
        <v>4434.4544999999998</v>
      </c>
      <c r="Q159" cm="1">
        <f t="array" ref="Q159">_xlfn.IFS(Table1[[#This Row],[Tenure]]&lt;3, 2%,Table1[[#This Row],[Tenure]]&lt;5, 5%,TRUE, 10%)*Table1[[#This Row],[Salary]]</f>
        <v>4434.4544999999998</v>
      </c>
    </row>
    <row r="160" spans="2:17" x14ac:dyDescent="0.3">
      <c r="B160" t="s">
        <v>461</v>
      </c>
      <c r="C160" t="s">
        <v>305</v>
      </c>
      <c r="D160" t="s">
        <v>306</v>
      </c>
      <c r="E160" t="s">
        <v>35</v>
      </c>
      <c r="F160" t="s">
        <v>25</v>
      </c>
      <c r="G160" s="8">
        <v>90884.32</v>
      </c>
      <c r="H160" t="s">
        <v>18</v>
      </c>
      <c r="I160">
        <v>44039</v>
      </c>
      <c r="J160">
        <v>0.5</v>
      </c>
      <c r="K160" t="s">
        <v>19</v>
      </c>
      <c r="L160" t="s">
        <v>31</v>
      </c>
      <c r="M160">
        <v>3.904109589041096</v>
      </c>
      <c r="N160" t="s">
        <v>21</v>
      </c>
      <c r="O160" s="8">
        <f>Table1[[#This Row],[Salary]]*$H$3</f>
        <v>9088.4320000000007</v>
      </c>
      <c r="P160" s="8">
        <f>IF(Table1[[#This Row],[Tenure]]&lt;3, 2%,IF(Table1[[#This Row],[Tenure]]&lt;5, 5%,10%))*Table1[[#This Row],[Salary]]</f>
        <v>4544.2160000000003</v>
      </c>
      <c r="Q160" cm="1">
        <f t="array" ref="Q160">_xlfn.IFS(Table1[[#This Row],[Tenure]]&lt;3, 2%,Table1[[#This Row],[Tenure]]&lt;5, 5%,TRUE, 10%)*Table1[[#This Row],[Salary]]</f>
        <v>4544.2160000000003</v>
      </c>
    </row>
    <row r="161" spans="2:17" x14ac:dyDescent="0.3">
      <c r="B161" t="s">
        <v>462</v>
      </c>
      <c r="C161" t="s">
        <v>463</v>
      </c>
      <c r="D161" t="s">
        <v>464</v>
      </c>
      <c r="E161" t="s">
        <v>35</v>
      </c>
      <c r="F161" t="s">
        <v>68</v>
      </c>
      <c r="G161" s="8">
        <v>69709.509999999995</v>
      </c>
      <c r="H161" t="s">
        <v>18</v>
      </c>
      <c r="I161">
        <v>43472</v>
      </c>
      <c r="J161">
        <v>1</v>
      </c>
      <c r="K161" t="s">
        <v>19</v>
      </c>
      <c r="L161" t="s">
        <v>26</v>
      </c>
      <c r="M161">
        <v>5.4575342465753423</v>
      </c>
      <c r="N161" t="s">
        <v>27</v>
      </c>
      <c r="O161" s="8">
        <f>Table1[[#This Row],[Salary]]*$H$3</f>
        <v>6970.951</v>
      </c>
      <c r="P161" s="8">
        <f>IF(Table1[[#This Row],[Tenure]]&lt;3, 2%,IF(Table1[[#This Row],[Tenure]]&lt;5, 5%,10%))*Table1[[#This Row],[Salary]]</f>
        <v>6970.951</v>
      </c>
      <c r="Q161" cm="1">
        <f t="array" ref="Q161">_xlfn.IFS(Table1[[#This Row],[Tenure]]&lt;3, 2%,Table1[[#This Row],[Tenure]]&lt;5, 5%,TRUE, 10%)*Table1[[#This Row],[Salary]]</f>
        <v>6970.951</v>
      </c>
    </row>
    <row r="162" spans="2:17" x14ac:dyDescent="0.3">
      <c r="B162" t="s">
        <v>465</v>
      </c>
      <c r="C162" t="s">
        <v>466</v>
      </c>
      <c r="D162" t="s">
        <v>467</v>
      </c>
      <c r="E162" t="s">
        <v>190</v>
      </c>
      <c r="F162" t="s">
        <v>53</v>
      </c>
      <c r="G162" s="8">
        <v>98012.63</v>
      </c>
      <c r="H162" t="s">
        <v>18</v>
      </c>
      <c r="I162">
        <v>43780</v>
      </c>
      <c r="J162">
        <v>1</v>
      </c>
      <c r="K162" t="s">
        <v>19</v>
      </c>
      <c r="L162" t="s">
        <v>38</v>
      </c>
      <c r="M162">
        <v>4.6136986301369864</v>
      </c>
      <c r="N162" t="s">
        <v>27</v>
      </c>
      <c r="O162" s="8">
        <f>Table1[[#This Row],[Salary]]*$H$3</f>
        <v>9801.2630000000008</v>
      </c>
      <c r="P162" s="8">
        <f>IF(Table1[[#This Row],[Tenure]]&lt;3, 2%,IF(Table1[[#This Row],[Tenure]]&lt;5, 5%,10%))*Table1[[#This Row],[Salary]]</f>
        <v>4900.6315000000004</v>
      </c>
      <c r="Q162" cm="1">
        <f t="array" ref="Q162">_xlfn.IFS(Table1[[#This Row],[Tenure]]&lt;3, 2%,Table1[[#This Row],[Tenure]]&lt;5, 5%,TRUE, 10%)*Table1[[#This Row],[Salary]]</f>
        <v>4900.6315000000004</v>
      </c>
    </row>
    <row r="163" spans="2:17" x14ac:dyDescent="0.3">
      <c r="B163" t="s">
        <v>468</v>
      </c>
      <c r="C163" t="s">
        <v>469</v>
      </c>
      <c r="D163" t="s">
        <v>470</v>
      </c>
      <c r="E163" t="s">
        <v>35</v>
      </c>
      <c r="F163" t="s">
        <v>64</v>
      </c>
      <c r="G163" s="8">
        <v>28329.77</v>
      </c>
      <c r="H163" t="s">
        <v>57</v>
      </c>
      <c r="I163">
        <v>43402</v>
      </c>
      <c r="J163">
        <v>1</v>
      </c>
      <c r="K163" t="s">
        <v>19</v>
      </c>
      <c r="L163" t="s">
        <v>76</v>
      </c>
      <c r="M163">
        <v>5.6493150684931503</v>
      </c>
      <c r="N163" t="s">
        <v>27</v>
      </c>
      <c r="O163" s="8">
        <f>Table1[[#This Row],[Salary]]*$H$3</f>
        <v>2832.9770000000003</v>
      </c>
      <c r="P163" s="8">
        <f>IF(Table1[[#This Row],[Tenure]]&lt;3, 2%,IF(Table1[[#This Row],[Tenure]]&lt;5, 5%,10%))*Table1[[#This Row],[Salary]]</f>
        <v>2832.9770000000003</v>
      </c>
      <c r="Q163" cm="1">
        <f t="array" ref="Q163">_xlfn.IFS(Table1[[#This Row],[Tenure]]&lt;3, 2%,Table1[[#This Row],[Tenure]]&lt;5, 5%,TRUE, 10%)*Table1[[#This Row],[Salary]]</f>
        <v>2832.9770000000003</v>
      </c>
    </row>
    <row r="164" spans="2:17" x14ac:dyDescent="0.3">
      <c r="B164" t="s">
        <v>471</v>
      </c>
      <c r="C164" t="s">
        <v>472</v>
      </c>
      <c r="D164" t="s">
        <v>473</v>
      </c>
      <c r="E164" t="s">
        <v>190</v>
      </c>
      <c r="F164" t="s">
        <v>64</v>
      </c>
      <c r="G164" s="8">
        <v>67957.899999999994</v>
      </c>
      <c r="H164" t="s">
        <v>18</v>
      </c>
      <c r="I164">
        <v>43430</v>
      </c>
      <c r="J164">
        <v>1</v>
      </c>
      <c r="K164" t="s">
        <v>19</v>
      </c>
      <c r="L164" t="s">
        <v>72</v>
      </c>
      <c r="M164">
        <v>5.5726027397260278</v>
      </c>
      <c r="N164" t="s">
        <v>27</v>
      </c>
      <c r="O164" s="8">
        <f>Table1[[#This Row],[Salary]]*$H$3</f>
        <v>6795.79</v>
      </c>
      <c r="P164" s="8">
        <f>IF(Table1[[#This Row],[Tenure]]&lt;3, 2%,IF(Table1[[#This Row],[Tenure]]&lt;5, 5%,10%))*Table1[[#This Row],[Salary]]</f>
        <v>6795.79</v>
      </c>
      <c r="Q164" cm="1">
        <f t="array" ref="Q164">_xlfn.IFS(Table1[[#This Row],[Tenure]]&lt;3, 2%,Table1[[#This Row],[Tenure]]&lt;5, 5%,TRUE, 10%)*Table1[[#This Row],[Salary]]</f>
        <v>6795.79</v>
      </c>
    </row>
    <row r="165" spans="2:17" x14ac:dyDescent="0.3">
      <c r="B165" t="s">
        <v>474</v>
      </c>
      <c r="C165" t="s">
        <v>475</v>
      </c>
      <c r="D165" t="s">
        <v>476</v>
      </c>
      <c r="E165" t="s">
        <v>16</v>
      </c>
      <c r="F165" t="s">
        <v>53</v>
      </c>
      <c r="G165" s="8">
        <v>69163.39</v>
      </c>
      <c r="H165" t="s">
        <v>18</v>
      </c>
      <c r="I165">
        <v>43397</v>
      </c>
      <c r="J165">
        <v>1</v>
      </c>
      <c r="K165" t="s">
        <v>19</v>
      </c>
      <c r="L165" t="s">
        <v>38</v>
      </c>
      <c r="M165">
        <v>5.6630136986301371</v>
      </c>
      <c r="N165" t="s">
        <v>27</v>
      </c>
      <c r="O165" s="8">
        <f>Table1[[#This Row],[Salary]]*$H$3</f>
        <v>6916.3389999999999</v>
      </c>
      <c r="P165" s="8">
        <f>IF(Table1[[#This Row],[Tenure]]&lt;3, 2%,IF(Table1[[#This Row],[Tenure]]&lt;5, 5%,10%))*Table1[[#This Row],[Salary]]</f>
        <v>6916.3389999999999</v>
      </c>
      <c r="Q165" cm="1">
        <f t="array" ref="Q165">_xlfn.IFS(Table1[[#This Row],[Tenure]]&lt;3, 2%,Table1[[#This Row],[Tenure]]&lt;5, 5%,TRUE, 10%)*Table1[[#This Row],[Salary]]</f>
        <v>6916.3389999999999</v>
      </c>
    </row>
    <row r="166" spans="2:17" x14ac:dyDescent="0.3">
      <c r="B166" t="s">
        <v>474</v>
      </c>
      <c r="C166" t="s">
        <v>475</v>
      </c>
      <c r="D166" t="s">
        <v>476</v>
      </c>
      <c r="E166" t="s">
        <v>16</v>
      </c>
      <c r="F166" t="s">
        <v>53</v>
      </c>
      <c r="G166" s="8">
        <v>69163.39</v>
      </c>
      <c r="H166" t="s">
        <v>18</v>
      </c>
      <c r="I166">
        <v>43397</v>
      </c>
      <c r="J166">
        <v>1</v>
      </c>
      <c r="K166" t="s">
        <v>19</v>
      </c>
      <c r="L166" t="s">
        <v>38</v>
      </c>
      <c r="M166">
        <v>5.6630136986301371</v>
      </c>
      <c r="N166" t="s">
        <v>27</v>
      </c>
      <c r="O166" s="8">
        <f>Table1[[#This Row],[Salary]]*$H$3</f>
        <v>6916.3389999999999</v>
      </c>
      <c r="P166" s="8">
        <f>IF(Table1[[#This Row],[Tenure]]&lt;3, 2%,IF(Table1[[#This Row],[Tenure]]&lt;5, 5%,10%))*Table1[[#This Row],[Salary]]</f>
        <v>6916.3389999999999</v>
      </c>
      <c r="Q166" cm="1">
        <f t="array" ref="Q166">_xlfn.IFS(Table1[[#This Row],[Tenure]]&lt;3, 2%,Table1[[#This Row],[Tenure]]&lt;5, 5%,TRUE, 10%)*Table1[[#This Row],[Salary]]</f>
        <v>6916.3389999999999</v>
      </c>
    </row>
    <row r="167" spans="2:17" x14ac:dyDescent="0.3">
      <c r="B167" t="s">
        <v>477</v>
      </c>
      <c r="C167" t="s">
        <v>478</v>
      </c>
      <c r="D167" t="s">
        <v>479</v>
      </c>
      <c r="E167" t="s">
        <v>35</v>
      </c>
      <c r="F167" t="s">
        <v>126</v>
      </c>
      <c r="G167" s="8">
        <v>96753.78</v>
      </c>
      <c r="H167" t="s">
        <v>18</v>
      </c>
      <c r="I167">
        <v>44494</v>
      </c>
      <c r="J167">
        <v>1</v>
      </c>
      <c r="K167" t="s">
        <v>19</v>
      </c>
      <c r="L167" t="s">
        <v>80</v>
      </c>
      <c r="M167">
        <v>2.6575342465753424</v>
      </c>
      <c r="N167" t="s">
        <v>27</v>
      </c>
      <c r="O167" s="8">
        <f>Table1[[#This Row],[Salary]]*$H$3</f>
        <v>9675.3780000000006</v>
      </c>
      <c r="P167" s="8">
        <f>IF(Table1[[#This Row],[Tenure]]&lt;3, 2%,IF(Table1[[#This Row],[Tenure]]&lt;5, 5%,10%))*Table1[[#This Row],[Salary]]</f>
        <v>1935.0756000000001</v>
      </c>
      <c r="Q167" cm="1">
        <f t="array" ref="Q167">_xlfn.IFS(Table1[[#This Row],[Tenure]]&lt;3, 2%,Table1[[#This Row],[Tenure]]&lt;5, 5%,TRUE, 10%)*Table1[[#This Row],[Salary]]</f>
        <v>1935.0756000000001</v>
      </c>
    </row>
    <row r="168" spans="2:17" x14ac:dyDescent="0.3">
      <c r="B168" t="s">
        <v>477</v>
      </c>
      <c r="C168" t="s">
        <v>478</v>
      </c>
      <c r="D168" t="s">
        <v>479</v>
      </c>
      <c r="E168" t="s">
        <v>35</v>
      </c>
      <c r="F168" t="s">
        <v>126</v>
      </c>
      <c r="G168" s="8">
        <v>96753.78</v>
      </c>
      <c r="H168" t="s">
        <v>18</v>
      </c>
      <c r="I168">
        <v>44494</v>
      </c>
      <c r="J168">
        <v>1</v>
      </c>
      <c r="K168" t="s">
        <v>19</v>
      </c>
      <c r="L168" t="s">
        <v>80</v>
      </c>
      <c r="M168">
        <v>2.6575342465753424</v>
      </c>
      <c r="N168" t="s">
        <v>27</v>
      </c>
      <c r="O168" s="8">
        <f>Table1[[#This Row],[Salary]]*$H$3</f>
        <v>9675.3780000000006</v>
      </c>
      <c r="P168" s="8">
        <f>IF(Table1[[#This Row],[Tenure]]&lt;3, 2%,IF(Table1[[#This Row],[Tenure]]&lt;5, 5%,10%))*Table1[[#This Row],[Salary]]</f>
        <v>1935.0756000000001</v>
      </c>
      <c r="Q168" cm="1">
        <f t="array" ref="Q168">_xlfn.IFS(Table1[[#This Row],[Tenure]]&lt;3, 2%,Table1[[#This Row],[Tenure]]&lt;5, 5%,TRUE, 10%)*Table1[[#This Row],[Salary]]</f>
        <v>1935.0756000000001</v>
      </c>
    </row>
    <row r="169" spans="2:17" x14ac:dyDescent="0.3">
      <c r="B169" t="s">
        <v>480</v>
      </c>
      <c r="C169" t="s">
        <v>481</v>
      </c>
      <c r="D169" t="s">
        <v>482</v>
      </c>
      <c r="E169" t="s">
        <v>16</v>
      </c>
      <c r="F169" t="s">
        <v>116</v>
      </c>
      <c r="G169" s="8">
        <v>28974.03</v>
      </c>
      <c r="H169" t="s">
        <v>57</v>
      </c>
      <c r="I169">
        <v>43733</v>
      </c>
      <c r="J169">
        <v>1</v>
      </c>
      <c r="K169" t="s">
        <v>19</v>
      </c>
      <c r="L169" t="s">
        <v>80</v>
      </c>
      <c r="M169">
        <v>4.7424657534246579</v>
      </c>
      <c r="N169" t="s">
        <v>27</v>
      </c>
      <c r="O169" s="8">
        <f>Table1[[#This Row],[Salary]]*$H$3</f>
        <v>2897.4030000000002</v>
      </c>
      <c r="P169" s="8">
        <f>IF(Table1[[#This Row],[Tenure]]&lt;3, 2%,IF(Table1[[#This Row],[Tenure]]&lt;5, 5%,10%))*Table1[[#This Row],[Salary]]</f>
        <v>1448.7015000000001</v>
      </c>
      <c r="Q169" cm="1">
        <f t="array" ref="Q169">_xlfn.IFS(Table1[[#This Row],[Tenure]]&lt;3, 2%,Table1[[#This Row],[Tenure]]&lt;5, 5%,TRUE, 10%)*Table1[[#This Row],[Salary]]</f>
        <v>1448.7015000000001</v>
      </c>
    </row>
    <row r="170" spans="2:17" x14ac:dyDescent="0.3">
      <c r="B170" t="s">
        <v>483</v>
      </c>
      <c r="C170" t="s">
        <v>484</v>
      </c>
      <c r="D170" t="s">
        <v>485</v>
      </c>
      <c r="E170" t="s">
        <v>16</v>
      </c>
      <c r="F170" t="s">
        <v>17</v>
      </c>
      <c r="G170" s="8">
        <v>57002.02</v>
      </c>
      <c r="H170" t="s">
        <v>18</v>
      </c>
      <c r="I170">
        <v>43192</v>
      </c>
      <c r="J170">
        <v>0.7</v>
      </c>
      <c r="K170" t="s">
        <v>19</v>
      </c>
      <c r="L170" t="s">
        <v>26</v>
      </c>
      <c r="M170">
        <v>6.2246575342465755</v>
      </c>
      <c r="N170" t="s">
        <v>21</v>
      </c>
      <c r="O170" s="8">
        <f>Table1[[#This Row],[Salary]]*$H$3</f>
        <v>5700.2020000000002</v>
      </c>
      <c r="P170" s="8">
        <f>IF(Table1[[#This Row],[Tenure]]&lt;3, 2%,IF(Table1[[#This Row],[Tenure]]&lt;5, 5%,10%))*Table1[[#This Row],[Salary]]</f>
        <v>5700.2020000000002</v>
      </c>
      <c r="Q170" cm="1">
        <f t="array" ref="Q170">_xlfn.IFS(Table1[[#This Row],[Tenure]]&lt;3, 2%,Table1[[#This Row],[Tenure]]&lt;5, 5%,TRUE, 10%)*Table1[[#This Row],[Salary]]</f>
        <v>5700.2020000000002</v>
      </c>
    </row>
    <row r="171" spans="2:17" x14ac:dyDescent="0.3">
      <c r="B171" t="s">
        <v>486</v>
      </c>
      <c r="C171" t="s">
        <v>487</v>
      </c>
      <c r="D171" t="s">
        <v>488</v>
      </c>
      <c r="E171" t="s">
        <v>16</v>
      </c>
      <c r="F171" t="s">
        <v>25</v>
      </c>
      <c r="G171" s="8">
        <v>33031.26</v>
      </c>
      <c r="H171" t="s">
        <v>57</v>
      </c>
      <c r="I171">
        <v>43468</v>
      </c>
      <c r="J171">
        <v>0.4</v>
      </c>
      <c r="K171" t="s">
        <v>19</v>
      </c>
      <c r="L171" t="s">
        <v>26</v>
      </c>
      <c r="M171">
        <v>5.4684931506849317</v>
      </c>
      <c r="N171" t="s">
        <v>21</v>
      </c>
      <c r="O171" s="8">
        <f>Table1[[#This Row],[Salary]]*$H$3</f>
        <v>3303.1260000000002</v>
      </c>
      <c r="P171" s="8">
        <f>IF(Table1[[#This Row],[Tenure]]&lt;3, 2%,IF(Table1[[#This Row],[Tenure]]&lt;5, 5%,10%))*Table1[[#This Row],[Salary]]</f>
        <v>3303.1260000000002</v>
      </c>
      <c r="Q171" cm="1">
        <f t="array" ref="Q171">_xlfn.IFS(Table1[[#This Row],[Tenure]]&lt;3, 2%,Table1[[#This Row],[Tenure]]&lt;5, 5%,TRUE, 10%)*Table1[[#This Row],[Salary]]</f>
        <v>3303.1260000000002</v>
      </c>
    </row>
    <row r="172" spans="2:17" x14ac:dyDescent="0.3">
      <c r="B172" t="s">
        <v>489</v>
      </c>
      <c r="C172" t="s">
        <v>490</v>
      </c>
      <c r="D172" t="s">
        <v>491</v>
      </c>
      <c r="E172" t="s">
        <v>16</v>
      </c>
      <c r="F172" t="s">
        <v>126</v>
      </c>
      <c r="G172" s="8">
        <v>84762.76</v>
      </c>
      <c r="H172" t="s">
        <v>18</v>
      </c>
      <c r="I172">
        <v>43332</v>
      </c>
      <c r="J172">
        <v>1</v>
      </c>
      <c r="K172" t="s">
        <v>19</v>
      </c>
      <c r="L172" t="s">
        <v>26</v>
      </c>
      <c r="M172">
        <v>5.8410958904109593</v>
      </c>
      <c r="N172" t="s">
        <v>27</v>
      </c>
      <c r="O172" s="8">
        <f>Table1[[#This Row],[Salary]]*$H$3</f>
        <v>8476.2759999999998</v>
      </c>
      <c r="P172" s="8">
        <f>IF(Table1[[#This Row],[Tenure]]&lt;3, 2%,IF(Table1[[#This Row],[Tenure]]&lt;5, 5%,10%))*Table1[[#This Row],[Salary]]</f>
        <v>8476.2759999999998</v>
      </c>
      <c r="Q172" cm="1">
        <f t="array" ref="Q172">_xlfn.IFS(Table1[[#This Row],[Tenure]]&lt;3, 2%,Table1[[#This Row],[Tenure]]&lt;5, 5%,TRUE, 10%)*Table1[[#This Row],[Salary]]</f>
        <v>8476.2759999999998</v>
      </c>
    </row>
    <row r="173" spans="2:17" x14ac:dyDescent="0.3">
      <c r="B173" t="s">
        <v>492</v>
      </c>
      <c r="C173" t="s">
        <v>493</v>
      </c>
      <c r="D173" t="s">
        <v>494</v>
      </c>
      <c r="E173" t="s">
        <v>35</v>
      </c>
      <c r="F173" t="s">
        <v>36</v>
      </c>
      <c r="G173" s="8">
        <v>92943.89</v>
      </c>
      <c r="H173" t="s">
        <v>18</v>
      </c>
      <c r="I173">
        <v>44510</v>
      </c>
      <c r="J173">
        <v>1</v>
      </c>
      <c r="K173" t="s">
        <v>19</v>
      </c>
      <c r="L173" t="s">
        <v>26</v>
      </c>
      <c r="M173">
        <v>2.6136986301369864</v>
      </c>
      <c r="N173" t="s">
        <v>27</v>
      </c>
      <c r="O173" s="8">
        <f>Table1[[#This Row],[Salary]]*$H$3</f>
        <v>9294.389000000001</v>
      </c>
      <c r="P173" s="8">
        <f>IF(Table1[[#This Row],[Tenure]]&lt;3, 2%,IF(Table1[[#This Row],[Tenure]]&lt;5, 5%,10%))*Table1[[#This Row],[Salary]]</f>
        <v>1858.8778</v>
      </c>
      <c r="Q173" cm="1">
        <f t="array" ref="Q173">_xlfn.IFS(Table1[[#This Row],[Tenure]]&lt;3, 2%,Table1[[#This Row],[Tenure]]&lt;5, 5%,TRUE, 10%)*Table1[[#This Row],[Salary]]</f>
        <v>1858.8778</v>
      </c>
    </row>
    <row r="174" spans="2:17" x14ac:dyDescent="0.3">
      <c r="B174" t="s">
        <v>495</v>
      </c>
      <c r="C174" t="s">
        <v>496</v>
      </c>
      <c r="D174" t="s">
        <v>497</v>
      </c>
      <c r="E174" t="s">
        <v>16</v>
      </c>
      <c r="F174" t="s">
        <v>68</v>
      </c>
      <c r="G174" s="8">
        <v>39700.82</v>
      </c>
      <c r="H174" t="s">
        <v>57</v>
      </c>
      <c r="I174">
        <v>44203</v>
      </c>
      <c r="J174">
        <v>0.8</v>
      </c>
      <c r="K174" t="s">
        <v>19</v>
      </c>
      <c r="L174" t="s">
        <v>72</v>
      </c>
      <c r="M174">
        <v>3.4547945205479453</v>
      </c>
      <c r="N174" t="s">
        <v>21</v>
      </c>
      <c r="O174" s="8">
        <f>Table1[[#This Row],[Salary]]*$H$3</f>
        <v>3970.0820000000003</v>
      </c>
      <c r="P174" s="8">
        <f>IF(Table1[[#This Row],[Tenure]]&lt;3, 2%,IF(Table1[[#This Row],[Tenure]]&lt;5, 5%,10%))*Table1[[#This Row],[Salary]]</f>
        <v>1985.0410000000002</v>
      </c>
      <c r="Q174" cm="1">
        <f t="array" ref="Q174">_xlfn.IFS(Table1[[#This Row],[Tenure]]&lt;3, 2%,Table1[[#This Row],[Tenure]]&lt;5, 5%,TRUE, 10%)*Table1[[#This Row],[Salary]]</f>
        <v>1985.0410000000002</v>
      </c>
    </row>
    <row r="175" spans="2:17" x14ac:dyDescent="0.3">
      <c r="B175" t="s">
        <v>495</v>
      </c>
      <c r="C175" t="s">
        <v>71</v>
      </c>
      <c r="D175" t="s">
        <v>498</v>
      </c>
      <c r="E175" t="s">
        <v>16</v>
      </c>
      <c r="F175" t="s">
        <v>68</v>
      </c>
      <c r="G175" s="8">
        <v>39700.82</v>
      </c>
      <c r="H175" t="s">
        <v>57</v>
      </c>
      <c r="I175">
        <v>44203</v>
      </c>
      <c r="J175">
        <v>0.8</v>
      </c>
      <c r="K175" t="s">
        <v>19</v>
      </c>
      <c r="L175" t="s">
        <v>72</v>
      </c>
      <c r="M175">
        <v>3.4547945205479453</v>
      </c>
      <c r="N175" t="s">
        <v>21</v>
      </c>
      <c r="O175" s="8">
        <f>Table1[[#This Row],[Salary]]*$H$3</f>
        <v>3970.0820000000003</v>
      </c>
      <c r="P175" s="8">
        <f>IF(Table1[[#This Row],[Tenure]]&lt;3, 2%,IF(Table1[[#This Row],[Tenure]]&lt;5, 5%,10%))*Table1[[#This Row],[Salary]]</f>
        <v>1985.0410000000002</v>
      </c>
      <c r="Q175" cm="1">
        <f t="array" ref="Q175">_xlfn.IFS(Table1[[#This Row],[Tenure]]&lt;3, 2%,Table1[[#This Row],[Tenure]]&lt;5, 5%,TRUE, 10%)*Table1[[#This Row],[Salary]]</f>
        <v>1985.0410000000002</v>
      </c>
    </row>
    <row r="176" spans="2:17" x14ac:dyDescent="0.3">
      <c r="B176" t="s">
        <v>499</v>
      </c>
      <c r="C176" t="s">
        <v>500</v>
      </c>
      <c r="D176" t="s">
        <v>501</v>
      </c>
      <c r="E176" t="s">
        <v>35</v>
      </c>
      <c r="F176" t="s">
        <v>25</v>
      </c>
      <c r="G176" s="8">
        <v>39784.239999999998</v>
      </c>
      <c r="H176" t="s">
        <v>57</v>
      </c>
      <c r="I176">
        <v>43465</v>
      </c>
      <c r="J176">
        <v>1</v>
      </c>
      <c r="K176" t="s">
        <v>502</v>
      </c>
      <c r="L176" t="s">
        <v>72</v>
      </c>
      <c r="M176">
        <v>5.4767123287671229</v>
      </c>
      <c r="N176" t="s">
        <v>27</v>
      </c>
      <c r="O176" s="8">
        <f>Table1[[#This Row],[Salary]]*$H$3</f>
        <v>3978.424</v>
      </c>
      <c r="P176" s="8">
        <f>IF(Table1[[#This Row],[Tenure]]&lt;3, 2%,IF(Table1[[#This Row],[Tenure]]&lt;5, 5%,10%))*Table1[[#This Row],[Salary]]</f>
        <v>3978.424</v>
      </c>
      <c r="Q176" cm="1">
        <f t="array" ref="Q176">_xlfn.IFS(Table1[[#This Row],[Tenure]]&lt;3, 2%,Table1[[#This Row],[Tenure]]&lt;5, 5%,TRUE, 10%)*Table1[[#This Row],[Salary]]</f>
        <v>3978.424</v>
      </c>
    </row>
    <row r="177" spans="2:17" x14ac:dyDescent="0.3">
      <c r="B177" t="s">
        <v>503</v>
      </c>
      <c r="C177" t="s">
        <v>504</v>
      </c>
      <c r="D177" t="s">
        <v>505</v>
      </c>
      <c r="E177" t="s">
        <v>35</v>
      </c>
      <c r="F177" t="s">
        <v>42</v>
      </c>
      <c r="G177" s="8">
        <v>31816.57</v>
      </c>
      <c r="H177" t="s">
        <v>57</v>
      </c>
      <c r="I177">
        <v>43497</v>
      </c>
      <c r="J177">
        <v>0.3</v>
      </c>
      <c r="K177" t="s">
        <v>502</v>
      </c>
      <c r="L177" t="s">
        <v>38</v>
      </c>
      <c r="M177">
        <v>5.3890410958904109</v>
      </c>
      <c r="N177" t="s">
        <v>21</v>
      </c>
      <c r="O177" s="8">
        <f>Table1[[#This Row],[Salary]]*$H$3</f>
        <v>3181.6570000000002</v>
      </c>
      <c r="P177" s="8">
        <f>IF(Table1[[#This Row],[Tenure]]&lt;3, 2%,IF(Table1[[#This Row],[Tenure]]&lt;5, 5%,10%))*Table1[[#This Row],[Salary]]</f>
        <v>3181.6570000000002</v>
      </c>
      <c r="Q177" cm="1">
        <f t="array" ref="Q177">_xlfn.IFS(Table1[[#This Row],[Tenure]]&lt;3, 2%,Table1[[#This Row],[Tenure]]&lt;5, 5%,TRUE, 10%)*Table1[[#This Row],[Salary]]</f>
        <v>3181.6570000000002</v>
      </c>
    </row>
    <row r="178" spans="2:17" x14ac:dyDescent="0.3">
      <c r="B178" t="s">
        <v>506</v>
      </c>
      <c r="C178" t="s">
        <v>507</v>
      </c>
      <c r="D178" t="s">
        <v>508</v>
      </c>
      <c r="E178" t="s">
        <v>16</v>
      </c>
      <c r="F178" t="s">
        <v>94</v>
      </c>
      <c r="G178" s="8">
        <v>67818.14</v>
      </c>
      <c r="H178" t="s">
        <v>18</v>
      </c>
      <c r="I178">
        <v>43406</v>
      </c>
      <c r="J178">
        <v>0.6</v>
      </c>
      <c r="K178" t="s">
        <v>502</v>
      </c>
      <c r="L178" t="s">
        <v>38</v>
      </c>
      <c r="M178">
        <v>5.6383561643835618</v>
      </c>
      <c r="N178" t="s">
        <v>21</v>
      </c>
      <c r="O178" s="8">
        <f>Table1[[#This Row],[Salary]]*$H$3</f>
        <v>6781.8140000000003</v>
      </c>
      <c r="P178" s="8">
        <f>IF(Table1[[#This Row],[Tenure]]&lt;3, 2%,IF(Table1[[#This Row],[Tenure]]&lt;5, 5%,10%))*Table1[[#This Row],[Salary]]</f>
        <v>6781.8140000000003</v>
      </c>
      <c r="Q178" cm="1">
        <f t="array" ref="Q178">_xlfn.IFS(Table1[[#This Row],[Tenure]]&lt;3, 2%,Table1[[#This Row],[Tenure]]&lt;5, 5%,TRUE, 10%)*Table1[[#This Row],[Salary]]</f>
        <v>6781.8140000000003</v>
      </c>
    </row>
    <row r="179" spans="2:17" x14ac:dyDescent="0.3">
      <c r="B179" t="s">
        <v>506</v>
      </c>
      <c r="C179" t="s">
        <v>507</v>
      </c>
      <c r="D179" t="s">
        <v>508</v>
      </c>
      <c r="E179" t="s">
        <v>16</v>
      </c>
      <c r="F179" t="s">
        <v>94</v>
      </c>
      <c r="G179" s="8">
        <v>67818.14</v>
      </c>
      <c r="H179" t="s">
        <v>18</v>
      </c>
      <c r="I179">
        <v>43406</v>
      </c>
      <c r="J179">
        <v>0.6</v>
      </c>
      <c r="K179" t="s">
        <v>502</v>
      </c>
      <c r="L179" t="s">
        <v>38</v>
      </c>
      <c r="M179">
        <v>5.6383561643835618</v>
      </c>
      <c r="N179" t="s">
        <v>21</v>
      </c>
      <c r="O179" s="8">
        <f>Table1[[#This Row],[Salary]]*$H$3</f>
        <v>6781.8140000000003</v>
      </c>
      <c r="P179" s="8">
        <f>IF(Table1[[#This Row],[Tenure]]&lt;3, 2%,IF(Table1[[#This Row],[Tenure]]&lt;5, 5%,10%))*Table1[[#This Row],[Salary]]</f>
        <v>6781.8140000000003</v>
      </c>
      <c r="Q179" cm="1">
        <f t="array" ref="Q179">_xlfn.IFS(Table1[[#This Row],[Tenure]]&lt;3, 2%,Table1[[#This Row],[Tenure]]&lt;5, 5%,TRUE, 10%)*Table1[[#This Row],[Salary]]</f>
        <v>6781.8140000000003</v>
      </c>
    </row>
    <row r="180" spans="2:17" x14ac:dyDescent="0.3">
      <c r="B180" t="s">
        <v>509</v>
      </c>
      <c r="C180" t="s">
        <v>510</v>
      </c>
      <c r="D180" t="s">
        <v>511</v>
      </c>
      <c r="E180" t="s">
        <v>35</v>
      </c>
      <c r="F180" t="s">
        <v>17</v>
      </c>
      <c r="G180" s="8">
        <v>79567.69</v>
      </c>
      <c r="H180" t="s">
        <v>18</v>
      </c>
      <c r="I180">
        <v>43272</v>
      </c>
      <c r="J180">
        <v>1</v>
      </c>
      <c r="K180" t="s">
        <v>502</v>
      </c>
      <c r="L180" t="s">
        <v>72</v>
      </c>
      <c r="M180">
        <v>6.0054794520547947</v>
      </c>
      <c r="N180" t="s">
        <v>27</v>
      </c>
      <c r="O180" s="8">
        <f>Table1[[#This Row],[Salary]]*$H$3</f>
        <v>7956.7690000000002</v>
      </c>
      <c r="P180" s="8">
        <f>IF(Table1[[#This Row],[Tenure]]&lt;3, 2%,IF(Table1[[#This Row],[Tenure]]&lt;5, 5%,10%))*Table1[[#This Row],[Salary]]</f>
        <v>7956.7690000000002</v>
      </c>
      <c r="Q180" cm="1">
        <f t="array" ref="Q180">_xlfn.IFS(Table1[[#This Row],[Tenure]]&lt;3, 2%,Table1[[#This Row],[Tenure]]&lt;5, 5%,TRUE, 10%)*Table1[[#This Row],[Salary]]</f>
        <v>7956.7690000000002</v>
      </c>
    </row>
    <row r="181" spans="2:17" x14ac:dyDescent="0.3">
      <c r="B181" t="s">
        <v>512</v>
      </c>
      <c r="C181" t="s">
        <v>161</v>
      </c>
      <c r="D181" t="s">
        <v>162</v>
      </c>
      <c r="E181" t="s">
        <v>35</v>
      </c>
      <c r="F181" t="s">
        <v>64</v>
      </c>
      <c r="G181" s="8">
        <v>72876.91</v>
      </c>
      <c r="H181" t="s">
        <v>18</v>
      </c>
      <c r="I181">
        <v>43612</v>
      </c>
      <c r="J181">
        <v>0.4</v>
      </c>
      <c r="K181" t="s">
        <v>502</v>
      </c>
      <c r="L181" t="s">
        <v>80</v>
      </c>
      <c r="M181">
        <v>5.0739726027397261</v>
      </c>
      <c r="N181" t="s">
        <v>21</v>
      </c>
      <c r="O181" s="8">
        <f>Table1[[#This Row],[Salary]]*$H$3</f>
        <v>7287.6910000000007</v>
      </c>
      <c r="P181" s="8">
        <f>IF(Table1[[#This Row],[Tenure]]&lt;3, 2%,IF(Table1[[#This Row],[Tenure]]&lt;5, 5%,10%))*Table1[[#This Row],[Salary]]</f>
        <v>7287.6910000000007</v>
      </c>
      <c r="Q181" cm="1">
        <f t="array" ref="Q181">_xlfn.IFS(Table1[[#This Row],[Tenure]]&lt;3, 2%,Table1[[#This Row],[Tenure]]&lt;5, 5%,TRUE, 10%)*Table1[[#This Row],[Salary]]</f>
        <v>7287.6910000000007</v>
      </c>
    </row>
    <row r="182" spans="2:17" x14ac:dyDescent="0.3">
      <c r="B182" t="s">
        <v>513</v>
      </c>
      <c r="C182" t="s">
        <v>514</v>
      </c>
      <c r="D182" t="s">
        <v>515</v>
      </c>
      <c r="E182" t="s">
        <v>35</v>
      </c>
      <c r="F182" t="s">
        <v>68</v>
      </c>
      <c r="G182" s="8">
        <v>78705.929999999993</v>
      </c>
      <c r="H182" t="s">
        <v>18</v>
      </c>
      <c r="I182">
        <v>43409</v>
      </c>
      <c r="J182">
        <v>1</v>
      </c>
      <c r="K182" t="s">
        <v>502</v>
      </c>
      <c r="L182" t="s">
        <v>76</v>
      </c>
      <c r="M182">
        <v>5.6301369863013697</v>
      </c>
      <c r="N182" t="s">
        <v>27</v>
      </c>
      <c r="O182" s="8">
        <f>Table1[[#This Row],[Salary]]*$H$3</f>
        <v>7870.5929999999998</v>
      </c>
      <c r="P182" s="8">
        <f>IF(Table1[[#This Row],[Tenure]]&lt;3, 2%,IF(Table1[[#This Row],[Tenure]]&lt;5, 5%,10%))*Table1[[#This Row],[Salary]]</f>
        <v>7870.5929999999998</v>
      </c>
      <c r="Q182" cm="1">
        <f t="array" ref="Q182">_xlfn.IFS(Table1[[#This Row],[Tenure]]&lt;3, 2%,Table1[[#This Row],[Tenure]]&lt;5, 5%,TRUE, 10%)*Table1[[#This Row],[Salary]]</f>
        <v>7870.5929999999998</v>
      </c>
    </row>
    <row r="183" spans="2:17" x14ac:dyDescent="0.3">
      <c r="B183" t="s">
        <v>516</v>
      </c>
      <c r="C183" t="s">
        <v>517</v>
      </c>
      <c r="D183" t="s">
        <v>518</v>
      </c>
      <c r="E183" t="s">
        <v>35</v>
      </c>
      <c r="F183" t="s">
        <v>36</v>
      </c>
      <c r="G183" s="8">
        <v>43329.22</v>
      </c>
      <c r="H183" t="s">
        <v>57</v>
      </c>
      <c r="I183">
        <v>43809</v>
      </c>
      <c r="J183">
        <v>0.5</v>
      </c>
      <c r="K183" t="s">
        <v>502</v>
      </c>
      <c r="L183" t="s">
        <v>38</v>
      </c>
      <c r="M183">
        <v>4.5342465753424657</v>
      </c>
      <c r="N183" t="s">
        <v>21</v>
      </c>
      <c r="O183" s="8">
        <f>Table1[[#This Row],[Salary]]*$H$3</f>
        <v>4332.9220000000005</v>
      </c>
      <c r="P183" s="8">
        <f>IF(Table1[[#This Row],[Tenure]]&lt;3, 2%,IF(Table1[[#This Row],[Tenure]]&lt;5, 5%,10%))*Table1[[#This Row],[Salary]]</f>
        <v>2166.4610000000002</v>
      </c>
      <c r="Q183" cm="1">
        <f t="array" ref="Q183">_xlfn.IFS(Table1[[#This Row],[Tenure]]&lt;3, 2%,Table1[[#This Row],[Tenure]]&lt;5, 5%,TRUE, 10%)*Table1[[#This Row],[Salary]]</f>
        <v>2166.4610000000002</v>
      </c>
    </row>
    <row r="184" spans="2:17" x14ac:dyDescent="0.3">
      <c r="B184" t="s">
        <v>519</v>
      </c>
      <c r="C184" t="s">
        <v>520</v>
      </c>
      <c r="D184" t="s">
        <v>521</v>
      </c>
      <c r="E184" t="s">
        <v>16</v>
      </c>
      <c r="F184" t="s">
        <v>68</v>
      </c>
      <c r="G184" s="8">
        <v>99683.67</v>
      </c>
      <c r="H184" t="s">
        <v>18</v>
      </c>
      <c r="I184">
        <v>43500</v>
      </c>
      <c r="J184">
        <v>1</v>
      </c>
      <c r="K184" t="s">
        <v>502</v>
      </c>
      <c r="L184" t="s">
        <v>76</v>
      </c>
      <c r="M184">
        <v>5.3808219178082188</v>
      </c>
      <c r="N184" t="s">
        <v>27</v>
      </c>
      <c r="O184" s="8">
        <f>Table1[[#This Row],[Salary]]*$H$3</f>
        <v>9968.3670000000002</v>
      </c>
      <c r="P184" s="8">
        <f>IF(Table1[[#This Row],[Tenure]]&lt;3, 2%,IF(Table1[[#This Row],[Tenure]]&lt;5, 5%,10%))*Table1[[#This Row],[Salary]]</f>
        <v>9968.3670000000002</v>
      </c>
      <c r="Q184" cm="1">
        <f t="array" ref="Q184">_xlfn.IFS(Table1[[#This Row],[Tenure]]&lt;3, 2%,Table1[[#This Row],[Tenure]]&lt;5, 5%,TRUE, 10%)*Table1[[#This Row],[Salary]]</f>
        <v>9968.3670000000002</v>
      </c>
    </row>
    <row r="185" spans="2:17" x14ac:dyDescent="0.3">
      <c r="B185" t="s">
        <v>519</v>
      </c>
      <c r="C185" t="s">
        <v>520</v>
      </c>
      <c r="D185" t="s">
        <v>521</v>
      </c>
      <c r="E185" t="s">
        <v>16</v>
      </c>
      <c r="F185" t="s">
        <v>68</v>
      </c>
      <c r="G185" s="8">
        <v>99683.67</v>
      </c>
      <c r="H185" t="s">
        <v>18</v>
      </c>
      <c r="I185">
        <v>43500</v>
      </c>
      <c r="J185">
        <v>1</v>
      </c>
      <c r="K185" t="s">
        <v>502</v>
      </c>
      <c r="L185" t="s">
        <v>76</v>
      </c>
      <c r="M185">
        <v>5.3808219178082188</v>
      </c>
      <c r="N185" t="s">
        <v>27</v>
      </c>
      <c r="O185" s="8">
        <f>Table1[[#This Row],[Salary]]*$H$3</f>
        <v>9968.3670000000002</v>
      </c>
      <c r="P185" s="8">
        <f>IF(Table1[[#This Row],[Tenure]]&lt;3, 2%,IF(Table1[[#This Row],[Tenure]]&lt;5, 5%,10%))*Table1[[#This Row],[Salary]]</f>
        <v>9968.3670000000002</v>
      </c>
      <c r="Q185" cm="1">
        <f t="array" ref="Q185">_xlfn.IFS(Table1[[#This Row],[Tenure]]&lt;3, 2%,Table1[[#This Row],[Tenure]]&lt;5, 5%,TRUE, 10%)*Table1[[#This Row],[Salary]]</f>
        <v>9968.3670000000002</v>
      </c>
    </row>
    <row r="186" spans="2:17" x14ac:dyDescent="0.3">
      <c r="B186" t="s">
        <v>522</v>
      </c>
      <c r="C186" t="s">
        <v>523</v>
      </c>
      <c r="D186" t="s">
        <v>524</v>
      </c>
      <c r="E186" t="s">
        <v>35</v>
      </c>
      <c r="F186" t="s">
        <v>94</v>
      </c>
      <c r="G186" s="8">
        <v>106775.14</v>
      </c>
      <c r="H186" t="s">
        <v>37</v>
      </c>
      <c r="I186">
        <v>43563</v>
      </c>
      <c r="J186">
        <v>1</v>
      </c>
      <c r="K186" t="s">
        <v>502</v>
      </c>
      <c r="L186" t="s">
        <v>26</v>
      </c>
      <c r="M186">
        <v>5.2082191780821914</v>
      </c>
      <c r="N186" t="s">
        <v>27</v>
      </c>
      <c r="O186" s="8">
        <f>Table1[[#This Row],[Salary]]*$H$3</f>
        <v>10677.514000000001</v>
      </c>
      <c r="P186" s="8">
        <f>IF(Table1[[#This Row],[Tenure]]&lt;3, 2%,IF(Table1[[#This Row],[Tenure]]&lt;5, 5%,10%))*Table1[[#This Row],[Salary]]</f>
        <v>10677.514000000001</v>
      </c>
      <c r="Q186" cm="1">
        <f t="array" ref="Q186">_xlfn.IFS(Table1[[#This Row],[Tenure]]&lt;3, 2%,Table1[[#This Row],[Tenure]]&lt;5, 5%,TRUE, 10%)*Table1[[#This Row],[Salary]]</f>
        <v>10677.514000000001</v>
      </c>
    </row>
    <row r="187" spans="2:17" x14ac:dyDescent="0.3">
      <c r="B187" t="s">
        <v>522</v>
      </c>
      <c r="C187" t="s">
        <v>525</v>
      </c>
      <c r="D187" t="s">
        <v>526</v>
      </c>
      <c r="E187" t="s">
        <v>35</v>
      </c>
      <c r="F187" t="s">
        <v>94</v>
      </c>
      <c r="G187" s="8">
        <v>106775.14</v>
      </c>
      <c r="H187" t="s">
        <v>37</v>
      </c>
      <c r="I187">
        <v>43563</v>
      </c>
      <c r="J187">
        <v>1</v>
      </c>
      <c r="K187" t="s">
        <v>502</v>
      </c>
      <c r="L187" t="s">
        <v>26</v>
      </c>
      <c r="M187">
        <v>5.2082191780821914</v>
      </c>
      <c r="N187" t="s">
        <v>27</v>
      </c>
      <c r="O187" s="8">
        <f>Table1[[#This Row],[Salary]]*$H$3</f>
        <v>10677.514000000001</v>
      </c>
      <c r="P187" s="8">
        <f>IF(Table1[[#This Row],[Tenure]]&lt;3, 2%,IF(Table1[[#This Row],[Tenure]]&lt;5, 5%,10%))*Table1[[#This Row],[Salary]]</f>
        <v>10677.514000000001</v>
      </c>
      <c r="Q187" cm="1">
        <f t="array" ref="Q187">_xlfn.IFS(Table1[[#This Row],[Tenure]]&lt;3, 2%,Table1[[#This Row],[Tenure]]&lt;5, 5%,TRUE, 10%)*Table1[[#This Row],[Salary]]</f>
        <v>10677.514000000001</v>
      </c>
    </row>
    <row r="188" spans="2:17" x14ac:dyDescent="0.3">
      <c r="B188" t="s">
        <v>527</v>
      </c>
      <c r="C188" t="s">
        <v>528</v>
      </c>
      <c r="D188" t="s">
        <v>529</v>
      </c>
      <c r="E188" t="s">
        <v>16</v>
      </c>
      <c r="F188" t="s">
        <v>64</v>
      </c>
      <c r="G188" s="8">
        <v>73488.679999999993</v>
      </c>
      <c r="H188" t="s">
        <v>18</v>
      </c>
      <c r="I188">
        <v>43570</v>
      </c>
      <c r="J188">
        <v>1</v>
      </c>
      <c r="K188" t="s">
        <v>502</v>
      </c>
      <c r="L188" t="s">
        <v>76</v>
      </c>
      <c r="M188">
        <v>5.1890410958904107</v>
      </c>
      <c r="N188" t="s">
        <v>27</v>
      </c>
      <c r="O188" s="8">
        <f>Table1[[#This Row],[Salary]]*$H$3</f>
        <v>7348.8679999999995</v>
      </c>
      <c r="P188" s="8">
        <f>IF(Table1[[#This Row],[Tenure]]&lt;3, 2%,IF(Table1[[#This Row],[Tenure]]&lt;5, 5%,10%))*Table1[[#This Row],[Salary]]</f>
        <v>7348.8679999999995</v>
      </c>
      <c r="Q188" cm="1">
        <f t="array" ref="Q188">_xlfn.IFS(Table1[[#This Row],[Tenure]]&lt;3, 2%,Table1[[#This Row],[Tenure]]&lt;5, 5%,TRUE, 10%)*Table1[[#This Row],[Salary]]</f>
        <v>7348.8679999999995</v>
      </c>
    </row>
    <row r="189" spans="2:17" x14ac:dyDescent="0.3">
      <c r="B189" t="s">
        <v>530</v>
      </c>
      <c r="C189" t="s">
        <v>531</v>
      </c>
      <c r="D189" t="s">
        <v>532</v>
      </c>
      <c r="E189" t="s">
        <v>35</v>
      </c>
      <c r="F189" t="s">
        <v>49</v>
      </c>
      <c r="G189" s="8">
        <v>72843.23</v>
      </c>
      <c r="H189" t="s">
        <v>18</v>
      </c>
      <c r="I189">
        <v>43280</v>
      </c>
      <c r="J189">
        <v>1</v>
      </c>
      <c r="K189" t="s">
        <v>502</v>
      </c>
      <c r="L189" t="s">
        <v>20</v>
      </c>
      <c r="M189">
        <v>5.9835616438356167</v>
      </c>
      <c r="N189" t="s">
        <v>27</v>
      </c>
      <c r="O189" s="8">
        <f>Table1[[#This Row],[Salary]]*$H$3</f>
        <v>7284.3230000000003</v>
      </c>
      <c r="P189" s="8">
        <f>IF(Table1[[#This Row],[Tenure]]&lt;3, 2%,IF(Table1[[#This Row],[Tenure]]&lt;5, 5%,10%))*Table1[[#This Row],[Salary]]</f>
        <v>7284.3230000000003</v>
      </c>
      <c r="Q189" cm="1">
        <f t="array" ref="Q189">_xlfn.IFS(Table1[[#This Row],[Tenure]]&lt;3, 2%,Table1[[#This Row],[Tenure]]&lt;5, 5%,TRUE, 10%)*Table1[[#This Row],[Salary]]</f>
        <v>7284.3230000000003</v>
      </c>
    </row>
    <row r="190" spans="2:17" x14ac:dyDescent="0.3">
      <c r="B190" t="s">
        <v>533</v>
      </c>
      <c r="C190" t="s">
        <v>534</v>
      </c>
      <c r="D190" t="s">
        <v>535</v>
      </c>
      <c r="E190" t="s">
        <v>16</v>
      </c>
      <c r="F190" t="s">
        <v>94</v>
      </c>
      <c r="G190" s="8">
        <v>91929.69</v>
      </c>
      <c r="H190" t="s">
        <v>18</v>
      </c>
      <c r="I190">
        <v>44085</v>
      </c>
      <c r="J190">
        <v>1</v>
      </c>
      <c r="K190" t="s">
        <v>502</v>
      </c>
      <c r="L190" t="s">
        <v>38</v>
      </c>
      <c r="M190">
        <v>3.7780821917808218</v>
      </c>
      <c r="N190" t="s">
        <v>27</v>
      </c>
      <c r="O190" s="8">
        <f>Table1[[#This Row],[Salary]]*$H$3</f>
        <v>9192.969000000001</v>
      </c>
      <c r="P190" s="8">
        <f>IF(Table1[[#This Row],[Tenure]]&lt;3, 2%,IF(Table1[[#This Row],[Tenure]]&lt;5, 5%,10%))*Table1[[#This Row],[Salary]]</f>
        <v>4596.4845000000005</v>
      </c>
      <c r="Q190" cm="1">
        <f t="array" ref="Q190">_xlfn.IFS(Table1[[#This Row],[Tenure]]&lt;3, 2%,Table1[[#This Row],[Tenure]]&lt;5, 5%,TRUE, 10%)*Table1[[#This Row],[Salary]]</f>
        <v>4596.4845000000005</v>
      </c>
    </row>
    <row r="191" spans="2:17" x14ac:dyDescent="0.3">
      <c r="B191" t="s">
        <v>536</v>
      </c>
      <c r="C191" t="s">
        <v>537</v>
      </c>
      <c r="D191" t="s">
        <v>538</v>
      </c>
      <c r="E191" t="s">
        <v>16</v>
      </c>
      <c r="F191" t="s">
        <v>64</v>
      </c>
      <c r="G191" s="8">
        <v>92704.48</v>
      </c>
      <c r="H191" t="s">
        <v>18</v>
      </c>
      <c r="I191">
        <v>43430</v>
      </c>
      <c r="J191">
        <v>1</v>
      </c>
      <c r="K191" t="s">
        <v>502</v>
      </c>
      <c r="L191" t="s">
        <v>31</v>
      </c>
      <c r="M191">
        <v>5.5726027397260278</v>
      </c>
      <c r="N191" t="s">
        <v>27</v>
      </c>
      <c r="O191" s="8">
        <f>Table1[[#This Row],[Salary]]*$H$3</f>
        <v>9270.4480000000003</v>
      </c>
      <c r="P191" s="8">
        <f>IF(Table1[[#This Row],[Tenure]]&lt;3, 2%,IF(Table1[[#This Row],[Tenure]]&lt;5, 5%,10%))*Table1[[#This Row],[Salary]]</f>
        <v>9270.4480000000003</v>
      </c>
      <c r="Q191" cm="1">
        <f t="array" ref="Q191">_xlfn.IFS(Table1[[#This Row],[Tenure]]&lt;3, 2%,Table1[[#This Row],[Tenure]]&lt;5, 5%,TRUE, 10%)*Table1[[#This Row],[Salary]]</f>
        <v>9270.4480000000003</v>
      </c>
    </row>
    <row r="192" spans="2:17" x14ac:dyDescent="0.3">
      <c r="B192" t="s">
        <v>539</v>
      </c>
      <c r="C192" t="s">
        <v>540</v>
      </c>
      <c r="D192" t="s">
        <v>541</v>
      </c>
      <c r="E192" t="s">
        <v>16</v>
      </c>
      <c r="F192" t="s">
        <v>116</v>
      </c>
      <c r="G192" s="8">
        <v>100371.31</v>
      </c>
      <c r="H192" t="s">
        <v>37</v>
      </c>
      <c r="I192">
        <v>44067</v>
      </c>
      <c r="J192">
        <v>0.8</v>
      </c>
      <c r="K192" t="s">
        <v>502</v>
      </c>
      <c r="L192" t="s">
        <v>80</v>
      </c>
      <c r="M192">
        <v>3.8273972602739725</v>
      </c>
      <c r="N192" t="s">
        <v>21</v>
      </c>
      <c r="O192" s="8">
        <f>Table1[[#This Row],[Salary]]*$H$3</f>
        <v>10037.131000000001</v>
      </c>
      <c r="P192" s="8">
        <f>IF(Table1[[#This Row],[Tenure]]&lt;3, 2%,IF(Table1[[#This Row],[Tenure]]&lt;5, 5%,10%))*Table1[[#This Row],[Salary]]</f>
        <v>5018.5655000000006</v>
      </c>
      <c r="Q192" cm="1">
        <f t="array" ref="Q192">_xlfn.IFS(Table1[[#This Row],[Tenure]]&lt;3, 2%,Table1[[#This Row],[Tenure]]&lt;5, 5%,TRUE, 10%)*Table1[[#This Row],[Salary]]</f>
        <v>5018.5655000000006</v>
      </c>
    </row>
    <row r="193" spans="2:17" x14ac:dyDescent="0.3">
      <c r="B193" t="s">
        <v>542</v>
      </c>
      <c r="C193" t="s">
        <v>543</v>
      </c>
      <c r="D193" t="s">
        <v>544</v>
      </c>
      <c r="E193" t="s">
        <v>16</v>
      </c>
      <c r="F193" t="s">
        <v>17</v>
      </c>
      <c r="G193" s="8">
        <v>93964.3</v>
      </c>
      <c r="H193" t="s">
        <v>18</v>
      </c>
      <c r="I193">
        <v>44454</v>
      </c>
      <c r="J193">
        <v>0.4</v>
      </c>
      <c r="K193" t="s">
        <v>502</v>
      </c>
      <c r="L193" t="s">
        <v>26</v>
      </c>
      <c r="M193">
        <v>2.7671232876712328</v>
      </c>
      <c r="N193" t="s">
        <v>21</v>
      </c>
      <c r="O193" s="8">
        <f>Table1[[#This Row],[Salary]]*$H$3</f>
        <v>9396.43</v>
      </c>
      <c r="P193" s="8">
        <f>IF(Table1[[#This Row],[Tenure]]&lt;3, 2%,IF(Table1[[#This Row],[Tenure]]&lt;5, 5%,10%))*Table1[[#This Row],[Salary]]</f>
        <v>1879.2860000000001</v>
      </c>
      <c r="Q193" cm="1">
        <f t="array" ref="Q193">_xlfn.IFS(Table1[[#This Row],[Tenure]]&lt;3, 2%,Table1[[#This Row],[Tenure]]&lt;5, 5%,TRUE, 10%)*Table1[[#This Row],[Salary]]</f>
        <v>1879.2860000000001</v>
      </c>
    </row>
    <row r="194" spans="2:17" x14ac:dyDescent="0.3">
      <c r="B194" t="s">
        <v>545</v>
      </c>
      <c r="C194" t="s">
        <v>534</v>
      </c>
      <c r="D194" t="s">
        <v>546</v>
      </c>
      <c r="E194" t="s">
        <v>190</v>
      </c>
      <c r="F194" t="s">
        <v>64</v>
      </c>
      <c r="G194" s="8">
        <v>99448.78</v>
      </c>
      <c r="H194" t="s">
        <v>18</v>
      </c>
      <c r="I194">
        <v>43473</v>
      </c>
      <c r="J194">
        <v>1</v>
      </c>
      <c r="K194" t="s">
        <v>502</v>
      </c>
      <c r="L194" t="s">
        <v>20</v>
      </c>
      <c r="M194">
        <v>5.4547945205479449</v>
      </c>
      <c r="N194" t="s">
        <v>27</v>
      </c>
      <c r="O194" s="8">
        <f>Table1[[#This Row],[Salary]]*$H$3</f>
        <v>9944.8780000000006</v>
      </c>
      <c r="P194" s="8">
        <f>IF(Table1[[#This Row],[Tenure]]&lt;3, 2%,IF(Table1[[#This Row],[Tenure]]&lt;5, 5%,10%))*Table1[[#This Row],[Salary]]</f>
        <v>9944.8780000000006</v>
      </c>
      <c r="Q194" cm="1">
        <f t="array" ref="Q194">_xlfn.IFS(Table1[[#This Row],[Tenure]]&lt;3, 2%,Table1[[#This Row],[Tenure]]&lt;5, 5%,TRUE, 10%)*Table1[[#This Row],[Salary]]</f>
        <v>9944.8780000000006</v>
      </c>
    </row>
    <row r="195" spans="2:17" x14ac:dyDescent="0.3">
      <c r="B195" t="s">
        <v>545</v>
      </c>
      <c r="C195" t="s">
        <v>534</v>
      </c>
      <c r="D195" t="s">
        <v>546</v>
      </c>
      <c r="E195" t="s">
        <v>190</v>
      </c>
      <c r="F195" t="s">
        <v>64</v>
      </c>
      <c r="G195" s="8">
        <v>99448.78</v>
      </c>
      <c r="H195" t="s">
        <v>18</v>
      </c>
      <c r="I195">
        <v>43473</v>
      </c>
      <c r="J195">
        <v>1</v>
      </c>
      <c r="K195" t="s">
        <v>502</v>
      </c>
      <c r="L195" t="s">
        <v>20</v>
      </c>
      <c r="M195">
        <v>5.4547945205479449</v>
      </c>
      <c r="N195" t="s">
        <v>27</v>
      </c>
      <c r="O195" s="8">
        <f>Table1[[#This Row],[Salary]]*$H$3</f>
        <v>9944.8780000000006</v>
      </c>
      <c r="P195" s="8">
        <f>IF(Table1[[#This Row],[Tenure]]&lt;3, 2%,IF(Table1[[#This Row],[Tenure]]&lt;5, 5%,10%))*Table1[[#This Row],[Salary]]</f>
        <v>9944.8780000000006</v>
      </c>
      <c r="Q195" cm="1">
        <f t="array" ref="Q195">_xlfn.IFS(Table1[[#This Row],[Tenure]]&lt;3, 2%,Table1[[#This Row],[Tenure]]&lt;5, 5%,TRUE, 10%)*Table1[[#This Row],[Salary]]</f>
        <v>9944.8780000000006</v>
      </c>
    </row>
    <row r="196" spans="2:17" x14ac:dyDescent="0.3">
      <c r="B196" t="s">
        <v>547</v>
      </c>
      <c r="C196" t="s">
        <v>548</v>
      </c>
      <c r="D196" t="s">
        <v>549</v>
      </c>
      <c r="E196" t="s">
        <v>35</v>
      </c>
      <c r="F196" t="s">
        <v>25</v>
      </c>
      <c r="G196" s="8">
        <v>69764.100000000006</v>
      </c>
      <c r="H196" t="s">
        <v>18</v>
      </c>
      <c r="I196">
        <v>44195</v>
      </c>
      <c r="J196">
        <v>1</v>
      </c>
      <c r="K196" t="s">
        <v>502</v>
      </c>
      <c r="L196" t="s">
        <v>76</v>
      </c>
      <c r="M196">
        <v>3.4767123287671233</v>
      </c>
      <c r="N196" t="s">
        <v>27</v>
      </c>
      <c r="O196" s="8">
        <f>Table1[[#This Row],[Salary]]*$H$3</f>
        <v>6976.4100000000008</v>
      </c>
      <c r="P196" s="8">
        <f>IF(Table1[[#This Row],[Tenure]]&lt;3, 2%,IF(Table1[[#This Row],[Tenure]]&lt;5, 5%,10%))*Table1[[#This Row],[Salary]]</f>
        <v>3488.2050000000004</v>
      </c>
      <c r="Q196" cm="1">
        <f t="array" ref="Q196">_xlfn.IFS(Table1[[#This Row],[Tenure]]&lt;3, 2%,Table1[[#This Row],[Tenure]]&lt;5, 5%,TRUE, 10%)*Table1[[#This Row],[Salary]]</f>
        <v>3488.2050000000004</v>
      </c>
    </row>
    <row r="197" spans="2:17" x14ac:dyDescent="0.3">
      <c r="B197" t="s">
        <v>550</v>
      </c>
      <c r="C197" t="s">
        <v>551</v>
      </c>
      <c r="D197" t="s">
        <v>552</v>
      </c>
      <c r="E197" t="s">
        <v>16</v>
      </c>
      <c r="F197" t="s">
        <v>116</v>
      </c>
      <c r="G197" s="8">
        <v>104038.9</v>
      </c>
      <c r="H197" t="s">
        <v>37</v>
      </c>
      <c r="I197">
        <v>43815</v>
      </c>
      <c r="J197">
        <v>1</v>
      </c>
      <c r="K197" t="s">
        <v>502</v>
      </c>
      <c r="L197" t="s">
        <v>38</v>
      </c>
      <c r="M197">
        <v>4.5178082191780824</v>
      </c>
      <c r="N197" t="s">
        <v>27</v>
      </c>
      <c r="O197" s="8">
        <f>Table1[[#This Row],[Salary]]*$H$3</f>
        <v>10403.89</v>
      </c>
      <c r="P197" s="8">
        <f>IF(Table1[[#This Row],[Tenure]]&lt;3, 2%,IF(Table1[[#This Row],[Tenure]]&lt;5, 5%,10%))*Table1[[#This Row],[Salary]]</f>
        <v>5201.9449999999997</v>
      </c>
      <c r="Q197" cm="1">
        <f t="array" ref="Q197">_xlfn.IFS(Table1[[#This Row],[Tenure]]&lt;3, 2%,Table1[[#This Row],[Tenure]]&lt;5, 5%,TRUE, 10%)*Table1[[#This Row],[Salary]]</f>
        <v>5201.9449999999997</v>
      </c>
    </row>
    <row r="198" spans="2:17" x14ac:dyDescent="0.3">
      <c r="B198" t="s">
        <v>553</v>
      </c>
      <c r="C198" t="s">
        <v>554</v>
      </c>
      <c r="D198" t="s">
        <v>555</v>
      </c>
      <c r="E198" t="s">
        <v>16</v>
      </c>
      <c r="F198" t="s">
        <v>49</v>
      </c>
      <c r="G198" s="8">
        <v>31089.22</v>
      </c>
      <c r="H198" t="s">
        <v>57</v>
      </c>
      <c r="I198">
        <v>43776</v>
      </c>
      <c r="J198">
        <v>1</v>
      </c>
      <c r="K198" t="s">
        <v>502</v>
      </c>
      <c r="L198" t="s">
        <v>72</v>
      </c>
      <c r="M198">
        <v>4.624657534246575</v>
      </c>
      <c r="N198" t="s">
        <v>27</v>
      </c>
      <c r="O198" s="8">
        <f>Table1[[#This Row],[Salary]]*$H$3</f>
        <v>3108.9220000000005</v>
      </c>
      <c r="P198" s="8">
        <f>IF(Table1[[#This Row],[Tenure]]&lt;3, 2%,IF(Table1[[#This Row],[Tenure]]&lt;5, 5%,10%))*Table1[[#This Row],[Salary]]</f>
        <v>1554.4610000000002</v>
      </c>
      <c r="Q198" cm="1">
        <f t="array" ref="Q198">_xlfn.IFS(Table1[[#This Row],[Tenure]]&lt;3, 2%,Table1[[#This Row],[Tenure]]&lt;5, 5%,TRUE, 10%)*Table1[[#This Row],[Salary]]</f>
        <v>1554.4610000000002</v>
      </c>
    </row>
    <row r="199" spans="2:17" x14ac:dyDescent="0.3">
      <c r="B199" t="s">
        <v>556</v>
      </c>
      <c r="C199" t="s">
        <v>557</v>
      </c>
      <c r="D199" t="s">
        <v>558</v>
      </c>
      <c r="E199" t="s">
        <v>35</v>
      </c>
      <c r="F199" t="s">
        <v>36</v>
      </c>
      <c r="G199" s="8">
        <v>53184.02</v>
      </c>
      <c r="H199" t="s">
        <v>18</v>
      </c>
      <c r="I199">
        <v>43180</v>
      </c>
      <c r="J199">
        <v>1</v>
      </c>
      <c r="K199" t="s">
        <v>502</v>
      </c>
      <c r="L199" t="s">
        <v>38</v>
      </c>
      <c r="M199">
        <v>6.2575342465753421</v>
      </c>
      <c r="N199" t="s">
        <v>27</v>
      </c>
      <c r="O199" s="8">
        <f>Table1[[#This Row],[Salary]]*$H$3</f>
        <v>5318.402</v>
      </c>
      <c r="P199" s="8">
        <f>IF(Table1[[#This Row],[Tenure]]&lt;3, 2%,IF(Table1[[#This Row],[Tenure]]&lt;5, 5%,10%))*Table1[[#This Row],[Salary]]</f>
        <v>5318.402</v>
      </c>
      <c r="Q199" cm="1">
        <f t="array" ref="Q199">_xlfn.IFS(Table1[[#This Row],[Tenure]]&lt;3, 2%,Table1[[#This Row],[Tenure]]&lt;5, 5%,TRUE, 10%)*Table1[[#This Row],[Salary]]</f>
        <v>5318.402</v>
      </c>
    </row>
    <row r="200" spans="2:17" x14ac:dyDescent="0.3">
      <c r="B200" t="s">
        <v>559</v>
      </c>
      <c r="C200" t="s">
        <v>560</v>
      </c>
      <c r="D200" t="s">
        <v>561</v>
      </c>
      <c r="E200" t="s">
        <v>16</v>
      </c>
      <c r="F200" t="s">
        <v>94</v>
      </c>
      <c r="G200" s="8">
        <v>49625.64</v>
      </c>
      <c r="H200" t="s">
        <v>57</v>
      </c>
      <c r="I200">
        <v>44384</v>
      </c>
      <c r="J200">
        <v>0.5</v>
      </c>
      <c r="K200" t="s">
        <v>502</v>
      </c>
      <c r="L200" t="s">
        <v>38</v>
      </c>
      <c r="M200">
        <v>2.9589041095890409</v>
      </c>
      <c r="N200" t="s">
        <v>21</v>
      </c>
      <c r="O200" s="8">
        <f>Table1[[#This Row],[Salary]]*$H$3</f>
        <v>4962.5640000000003</v>
      </c>
      <c r="P200" s="8">
        <f>IF(Table1[[#This Row],[Tenure]]&lt;3, 2%,IF(Table1[[#This Row],[Tenure]]&lt;5, 5%,10%))*Table1[[#This Row],[Salary]]</f>
        <v>992.51279999999997</v>
      </c>
      <c r="Q200" cm="1">
        <f t="array" ref="Q200">_xlfn.IFS(Table1[[#This Row],[Tenure]]&lt;3, 2%,Table1[[#This Row],[Tenure]]&lt;5, 5%,TRUE, 10%)*Table1[[#This Row],[Salary]]</f>
        <v>992.51279999999997</v>
      </c>
    </row>
    <row r="201" spans="2:17" x14ac:dyDescent="0.3">
      <c r="B201" t="s">
        <v>562</v>
      </c>
      <c r="C201" t="s">
        <v>563</v>
      </c>
      <c r="D201" t="s">
        <v>564</v>
      </c>
      <c r="E201" t="s">
        <v>35</v>
      </c>
      <c r="F201" t="s">
        <v>87</v>
      </c>
      <c r="G201" s="8">
        <v>47646.95</v>
      </c>
      <c r="H201" t="s">
        <v>57</v>
      </c>
      <c r="I201">
        <v>43791</v>
      </c>
      <c r="J201">
        <v>0.3</v>
      </c>
      <c r="K201" t="s">
        <v>502</v>
      </c>
      <c r="L201" t="s">
        <v>72</v>
      </c>
      <c r="M201">
        <v>4.5835616438356164</v>
      </c>
      <c r="N201" t="s">
        <v>21</v>
      </c>
      <c r="O201" s="8">
        <f>Table1[[#This Row],[Salary]]*$H$3</f>
        <v>4764.6949999999997</v>
      </c>
      <c r="P201" s="8">
        <f>IF(Table1[[#This Row],[Tenure]]&lt;3, 2%,IF(Table1[[#This Row],[Tenure]]&lt;5, 5%,10%))*Table1[[#This Row],[Salary]]</f>
        <v>2382.3474999999999</v>
      </c>
      <c r="Q201" cm="1">
        <f t="array" ref="Q201">_xlfn.IFS(Table1[[#This Row],[Tenure]]&lt;3, 2%,Table1[[#This Row],[Tenure]]&lt;5, 5%,TRUE, 10%)*Table1[[#This Row],[Salary]]</f>
        <v>2382.3474999999999</v>
      </c>
    </row>
    <row r="202" spans="2:17" x14ac:dyDescent="0.3">
      <c r="B202" t="s">
        <v>565</v>
      </c>
      <c r="C202" t="s">
        <v>89</v>
      </c>
      <c r="D202" t="s">
        <v>566</v>
      </c>
      <c r="E202" t="s">
        <v>35</v>
      </c>
      <c r="F202" t="s">
        <v>94</v>
      </c>
      <c r="G202" s="8">
        <v>89960.6</v>
      </c>
      <c r="H202" t="s">
        <v>18</v>
      </c>
      <c r="I202">
        <v>43515</v>
      </c>
      <c r="J202">
        <v>1</v>
      </c>
      <c r="K202" t="s">
        <v>502</v>
      </c>
      <c r="L202" t="s">
        <v>80</v>
      </c>
      <c r="M202">
        <v>5.3397260273972602</v>
      </c>
      <c r="N202" t="s">
        <v>27</v>
      </c>
      <c r="O202" s="8">
        <f>Table1[[#This Row],[Salary]]*$H$3</f>
        <v>8996.0600000000013</v>
      </c>
      <c r="P202" s="8">
        <f>IF(Table1[[#This Row],[Tenure]]&lt;3, 2%,IF(Table1[[#This Row],[Tenure]]&lt;5, 5%,10%))*Table1[[#This Row],[Salary]]</f>
        <v>8996.0600000000013</v>
      </c>
      <c r="Q202" cm="1">
        <f t="array" ref="Q202">_xlfn.IFS(Table1[[#This Row],[Tenure]]&lt;3, 2%,Table1[[#This Row],[Tenure]]&lt;5, 5%,TRUE, 10%)*Table1[[#This Row],[Salary]]</f>
        <v>8996.0600000000013</v>
      </c>
    </row>
    <row r="203" spans="2:17" x14ac:dyDescent="0.3">
      <c r="B203" t="s">
        <v>567</v>
      </c>
      <c r="C203" t="s">
        <v>568</v>
      </c>
      <c r="D203" t="s">
        <v>569</v>
      </c>
      <c r="E203" t="s">
        <v>35</v>
      </c>
      <c r="F203" t="s">
        <v>126</v>
      </c>
      <c r="G203" s="8">
        <v>91314.75</v>
      </c>
      <c r="H203" t="s">
        <v>18</v>
      </c>
      <c r="I203">
        <v>43931</v>
      </c>
      <c r="J203">
        <v>1</v>
      </c>
      <c r="K203" t="s">
        <v>502</v>
      </c>
      <c r="L203" t="s">
        <v>76</v>
      </c>
      <c r="M203">
        <v>4.2</v>
      </c>
      <c r="N203" t="s">
        <v>27</v>
      </c>
      <c r="O203" s="8">
        <f>Table1[[#This Row],[Salary]]*$H$3</f>
        <v>9131.4750000000004</v>
      </c>
      <c r="P203" s="8">
        <f>IF(Table1[[#This Row],[Tenure]]&lt;3, 2%,IF(Table1[[#This Row],[Tenure]]&lt;5, 5%,10%))*Table1[[#This Row],[Salary]]</f>
        <v>4565.7375000000002</v>
      </c>
      <c r="Q203" cm="1">
        <f t="array" ref="Q203">_xlfn.IFS(Table1[[#This Row],[Tenure]]&lt;3, 2%,Table1[[#This Row],[Tenure]]&lt;5, 5%,TRUE, 10%)*Table1[[#This Row],[Salary]]</f>
        <v>4565.7375000000002</v>
      </c>
    </row>
    <row r="204" spans="2:17" x14ac:dyDescent="0.3">
      <c r="B204" t="s">
        <v>570</v>
      </c>
      <c r="C204" t="s">
        <v>571</v>
      </c>
      <c r="D204" t="s">
        <v>572</v>
      </c>
      <c r="E204" t="s">
        <v>16</v>
      </c>
      <c r="F204" t="s">
        <v>87</v>
      </c>
      <c r="G204" s="8">
        <v>42314.39</v>
      </c>
      <c r="H204" t="s">
        <v>57</v>
      </c>
      <c r="I204">
        <v>44487</v>
      </c>
      <c r="J204">
        <v>1</v>
      </c>
      <c r="K204" t="s">
        <v>502</v>
      </c>
      <c r="L204" t="s">
        <v>38</v>
      </c>
      <c r="M204">
        <v>2.6767123287671235</v>
      </c>
      <c r="N204" t="s">
        <v>27</v>
      </c>
      <c r="O204" s="8">
        <f>Table1[[#This Row],[Salary]]*$H$3</f>
        <v>4231.4390000000003</v>
      </c>
      <c r="P204" s="8">
        <f>IF(Table1[[#This Row],[Tenure]]&lt;3, 2%,IF(Table1[[#This Row],[Tenure]]&lt;5, 5%,10%))*Table1[[#This Row],[Salary]]</f>
        <v>846.28780000000006</v>
      </c>
      <c r="Q204" cm="1">
        <f t="array" ref="Q204">_xlfn.IFS(Table1[[#This Row],[Tenure]]&lt;3, 2%,Table1[[#This Row],[Tenure]]&lt;5, 5%,TRUE, 10%)*Table1[[#This Row],[Salary]]</f>
        <v>846.28780000000006</v>
      </c>
    </row>
    <row r="205" spans="2:17" x14ac:dyDescent="0.3">
      <c r="B205" t="s">
        <v>573</v>
      </c>
      <c r="C205" t="s">
        <v>574</v>
      </c>
      <c r="D205" t="s">
        <v>575</v>
      </c>
      <c r="E205" t="s">
        <v>16</v>
      </c>
      <c r="F205" t="s">
        <v>126</v>
      </c>
      <c r="G205" s="8">
        <v>84598.88</v>
      </c>
      <c r="H205" t="s">
        <v>18</v>
      </c>
      <c r="I205">
        <v>44116</v>
      </c>
      <c r="J205">
        <v>1</v>
      </c>
      <c r="K205" t="s">
        <v>502</v>
      </c>
      <c r="L205" t="s">
        <v>76</v>
      </c>
      <c r="M205">
        <v>3.6931506849315068</v>
      </c>
      <c r="N205" t="s">
        <v>27</v>
      </c>
      <c r="O205" s="8">
        <f>Table1[[#This Row],[Salary]]*$H$3</f>
        <v>8459.8880000000008</v>
      </c>
      <c r="P205" s="8">
        <f>IF(Table1[[#This Row],[Tenure]]&lt;3, 2%,IF(Table1[[#This Row],[Tenure]]&lt;5, 5%,10%))*Table1[[#This Row],[Salary]]</f>
        <v>4229.9440000000004</v>
      </c>
      <c r="Q205" cm="1">
        <f t="array" ref="Q205">_xlfn.IFS(Table1[[#This Row],[Tenure]]&lt;3, 2%,Table1[[#This Row],[Tenure]]&lt;5, 5%,TRUE, 10%)*Table1[[#This Row],[Salary]]</f>
        <v>4229.9440000000004</v>
      </c>
    </row>
    <row r="206" spans="2:17" x14ac:dyDescent="0.3">
      <c r="B206" t="s">
        <v>573</v>
      </c>
      <c r="C206" t="s">
        <v>574</v>
      </c>
      <c r="D206" t="s">
        <v>575</v>
      </c>
      <c r="E206" t="s">
        <v>16</v>
      </c>
      <c r="F206" t="s">
        <v>126</v>
      </c>
      <c r="G206" s="8">
        <v>84598.88</v>
      </c>
      <c r="H206" t="s">
        <v>18</v>
      </c>
      <c r="I206">
        <v>44116</v>
      </c>
      <c r="J206">
        <v>1</v>
      </c>
      <c r="K206" t="s">
        <v>502</v>
      </c>
      <c r="L206" t="s">
        <v>76</v>
      </c>
      <c r="M206">
        <v>3.6931506849315068</v>
      </c>
      <c r="N206" t="s">
        <v>27</v>
      </c>
      <c r="O206" s="8">
        <f>Table1[[#This Row],[Salary]]*$H$3</f>
        <v>8459.8880000000008</v>
      </c>
      <c r="P206" s="8">
        <f>IF(Table1[[#This Row],[Tenure]]&lt;3, 2%,IF(Table1[[#This Row],[Tenure]]&lt;5, 5%,10%))*Table1[[#This Row],[Salary]]</f>
        <v>4229.9440000000004</v>
      </c>
      <c r="Q206" cm="1">
        <f t="array" ref="Q206">_xlfn.IFS(Table1[[#This Row],[Tenure]]&lt;3, 2%,Table1[[#This Row],[Tenure]]&lt;5, 5%,TRUE, 10%)*Table1[[#This Row],[Salary]]</f>
        <v>4229.9440000000004</v>
      </c>
    </row>
    <row r="207" spans="2:17" x14ac:dyDescent="0.3">
      <c r="B207" t="s">
        <v>576</v>
      </c>
      <c r="C207" t="s">
        <v>577</v>
      </c>
      <c r="D207" t="s">
        <v>578</v>
      </c>
      <c r="E207" t="s">
        <v>35</v>
      </c>
      <c r="F207" t="s">
        <v>36</v>
      </c>
      <c r="G207" s="8">
        <v>78443.78</v>
      </c>
      <c r="H207" t="s">
        <v>18</v>
      </c>
      <c r="I207">
        <v>43599</v>
      </c>
      <c r="J207">
        <v>1</v>
      </c>
      <c r="K207" t="s">
        <v>502</v>
      </c>
      <c r="L207" t="s">
        <v>26</v>
      </c>
      <c r="M207">
        <v>5.1095890410958908</v>
      </c>
      <c r="N207" t="s">
        <v>27</v>
      </c>
      <c r="O207" s="8">
        <f>Table1[[#This Row],[Salary]]*$H$3</f>
        <v>7844.3780000000006</v>
      </c>
      <c r="P207" s="8">
        <f>IF(Table1[[#This Row],[Tenure]]&lt;3, 2%,IF(Table1[[#This Row],[Tenure]]&lt;5, 5%,10%))*Table1[[#This Row],[Salary]]</f>
        <v>7844.3780000000006</v>
      </c>
      <c r="Q207" cm="1">
        <f t="array" ref="Q207">_xlfn.IFS(Table1[[#This Row],[Tenure]]&lt;3, 2%,Table1[[#This Row],[Tenure]]&lt;5, 5%,TRUE, 10%)*Table1[[#This Row],[Salary]]</f>
        <v>7844.3780000000006</v>
      </c>
    </row>
    <row r="208" spans="2:17" x14ac:dyDescent="0.3">
      <c r="B208" t="s">
        <v>579</v>
      </c>
      <c r="C208" t="s">
        <v>580</v>
      </c>
      <c r="D208" t="s">
        <v>581</v>
      </c>
      <c r="E208" t="s">
        <v>16</v>
      </c>
      <c r="F208" t="s">
        <v>68</v>
      </c>
      <c r="G208" s="8">
        <v>46751.7</v>
      </c>
      <c r="H208" t="s">
        <v>57</v>
      </c>
      <c r="I208">
        <v>43843</v>
      </c>
      <c r="J208">
        <v>1</v>
      </c>
      <c r="K208" t="s">
        <v>502</v>
      </c>
      <c r="L208" t="s">
        <v>26</v>
      </c>
      <c r="M208">
        <v>4.441095890410959</v>
      </c>
      <c r="N208" t="s">
        <v>27</v>
      </c>
      <c r="O208" s="8">
        <f>Table1[[#This Row],[Salary]]*$H$3</f>
        <v>4675.17</v>
      </c>
      <c r="P208" s="8">
        <f>IF(Table1[[#This Row],[Tenure]]&lt;3, 2%,IF(Table1[[#This Row],[Tenure]]&lt;5, 5%,10%))*Table1[[#This Row],[Salary]]</f>
        <v>2337.585</v>
      </c>
      <c r="Q208" cm="1">
        <f t="array" ref="Q208">_xlfn.IFS(Table1[[#This Row],[Tenure]]&lt;3, 2%,Table1[[#This Row],[Tenure]]&lt;5, 5%,TRUE, 10%)*Table1[[#This Row],[Salary]]</f>
        <v>2337.585</v>
      </c>
    </row>
    <row r="209" spans="2:17" x14ac:dyDescent="0.3">
      <c r="B209" t="s">
        <v>582</v>
      </c>
      <c r="C209" t="s">
        <v>583</v>
      </c>
      <c r="D209" t="s">
        <v>584</v>
      </c>
      <c r="E209" t="s">
        <v>35</v>
      </c>
      <c r="F209" t="s">
        <v>53</v>
      </c>
      <c r="G209" s="8">
        <v>57419.35</v>
      </c>
      <c r="H209" t="s">
        <v>18</v>
      </c>
      <c r="I209">
        <v>43305</v>
      </c>
      <c r="J209">
        <v>1</v>
      </c>
      <c r="K209" t="s">
        <v>502</v>
      </c>
      <c r="L209" t="s">
        <v>80</v>
      </c>
      <c r="M209">
        <v>5.9150684931506845</v>
      </c>
      <c r="N209" t="s">
        <v>27</v>
      </c>
      <c r="O209" s="8">
        <f>Table1[[#This Row],[Salary]]*$H$3</f>
        <v>5741.9350000000004</v>
      </c>
      <c r="P209" s="8">
        <f>IF(Table1[[#This Row],[Tenure]]&lt;3, 2%,IF(Table1[[#This Row],[Tenure]]&lt;5, 5%,10%))*Table1[[#This Row],[Salary]]</f>
        <v>5741.9350000000004</v>
      </c>
      <c r="Q209" cm="1">
        <f t="array" ref="Q209">_xlfn.IFS(Table1[[#This Row],[Tenure]]&lt;3, 2%,Table1[[#This Row],[Tenure]]&lt;5, 5%,TRUE, 10%)*Table1[[#This Row],[Salary]]</f>
        <v>5741.9350000000004</v>
      </c>
    </row>
    <row r="210" spans="2:17" x14ac:dyDescent="0.3">
      <c r="B210" t="s">
        <v>585</v>
      </c>
      <c r="C210" t="s">
        <v>586</v>
      </c>
      <c r="D210" t="s">
        <v>587</v>
      </c>
      <c r="E210" t="s">
        <v>35</v>
      </c>
      <c r="F210" t="s">
        <v>116</v>
      </c>
      <c r="G210" s="8">
        <v>95017.1</v>
      </c>
      <c r="H210" t="s">
        <v>18</v>
      </c>
      <c r="I210">
        <v>43283</v>
      </c>
      <c r="J210">
        <v>1</v>
      </c>
      <c r="K210" t="s">
        <v>502</v>
      </c>
      <c r="L210" t="s">
        <v>76</v>
      </c>
      <c r="M210">
        <v>5.9753424657534246</v>
      </c>
      <c r="N210" t="s">
        <v>27</v>
      </c>
      <c r="O210" s="8">
        <f>Table1[[#This Row],[Salary]]*$H$3</f>
        <v>9501.7100000000009</v>
      </c>
      <c r="P210" s="8">
        <f>IF(Table1[[#This Row],[Tenure]]&lt;3, 2%,IF(Table1[[#This Row],[Tenure]]&lt;5, 5%,10%))*Table1[[#This Row],[Salary]]</f>
        <v>9501.7100000000009</v>
      </c>
      <c r="Q210" cm="1">
        <f t="array" ref="Q210">_xlfn.IFS(Table1[[#This Row],[Tenure]]&lt;3, 2%,Table1[[#This Row],[Tenure]]&lt;5, 5%,TRUE, 10%)*Table1[[#This Row],[Salary]]</f>
        <v>9501.7100000000009</v>
      </c>
    </row>
    <row r="211" spans="2:17" x14ac:dyDescent="0.3">
      <c r="B211" t="s">
        <v>588</v>
      </c>
      <c r="C211" t="s">
        <v>589</v>
      </c>
      <c r="D211" t="s">
        <v>590</v>
      </c>
      <c r="E211" t="s">
        <v>35</v>
      </c>
      <c r="F211" t="s">
        <v>42</v>
      </c>
      <c r="G211" s="8">
        <v>53535.62</v>
      </c>
      <c r="H211" t="s">
        <v>18</v>
      </c>
      <c r="I211">
        <v>44110</v>
      </c>
      <c r="J211">
        <v>0.5</v>
      </c>
      <c r="K211" t="s">
        <v>502</v>
      </c>
      <c r="L211" t="s">
        <v>76</v>
      </c>
      <c r="M211">
        <v>3.7095890410958905</v>
      </c>
      <c r="N211" t="s">
        <v>21</v>
      </c>
      <c r="O211" s="8">
        <f>Table1[[#This Row],[Salary]]*$H$3</f>
        <v>5353.5620000000008</v>
      </c>
      <c r="P211" s="8">
        <f>IF(Table1[[#This Row],[Tenure]]&lt;3, 2%,IF(Table1[[#This Row],[Tenure]]&lt;5, 5%,10%))*Table1[[#This Row],[Salary]]</f>
        <v>2676.7810000000004</v>
      </c>
      <c r="Q211" cm="1">
        <f t="array" ref="Q211">_xlfn.IFS(Table1[[#This Row],[Tenure]]&lt;3, 2%,Table1[[#This Row],[Tenure]]&lt;5, 5%,TRUE, 10%)*Table1[[#This Row],[Salary]]</f>
        <v>2676.7810000000004</v>
      </c>
    </row>
    <row r="212" spans="2:17" x14ac:dyDescent="0.3">
      <c r="B212" t="s">
        <v>591</v>
      </c>
      <c r="C212" t="s">
        <v>592</v>
      </c>
      <c r="D212" t="s">
        <v>593</v>
      </c>
      <c r="E212" t="s">
        <v>16</v>
      </c>
      <c r="F212" t="s">
        <v>49</v>
      </c>
      <c r="G212" s="8">
        <v>31042.51</v>
      </c>
      <c r="H212" t="s">
        <v>57</v>
      </c>
      <c r="I212">
        <v>44473</v>
      </c>
      <c r="J212">
        <v>0.3</v>
      </c>
      <c r="K212" t="s">
        <v>502</v>
      </c>
      <c r="L212" t="s">
        <v>38</v>
      </c>
      <c r="M212">
        <v>2.7150684931506848</v>
      </c>
      <c r="N212" t="s">
        <v>21</v>
      </c>
      <c r="O212" s="8">
        <f>Table1[[#This Row],[Salary]]*$H$3</f>
        <v>3104.2510000000002</v>
      </c>
      <c r="P212" s="8">
        <f>IF(Table1[[#This Row],[Tenure]]&lt;3, 2%,IF(Table1[[#This Row],[Tenure]]&lt;5, 5%,10%))*Table1[[#This Row],[Salary]]</f>
        <v>620.85019999999997</v>
      </c>
      <c r="Q212" cm="1">
        <f t="array" ref="Q212">_xlfn.IFS(Table1[[#This Row],[Tenure]]&lt;3, 2%,Table1[[#This Row],[Tenure]]&lt;5, 5%,TRUE, 10%)*Table1[[#This Row],[Salary]]</f>
        <v>620.85019999999997</v>
      </c>
    </row>
    <row r="213" spans="2:17" x14ac:dyDescent="0.3">
      <c r="B213" t="s">
        <v>594</v>
      </c>
      <c r="C213" t="s">
        <v>595</v>
      </c>
      <c r="D213" t="s">
        <v>596</v>
      </c>
      <c r="E213" t="s">
        <v>16</v>
      </c>
      <c r="F213" t="s">
        <v>25</v>
      </c>
      <c r="G213" s="8">
        <v>86233.83</v>
      </c>
      <c r="H213" t="s">
        <v>18</v>
      </c>
      <c r="I213">
        <v>43706</v>
      </c>
      <c r="J213">
        <v>1</v>
      </c>
      <c r="K213" t="s">
        <v>502</v>
      </c>
      <c r="L213" t="s">
        <v>72</v>
      </c>
      <c r="M213">
        <v>4.816438356164384</v>
      </c>
      <c r="N213" t="s">
        <v>27</v>
      </c>
      <c r="O213" s="8">
        <f>Table1[[#This Row],[Salary]]*$H$3</f>
        <v>8623.3829999999998</v>
      </c>
      <c r="P213" s="8">
        <f>IF(Table1[[#This Row],[Tenure]]&lt;3, 2%,IF(Table1[[#This Row],[Tenure]]&lt;5, 5%,10%))*Table1[[#This Row],[Salary]]</f>
        <v>4311.6914999999999</v>
      </c>
      <c r="Q213" cm="1">
        <f t="array" ref="Q213">_xlfn.IFS(Table1[[#This Row],[Tenure]]&lt;3, 2%,Table1[[#This Row],[Tenure]]&lt;5, 5%,TRUE, 10%)*Table1[[#This Row],[Salary]]</f>
        <v>4311.6914999999999</v>
      </c>
    </row>
    <row r="214" spans="2:17" x14ac:dyDescent="0.3">
      <c r="B214" t="s">
        <v>597</v>
      </c>
      <c r="C214" t="s">
        <v>598</v>
      </c>
      <c r="D214" t="s">
        <v>599</v>
      </c>
      <c r="E214" t="s">
        <v>16</v>
      </c>
      <c r="F214" t="s">
        <v>25</v>
      </c>
      <c r="G214" s="8">
        <v>86558.58</v>
      </c>
      <c r="H214" t="s">
        <v>18</v>
      </c>
      <c r="I214">
        <v>43887</v>
      </c>
      <c r="J214">
        <v>1</v>
      </c>
      <c r="K214" t="s">
        <v>502</v>
      </c>
      <c r="L214" t="s">
        <v>38</v>
      </c>
      <c r="M214">
        <v>4.3205479452054796</v>
      </c>
      <c r="N214" t="s">
        <v>27</v>
      </c>
      <c r="O214" s="8">
        <f>Table1[[#This Row],[Salary]]*$H$3</f>
        <v>8655.8580000000002</v>
      </c>
      <c r="P214" s="8">
        <f>IF(Table1[[#This Row],[Tenure]]&lt;3, 2%,IF(Table1[[#This Row],[Tenure]]&lt;5, 5%,10%))*Table1[[#This Row],[Salary]]</f>
        <v>4327.9290000000001</v>
      </c>
      <c r="Q214" cm="1">
        <f t="array" ref="Q214">_xlfn.IFS(Table1[[#This Row],[Tenure]]&lt;3, 2%,Table1[[#This Row],[Tenure]]&lt;5, 5%,TRUE, 10%)*Table1[[#This Row],[Salary]]</f>
        <v>4327.9290000000001</v>
      </c>
    </row>
    <row r="215" spans="2:17" x14ac:dyDescent="0.3">
      <c r="B215" t="s">
        <v>600</v>
      </c>
      <c r="C215" t="s">
        <v>601</v>
      </c>
      <c r="D215" t="s">
        <v>602</v>
      </c>
      <c r="E215" t="s">
        <v>16</v>
      </c>
      <c r="F215" t="s">
        <v>53</v>
      </c>
      <c r="G215" s="8">
        <v>76303.820000000007</v>
      </c>
      <c r="H215" t="s">
        <v>18</v>
      </c>
      <c r="I215">
        <v>43458</v>
      </c>
      <c r="J215">
        <v>1</v>
      </c>
      <c r="K215" t="s">
        <v>502</v>
      </c>
      <c r="L215" t="s">
        <v>26</v>
      </c>
      <c r="M215">
        <v>5.4958904109589044</v>
      </c>
      <c r="N215" t="s">
        <v>27</v>
      </c>
      <c r="O215" s="8">
        <f>Table1[[#This Row],[Salary]]*$H$3</f>
        <v>7630.3820000000014</v>
      </c>
      <c r="P215" s="8">
        <f>IF(Table1[[#This Row],[Tenure]]&lt;3, 2%,IF(Table1[[#This Row],[Tenure]]&lt;5, 5%,10%))*Table1[[#This Row],[Salary]]</f>
        <v>7630.3820000000014</v>
      </c>
      <c r="Q215" cm="1">
        <f t="array" ref="Q215">_xlfn.IFS(Table1[[#This Row],[Tenure]]&lt;3, 2%,Table1[[#This Row],[Tenure]]&lt;5, 5%,TRUE, 10%)*Table1[[#This Row],[Salary]]</f>
        <v>7630.3820000000014</v>
      </c>
    </row>
    <row r="216" spans="2:17" x14ac:dyDescent="0.3">
      <c r="B216" t="s">
        <v>600</v>
      </c>
      <c r="C216" t="s">
        <v>603</v>
      </c>
      <c r="D216" t="s">
        <v>604</v>
      </c>
      <c r="E216" t="s">
        <v>16</v>
      </c>
      <c r="F216" t="s">
        <v>53</v>
      </c>
      <c r="G216" s="8">
        <v>76303.820000000007</v>
      </c>
      <c r="H216" t="s">
        <v>18</v>
      </c>
      <c r="I216">
        <v>43458</v>
      </c>
      <c r="J216">
        <v>1</v>
      </c>
      <c r="K216" t="s">
        <v>502</v>
      </c>
      <c r="L216" t="s">
        <v>26</v>
      </c>
      <c r="M216">
        <v>5.4958904109589044</v>
      </c>
      <c r="N216" t="s">
        <v>27</v>
      </c>
      <c r="O216" s="8">
        <f>Table1[[#This Row],[Salary]]*$H$3</f>
        <v>7630.3820000000014</v>
      </c>
      <c r="P216" s="8">
        <f>IF(Table1[[#This Row],[Tenure]]&lt;3, 2%,IF(Table1[[#This Row],[Tenure]]&lt;5, 5%,10%))*Table1[[#This Row],[Salary]]</f>
        <v>7630.3820000000014</v>
      </c>
      <c r="Q216" cm="1">
        <f t="array" ref="Q216">_xlfn.IFS(Table1[[#This Row],[Tenure]]&lt;3, 2%,Table1[[#This Row],[Tenure]]&lt;5, 5%,TRUE, 10%)*Table1[[#This Row],[Salary]]</f>
        <v>7630.3820000000014</v>
      </c>
    </row>
    <row r="217" spans="2:17" x14ac:dyDescent="0.3">
      <c r="B217" t="s">
        <v>605</v>
      </c>
      <c r="C217" t="s">
        <v>606</v>
      </c>
      <c r="D217" t="s">
        <v>607</v>
      </c>
      <c r="E217" t="s">
        <v>16</v>
      </c>
      <c r="F217" t="s">
        <v>17</v>
      </c>
      <c r="G217" s="8">
        <v>101187.36</v>
      </c>
      <c r="H217" t="s">
        <v>37</v>
      </c>
      <c r="I217">
        <v>43258</v>
      </c>
      <c r="J217">
        <v>1</v>
      </c>
      <c r="K217" t="s">
        <v>502</v>
      </c>
      <c r="L217" t="s">
        <v>31</v>
      </c>
      <c r="M217">
        <v>6.043835616438356</v>
      </c>
      <c r="N217" t="s">
        <v>27</v>
      </c>
      <c r="O217" s="8">
        <f>Table1[[#This Row],[Salary]]*$H$3</f>
        <v>10118.736000000001</v>
      </c>
      <c r="P217" s="8">
        <f>IF(Table1[[#This Row],[Tenure]]&lt;3, 2%,IF(Table1[[#This Row],[Tenure]]&lt;5, 5%,10%))*Table1[[#This Row],[Salary]]</f>
        <v>10118.736000000001</v>
      </c>
      <c r="Q217" cm="1">
        <f t="array" ref="Q217">_xlfn.IFS(Table1[[#This Row],[Tenure]]&lt;3, 2%,Table1[[#This Row],[Tenure]]&lt;5, 5%,TRUE, 10%)*Table1[[#This Row],[Salary]]</f>
        <v>10118.736000000001</v>
      </c>
    </row>
    <row r="218" spans="2:17" x14ac:dyDescent="0.3">
      <c r="B218" t="s">
        <v>608</v>
      </c>
      <c r="C218" t="s">
        <v>609</v>
      </c>
      <c r="D218" t="s">
        <v>610</v>
      </c>
      <c r="E218" t="s">
        <v>35</v>
      </c>
      <c r="F218" t="s">
        <v>36</v>
      </c>
      <c r="G218" s="8">
        <v>61624.77</v>
      </c>
      <c r="H218" t="s">
        <v>18</v>
      </c>
      <c r="I218">
        <v>43430</v>
      </c>
      <c r="J218">
        <v>0.3</v>
      </c>
      <c r="K218" t="s">
        <v>502</v>
      </c>
      <c r="L218" t="s">
        <v>26</v>
      </c>
      <c r="M218">
        <v>5.5726027397260278</v>
      </c>
      <c r="N218" t="s">
        <v>21</v>
      </c>
      <c r="O218" s="8">
        <f>Table1[[#This Row],[Salary]]*$H$3</f>
        <v>6162.4769999999999</v>
      </c>
      <c r="P218" s="8">
        <f>IF(Table1[[#This Row],[Tenure]]&lt;3, 2%,IF(Table1[[#This Row],[Tenure]]&lt;5, 5%,10%))*Table1[[#This Row],[Salary]]</f>
        <v>6162.4769999999999</v>
      </c>
      <c r="Q218" cm="1">
        <f t="array" ref="Q218">_xlfn.IFS(Table1[[#This Row],[Tenure]]&lt;3, 2%,Table1[[#This Row],[Tenure]]&lt;5, 5%,TRUE, 10%)*Table1[[#This Row],[Salary]]</f>
        <v>6162.4769999999999</v>
      </c>
    </row>
    <row r="219" spans="2:17" x14ac:dyDescent="0.3">
      <c r="B219" t="s">
        <v>611</v>
      </c>
      <c r="C219" t="s">
        <v>612</v>
      </c>
      <c r="D219" t="s">
        <v>613</v>
      </c>
      <c r="E219" t="s">
        <v>16</v>
      </c>
      <c r="F219" t="s">
        <v>87</v>
      </c>
      <c r="G219" s="8">
        <v>31172.77</v>
      </c>
      <c r="H219" t="s">
        <v>57</v>
      </c>
      <c r="I219">
        <v>43665</v>
      </c>
      <c r="J219">
        <v>1</v>
      </c>
      <c r="K219" t="s">
        <v>502</v>
      </c>
      <c r="L219" t="s">
        <v>38</v>
      </c>
      <c r="M219">
        <v>4.9287671232876713</v>
      </c>
      <c r="N219" t="s">
        <v>27</v>
      </c>
      <c r="O219" s="8">
        <f>Table1[[#This Row],[Salary]]*$H$3</f>
        <v>3117.277</v>
      </c>
      <c r="P219" s="8">
        <f>IF(Table1[[#This Row],[Tenure]]&lt;3, 2%,IF(Table1[[#This Row],[Tenure]]&lt;5, 5%,10%))*Table1[[#This Row],[Salary]]</f>
        <v>1558.6385</v>
      </c>
      <c r="Q219" cm="1">
        <f t="array" ref="Q219">_xlfn.IFS(Table1[[#This Row],[Tenure]]&lt;3, 2%,Table1[[#This Row],[Tenure]]&lt;5, 5%,TRUE, 10%)*Table1[[#This Row],[Salary]]</f>
        <v>1558.6385</v>
      </c>
    </row>
    <row r="220" spans="2:17" x14ac:dyDescent="0.3">
      <c r="B220" t="s">
        <v>614</v>
      </c>
      <c r="C220" t="s">
        <v>615</v>
      </c>
      <c r="D220" t="s">
        <v>616</v>
      </c>
      <c r="E220" t="s">
        <v>35</v>
      </c>
      <c r="F220" t="s">
        <v>53</v>
      </c>
      <c r="G220" s="8">
        <v>102515.81</v>
      </c>
      <c r="H220" t="s">
        <v>37</v>
      </c>
      <c r="I220">
        <v>43902</v>
      </c>
      <c r="J220">
        <v>1</v>
      </c>
      <c r="K220" t="s">
        <v>502</v>
      </c>
      <c r="L220" t="s">
        <v>72</v>
      </c>
      <c r="M220">
        <v>4.279452054794521</v>
      </c>
      <c r="N220" t="s">
        <v>27</v>
      </c>
      <c r="O220" s="8">
        <f>Table1[[#This Row],[Salary]]*$H$3</f>
        <v>10251.581</v>
      </c>
      <c r="P220" s="8">
        <f>IF(Table1[[#This Row],[Tenure]]&lt;3, 2%,IF(Table1[[#This Row],[Tenure]]&lt;5, 5%,10%))*Table1[[#This Row],[Salary]]</f>
        <v>5125.7905000000001</v>
      </c>
      <c r="Q220" cm="1">
        <f t="array" ref="Q220">_xlfn.IFS(Table1[[#This Row],[Tenure]]&lt;3, 2%,Table1[[#This Row],[Tenure]]&lt;5, 5%,TRUE, 10%)*Table1[[#This Row],[Salary]]</f>
        <v>5125.7905000000001</v>
      </c>
    </row>
    <row r="221" spans="2:17" x14ac:dyDescent="0.3">
      <c r="B221" t="s">
        <v>617</v>
      </c>
      <c r="C221" t="s">
        <v>618</v>
      </c>
      <c r="D221" t="s">
        <v>619</v>
      </c>
      <c r="E221" t="s">
        <v>16</v>
      </c>
      <c r="F221" t="s">
        <v>17</v>
      </c>
      <c r="G221" s="8">
        <v>93128.34</v>
      </c>
      <c r="H221" t="s">
        <v>18</v>
      </c>
      <c r="I221">
        <v>43164</v>
      </c>
      <c r="J221">
        <v>1</v>
      </c>
      <c r="K221" t="s">
        <v>502</v>
      </c>
      <c r="L221" t="s">
        <v>76</v>
      </c>
      <c r="M221">
        <v>6.3013698630136989</v>
      </c>
      <c r="N221" t="s">
        <v>27</v>
      </c>
      <c r="O221" s="8">
        <f>Table1[[#This Row],[Salary]]*$H$3</f>
        <v>9312.8340000000007</v>
      </c>
      <c r="P221" s="8">
        <f>IF(Table1[[#This Row],[Tenure]]&lt;3, 2%,IF(Table1[[#This Row],[Tenure]]&lt;5, 5%,10%))*Table1[[#This Row],[Salary]]</f>
        <v>9312.8340000000007</v>
      </c>
      <c r="Q221" cm="1">
        <f t="array" ref="Q221">_xlfn.IFS(Table1[[#This Row],[Tenure]]&lt;3, 2%,Table1[[#This Row],[Tenure]]&lt;5, 5%,TRUE, 10%)*Table1[[#This Row],[Salary]]</f>
        <v>9312.8340000000007</v>
      </c>
    </row>
    <row r="222" spans="2:17" x14ac:dyDescent="0.3">
      <c r="B222" t="s">
        <v>620</v>
      </c>
      <c r="C222" t="s">
        <v>621</v>
      </c>
      <c r="D222" t="s">
        <v>622</v>
      </c>
      <c r="E222" t="s">
        <v>35</v>
      </c>
      <c r="F222" t="s">
        <v>17</v>
      </c>
      <c r="G222" s="8">
        <v>112778.28</v>
      </c>
      <c r="H222" t="s">
        <v>37</v>
      </c>
      <c r="I222">
        <v>43250</v>
      </c>
      <c r="J222">
        <v>1</v>
      </c>
      <c r="K222" t="s">
        <v>502</v>
      </c>
      <c r="L222" t="s">
        <v>38</v>
      </c>
      <c r="M222">
        <v>6.065753424657534</v>
      </c>
      <c r="N222" t="s">
        <v>27</v>
      </c>
      <c r="O222" s="8">
        <f>Table1[[#This Row],[Salary]]*$H$3</f>
        <v>11277.828000000001</v>
      </c>
      <c r="P222" s="8">
        <f>IF(Table1[[#This Row],[Tenure]]&lt;3, 2%,IF(Table1[[#This Row],[Tenure]]&lt;5, 5%,10%))*Table1[[#This Row],[Salary]]</f>
        <v>11277.828000000001</v>
      </c>
      <c r="Q222" cm="1">
        <f t="array" ref="Q222">_xlfn.IFS(Table1[[#This Row],[Tenure]]&lt;3, 2%,Table1[[#This Row],[Tenure]]&lt;5, 5%,TRUE, 10%)*Table1[[#This Row],[Salary]]</f>
        <v>11277.828000000001</v>
      </c>
    </row>
    <row r="223" spans="2:17" x14ac:dyDescent="0.3">
      <c r="B223" t="s">
        <v>620</v>
      </c>
      <c r="C223" t="s">
        <v>621</v>
      </c>
      <c r="D223" t="s">
        <v>622</v>
      </c>
      <c r="E223" t="s">
        <v>35</v>
      </c>
      <c r="F223" t="s">
        <v>17</v>
      </c>
      <c r="G223" s="8">
        <v>112778.28</v>
      </c>
      <c r="H223" t="s">
        <v>37</v>
      </c>
      <c r="I223">
        <v>43250</v>
      </c>
      <c r="J223">
        <v>1</v>
      </c>
      <c r="K223" t="s">
        <v>502</v>
      </c>
      <c r="L223" t="s">
        <v>38</v>
      </c>
      <c r="M223">
        <v>6.065753424657534</v>
      </c>
      <c r="N223" t="s">
        <v>27</v>
      </c>
      <c r="O223" s="8">
        <f>Table1[[#This Row],[Salary]]*$H$3</f>
        <v>11277.828000000001</v>
      </c>
      <c r="P223" s="8">
        <f>IF(Table1[[#This Row],[Tenure]]&lt;3, 2%,IF(Table1[[#This Row],[Tenure]]&lt;5, 5%,10%))*Table1[[#This Row],[Salary]]</f>
        <v>11277.828000000001</v>
      </c>
      <c r="Q223" cm="1">
        <f t="array" ref="Q223">_xlfn.IFS(Table1[[#This Row],[Tenure]]&lt;3, 2%,Table1[[#This Row],[Tenure]]&lt;5, 5%,TRUE, 10%)*Table1[[#This Row],[Salary]]</f>
        <v>11277.828000000001</v>
      </c>
    </row>
    <row r="224" spans="2:17" x14ac:dyDescent="0.3">
      <c r="B224" t="s">
        <v>623</v>
      </c>
      <c r="C224" t="s">
        <v>624</v>
      </c>
      <c r="D224" t="s">
        <v>625</v>
      </c>
      <c r="E224" t="s">
        <v>35</v>
      </c>
      <c r="F224" t="s">
        <v>64</v>
      </c>
      <c r="G224" s="8">
        <v>65569.36</v>
      </c>
      <c r="H224" t="s">
        <v>18</v>
      </c>
      <c r="I224">
        <v>43293</v>
      </c>
      <c r="J224">
        <v>1</v>
      </c>
      <c r="K224" t="s">
        <v>502</v>
      </c>
      <c r="L224" t="s">
        <v>80</v>
      </c>
      <c r="M224">
        <v>5.9479452054794519</v>
      </c>
      <c r="N224" t="s">
        <v>27</v>
      </c>
      <c r="O224" s="8">
        <f>Table1[[#This Row],[Salary]]*$H$3</f>
        <v>6556.9360000000006</v>
      </c>
      <c r="P224" s="8">
        <f>IF(Table1[[#This Row],[Tenure]]&lt;3, 2%,IF(Table1[[#This Row],[Tenure]]&lt;5, 5%,10%))*Table1[[#This Row],[Salary]]</f>
        <v>6556.9360000000006</v>
      </c>
      <c r="Q224" cm="1">
        <f t="array" ref="Q224">_xlfn.IFS(Table1[[#This Row],[Tenure]]&lt;3, 2%,Table1[[#This Row],[Tenure]]&lt;5, 5%,TRUE, 10%)*Table1[[#This Row],[Salary]]</f>
        <v>6556.9360000000006</v>
      </c>
    </row>
    <row r="225" spans="2:17" x14ac:dyDescent="0.3">
      <c r="B225" t="s">
        <v>626</v>
      </c>
      <c r="C225" t="s">
        <v>627</v>
      </c>
      <c r="D225" t="s">
        <v>628</v>
      </c>
      <c r="E225" t="s">
        <v>16</v>
      </c>
      <c r="F225" t="s">
        <v>36</v>
      </c>
      <c r="G225" s="8">
        <v>51165.37</v>
      </c>
      <c r="H225" t="s">
        <v>18</v>
      </c>
      <c r="I225">
        <v>44237</v>
      </c>
      <c r="J225">
        <v>1</v>
      </c>
      <c r="K225" t="s">
        <v>502</v>
      </c>
      <c r="L225" t="s">
        <v>26</v>
      </c>
      <c r="M225">
        <v>3.3616438356164382</v>
      </c>
      <c r="N225" t="s">
        <v>27</v>
      </c>
      <c r="O225" s="8">
        <f>Table1[[#This Row],[Salary]]*$H$3</f>
        <v>5116.5370000000003</v>
      </c>
      <c r="P225" s="8">
        <f>IF(Table1[[#This Row],[Tenure]]&lt;3, 2%,IF(Table1[[#This Row],[Tenure]]&lt;5, 5%,10%))*Table1[[#This Row],[Salary]]</f>
        <v>2558.2685000000001</v>
      </c>
      <c r="Q225" cm="1">
        <f t="array" ref="Q225">_xlfn.IFS(Table1[[#This Row],[Tenure]]&lt;3, 2%,Table1[[#This Row],[Tenure]]&lt;5, 5%,TRUE, 10%)*Table1[[#This Row],[Salary]]</f>
        <v>2558.2685000000001</v>
      </c>
    </row>
    <row r="226" spans="2:17" x14ac:dyDescent="0.3">
      <c r="B226" t="s">
        <v>629</v>
      </c>
      <c r="C226" t="s">
        <v>630</v>
      </c>
      <c r="D226" t="s">
        <v>631</v>
      </c>
      <c r="E226" t="s">
        <v>16</v>
      </c>
      <c r="F226" t="s">
        <v>68</v>
      </c>
      <c r="G226" s="8">
        <v>59434.18</v>
      </c>
      <c r="H226" t="s">
        <v>18</v>
      </c>
      <c r="I226">
        <v>43931</v>
      </c>
      <c r="J226">
        <v>1</v>
      </c>
      <c r="K226" t="s">
        <v>632</v>
      </c>
      <c r="L226" t="s">
        <v>76</v>
      </c>
      <c r="M226">
        <v>4.2</v>
      </c>
      <c r="N226" t="s">
        <v>27</v>
      </c>
      <c r="O226" s="8">
        <f>Table1[[#This Row],[Salary]]*$H$3</f>
        <v>5943.4180000000006</v>
      </c>
      <c r="P226" s="8">
        <f>IF(Table1[[#This Row],[Tenure]]&lt;3, 2%,IF(Table1[[#This Row],[Tenure]]&lt;5, 5%,10%))*Table1[[#This Row],[Salary]]</f>
        <v>2971.7090000000003</v>
      </c>
      <c r="Q226" cm="1">
        <f t="array" ref="Q226">_xlfn.IFS(Table1[[#This Row],[Tenure]]&lt;3, 2%,Table1[[#This Row],[Tenure]]&lt;5, 5%,TRUE, 10%)*Table1[[#This Row],[Salary]]</f>
        <v>2971.7090000000003</v>
      </c>
    </row>
    <row r="227" spans="2:17" x14ac:dyDescent="0.3">
      <c r="B227" t="s">
        <v>633</v>
      </c>
      <c r="C227" t="s">
        <v>634</v>
      </c>
      <c r="D227" t="s">
        <v>635</v>
      </c>
      <c r="E227" t="s">
        <v>35</v>
      </c>
      <c r="F227" t="s">
        <v>17</v>
      </c>
      <c r="G227" s="8">
        <v>53949.26</v>
      </c>
      <c r="H227" t="s">
        <v>18</v>
      </c>
      <c r="I227">
        <v>43808</v>
      </c>
      <c r="J227">
        <v>1</v>
      </c>
      <c r="K227" t="s">
        <v>632</v>
      </c>
      <c r="L227" t="s">
        <v>31</v>
      </c>
      <c r="M227">
        <v>4.536986301369863</v>
      </c>
      <c r="N227" t="s">
        <v>27</v>
      </c>
      <c r="O227" s="8">
        <f>Table1[[#This Row],[Salary]]*$H$3</f>
        <v>5394.9260000000004</v>
      </c>
      <c r="P227" s="8">
        <f>IF(Table1[[#This Row],[Tenure]]&lt;3, 2%,IF(Table1[[#This Row],[Tenure]]&lt;5, 5%,10%))*Table1[[#This Row],[Salary]]</f>
        <v>2697.4630000000002</v>
      </c>
      <c r="Q227" cm="1">
        <f t="array" ref="Q227">_xlfn.IFS(Table1[[#This Row],[Tenure]]&lt;3, 2%,Table1[[#This Row],[Tenure]]&lt;5, 5%,TRUE, 10%)*Table1[[#This Row],[Salary]]</f>
        <v>2697.4630000000002</v>
      </c>
    </row>
    <row r="228" spans="2:17" x14ac:dyDescent="0.3">
      <c r="B228" t="s">
        <v>633</v>
      </c>
      <c r="C228" t="s">
        <v>634</v>
      </c>
      <c r="D228" t="s">
        <v>635</v>
      </c>
      <c r="E228" t="s">
        <v>35</v>
      </c>
      <c r="F228" t="s">
        <v>17</v>
      </c>
      <c r="G228" s="8">
        <v>53949.26</v>
      </c>
      <c r="H228" t="s">
        <v>18</v>
      </c>
      <c r="I228">
        <v>43808</v>
      </c>
      <c r="J228">
        <v>1</v>
      </c>
      <c r="K228" t="s">
        <v>632</v>
      </c>
      <c r="L228" t="s">
        <v>31</v>
      </c>
      <c r="M228">
        <v>4.536986301369863</v>
      </c>
      <c r="N228" t="s">
        <v>27</v>
      </c>
      <c r="O228" s="8">
        <f>Table1[[#This Row],[Salary]]*$H$3</f>
        <v>5394.9260000000004</v>
      </c>
      <c r="P228" s="8">
        <f>IF(Table1[[#This Row],[Tenure]]&lt;3, 2%,IF(Table1[[#This Row],[Tenure]]&lt;5, 5%,10%))*Table1[[#This Row],[Salary]]</f>
        <v>2697.4630000000002</v>
      </c>
      <c r="Q228" cm="1">
        <f t="array" ref="Q228">_xlfn.IFS(Table1[[#This Row],[Tenure]]&lt;3, 2%,Table1[[#This Row],[Tenure]]&lt;5, 5%,TRUE, 10%)*Table1[[#This Row],[Salary]]</f>
        <v>2697.4630000000002</v>
      </c>
    </row>
    <row r="229" spans="2:17" x14ac:dyDescent="0.3">
      <c r="B229" t="s">
        <v>636</v>
      </c>
      <c r="C229" t="s">
        <v>637</v>
      </c>
      <c r="D229" t="s">
        <v>638</v>
      </c>
      <c r="E229" t="s">
        <v>16</v>
      </c>
      <c r="F229" t="s">
        <v>68</v>
      </c>
      <c r="G229" s="8">
        <v>96555.53</v>
      </c>
      <c r="H229" t="s">
        <v>18</v>
      </c>
      <c r="I229">
        <v>43489</v>
      </c>
      <c r="J229">
        <v>0.2</v>
      </c>
      <c r="K229" t="s">
        <v>632</v>
      </c>
      <c r="L229" t="s">
        <v>26</v>
      </c>
      <c r="M229">
        <v>5.4109589041095889</v>
      </c>
      <c r="N229" t="s">
        <v>21</v>
      </c>
      <c r="O229" s="8">
        <f>Table1[[#This Row],[Salary]]*$H$3</f>
        <v>9655.5529999999999</v>
      </c>
      <c r="P229" s="8">
        <f>IF(Table1[[#This Row],[Tenure]]&lt;3, 2%,IF(Table1[[#This Row],[Tenure]]&lt;5, 5%,10%))*Table1[[#This Row],[Salary]]</f>
        <v>9655.5529999999999</v>
      </c>
      <c r="Q229" cm="1">
        <f t="array" ref="Q229">_xlfn.IFS(Table1[[#This Row],[Tenure]]&lt;3, 2%,Table1[[#This Row],[Tenure]]&lt;5, 5%,TRUE, 10%)*Table1[[#This Row],[Salary]]</f>
        <v>9655.5529999999999</v>
      </c>
    </row>
    <row r="230" spans="2:17" x14ac:dyDescent="0.3">
      <c r="B230" t="s">
        <v>639</v>
      </c>
      <c r="C230" t="s">
        <v>640</v>
      </c>
      <c r="D230" t="s">
        <v>641</v>
      </c>
      <c r="E230" t="s">
        <v>16</v>
      </c>
      <c r="F230" t="s">
        <v>53</v>
      </c>
      <c r="G230" s="8">
        <v>71823.56</v>
      </c>
      <c r="H230" t="s">
        <v>18</v>
      </c>
      <c r="I230">
        <v>43374</v>
      </c>
      <c r="J230">
        <v>0.3</v>
      </c>
      <c r="K230" t="s">
        <v>632</v>
      </c>
      <c r="L230" t="s">
        <v>38</v>
      </c>
      <c r="M230">
        <v>5.7260273972602738</v>
      </c>
      <c r="N230" t="s">
        <v>21</v>
      </c>
      <c r="O230" s="8">
        <f>Table1[[#This Row],[Salary]]*$H$3</f>
        <v>7182.3559999999998</v>
      </c>
      <c r="P230" s="8">
        <f>IF(Table1[[#This Row],[Tenure]]&lt;3, 2%,IF(Table1[[#This Row],[Tenure]]&lt;5, 5%,10%))*Table1[[#This Row],[Salary]]</f>
        <v>7182.3559999999998</v>
      </c>
      <c r="Q230" cm="1">
        <f t="array" ref="Q230">_xlfn.IFS(Table1[[#This Row],[Tenure]]&lt;3, 2%,Table1[[#This Row],[Tenure]]&lt;5, 5%,TRUE, 10%)*Table1[[#This Row],[Salary]]</f>
        <v>7182.3559999999998</v>
      </c>
    </row>
    <row r="231" spans="2:17" x14ac:dyDescent="0.3">
      <c r="B231" t="s">
        <v>639</v>
      </c>
      <c r="C231" t="s">
        <v>640</v>
      </c>
      <c r="D231" t="s">
        <v>641</v>
      </c>
      <c r="E231" t="s">
        <v>16</v>
      </c>
      <c r="F231" t="s">
        <v>53</v>
      </c>
      <c r="G231" s="8">
        <v>71823.56</v>
      </c>
      <c r="H231" t="s">
        <v>18</v>
      </c>
      <c r="I231">
        <v>43374</v>
      </c>
      <c r="J231">
        <v>0.3</v>
      </c>
      <c r="K231" t="s">
        <v>632</v>
      </c>
      <c r="L231" t="s">
        <v>38</v>
      </c>
      <c r="M231">
        <v>5.7260273972602738</v>
      </c>
      <c r="N231" t="s">
        <v>21</v>
      </c>
      <c r="O231" s="8">
        <f>Table1[[#This Row],[Salary]]*$H$3</f>
        <v>7182.3559999999998</v>
      </c>
      <c r="P231" s="8">
        <f>IF(Table1[[#This Row],[Tenure]]&lt;3, 2%,IF(Table1[[#This Row],[Tenure]]&lt;5, 5%,10%))*Table1[[#This Row],[Salary]]</f>
        <v>7182.3559999999998</v>
      </c>
      <c r="Q231" cm="1">
        <f t="array" ref="Q231">_xlfn.IFS(Table1[[#This Row],[Tenure]]&lt;3, 2%,Table1[[#This Row],[Tenure]]&lt;5, 5%,TRUE, 10%)*Table1[[#This Row],[Salary]]</f>
        <v>7182.3559999999998</v>
      </c>
    </row>
    <row r="232" spans="2:17" x14ac:dyDescent="0.3">
      <c r="B232" t="s">
        <v>642</v>
      </c>
      <c r="C232" t="s">
        <v>643</v>
      </c>
      <c r="D232" t="s">
        <v>644</v>
      </c>
      <c r="E232" t="s">
        <v>35</v>
      </c>
      <c r="F232" t="s">
        <v>116</v>
      </c>
      <c r="G232" s="8">
        <v>61214.26</v>
      </c>
      <c r="H232" t="s">
        <v>18</v>
      </c>
      <c r="I232">
        <v>43171</v>
      </c>
      <c r="J232">
        <v>1</v>
      </c>
      <c r="K232" t="s">
        <v>632</v>
      </c>
      <c r="L232" t="s">
        <v>80</v>
      </c>
      <c r="M232">
        <v>6.2821917808219174</v>
      </c>
      <c r="N232" t="s">
        <v>27</v>
      </c>
      <c r="O232" s="8">
        <f>Table1[[#This Row],[Salary]]*$H$3</f>
        <v>6121.4260000000004</v>
      </c>
      <c r="P232" s="8">
        <f>IF(Table1[[#This Row],[Tenure]]&lt;3, 2%,IF(Table1[[#This Row],[Tenure]]&lt;5, 5%,10%))*Table1[[#This Row],[Salary]]</f>
        <v>6121.4260000000004</v>
      </c>
      <c r="Q232" cm="1">
        <f t="array" ref="Q232">_xlfn.IFS(Table1[[#This Row],[Tenure]]&lt;3, 2%,Table1[[#This Row],[Tenure]]&lt;5, 5%,TRUE, 10%)*Table1[[#This Row],[Salary]]</f>
        <v>6121.4260000000004</v>
      </c>
    </row>
    <row r="233" spans="2:17" x14ac:dyDescent="0.3">
      <c r="B233" t="s">
        <v>645</v>
      </c>
      <c r="C233" t="s">
        <v>646</v>
      </c>
      <c r="D233" t="s">
        <v>647</v>
      </c>
      <c r="E233" t="s">
        <v>35</v>
      </c>
      <c r="F233" t="s">
        <v>36</v>
      </c>
      <c r="G233" s="8">
        <v>114465.93</v>
      </c>
      <c r="H233" t="s">
        <v>37</v>
      </c>
      <c r="I233">
        <v>43291</v>
      </c>
      <c r="J233">
        <v>1</v>
      </c>
      <c r="K233" t="s">
        <v>632</v>
      </c>
      <c r="L233" t="s">
        <v>20</v>
      </c>
      <c r="M233">
        <v>5.9534246575342467</v>
      </c>
      <c r="N233" t="s">
        <v>27</v>
      </c>
      <c r="O233" s="8">
        <f>Table1[[#This Row],[Salary]]*$H$3</f>
        <v>11446.593000000001</v>
      </c>
      <c r="P233" s="8">
        <f>IF(Table1[[#This Row],[Tenure]]&lt;3, 2%,IF(Table1[[#This Row],[Tenure]]&lt;5, 5%,10%))*Table1[[#This Row],[Salary]]</f>
        <v>11446.593000000001</v>
      </c>
      <c r="Q233" cm="1">
        <f t="array" ref="Q233">_xlfn.IFS(Table1[[#This Row],[Tenure]]&lt;3, 2%,Table1[[#This Row],[Tenure]]&lt;5, 5%,TRUE, 10%)*Table1[[#This Row],[Salary]]</f>
        <v>11446.593000000001</v>
      </c>
    </row>
    <row r="234" spans="2:17" x14ac:dyDescent="0.3">
      <c r="B234" t="s">
        <v>648</v>
      </c>
      <c r="C234" t="s">
        <v>649</v>
      </c>
      <c r="D234" t="s">
        <v>650</v>
      </c>
      <c r="E234" t="s">
        <v>16</v>
      </c>
      <c r="F234" t="s">
        <v>49</v>
      </c>
      <c r="G234" s="8">
        <v>32496.880000000001</v>
      </c>
      <c r="H234" t="s">
        <v>57</v>
      </c>
      <c r="I234">
        <v>43234</v>
      </c>
      <c r="J234">
        <v>1</v>
      </c>
      <c r="K234" t="s">
        <v>632</v>
      </c>
      <c r="L234" t="s">
        <v>38</v>
      </c>
      <c r="M234">
        <v>6.1095890410958908</v>
      </c>
      <c r="N234" t="s">
        <v>27</v>
      </c>
      <c r="O234" s="8">
        <f>Table1[[#This Row],[Salary]]*$H$3</f>
        <v>3249.6880000000001</v>
      </c>
      <c r="P234" s="8">
        <f>IF(Table1[[#This Row],[Tenure]]&lt;3, 2%,IF(Table1[[#This Row],[Tenure]]&lt;5, 5%,10%))*Table1[[#This Row],[Salary]]</f>
        <v>3249.6880000000001</v>
      </c>
      <c r="Q234" cm="1">
        <f t="array" ref="Q234">_xlfn.IFS(Table1[[#This Row],[Tenure]]&lt;3, 2%,Table1[[#This Row],[Tenure]]&lt;5, 5%,TRUE, 10%)*Table1[[#This Row],[Salary]]</f>
        <v>3249.6880000000001</v>
      </c>
    </row>
    <row r="235" spans="2:17" x14ac:dyDescent="0.3">
      <c r="B235" t="s">
        <v>651</v>
      </c>
      <c r="C235" t="s">
        <v>652</v>
      </c>
      <c r="D235" t="s">
        <v>653</v>
      </c>
      <c r="E235" t="s">
        <v>35</v>
      </c>
      <c r="F235" t="s">
        <v>36</v>
      </c>
      <c r="G235" s="8">
        <v>39969.72</v>
      </c>
      <c r="H235" t="s">
        <v>57</v>
      </c>
      <c r="I235">
        <v>43444</v>
      </c>
      <c r="J235">
        <v>1</v>
      </c>
      <c r="K235" t="s">
        <v>632</v>
      </c>
      <c r="L235" t="s">
        <v>31</v>
      </c>
      <c r="M235">
        <v>5.5342465753424657</v>
      </c>
      <c r="N235" t="s">
        <v>27</v>
      </c>
      <c r="O235" s="8">
        <f>Table1[[#This Row],[Salary]]*$H$3</f>
        <v>3996.9720000000002</v>
      </c>
      <c r="P235" s="8">
        <f>IF(Table1[[#This Row],[Tenure]]&lt;3, 2%,IF(Table1[[#This Row],[Tenure]]&lt;5, 5%,10%))*Table1[[#This Row],[Salary]]</f>
        <v>3996.9720000000002</v>
      </c>
      <c r="Q235" cm="1">
        <f t="array" ref="Q235">_xlfn.IFS(Table1[[#This Row],[Tenure]]&lt;3, 2%,Table1[[#This Row],[Tenure]]&lt;5, 5%,TRUE, 10%)*Table1[[#This Row],[Salary]]</f>
        <v>3996.9720000000002</v>
      </c>
    </row>
    <row r="236" spans="2:17" x14ac:dyDescent="0.3">
      <c r="B236" t="s">
        <v>654</v>
      </c>
      <c r="C236" t="s">
        <v>655</v>
      </c>
      <c r="D236" t="s">
        <v>656</v>
      </c>
      <c r="E236" t="s">
        <v>35</v>
      </c>
      <c r="F236" t="s">
        <v>49</v>
      </c>
      <c r="G236" s="8">
        <v>28481.16</v>
      </c>
      <c r="H236" t="s">
        <v>57</v>
      </c>
      <c r="I236">
        <v>44228</v>
      </c>
      <c r="J236">
        <v>1</v>
      </c>
      <c r="K236" t="s">
        <v>632</v>
      </c>
      <c r="L236" t="s">
        <v>72</v>
      </c>
      <c r="M236">
        <v>3.3863013698630136</v>
      </c>
      <c r="N236" t="s">
        <v>27</v>
      </c>
      <c r="O236" s="8">
        <f>Table1[[#This Row],[Salary]]*$H$3</f>
        <v>2848.116</v>
      </c>
      <c r="P236" s="8">
        <f>IF(Table1[[#This Row],[Tenure]]&lt;3, 2%,IF(Table1[[#This Row],[Tenure]]&lt;5, 5%,10%))*Table1[[#This Row],[Salary]]</f>
        <v>1424.058</v>
      </c>
      <c r="Q236" cm="1">
        <f t="array" ref="Q236">_xlfn.IFS(Table1[[#This Row],[Tenure]]&lt;3, 2%,Table1[[#This Row],[Tenure]]&lt;5, 5%,TRUE, 10%)*Table1[[#This Row],[Salary]]</f>
        <v>1424.058</v>
      </c>
    </row>
    <row r="237" spans="2:17" x14ac:dyDescent="0.3">
      <c r="B237" t="s">
        <v>657</v>
      </c>
      <c r="C237" t="s">
        <v>658</v>
      </c>
      <c r="D237" t="s">
        <v>659</v>
      </c>
      <c r="E237" t="s">
        <v>35</v>
      </c>
      <c r="F237" t="s">
        <v>17</v>
      </c>
      <c r="G237" s="8">
        <v>114691.03</v>
      </c>
      <c r="H237" t="s">
        <v>37</v>
      </c>
      <c r="I237">
        <v>44039</v>
      </c>
      <c r="J237">
        <v>1</v>
      </c>
      <c r="K237" t="s">
        <v>632</v>
      </c>
      <c r="L237" t="s">
        <v>20</v>
      </c>
      <c r="M237">
        <v>3.904109589041096</v>
      </c>
      <c r="N237" t="s">
        <v>27</v>
      </c>
      <c r="O237" s="8">
        <f>Table1[[#This Row],[Salary]]*$H$3</f>
        <v>11469.103000000001</v>
      </c>
      <c r="P237" s="8">
        <f>IF(Table1[[#This Row],[Tenure]]&lt;3, 2%,IF(Table1[[#This Row],[Tenure]]&lt;5, 5%,10%))*Table1[[#This Row],[Salary]]</f>
        <v>5734.5515000000005</v>
      </c>
      <c r="Q237" cm="1">
        <f t="array" ref="Q237">_xlfn.IFS(Table1[[#This Row],[Tenure]]&lt;3, 2%,Table1[[#This Row],[Tenure]]&lt;5, 5%,TRUE, 10%)*Table1[[#This Row],[Salary]]</f>
        <v>5734.5515000000005</v>
      </c>
    </row>
    <row r="238" spans="2:17" x14ac:dyDescent="0.3">
      <c r="B238" t="s">
        <v>660</v>
      </c>
      <c r="C238" t="s">
        <v>661</v>
      </c>
      <c r="D238" t="s">
        <v>662</v>
      </c>
      <c r="E238" t="s">
        <v>35</v>
      </c>
      <c r="F238" t="s">
        <v>36</v>
      </c>
      <c r="G238" s="8">
        <v>82239.53</v>
      </c>
      <c r="H238" t="s">
        <v>18</v>
      </c>
      <c r="I238">
        <v>43846</v>
      </c>
      <c r="J238">
        <v>1</v>
      </c>
      <c r="K238" t="s">
        <v>632</v>
      </c>
      <c r="L238" t="s">
        <v>31</v>
      </c>
      <c r="M238">
        <v>4.4328767123287669</v>
      </c>
      <c r="N238" t="s">
        <v>27</v>
      </c>
      <c r="O238" s="8">
        <f>Table1[[#This Row],[Salary]]*$H$3</f>
        <v>8223.9529999999995</v>
      </c>
      <c r="P238" s="8">
        <f>IF(Table1[[#This Row],[Tenure]]&lt;3, 2%,IF(Table1[[#This Row],[Tenure]]&lt;5, 5%,10%))*Table1[[#This Row],[Salary]]</f>
        <v>4111.9764999999998</v>
      </c>
      <c r="Q238" cm="1">
        <f t="array" ref="Q238">_xlfn.IFS(Table1[[#This Row],[Tenure]]&lt;3, 2%,Table1[[#This Row],[Tenure]]&lt;5, 5%,TRUE, 10%)*Table1[[#This Row],[Salary]]</f>
        <v>4111.9764999999998</v>
      </c>
    </row>
    <row r="239" spans="2:17" x14ac:dyDescent="0.3">
      <c r="B239" t="s">
        <v>663</v>
      </c>
      <c r="C239" t="s">
        <v>664</v>
      </c>
      <c r="D239" t="s">
        <v>665</v>
      </c>
      <c r="E239" t="s">
        <v>35</v>
      </c>
      <c r="F239" t="s">
        <v>126</v>
      </c>
      <c r="G239" s="8">
        <v>83191.95</v>
      </c>
      <c r="H239" t="s">
        <v>18</v>
      </c>
      <c r="I239">
        <v>43700</v>
      </c>
      <c r="J239">
        <v>0.6</v>
      </c>
      <c r="K239" t="s">
        <v>632</v>
      </c>
      <c r="L239" t="s">
        <v>38</v>
      </c>
      <c r="M239">
        <v>4.8328767123287673</v>
      </c>
      <c r="N239" t="s">
        <v>21</v>
      </c>
      <c r="O239" s="8">
        <f>Table1[[#This Row],[Salary]]*$H$3</f>
        <v>8319.1949999999997</v>
      </c>
      <c r="P239" s="8">
        <f>IF(Table1[[#This Row],[Tenure]]&lt;3, 2%,IF(Table1[[#This Row],[Tenure]]&lt;5, 5%,10%))*Table1[[#This Row],[Salary]]</f>
        <v>4159.5974999999999</v>
      </c>
      <c r="Q239" cm="1">
        <f t="array" ref="Q239">_xlfn.IFS(Table1[[#This Row],[Tenure]]&lt;3, 2%,Table1[[#This Row],[Tenure]]&lt;5, 5%,TRUE, 10%)*Table1[[#This Row],[Salary]]</f>
        <v>4159.5974999999999</v>
      </c>
    </row>
    <row r="240" spans="2:17" x14ac:dyDescent="0.3">
      <c r="B240" t="s">
        <v>666</v>
      </c>
      <c r="C240" t="s">
        <v>667</v>
      </c>
      <c r="D240" t="s">
        <v>668</v>
      </c>
      <c r="E240" t="s">
        <v>35</v>
      </c>
      <c r="F240" t="s">
        <v>49</v>
      </c>
      <c r="G240" s="8">
        <v>113747.56</v>
      </c>
      <c r="H240" t="s">
        <v>37</v>
      </c>
      <c r="I240">
        <v>44270</v>
      </c>
      <c r="J240">
        <v>0.7</v>
      </c>
      <c r="K240" t="s">
        <v>632</v>
      </c>
      <c r="L240" t="s">
        <v>31</v>
      </c>
      <c r="M240">
        <v>3.2712328767123289</v>
      </c>
      <c r="N240" t="s">
        <v>21</v>
      </c>
      <c r="O240" s="8">
        <f>Table1[[#This Row],[Salary]]*$H$3</f>
        <v>11374.756000000001</v>
      </c>
      <c r="P240" s="8">
        <f>IF(Table1[[#This Row],[Tenure]]&lt;3, 2%,IF(Table1[[#This Row],[Tenure]]&lt;5, 5%,10%))*Table1[[#This Row],[Salary]]</f>
        <v>5687.3780000000006</v>
      </c>
      <c r="Q240" cm="1">
        <f t="array" ref="Q240">_xlfn.IFS(Table1[[#This Row],[Tenure]]&lt;3, 2%,Table1[[#This Row],[Tenure]]&lt;5, 5%,TRUE, 10%)*Table1[[#This Row],[Salary]]</f>
        <v>5687.3780000000006</v>
      </c>
    </row>
    <row r="241" spans="2:17" x14ac:dyDescent="0.3">
      <c r="B241" t="s">
        <v>666</v>
      </c>
      <c r="C241" t="s">
        <v>667</v>
      </c>
      <c r="D241" t="s">
        <v>668</v>
      </c>
      <c r="E241" t="s">
        <v>35</v>
      </c>
      <c r="F241" t="s">
        <v>49</v>
      </c>
      <c r="G241" s="8">
        <v>113747.56</v>
      </c>
      <c r="H241" t="s">
        <v>37</v>
      </c>
      <c r="I241">
        <v>44270</v>
      </c>
      <c r="J241">
        <v>0.7</v>
      </c>
      <c r="K241" t="s">
        <v>632</v>
      </c>
      <c r="L241" t="s">
        <v>31</v>
      </c>
      <c r="M241">
        <v>3.2712328767123289</v>
      </c>
      <c r="N241" t="s">
        <v>21</v>
      </c>
      <c r="O241" s="8">
        <f>Table1[[#This Row],[Salary]]*$H$3</f>
        <v>11374.756000000001</v>
      </c>
      <c r="P241" s="8">
        <f>IF(Table1[[#This Row],[Tenure]]&lt;3, 2%,IF(Table1[[#This Row],[Tenure]]&lt;5, 5%,10%))*Table1[[#This Row],[Salary]]</f>
        <v>5687.3780000000006</v>
      </c>
      <c r="Q241" cm="1">
        <f t="array" ref="Q241">_xlfn.IFS(Table1[[#This Row],[Tenure]]&lt;3, 2%,Table1[[#This Row],[Tenure]]&lt;5, 5%,TRUE, 10%)*Table1[[#This Row],[Salary]]</f>
        <v>5687.3780000000006</v>
      </c>
    </row>
    <row r="242" spans="2:17" x14ac:dyDescent="0.3">
      <c r="B242" t="s">
        <v>669</v>
      </c>
      <c r="C242" t="s">
        <v>670</v>
      </c>
      <c r="D242" t="s">
        <v>671</v>
      </c>
      <c r="E242" t="s">
        <v>35</v>
      </c>
      <c r="F242" t="s">
        <v>116</v>
      </c>
      <c r="G242" s="8">
        <v>37062.1</v>
      </c>
      <c r="H242" t="s">
        <v>57</v>
      </c>
      <c r="I242">
        <v>44357</v>
      </c>
      <c r="J242">
        <v>1</v>
      </c>
      <c r="K242" t="s">
        <v>632</v>
      </c>
      <c r="L242" t="s">
        <v>72</v>
      </c>
      <c r="M242">
        <v>3.032876712328767</v>
      </c>
      <c r="N242" t="s">
        <v>27</v>
      </c>
      <c r="O242" s="8">
        <f>Table1[[#This Row],[Salary]]*$H$3</f>
        <v>3706.21</v>
      </c>
      <c r="P242" s="8">
        <f>IF(Table1[[#This Row],[Tenure]]&lt;3, 2%,IF(Table1[[#This Row],[Tenure]]&lt;5, 5%,10%))*Table1[[#This Row],[Salary]]</f>
        <v>1853.105</v>
      </c>
      <c r="Q242" cm="1">
        <f t="array" ref="Q242">_xlfn.IFS(Table1[[#This Row],[Tenure]]&lt;3, 2%,Table1[[#This Row],[Tenure]]&lt;5, 5%,TRUE, 10%)*Table1[[#This Row],[Salary]]</f>
        <v>1853.105</v>
      </c>
    </row>
    <row r="243" spans="2:17" x14ac:dyDescent="0.3">
      <c r="B243" t="s">
        <v>672</v>
      </c>
      <c r="C243" t="s">
        <v>673</v>
      </c>
      <c r="D243" t="s">
        <v>674</v>
      </c>
      <c r="E243" t="s">
        <v>35</v>
      </c>
      <c r="F243" t="s">
        <v>25</v>
      </c>
      <c r="G243" s="8">
        <v>73360.38</v>
      </c>
      <c r="H243" t="s">
        <v>18</v>
      </c>
      <c r="I243">
        <v>43972</v>
      </c>
      <c r="J243">
        <v>1</v>
      </c>
      <c r="K243" t="s">
        <v>632</v>
      </c>
      <c r="L243" t="s">
        <v>38</v>
      </c>
      <c r="M243">
        <v>4.087671232876712</v>
      </c>
      <c r="N243" t="s">
        <v>27</v>
      </c>
      <c r="O243" s="8">
        <f>Table1[[#This Row],[Salary]]*$H$3</f>
        <v>7336.0380000000005</v>
      </c>
      <c r="P243" s="8">
        <f>IF(Table1[[#This Row],[Tenure]]&lt;3, 2%,IF(Table1[[#This Row],[Tenure]]&lt;5, 5%,10%))*Table1[[#This Row],[Salary]]</f>
        <v>3668.0190000000002</v>
      </c>
      <c r="Q243" cm="1">
        <f t="array" ref="Q243">_xlfn.IFS(Table1[[#This Row],[Tenure]]&lt;3, 2%,Table1[[#This Row],[Tenure]]&lt;5, 5%,TRUE, 10%)*Table1[[#This Row],[Salary]]</f>
        <v>3668.0190000000002</v>
      </c>
    </row>
    <row r="244" spans="2:17" x14ac:dyDescent="0.3">
      <c r="B244" t="s">
        <v>672</v>
      </c>
      <c r="C244" t="s">
        <v>673</v>
      </c>
      <c r="D244" t="s">
        <v>674</v>
      </c>
      <c r="E244" t="s">
        <v>35</v>
      </c>
      <c r="F244" t="s">
        <v>25</v>
      </c>
      <c r="G244" s="8">
        <v>73360.38</v>
      </c>
      <c r="H244" t="s">
        <v>18</v>
      </c>
      <c r="I244">
        <v>43972</v>
      </c>
      <c r="J244">
        <v>1</v>
      </c>
      <c r="K244" t="s">
        <v>632</v>
      </c>
      <c r="L244" t="s">
        <v>38</v>
      </c>
      <c r="M244">
        <v>4.087671232876712</v>
      </c>
      <c r="N244" t="s">
        <v>27</v>
      </c>
      <c r="O244" s="8">
        <f>Table1[[#This Row],[Salary]]*$H$3</f>
        <v>7336.0380000000005</v>
      </c>
      <c r="P244" s="8">
        <f>IF(Table1[[#This Row],[Tenure]]&lt;3, 2%,IF(Table1[[#This Row],[Tenure]]&lt;5, 5%,10%))*Table1[[#This Row],[Salary]]</f>
        <v>3668.0190000000002</v>
      </c>
      <c r="Q244" cm="1">
        <f t="array" ref="Q244">_xlfn.IFS(Table1[[#This Row],[Tenure]]&lt;3, 2%,Table1[[#This Row],[Tenure]]&lt;5, 5%,TRUE, 10%)*Table1[[#This Row],[Salary]]</f>
        <v>3668.0190000000002</v>
      </c>
    </row>
    <row r="245" spans="2:17" x14ac:dyDescent="0.3">
      <c r="B245" t="s">
        <v>675</v>
      </c>
      <c r="C245" t="s">
        <v>676</v>
      </c>
      <c r="D245" t="s">
        <v>677</v>
      </c>
      <c r="E245" t="s">
        <v>35</v>
      </c>
      <c r="F245" t="s">
        <v>36</v>
      </c>
      <c r="G245" s="8">
        <v>36536.26</v>
      </c>
      <c r="H245" t="s">
        <v>57</v>
      </c>
      <c r="I245">
        <v>44358</v>
      </c>
      <c r="J245">
        <v>1</v>
      </c>
      <c r="K245" t="s">
        <v>632</v>
      </c>
      <c r="L245" t="s">
        <v>26</v>
      </c>
      <c r="M245">
        <v>3.0301369863013701</v>
      </c>
      <c r="N245" t="s">
        <v>27</v>
      </c>
      <c r="O245" s="8">
        <f>Table1[[#This Row],[Salary]]*$H$3</f>
        <v>3653.6260000000002</v>
      </c>
      <c r="P245" s="8">
        <f>IF(Table1[[#This Row],[Tenure]]&lt;3, 2%,IF(Table1[[#This Row],[Tenure]]&lt;5, 5%,10%))*Table1[[#This Row],[Salary]]</f>
        <v>1826.8130000000001</v>
      </c>
      <c r="Q245" cm="1">
        <f t="array" ref="Q245">_xlfn.IFS(Table1[[#This Row],[Tenure]]&lt;3, 2%,Table1[[#This Row],[Tenure]]&lt;5, 5%,TRUE, 10%)*Table1[[#This Row],[Salary]]</f>
        <v>1826.8130000000001</v>
      </c>
    </row>
    <row r="246" spans="2:17" x14ac:dyDescent="0.3">
      <c r="B246" t="s">
        <v>678</v>
      </c>
      <c r="C246" t="s">
        <v>679</v>
      </c>
      <c r="D246" t="s">
        <v>680</v>
      </c>
      <c r="E246" t="s">
        <v>16</v>
      </c>
      <c r="F246" t="s">
        <v>94</v>
      </c>
      <c r="G246" s="8">
        <v>89829.33</v>
      </c>
      <c r="H246" t="s">
        <v>18</v>
      </c>
      <c r="I246">
        <v>43794</v>
      </c>
      <c r="J246">
        <v>1</v>
      </c>
      <c r="K246" t="s">
        <v>632</v>
      </c>
      <c r="L246" t="s">
        <v>72</v>
      </c>
      <c r="M246">
        <v>4.5753424657534243</v>
      </c>
      <c r="N246" t="s">
        <v>27</v>
      </c>
      <c r="O246" s="8">
        <f>Table1[[#This Row],[Salary]]*$H$3</f>
        <v>8982.9330000000009</v>
      </c>
      <c r="P246" s="8">
        <f>IF(Table1[[#This Row],[Tenure]]&lt;3, 2%,IF(Table1[[#This Row],[Tenure]]&lt;5, 5%,10%))*Table1[[#This Row],[Salary]]</f>
        <v>4491.4665000000005</v>
      </c>
      <c r="Q246" cm="1">
        <f t="array" ref="Q246">_xlfn.IFS(Table1[[#This Row],[Tenure]]&lt;3, 2%,Table1[[#This Row],[Tenure]]&lt;5, 5%,TRUE, 10%)*Table1[[#This Row],[Salary]]</f>
        <v>4491.4665000000005</v>
      </c>
    </row>
    <row r="247" spans="2:17" x14ac:dyDescent="0.3">
      <c r="B247" t="s">
        <v>681</v>
      </c>
      <c r="C247" t="s">
        <v>682</v>
      </c>
      <c r="D247" t="s">
        <v>683</v>
      </c>
      <c r="E247" t="s">
        <v>190</v>
      </c>
      <c r="F247" t="s">
        <v>49</v>
      </c>
      <c r="G247" s="8">
        <v>63447.07</v>
      </c>
      <c r="H247" t="s">
        <v>18</v>
      </c>
      <c r="I247">
        <v>44148</v>
      </c>
      <c r="J247">
        <v>1</v>
      </c>
      <c r="K247" t="s">
        <v>632</v>
      </c>
      <c r="L247" t="s">
        <v>20</v>
      </c>
      <c r="M247">
        <v>3.6054794520547944</v>
      </c>
      <c r="N247" t="s">
        <v>27</v>
      </c>
      <c r="O247" s="8">
        <f>Table1[[#This Row],[Salary]]*$H$3</f>
        <v>6344.7070000000003</v>
      </c>
      <c r="P247" s="8">
        <f>IF(Table1[[#This Row],[Tenure]]&lt;3, 2%,IF(Table1[[#This Row],[Tenure]]&lt;5, 5%,10%))*Table1[[#This Row],[Salary]]</f>
        <v>3172.3535000000002</v>
      </c>
      <c r="Q247" cm="1">
        <f t="array" ref="Q247">_xlfn.IFS(Table1[[#This Row],[Tenure]]&lt;3, 2%,Table1[[#This Row],[Tenure]]&lt;5, 5%,TRUE, 10%)*Table1[[#This Row],[Salary]]</f>
        <v>3172.3535000000002</v>
      </c>
    </row>
    <row r="248" spans="2:17" x14ac:dyDescent="0.3">
      <c r="B248" t="s">
        <v>684</v>
      </c>
      <c r="C248" t="s">
        <v>685</v>
      </c>
      <c r="D248" t="s">
        <v>686</v>
      </c>
      <c r="E248" t="s">
        <v>35</v>
      </c>
      <c r="F248" t="s">
        <v>126</v>
      </c>
      <c r="G248" s="8">
        <v>80772.92</v>
      </c>
      <c r="H248" t="s">
        <v>18</v>
      </c>
      <c r="I248">
        <v>44137</v>
      </c>
      <c r="J248">
        <v>1</v>
      </c>
      <c r="K248" t="s">
        <v>632</v>
      </c>
      <c r="L248" t="s">
        <v>38</v>
      </c>
      <c r="M248">
        <v>3.6356164383561644</v>
      </c>
      <c r="N248" t="s">
        <v>27</v>
      </c>
      <c r="O248" s="8">
        <f>Table1[[#This Row],[Salary]]*$H$3</f>
        <v>8077.2920000000004</v>
      </c>
      <c r="P248" s="8">
        <f>IF(Table1[[#This Row],[Tenure]]&lt;3, 2%,IF(Table1[[#This Row],[Tenure]]&lt;5, 5%,10%))*Table1[[#This Row],[Salary]]</f>
        <v>4038.6460000000002</v>
      </c>
      <c r="Q248" cm="1">
        <f t="array" ref="Q248">_xlfn.IFS(Table1[[#This Row],[Tenure]]&lt;3, 2%,Table1[[#This Row],[Tenure]]&lt;5, 5%,TRUE, 10%)*Table1[[#This Row],[Salary]]</f>
        <v>4038.6460000000002</v>
      </c>
    </row>
    <row r="249" spans="2:17" x14ac:dyDescent="0.3">
      <c r="B249" t="s">
        <v>687</v>
      </c>
      <c r="C249" t="s">
        <v>688</v>
      </c>
      <c r="D249" t="s">
        <v>689</v>
      </c>
      <c r="E249" t="s">
        <v>35</v>
      </c>
      <c r="F249" t="s">
        <v>53</v>
      </c>
      <c r="G249" s="8">
        <v>52246.29</v>
      </c>
      <c r="H249" t="s">
        <v>18</v>
      </c>
      <c r="I249">
        <v>43573</v>
      </c>
      <c r="J249">
        <v>1</v>
      </c>
      <c r="K249" t="s">
        <v>632</v>
      </c>
      <c r="L249" t="s">
        <v>20</v>
      </c>
      <c r="M249">
        <v>5.1808219178082195</v>
      </c>
      <c r="N249" t="s">
        <v>27</v>
      </c>
      <c r="O249" s="8">
        <f>Table1[[#This Row],[Salary]]*$H$3</f>
        <v>5224.6290000000008</v>
      </c>
      <c r="P249" s="8">
        <f>IF(Table1[[#This Row],[Tenure]]&lt;3, 2%,IF(Table1[[#This Row],[Tenure]]&lt;5, 5%,10%))*Table1[[#This Row],[Salary]]</f>
        <v>5224.6290000000008</v>
      </c>
      <c r="Q249" cm="1">
        <f t="array" ref="Q249">_xlfn.IFS(Table1[[#This Row],[Tenure]]&lt;3, 2%,Table1[[#This Row],[Tenure]]&lt;5, 5%,TRUE, 10%)*Table1[[#This Row],[Salary]]</f>
        <v>5224.6290000000008</v>
      </c>
    </row>
    <row r="250" spans="2:17" x14ac:dyDescent="0.3">
      <c r="B250" t="s">
        <v>690</v>
      </c>
      <c r="C250" t="s">
        <v>691</v>
      </c>
      <c r="D250" t="s">
        <v>692</v>
      </c>
      <c r="E250" t="s">
        <v>16</v>
      </c>
      <c r="F250" t="s">
        <v>116</v>
      </c>
      <c r="G250" s="8">
        <v>58935.92</v>
      </c>
      <c r="H250" t="s">
        <v>18</v>
      </c>
      <c r="I250">
        <v>43717</v>
      </c>
      <c r="J250">
        <v>1</v>
      </c>
      <c r="K250" t="s">
        <v>632</v>
      </c>
      <c r="L250" t="s">
        <v>26</v>
      </c>
      <c r="M250">
        <v>4.7863013698630139</v>
      </c>
      <c r="N250" t="s">
        <v>27</v>
      </c>
      <c r="O250" s="8">
        <f>Table1[[#This Row],[Salary]]*$H$3</f>
        <v>5893.5920000000006</v>
      </c>
      <c r="P250" s="8">
        <f>IF(Table1[[#This Row],[Tenure]]&lt;3, 2%,IF(Table1[[#This Row],[Tenure]]&lt;5, 5%,10%))*Table1[[#This Row],[Salary]]</f>
        <v>2946.7960000000003</v>
      </c>
      <c r="Q250" cm="1">
        <f t="array" ref="Q250">_xlfn.IFS(Table1[[#This Row],[Tenure]]&lt;3, 2%,Table1[[#This Row],[Tenure]]&lt;5, 5%,TRUE, 10%)*Table1[[#This Row],[Salary]]</f>
        <v>2946.7960000000003</v>
      </c>
    </row>
    <row r="251" spans="2:17" x14ac:dyDescent="0.3">
      <c r="B251" t="s">
        <v>693</v>
      </c>
      <c r="C251" t="s">
        <v>694</v>
      </c>
      <c r="D251" t="s">
        <v>695</v>
      </c>
      <c r="E251" t="s">
        <v>35</v>
      </c>
      <c r="F251" t="s">
        <v>64</v>
      </c>
      <c r="G251" s="8">
        <v>83396.5</v>
      </c>
      <c r="H251" t="s">
        <v>18</v>
      </c>
      <c r="I251">
        <v>44285</v>
      </c>
      <c r="J251">
        <v>1</v>
      </c>
      <c r="K251" t="s">
        <v>632</v>
      </c>
      <c r="L251" t="s">
        <v>80</v>
      </c>
      <c r="M251">
        <v>3.2301369863013698</v>
      </c>
      <c r="N251" t="s">
        <v>27</v>
      </c>
      <c r="O251" s="8">
        <f>Table1[[#This Row],[Salary]]*$H$3</f>
        <v>8339.65</v>
      </c>
      <c r="P251" s="8">
        <f>IF(Table1[[#This Row],[Tenure]]&lt;3, 2%,IF(Table1[[#This Row],[Tenure]]&lt;5, 5%,10%))*Table1[[#This Row],[Salary]]</f>
        <v>4169.8249999999998</v>
      </c>
      <c r="Q251" cm="1">
        <f t="array" ref="Q251">_xlfn.IFS(Table1[[#This Row],[Tenure]]&lt;3, 2%,Table1[[#This Row],[Tenure]]&lt;5, 5%,TRUE, 10%)*Table1[[#This Row],[Salary]]</f>
        <v>4169.8249999999998</v>
      </c>
    </row>
    <row r="252" spans="2:17" x14ac:dyDescent="0.3">
      <c r="B252" t="s">
        <v>696</v>
      </c>
      <c r="C252" t="s">
        <v>697</v>
      </c>
      <c r="D252" t="s">
        <v>698</v>
      </c>
      <c r="E252" t="s">
        <v>35</v>
      </c>
      <c r="F252" t="s">
        <v>87</v>
      </c>
      <c r="G252" s="8">
        <v>111815.49</v>
      </c>
      <c r="H252" t="s">
        <v>37</v>
      </c>
      <c r="I252">
        <v>43895</v>
      </c>
      <c r="J252">
        <v>0.7</v>
      </c>
      <c r="K252" t="s">
        <v>632</v>
      </c>
      <c r="L252" t="s">
        <v>38</v>
      </c>
      <c r="M252">
        <v>4.2986301369863016</v>
      </c>
      <c r="N252" t="s">
        <v>21</v>
      </c>
      <c r="O252" s="8">
        <f>Table1[[#This Row],[Salary]]*$H$3</f>
        <v>11181.549000000001</v>
      </c>
      <c r="P252" s="8">
        <f>IF(Table1[[#This Row],[Tenure]]&lt;3, 2%,IF(Table1[[#This Row],[Tenure]]&lt;5, 5%,10%))*Table1[[#This Row],[Salary]]</f>
        <v>5590.7745000000004</v>
      </c>
      <c r="Q252" cm="1">
        <f t="array" ref="Q252">_xlfn.IFS(Table1[[#This Row],[Tenure]]&lt;3, 2%,Table1[[#This Row],[Tenure]]&lt;5, 5%,TRUE, 10%)*Table1[[#This Row],[Salary]]</f>
        <v>5590.7745000000004</v>
      </c>
    </row>
    <row r="253" spans="2:17" x14ac:dyDescent="0.3">
      <c r="B253" t="s">
        <v>696</v>
      </c>
      <c r="C253" t="s">
        <v>697</v>
      </c>
      <c r="D253" t="s">
        <v>698</v>
      </c>
      <c r="E253" t="s">
        <v>35</v>
      </c>
      <c r="F253" t="s">
        <v>87</v>
      </c>
      <c r="G253" s="8">
        <v>111815.49</v>
      </c>
      <c r="H253" t="s">
        <v>37</v>
      </c>
      <c r="I253">
        <v>43895</v>
      </c>
      <c r="J253">
        <v>0.7</v>
      </c>
      <c r="K253" t="s">
        <v>632</v>
      </c>
      <c r="L253" t="s">
        <v>38</v>
      </c>
      <c r="M253">
        <v>4.2986301369863016</v>
      </c>
      <c r="N253" t="s">
        <v>21</v>
      </c>
      <c r="O253" s="8">
        <f>Table1[[#This Row],[Salary]]*$H$3</f>
        <v>11181.549000000001</v>
      </c>
      <c r="P253" s="8">
        <f>IF(Table1[[#This Row],[Tenure]]&lt;3, 2%,IF(Table1[[#This Row],[Tenure]]&lt;5, 5%,10%))*Table1[[#This Row],[Salary]]</f>
        <v>5590.7745000000004</v>
      </c>
      <c r="Q253" cm="1">
        <f t="array" ref="Q253">_xlfn.IFS(Table1[[#This Row],[Tenure]]&lt;3, 2%,Table1[[#This Row],[Tenure]]&lt;5, 5%,TRUE, 10%)*Table1[[#This Row],[Salary]]</f>
        <v>5590.7745000000004</v>
      </c>
    </row>
    <row r="254" spans="2:17" x14ac:dyDescent="0.3">
      <c r="B254" t="s">
        <v>699</v>
      </c>
      <c r="C254" t="s">
        <v>700</v>
      </c>
      <c r="D254" t="s">
        <v>701</v>
      </c>
      <c r="E254" t="s">
        <v>16</v>
      </c>
      <c r="F254" t="s">
        <v>17</v>
      </c>
      <c r="G254" s="8">
        <v>116767.63</v>
      </c>
      <c r="H254" t="s">
        <v>37</v>
      </c>
      <c r="I254">
        <v>43949</v>
      </c>
      <c r="J254">
        <v>0.4</v>
      </c>
      <c r="K254" t="s">
        <v>632</v>
      </c>
      <c r="L254" t="s">
        <v>72</v>
      </c>
      <c r="M254">
        <v>4.1506849315068495</v>
      </c>
      <c r="N254" t="s">
        <v>21</v>
      </c>
      <c r="O254" s="8">
        <f>Table1[[#This Row],[Salary]]*$H$3</f>
        <v>11676.763000000001</v>
      </c>
      <c r="P254" s="8">
        <f>IF(Table1[[#This Row],[Tenure]]&lt;3, 2%,IF(Table1[[#This Row],[Tenure]]&lt;5, 5%,10%))*Table1[[#This Row],[Salary]]</f>
        <v>5838.3815000000004</v>
      </c>
      <c r="Q254" cm="1">
        <f t="array" ref="Q254">_xlfn.IFS(Table1[[#This Row],[Tenure]]&lt;3, 2%,Table1[[#This Row],[Tenure]]&lt;5, 5%,TRUE, 10%)*Table1[[#This Row],[Salary]]</f>
        <v>5838.3815000000004</v>
      </c>
    </row>
    <row r="255" spans="2:17" x14ac:dyDescent="0.3">
      <c r="B255" t="s">
        <v>699</v>
      </c>
      <c r="C255" t="s">
        <v>702</v>
      </c>
      <c r="D255" t="s">
        <v>703</v>
      </c>
      <c r="E255" t="s">
        <v>16</v>
      </c>
      <c r="F255" t="s">
        <v>17</v>
      </c>
      <c r="G255" s="8">
        <v>116767.63</v>
      </c>
      <c r="H255" t="s">
        <v>37</v>
      </c>
      <c r="I255">
        <v>43949</v>
      </c>
      <c r="J255">
        <v>0.4</v>
      </c>
      <c r="K255" t="s">
        <v>632</v>
      </c>
      <c r="L255" t="s">
        <v>72</v>
      </c>
      <c r="M255">
        <v>4.1506849315068495</v>
      </c>
      <c r="N255" t="s">
        <v>21</v>
      </c>
      <c r="O255" s="8">
        <f>Table1[[#This Row],[Salary]]*$H$3</f>
        <v>11676.763000000001</v>
      </c>
      <c r="P255" s="8">
        <f>IF(Table1[[#This Row],[Tenure]]&lt;3, 2%,IF(Table1[[#This Row],[Tenure]]&lt;5, 5%,10%))*Table1[[#This Row],[Salary]]</f>
        <v>5838.3815000000004</v>
      </c>
      <c r="Q255" cm="1">
        <f t="array" ref="Q255">_xlfn.IFS(Table1[[#This Row],[Tenure]]&lt;3, 2%,Table1[[#This Row],[Tenure]]&lt;5, 5%,TRUE, 10%)*Table1[[#This Row],[Salary]]</f>
        <v>5838.3815000000004</v>
      </c>
    </row>
    <row r="256" spans="2:17" x14ac:dyDescent="0.3">
      <c r="B256" t="s">
        <v>704</v>
      </c>
      <c r="C256" t="s">
        <v>705</v>
      </c>
      <c r="D256" t="s">
        <v>706</v>
      </c>
      <c r="E256" t="s">
        <v>190</v>
      </c>
      <c r="F256" t="s">
        <v>17</v>
      </c>
      <c r="G256" s="8">
        <v>78840.23</v>
      </c>
      <c r="H256" t="s">
        <v>18</v>
      </c>
      <c r="I256">
        <v>43633</v>
      </c>
      <c r="J256">
        <v>1</v>
      </c>
      <c r="K256" t="s">
        <v>632</v>
      </c>
      <c r="L256" t="s">
        <v>38</v>
      </c>
      <c r="M256">
        <v>5.0164383561643833</v>
      </c>
      <c r="N256" t="s">
        <v>27</v>
      </c>
      <c r="O256" s="8">
        <f>Table1[[#This Row],[Salary]]*$H$3</f>
        <v>7884.0230000000001</v>
      </c>
      <c r="P256" s="8">
        <f>IF(Table1[[#This Row],[Tenure]]&lt;3, 2%,IF(Table1[[#This Row],[Tenure]]&lt;5, 5%,10%))*Table1[[#This Row],[Salary]]</f>
        <v>7884.0230000000001</v>
      </c>
      <c r="Q256" cm="1">
        <f t="array" ref="Q256">_xlfn.IFS(Table1[[#This Row],[Tenure]]&lt;3, 2%,Table1[[#This Row],[Tenure]]&lt;5, 5%,TRUE, 10%)*Table1[[#This Row],[Salary]]</f>
        <v>7884.0230000000001</v>
      </c>
    </row>
    <row r="257" spans="2:17" x14ac:dyDescent="0.3">
      <c r="B257" t="s">
        <v>707</v>
      </c>
      <c r="C257" t="s">
        <v>708</v>
      </c>
      <c r="D257" t="s">
        <v>709</v>
      </c>
      <c r="E257" t="s">
        <v>35</v>
      </c>
      <c r="F257" t="s">
        <v>53</v>
      </c>
      <c r="G257" s="8">
        <v>38825.18</v>
      </c>
      <c r="H257" t="s">
        <v>57</v>
      </c>
      <c r="I257">
        <v>43696</v>
      </c>
      <c r="J257">
        <v>1</v>
      </c>
      <c r="K257" t="s">
        <v>632</v>
      </c>
      <c r="L257" t="s">
        <v>38</v>
      </c>
      <c r="M257">
        <v>4.8438356164383558</v>
      </c>
      <c r="N257" t="s">
        <v>27</v>
      </c>
      <c r="O257" s="8">
        <f>Table1[[#This Row],[Salary]]*$H$3</f>
        <v>3882.518</v>
      </c>
      <c r="P257" s="8">
        <f>IF(Table1[[#This Row],[Tenure]]&lt;3, 2%,IF(Table1[[#This Row],[Tenure]]&lt;5, 5%,10%))*Table1[[#This Row],[Salary]]</f>
        <v>1941.259</v>
      </c>
      <c r="Q257" cm="1">
        <f t="array" ref="Q257">_xlfn.IFS(Table1[[#This Row],[Tenure]]&lt;3, 2%,Table1[[#This Row],[Tenure]]&lt;5, 5%,TRUE, 10%)*Table1[[#This Row],[Salary]]</f>
        <v>1941.259</v>
      </c>
    </row>
    <row r="258" spans="2:17" x14ac:dyDescent="0.3">
      <c r="B258" t="s">
        <v>710</v>
      </c>
      <c r="C258" t="s">
        <v>711</v>
      </c>
      <c r="D258" t="s">
        <v>712</v>
      </c>
      <c r="E258" t="s">
        <v>35</v>
      </c>
      <c r="F258" t="s">
        <v>25</v>
      </c>
      <c r="G258" s="8">
        <v>106400.02</v>
      </c>
      <c r="H258" t="s">
        <v>37</v>
      </c>
      <c r="I258">
        <v>44021</v>
      </c>
      <c r="J258">
        <v>1</v>
      </c>
      <c r="K258" t="s">
        <v>632</v>
      </c>
      <c r="L258" t="s">
        <v>72</v>
      </c>
      <c r="M258">
        <v>3.9534246575342467</v>
      </c>
      <c r="N258" t="s">
        <v>27</v>
      </c>
      <c r="O258" s="8">
        <f>Table1[[#This Row],[Salary]]*$H$3</f>
        <v>10640.002</v>
      </c>
      <c r="P258" s="8">
        <f>IF(Table1[[#This Row],[Tenure]]&lt;3, 2%,IF(Table1[[#This Row],[Tenure]]&lt;5, 5%,10%))*Table1[[#This Row],[Salary]]</f>
        <v>5320.0010000000002</v>
      </c>
      <c r="Q258" cm="1">
        <f t="array" ref="Q258">_xlfn.IFS(Table1[[#This Row],[Tenure]]&lt;3, 2%,Table1[[#This Row],[Tenure]]&lt;5, 5%,TRUE, 10%)*Table1[[#This Row],[Salary]]</f>
        <v>5320.0010000000002</v>
      </c>
    </row>
    <row r="259" spans="2:17" x14ac:dyDescent="0.3">
      <c r="B259" t="s">
        <v>710</v>
      </c>
      <c r="C259" t="s">
        <v>713</v>
      </c>
      <c r="D259" t="s">
        <v>714</v>
      </c>
      <c r="E259" t="s">
        <v>35</v>
      </c>
      <c r="F259" t="s">
        <v>25</v>
      </c>
      <c r="G259" s="8">
        <v>106400.02</v>
      </c>
      <c r="H259" t="s">
        <v>37</v>
      </c>
      <c r="I259">
        <v>44021</v>
      </c>
      <c r="J259">
        <v>1</v>
      </c>
      <c r="K259" t="s">
        <v>632</v>
      </c>
      <c r="L259" t="s">
        <v>72</v>
      </c>
      <c r="M259">
        <v>3.9534246575342467</v>
      </c>
      <c r="N259" t="s">
        <v>27</v>
      </c>
      <c r="O259" s="8">
        <f>Table1[[#This Row],[Salary]]*$H$3</f>
        <v>10640.002</v>
      </c>
      <c r="P259" s="8">
        <f>IF(Table1[[#This Row],[Tenure]]&lt;3, 2%,IF(Table1[[#This Row],[Tenure]]&lt;5, 5%,10%))*Table1[[#This Row],[Salary]]</f>
        <v>5320.0010000000002</v>
      </c>
      <c r="Q259" cm="1">
        <f t="array" ref="Q259">_xlfn.IFS(Table1[[#This Row],[Tenure]]&lt;3, 2%,Table1[[#This Row],[Tenure]]&lt;5, 5%,TRUE, 10%)*Table1[[#This Row],[Salary]]</f>
        <v>5320.0010000000002</v>
      </c>
    </row>
    <row r="260" spans="2:17" x14ac:dyDescent="0.3">
      <c r="B260" t="s">
        <v>715</v>
      </c>
      <c r="C260" t="s">
        <v>716</v>
      </c>
      <c r="D260" t="s">
        <v>717</v>
      </c>
      <c r="E260" t="s">
        <v>35</v>
      </c>
      <c r="F260" t="s">
        <v>68</v>
      </c>
      <c r="G260" s="8">
        <v>28160.79</v>
      </c>
      <c r="H260" t="s">
        <v>57</v>
      </c>
      <c r="I260">
        <v>43129</v>
      </c>
      <c r="J260">
        <v>1</v>
      </c>
      <c r="K260" t="s">
        <v>632</v>
      </c>
      <c r="L260" t="s">
        <v>38</v>
      </c>
      <c r="M260">
        <v>6.397260273972603</v>
      </c>
      <c r="N260" t="s">
        <v>27</v>
      </c>
      <c r="O260" s="8">
        <f>Table1[[#This Row],[Salary]]*$H$3</f>
        <v>2816.0790000000002</v>
      </c>
      <c r="P260" s="8">
        <f>IF(Table1[[#This Row],[Tenure]]&lt;3, 2%,IF(Table1[[#This Row],[Tenure]]&lt;5, 5%,10%))*Table1[[#This Row],[Salary]]</f>
        <v>2816.0790000000002</v>
      </c>
      <c r="Q260" cm="1">
        <f t="array" ref="Q260">_xlfn.IFS(Table1[[#This Row],[Tenure]]&lt;3, 2%,Table1[[#This Row],[Tenure]]&lt;5, 5%,TRUE, 10%)*Table1[[#This Row],[Salary]]</f>
        <v>2816.0790000000002</v>
      </c>
    </row>
    <row r="261" spans="2:17" x14ac:dyDescent="0.3">
      <c r="B261" t="s">
        <v>718</v>
      </c>
      <c r="C261" t="s">
        <v>719</v>
      </c>
      <c r="D261" t="s">
        <v>720</v>
      </c>
      <c r="E261" t="s">
        <v>16</v>
      </c>
      <c r="F261" t="s">
        <v>17</v>
      </c>
      <c r="G261" s="8">
        <v>58744.17</v>
      </c>
      <c r="H261" t="s">
        <v>18</v>
      </c>
      <c r="I261">
        <v>43171</v>
      </c>
      <c r="J261">
        <v>1</v>
      </c>
      <c r="K261" t="s">
        <v>632</v>
      </c>
      <c r="L261" t="s">
        <v>31</v>
      </c>
      <c r="M261">
        <v>6.2821917808219174</v>
      </c>
      <c r="N261" t="s">
        <v>27</v>
      </c>
      <c r="O261" s="8">
        <f>Table1[[#This Row],[Salary]]*$H$3</f>
        <v>5874.4170000000004</v>
      </c>
      <c r="P261" s="8">
        <f>IF(Table1[[#This Row],[Tenure]]&lt;3, 2%,IF(Table1[[#This Row],[Tenure]]&lt;5, 5%,10%))*Table1[[#This Row],[Salary]]</f>
        <v>5874.4170000000004</v>
      </c>
      <c r="Q261" cm="1">
        <f t="array" ref="Q261">_xlfn.IFS(Table1[[#This Row],[Tenure]]&lt;3, 2%,Table1[[#This Row],[Tenure]]&lt;5, 5%,TRUE, 10%)*Table1[[#This Row],[Salary]]</f>
        <v>5874.4170000000004</v>
      </c>
    </row>
    <row r="262" spans="2:17" x14ac:dyDescent="0.3">
      <c r="B262" t="s">
        <v>721</v>
      </c>
      <c r="C262" t="s">
        <v>722</v>
      </c>
      <c r="D262" t="s">
        <v>723</v>
      </c>
      <c r="E262" t="s">
        <v>16</v>
      </c>
      <c r="F262" t="s">
        <v>42</v>
      </c>
      <c r="G262" s="8">
        <v>70755.5</v>
      </c>
      <c r="H262" t="s">
        <v>18</v>
      </c>
      <c r="I262">
        <v>44090</v>
      </c>
      <c r="J262">
        <v>0.8</v>
      </c>
      <c r="K262" t="s">
        <v>632</v>
      </c>
      <c r="L262" t="s">
        <v>26</v>
      </c>
      <c r="M262">
        <v>3.7643835616438355</v>
      </c>
      <c r="N262" t="s">
        <v>21</v>
      </c>
      <c r="O262" s="8">
        <f>Table1[[#This Row],[Salary]]*$H$3</f>
        <v>7075.55</v>
      </c>
      <c r="P262" s="8">
        <f>IF(Table1[[#This Row],[Tenure]]&lt;3, 2%,IF(Table1[[#This Row],[Tenure]]&lt;5, 5%,10%))*Table1[[#This Row],[Salary]]</f>
        <v>3537.7750000000001</v>
      </c>
      <c r="Q262" cm="1">
        <f t="array" ref="Q262">_xlfn.IFS(Table1[[#This Row],[Tenure]]&lt;3, 2%,Table1[[#This Row],[Tenure]]&lt;5, 5%,TRUE, 10%)*Table1[[#This Row],[Salary]]</f>
        <v>3537.7750000000001</v>
      </c>
    </row>
    <row r="263" spans="2:17" x14ac:dyDescent="0.3">
      <c r="B263" t="s">
        <v>724</v>
      </c>
      <c r="C263" t="s">
        <v>725</v>
      </c>
      <c r="D263" t="s">
        <v>726</v>
      </c>
      <c r="E263" t="s">
        <v>16</v>
      </c>
      <c r="F263" t="s">
        <v>94</v>
      </c>
      <c r="G263" s="8">
        <v>106665.67</v>
      </c>
      <c r="H263" t="s">
        <v>37</v>
      </c>
      <c r="I263">
        <v>43311</v>
      </c>
      <c r="J263">
        <v>1</v>
      </c>
      <c r="K263" t="s">
        <v>632</v>
      </c>
      <c r="L263" t="s">
        <v>31</v>
      </c>
      <c r="M263">
        <v>5.8986301369863012</v>
      </c>
      <c r="N263" t="s">
        <v>27</v>
      </c>
      <c r="O263" s="8">
        <f>Table1[[#This Row],[Salary]]*$H$3</f>
        <v>10666.567000000001</v>
      </c>
      <c r="P263" s="8">
        <f>IF(Table1[[#This Row],[Tenure]]&lt;3, 2%,IF(Table1[[#This Row],[Tenure]]&lt;5, 5%,10%))*Table1[[#This Row],[Salary]]</f>
        <v>10666.567000000001</v>
      </c>
      <c r="Q263" cm="1">
        <f t="array" ref="Q263">_xlfn.IFS(Table1[[#This Row],[Tenure]]&lt;3, 2%,Table1[[#This Row],[Tenure]]&lt;5, 5%,TRUE, 10%)*Table1[[#This Row],[Salary]]</f>
        <v>10666.567000000001</v>
      </c>
    </row>
    <row r="264" spans="2:17" x14ac:dyDescent="0.3">
      <c r="B264" t="s">
        <v>727</v>
      </c>
      <c r="C264" t="s">
        <v>728</v>
      </c>
      <c r="D264" t="s">
        <v>729</v>
      </c>
      <c r="E264" t="s">
        <v>35</v>
      </c>
      <c r="F264" t="s">
        <v>64</v>
      </c>
      <c r="G264" s="8">
        <v>76320.44</v>
      </c>
      <c r="H264" t="s">
        <v>18</v>
      </c>
      <c r="I264">
        <v>44383</v>
      </c>
      <c r="J264">
        <v>0.8</v>
      </c>
      <c r="K264" t="s">
        <v>632</v>
      </c>
      <c r="L264" t="s">
        <v>38</v>
      </c>
      <c r="M264">
        <v>2.9616438356164383</v>
      </c>
      <c r="N264" t="s">
        <v>21</v>
      </c>
      <c r="O264" s="8">
        <f>Table1[[#This Row],[Salary]]*$H$3</f>
        <v>7632.0440000000008</v>
      </c>
      <c r="P264" s="8">
        <f>IF(Table1[[#This Row],[Tenure]]&lt;3, 2%,IF(Table1[[#This Row],[Tenure]]&lt;5, 5%,10%))*Table1[[#This Row],[Salary]]</f>
        <v>1526.4088000000002</v>
      </c>
      <c r="Q264" cm="1">
        <f t="array" ref="Q264">_xlfn.IFS(Table1[[#This Row],[Tenure]]&lt;3, 2%,Table1[[#This Row],[Tenure]]&lt;5, 5%,TRUE, 10%)*Table1[[#This Row],[Salary]]</f>
        <v>1526.4088000000002</v>
      </c>
    </row>
    <row r="265" spans="2:17" x14ac:dyDescent="0.3">
      <c r="B265" t="s">
        <v>730</v>
      </c>
      <c r="C265" t="s">
        <v>731</v>
      </c>
      <c r="D265" t="s">
        <v>732</v>
      </c>
      <c r="E265" t="s">
        <v>16</v>
      </c>
      <c r="F265" t="s">
        <v>94</v>
      </c>
      <c r="G265" s="8">
        <v>110906.35</v>
      </c>
      <c r="H265" t="s">
        <v>37</v>
      </c>
      <c r="I265">
        <v>43434</v>
      </c>
      <c r="J265">
        <v>1</v>
      </c>
      <c r="K265" t="s">
        <v>632</v>
      </c>
      <c r="L265" t="s">
        <v>20</v>
      </c>
      <c r="M265">
        <v>5.5616438356164384</v>
      </c>
      <c r="N265" t="s">
        <v>27</v>
      </c>
      <c r="O265" s="8">
        <f>Table1[[#This Row],[Salary]]*$H$3</f>
        <v>11090.635000000002</v>
      </c>
      <c r="P265" s="8">
        <f>IF(Table1[[#This Row],[Tenure]]&lt;3, 2%,IF(Table1[[#This Row],[Tenure]]&lt;5, 5%,10%))*Table1[[#This Row],[Salary]]</f>
        <v>11090.635000000002</v>
      </c>
      <c r="Q265" cm="1">
        <f t="array" ref="Q265">_xlfn.IFS(Table1[[#This Row],[Tenure]]&lt;3, 2%,Table1[[#This Row],[Tenure]]&lt;5, 5%,TRUE, 10%)*Table1[[#This Row],[Salary]]</f>
        <v>11090.635000000002</v>
      </c>
    </row>
    <row r="266" spans="2:17" x14ac:dyDescent="0.3">
      <c r="B266" t="s">
        <v>733</v>
      </c>
      <c r="C266" t="s">
        <v>734</v>
      </c>
      <c r="D266" t="s">
        <v>735</v>
      </c>
      <c r="E266" t="s">
        <v>16</v>
      </c>
      <c r="F266" t="s">
        <v>64</v>
      </c>
      <c r="G266" s="8">
        <v>29808.07</v>
      </c>
      <c r="H266" t="s">
        <v>57</v>
      </c>
      <c r="I266">
        <v>43291</v>
      </c>
      <c r="J266">
        <v>0.3</v>
      </c>
      <c r="K266" t="s">
        <v>632</v>
      </c>
      <c r="L266" t="s">
        <v>26</v>
      </c>
      <c r="M266">
        <v>5.9534246575342467</v>
      </c>
      <c r="N266" t="s">
        <v>21</v>
      </c>
      <c r="O266" s="8">
        <f>Table1[[#This Row],[Salary]]*$H$3</f>
        <v>2980.8070000000002</v>
      </c>
      <c r="P266" s="8">
        <f>IF(Table1[[#This Row],[Tenure]]&lt;3, 2%,IF(Table1[[#This Row],[Tenure]]&lt;5, 5%,10%))*Table1[[#This Row],[Salary]]</f>
        <v>2980.8070000000002</v>
      </c>
      <c r="Q266" cm="1">
        <f t="array" ref="Q266">_xlfn.IFS(Table1[[#This Row],[Tenure]]&lt;3, 2%,Table1[[#This Row],[Tenure]]&lt;5, 5%,TRUE, 10%)*Table1[[#This Row],[Salary]]</f>
        <v>2980.8070000000002</v>
      </c>
    </row>
    <row r="267" spans="2:17" x14ac:dyDescent="0.3">
      <c r="B267" t="s">
        <v>736</v>
      </c>
      <c r="C267" t="s">
        <v>737</v>
      </c>
      <c r="D267" t="s">
        <v>738</v>
      </c>
      <c r="E267" t="s">
        <v>35</v>
      </c>
      <c r="F267" t="s">
        <v>36</v>
      </c>
      <c r="G267" s="8">
        <v>47362.62</v>
      </c>
      <c r="H267" t="s">
        <v>57</v>
      </c>
      <c r="I267">
        <v>43973</v>
      </c>
      <c r="J267">
        <v>1</v>
      </c>
      <c r="K267" t="s">
        <v>632</v>
      </c>
      <c r="L267" t="s">
        <v>38</v>
      </c>
      <c r="M267">
        <v>4.0849315068493155</v>
      </c>
      <c r="N267" t="s">
        <v>27</v>
      </c>
      <c r="O267" s="8">
        <f>Table1[[#This Row],[Salary]]*$H$3</f>
        <v>4736.2620000000006</v>
      </c>
      <c r="P267" s="8">
        <f>IF(Table1[[#This Row],[Tenure]]&lt;3, 2%,IF(Table1[[#This Row],[Tenure]]&lt;5, 5%,10%))*Table1[[#This Row],[Salary]]</f>
        <v>2368.1310000000003</v>
      </c>
      <c r="Q267" cm="1">
        <f t="array" ref="Q267">_xlfn.IFS(Table1[[#This Row],[Tenure]]&lt;3, 2%,Table1[[#This Row],[Tenure]]&lt;5, 5%,TRUE, 10%)*Table1[[#This Row],[Salary]]</f>
        <v>2368.1310000000003</v>
      </c>
    </row>
  </sheetData>
  <mergeCells count="1">
    <mergeCell ref="A1:F2"/>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1E3A5-11F9-4D45-921C-81D8531B6A9E}">
  <dimension ref="A1:I18"/>
  <sheetViews>
    <sheetView workbookViewId="0">
      <selection activeCell="L13" sqref="L13"/>
    </sheetView>
  </sheetViews>
  <sheetFormatPr defaultRowHeight="14.4" x14ac:dyDescent="0.3"/>
  <cols>
    <col min="1" max="1" width="23.5546875" bestFit="1" customWidth="1"/>
    <col min="2" max="2" width="14.88671875" bestFit="1" customWidth="1"/>
    <col min="3" max="3" width="12.5546875" bestFit="1" customWidth="1"/>
    <col min="4" max="4" width="16.77734375" bestFit="1" customWidth="1"/>
    <col min="5" max="5" width="10.33203125" bestFit="1" customWidth="1"/>
  </cols>
  <sheetData>
    <row r="1" spans="1:9" x14ac:dyDescent="0.3">
      <c r="A1" s="30" t="s">
        <v>763</v>
      </c>
      <c r="B1" s="30"/>
      <c r="C1" s="30"/>
      <c r="D1" s="30"/>
      <c r="E1" s="30"/>
      <c r="F1" s="30"/>
      <c r="G1" s="30"/>
      <c r="H1" s="30"/>
      <c r="I1" s="30"/>
    </row>
    <row r="2" spans="1:9" x14ac:dyDescent="0.3">
      <c r="A2" s="30"/>
      <c r="B2" s="30"/>
      <c r="C2" s="30"/>
      <c r="D2" s="30"/>
      <c r="E2" s="30"/>
      <c r="F2" s="30"/>
      <c r="G2" s="30"/>
      <c r="H2" s="30"/>
      <c r="I2" s="30"/>
    </row>
    <row r="3" spans="1:9" x14ac:dyDescent="0.3">
      <c r="A3" s="35"/>
      <c r="B3" s="35"/>
      <c r="C3" s="35"/>
      <c r="D3" s="35"/>
      <c r="E3" s="35"/>
      <c r="F3" s="35"/>
      <c r="G3" s="35"/>
      <c r="H3" s="35"/>
      <c r="I3" s="35"/>
    </row>
    <row r="4" spans="1:9" x14ac:dyDescent="0.3">
      <c r="A4" s="35"/>
      <c r="B4" s="35"/>
      <c r="C4" s="35"/>
      <c r="D4" s="35"/>
      <c r="E4" s="35"/>
      <c r="F4" s="35"/>
      <c r="G4" s="35"/>
      <c r="H4" s="35"/>
      <c r="I4" s="35"/>
    </row>
    <row r="5" spans="1:9" x14ac:dyDescent="0.3">
      <c r="A5" s="31" t="s">
        <v>764</v>
      </c>
      <c r="B5" t="s">
        <v>766</v>
      </c>
      <c r="C5" t="s">
        <v>767</v>
      </c>
      <c r="D5" t="s">
        <v>768</v>
      </c>
      <c r="E5" t="s">
        <v>769</v>
      </c>
    </row>
    <row r="6" spans="1:9" x14ac:dyDescent="0.3">
      <c r="A6" s="32" t="s">
        <v>53</v>
      </c>
      <c r="B6" s="33">
        <v>5</v>
      </c>
      <c r="C6" s="34">
        <v>344946.92999999993</v>
      </c>
      <c r="D6" s="34">
        <v>68989.385999999984</v>
      </c>
      <c r="E6" s="33">
        <v>3.8</v>
      </c>
    </row>
    <row r="7" spans="1:9" x14ac:dyDescent="0.3">
      <c r="A7" s="32" t="s">
        <v>25</v>
      </c>
      <c r="B7" s="33">
        <v>10</v>
      </c>
      <c r="C7" s="34">
        <v>868405.17999999993</v>
      </c>
      <c r="D7" s="34">
        <v>86840.517999999996</v>
      </c>
      <c r="E7" s="33">
        <v>9.3000000000000007</v>
      </c>
    </row>
    <row r="8" spans="1:9" x14ac:dyDescent="0.3">
      <c r="A8" s="32" t="s">
        <v>36</v>
      </c>
      <c r="B8" s="33">
        <v>10</v>
      </c>
      <c r="C8" s="34">
        <v>900813.93</v>
      </c>
      <c r="D8" s="34">
        <v>90081.393000000011</v>
      </c>
      <c r="E8" s="33">
        <v>10</v>
      </c>
    </row>
    <row r="9" spans="1:9" x14ac:dyDescent="0.3">
      <c r="A9" s="32" t="s">
        <v>64</v>
      </c>
      <c r="B9" s="33">
        <v>5</v>
      </c>
      <c r="C9" s="34">
        <v>397408.04</v>
      </c>
      <c r="D9" s="34">
        <v>79481.607999999993</v>
      </c>
      <c r="E9" s="33">
        <v>5</v>
      </c>
    </row>
    <row r="10" spans="1:9" x14ac:dyDescent="0.3">
      <c r="A10" s="32" t="s">
        <v>49</v>
      </c>
      <c r="B10" s="33">
        <v>6</v>
      </c>
      <c r="C10" s="34">
        <v>504610.02</v>
      </c>
      <c r="D10" s="34">
        <v>84101.67</v>
      </c>
      <c r="E10" s="33">
        <v>5.4</v>
      </c>
    </row>
    <row r="11" spans="1:9" x14ac:dyDescent="0.3">
      <c r="A11" s="32" t="s">
        <v>42</v>
      </c>
      <c r="B11" s="33">
        <v>2</v>
      </c>
      <c r="C11" s="34">
        <v>106452.56</v>
      </c>
      <c r="D11" s="34">
        <v>53226.28</v>
      </c>
      <c r="E11" s="33">
        <v>1.6</v>
      </c>
    </row>
    <row r="12" spans="1:9" x14ac:dyDescent="0.3">
      <c r="A12" s="32" t="s">
        <v>94</v>
      </c>
      <c r="B12" s="33">
        <v>4</v>
      </c>
      <c r="C12" s="34">
        <v>394409.67</v>
      </c>
      <c r="D12" s="34">
        <v>98602.417499999996</v>
      </c>
      <c r="E12" s="33">
        <v>4</v>
      </c>
    </row>
    <row r="13" spans="1:9" x14ac:dyDescent="0.3">
      <c r="A13" s="32" t="s">
        <v>68</v>
      </c>
      <c r="B13" s="33">
        <v>2</v>
      </c>
      <c r="C13" s="34">
        <v>159734.53999999998</v>
      </c>
      <c r="D13" s="34">
        <v>79867.26999999999</v>
      </c>
      <c r="E13" s="33">
        <v>2</v>
      </c>
    </row>
    <row r="14" spans="1:9" x14ac:dyDescent="0.3">
      <c r="A14" s="32" t="s">
        <v>126</v>
      </c>
      <c r="B14" s="33">
        <v>2</v>
      </c>
      <c r="C14" s="34">
        <v>170989.77</v>
      </c>
      <c r="D14" s="34">
        <v>85494.884999999995</v>
      </c>
      <c r="E14" s="33">
        <v>1.4</v>
      </c>
    </row>
    <row r="15" spans="1:9" x14ac:dyDescent="0.3">
      <c r="A15" s="32" t="s">
        <v>87</v>
      </c>
      <c r="B15" s="33">
        <v>3</v>
      </c>
      <c r="C15" s="34">
        <v>227805.02000000002</v>
      </c>
      <c r="D15" s="34">
        <v>75935.006666666668</v>
      </c>
      <c r="E15" s="33">
        <v>3</v>
      </c>
    </row>
    <row r="16" spans="1:9" x14ac:dyDescent="0.3">
      <c r="A16" s="32" t="s">
        <v>116</v>
      </c>
      <c r="B16" s="33">
        <v>1</v>
      </c>
      <c r="C16" s="34">
        <v>30077.45</v>
      </c>
      <c r="D16" s="34">
        <v>30077.45</v>
      </c>
      <c r="E16" s="33">
        <v>1</v>
      </c>
    </row>
    <row r="17" spans="1:5" x14ac:dyDescent="0.3">
      <c r="A17" s="32" t="s">
        <v>17</v>
      </c>
      <c r="B17" s="33">
        <v>7</v>
      </c>
      <c r="C17" s="34">
        <v>563402.76</v>
      </c>
      <c r="D17" s="34">
        <v>80486.108571428573</v>
      </c>
      <c r="E17" s="33">
        <v>6.3</v>
      </c>
    </row>
    <row r="18" spans="1:5" x14ac:dyDescent="0.3">
      <c r="A18" s="32" t="s">
        <v>765</v>
      </c>
      <c r="B18" s="33">
        <v>57</v>
      </c>
      <c r="C18" s="34">
        <v>4669055.8699999973</v>
      </c>
      <c r="D18" s="34">
        <v>81913.260877192937</v>
      </c>
      <c r="E18" s="33">
        <v>52.8</v>
      </c>
    </row>
  </sheetData>
  <mergeCells count="1">
    <mergeCell ref="A1:I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126E7-3135-4273-80F0-E5BC199D0C06}">
  <dimension ref="A1:O265"/>
  <sheetViews>
    <sheetView topLeftCell="A241" workbookViewId="0">
      <selection activeCell="D243" sqref="D243"/>
    </sheetView>
  </sheetViews>
  <sheetFormatPr defaultRowHeight="14.4" x14ac:dyDescent="0.3"/>
  <cols>
    <col min="3" max="3" width="9.21875" bestFit="1" customWidth="1"/>
    <col min="4" max="4" width="12.6640625" bestFit="1" customWidth="1"/>
    <col min="5" max="5" width="13.88671875" bestFit="1" customWidth="1"/>
    <col min="6" max="6" width="12.6640625" bestFit="1" customWidth="1"/>
    <col min="7" max="7" width="23.5546875" bestFit="1" customWidth="1"/>
    <col min="8" max="8" width="11" style="8" bestFit="1" customWidth="1"/>
    <col min="9" max="9" width="14.5546875" bestFit="1" customWidth="1"/>
    <col min="10" max="10" width="11.5546875" bestFit="1" customWidth="1"/>
    <col min="11" max="11" width="6.109375" bestFit="1" customWidth="1"/>
    <col min="12" max="12" width="15.88671875" bestFit="1" customWidth="1"/>
    <col min="13" max="13" width="21.5546875" bestFit="1" customWidth="1"/>
    <col min="14" max="14" width="12" bestFit="1" customWidth="1"/>
    <col min="15" max="15" width="12.33203125" bestFit="1" customWidth="1"/>
  </cols>
  <sheetData>
    <row r="1" spans="1:15" x14ac:dyDescent="0.3">
      <c r="A1" s="18"/>
      <c r="B1" s="18"/>
      <c r="C1" s="18"/>
      <c r="D1" s="18"/>
      <c r="E1" s="18"/>
      <c r="F1" s="18"/>
      <c r="G1" s="18"/>
      <c r="H1" s="18"/>
      <c r="I1" s="18"/>
    </row>
    <row r="2" spans="1:15" x14ac:dyDescent="0.3">
      <c r="A2" s="18"/>
      <c r="B2" s="18"/>
      <c r="C2" s="18"/>
      <c r="D2" s="18"/>
      <c r="E2" s="18"/>
      <c r="F2" s="18"/>
      <c r="G2" s="18"/>
      <c r="H2" s="18"/>
      <c r="I2" s="18"/>
    </row>
    <row r="5" spans="1:15" x14ac:dyDescent="0.3">
      <c r="C5" t="s">
        <v>0</v>
      </c>
      <c r="D5" t="s">
        <v>1</v>
      </c>
      <c r="E5" t="s">
        <v>2</v>
      </c>
      <c r="F5" t="s">
        <v>3</v>
      </c>
      <c r="G5" t="s">
        <v>4</v>
      </c>
      <c r="H5" s="8" t="s">
        <v>5</v>
      </c>
      <c r="I5" t="s">
        <v>6</v>
      </c>
      <c r="J5" t="s">
        <v>7</v>
      </c>
      <c r="K5" t="s">
        <v>8</v>
      </c>
      <c r="L5" t="s">
        <v>9</v>
      </c>
      <c r="M5" t="s">
        <v>10</v>
      </c>
      <c r="N5" t="s">
        <v>11</v>
      </c>
      <c r="O5" t="s">
        <v>12</v>
      </c>
    </row>
    <row r="6" spans="1:15" hidden="1" x14ac:dyDescent="0.3">
      <c r="C6" t="s">
        <v>13</v>
      </c>
      <c r="D6" t="s">
        <v>14</v>
      </c>
      <c r="E6" t="s">
        <v>15</v>
      </c>
      <c r="F6" t="s">
        <v>16</v>
      </c>
      <c r="G6" t="s">
        <v>17</v>
      </c>
      <c r="H6" s="8">
        <v>96135.75</v>
      </c>
      <c r="I6" t="s">
        <v>18</v>
      </c>
      <c r="J6">
        <v>44025</v>
      </c>
      <c r="K6">
        <v>0.3</v>
      </c>
      <c r="L6" t="s">
        <v>19</v>
      </c>
      <c r="M6" t="s">
        <v>20</v>
      </c>
      <c r="N6">
        <v>3.9424657534246577</v>
      </c>
      <c r="O6" t="s">
        <v>21</v>
      </c>
    </row>
    <row r="7" spans="1:15" hidden="1" x14ac:dyDescent="0.3">
      <c r="C7" t="s">
        <v>22</v>
      </c>
      <c r="D7" t="s">
        <v>23</v>
      </c>
      <c r="E7" t="s">
        <v>24</v>
      </c>
      <c r="F7" t="s">
        <v>16</v>
      </c>
      <c r="G7" t="s">
        <v>25</v>
      </c>
      <c r="H7" s="8">
        <v>70649.460000000006</v>
      </c>
      <c r="I7" t="s">
        <v>18</v>
      </c>
      <c r="J7">
        <v>43843</v>
      </c>
      <c r="K7">
        <v>1</v>
      </c>
      <c r="L7" t="s">
        <v>19</v>
      </c>
      <c r="M7" t="s">
        <v>26</v>
      </c>
      <c r="N7">
        <v>4.441095890410959</v>
      </c>
      <c r="O7" t="s">
        <v>27</v>
      </c>
    </row>
    <row r="8" spans="1:15" hidden="1" x14ac:dyDescent="0.3">
      <c r="C8" t="s">
        <v>28</v>
      </c>
      <c r="D8" t="s">
        <v>29</v>
      </c>
      <c r="E8" t="s">
        <v>30</v>
      </c>
      <c r="F8" t="s">
        <v>16</v>
      </c>
      <c r="G8" t="s">
        <v>25</v>
      </c>
      <c r="H8" s="8">
        <v>80695.740000000005</v>
      </c>
      <c r="I8" t="s">
        <v>18</v>
      </c>
      <c r="J8">
        <v>43360</v>
      </c>
      <c r="K8">
        <v>1</v>
      </c>
      <c r="L8" t="s">
        <v>19</v>
      </c>
      <c r="M8" t="s">
        <v>31</v>
      </c>
      <c r="N8">
        <v>5.7643835616438359</v>
      </c>
      <c r="O8" t="s">
        <v>27</v>
      </c>
    </row>
    <row r="9" spans="1:15" hidden="1" x14ac:dyDescent="0.3">
      <c r="C9" t="s">
        <v>28</v>
      </c>
      <c r="D9" t="s">
        <v>29</v>
      </c>
      <c r="E9" t="s">
        <v>30</v>
      </c>
      <c r="F9" t="s">
        <v>16</v>
      </c>
      <c r="G9" t="s">
        <v>25</v>
      </c>
      <c r="H9" s="8">
        <v>80695.740000000005</v>
      </c>
      <c r="I9" t="s">
        <v>18</v>
      </c>
      <c r="J9">
        <v>43360</v>
      </c>
      <c r="K9">
        <v>1</v>
      </c>
      <c r="L9" t="s">
        <v>19</v>
      </c>
      <c r="M9" t="s">
        <v>31</v>
      </c>
      <c r="N9">
        <v>5.7643835616438359</v>
      </c>
      <c r="O9" t="s">
        <v>27</v>
      </c>
    </row>
    <row r="10" spans="1:15" hidden="1" x14ac:dyDescent="0.3">
      <c r="C10" t="s">
        <v>32</v>
      </c>
      <c r="D10" t="s">
        <v>33</v>
      </c>
      <c r="E10" t="s">
        <v>34</v>
      </c>
      <c r="F10" t="s">
        <v>35</v>
      </c>
      <c r="G10" t="s">
        <v>36</v>
      </c>
      <c r="H10" s="8">
        <v>120000</v>
      </c>
      <c r="I10" t="s">
        <v>37</v>
      </c>
      <c r="J10">
        <v>43416</v>
      </c>
      <c r="K10">
        <v>1</v>
      </c>
      <c r="L10" t="s">
        <v>19</v>
      </c>
      <c r="M10" t="s">
        <v>38</v>
      </c>
      <c r="N10">
        <v>5.6109589041095891</v>
      </c>
      <c r="O10" t="s">
        <v>27</v>
      </c>
    </row>
    <row r="11" spans="1:15" hidden="1" x14ac:dyDescent="0.3">
      <c r="C11" t="s">
        <v>39</v>
      </c>
      <c r="D11" t="s">
        <v>40</v>
      </c>
      <c r="E11" t="s">
        <v>41</v>
      </c>
      <c r="F11" t="s">
        <v>16</v>
      </c>
      <c r="G11" t="s">
        <v>42</v>
      </c>
      <c r="H11" s="8">
        <v>67905.8</v>
      </c>
      <c r="I11" t="s">
        <v>18</v>
      </c>
      <c r="J11">
        <v>44194</v>
      </c>
      <c r="K11">
        <v>1</v>
      </c>
      <c r="L11" t="s">
        <v>19</v>
      </c>
      <c r="M11" t="s">
        <v>38</v>
      </c>
      <c r="N11">
        <v>3.4794520547945207</v>
      </c>
      <c r="O11" t="s">
        <v>27</v>
      </c>
    </row>
    <row r="12" spans="1:15" hidden="1" x14ac:dyDescent="0.3">
      <c r="C12" t="s">
        <v>43</v>
      </c>
      <c r="D12" t="s">
        <v>44</v>
      </c>
      <c r="E12" t="s">
        <v>45</v>
      </c>
      <c r="F12" t="s">
        <v>16</v>
      </c>
      <c r="G12" t="s">
        <v>25</v>
      </c>
      <c r="H12" s="8">
        <v>68980.52</v>
      </c>
      <c r="I12" t="s">
        <v>18</v>
      </c>
      <c r="J12">
        <v>43494</v>
      </c>
      <c r="K12">
        <v>0.8</v>
      </c>
      <c r="L12" t="s">
        <v>19</v>
      </c>
      <c r="M12" t="s">
        <v>38</v>
      </c>
      <c r="N12">
        <v>5.397260273972603</v>
      </c>
      <c r="O12" t="s">
        <v>21</v>
      </c>
    </row>
    <row r="13" spans="1:15" hidden="1" x14ac:dyDescent="0.3">
      <c r="C13" t="s">
        <v>46</v>
      </c>
      <c r="D13" t="s">
        <v>47</v>
      </c>
      <c r="E13" t="s">
        <v>48</v>
      </c>
      <c r="F13" t="s">
        <v>16</v>
      </c>
      <c r="G13" t="s">
        <v>49</v>
      </c>
      <c r="H13" s="8">
        <v>63705.4</v>
      </c>
      <c r="I13" t="s">
        <v>18</v>
      </c>
      <c r="J13">
        <v>43682</v>
      </c>
      <c r="K13">
        <v>1</v>
      </c>
      <c r="L13" t="s">
        <v>19</v>
      </c>
      <c r="M13" t="s">
        <v>26</v>
      </c>
      <c r="N13">
        <v>4.882191780821918</v>
      </c>
      <c r="O13" t="s">
        <v>27</v>
      </c>
    </row>
    <row r="14" spans="1:15" hidden="1" x14ac:dyDescent="0.3">
      <c r="C14" t="s">
        <v>50</v>
      </c>
      <c r="D14" t="s">
        <v>51</v>
      </c>
      <c r="E14" t="s">
        <v>52</v>
      </c>
      <c r="F14" t="s">
        <v>16</v>
      </c>
      <c r="G14" t="s">
        <v>53</v>
      </c>
      <c r="H14" s="8">
        <v>114177.23</v>
      </c>
      <c r="I14" t="s">
        <v>37</v>
      </c>
      <c r="J14">
        <v>43908</v>
      </c>
      <c r="K14">
        <v>1</v>
      </c>
      <c r="L14" t="s">
        <v>19</v>
      </c>
      <c r="M14" t="s">
        <v>20</v>
      </c>
      <c r="N14">
        <v>4.2630136986301368</v>
      </c>
      <c r="O14" t="s">
        <v>27</v>
      </c>
    </row>
    <row r="15" spans="1:15" hidden="1" x14ac:dyDescent="0.3">
      <c r="C15" t="s">
        <v>54</v>
      </c>
      <c r="D15" t="s">
        <v>55</v>
      </c>
      <c r="E15" t="s">
        <v>56</v>
      </c>
      <c r="F15" t="s">
        <v>35</v>
      </c>
      <c r="G15" t="s">
        <v>49</v>
      </c>
      <c r="H15" s="8">
        <v>29774.76</v>
      </c>
      <c r="I15" t="s">
        <v>57</v>
      </c>
      <c r="J15">
        <v>44105</v>
      </c>
      <c r="K15">
        <v>1</v>
      </c>
      <c r="L15" t="s">
        <v>19</v>
      </c>
      <c r="M15" t="s">
        <v>20</v>
      </c>
      <c r="N15">
        <v>3.7232876712328768</v>
      </c>
      <c r="O15" t="s">
        <v>27</v>
      </c>
    </row>
    <row r="16" spans="1:15" hidden="1" x14ac:dyDescent="0.3">
      <c r="C16" t="s">
        <v>58</v>
      </c>
      <c r="D16" t="s">
        <v>59</v>
      </c>
      <c r="E16" t="s">
        <v>60</v>
      </c>
      <c r="F16" t="s">
        <v>35</v>
      </c>
      <c r="G16" t="s">
        <v>53</v>
      </c>
      <c r="H16" s="8">
        <v>52963.65</v>
      </c>
      <c r="I16" t="s">
        <v>18</v>
      </c>
      <c r="J16">
        <v>44288</v>
      </c>
      <c r="K16">
        <v>0.3</v>
      </c>
      <c r="L16" t="s">
        <v>19</v>
      </c>
      <c r="M16" t="s">
        <v>31</v>
      </c>
      <c r="N16">
        <v>3.2219178082191782</v>
      </c>
      <c r="O16" t="s">
        <v>21</v>
      </c>
    </row>
    <row r="17" spans="3:15" x14ac:dyDescent="0.3">
      <c r="C17" t="s">
        <v>61</v>
      </c>
      <c r="D17" t="s">
        <v>62</v>
      </c>
      <c r="E17" t="s">
        <v>63</v>
      </c>
      <c r="F17" t="s">
        <v>35</v>
      </c>
      <c r="G17" t="s">
        <v>64</v>
      </c>
      <c r="H17" s="8">
        <v>50310.09</v>
      </c>
      <c r="I17" t="s">
        <v>18</v>
      </c>
      <c r="J17">
        <v>44285</v>
      </c>
      <c r="K17">
        <v>0.4</v>
      </c>
      <c r="L17" t="s">
        <v>19</v>
      </c>
      <c r="M17" t="s">
        <v>26</v>
      </c>
      <c r="N17">
        <v>3.2301369863013698</v>
      </c>
      <c r="O17" t="s">
        <v>21</v>
      </c>
    </row>
    <row r="18" spans="3:15" hidden="1" x14ac:dyDescent="0.3">
      <c r="C18" t="s">
        <v>65</v>
      </c>
      <c r="D18" t="s">
        <v>66</v>
      </c>
      <c r="E18" t="s">
        <v>67</v>
      </c>
      <c r="F18" t="s">
        <v>16</v>
      </c>
      <c r="G18" t="s">
        <v>68</v>
      </c>
      <c r="H18" s="8">
        <v>84309.95</v>
      </c>
      <c r="I18" t="s">
        <v>18</v>
      </c>
      <c r="J18">
        <v>44501</v>
      </c>
      <c r="K18">
        <v>1</v>
      </c>
      <c r="L18" t="s">
        <v>19</v>
      </c>
      <c r="M18" t="s">
        <v>38</v>
      </c>
      <c r="N18">
        <v>2.6383561643835618</v>
      </c>
      <c r="O18" t="s">
        <v>27</v>
      </c>
    </row>
    <row r="19" spans="3:15" hidden="1" x14ac:dyDescent="0.3">
      <c r="C19" t="s">
        <v>69</v>
      </c>
      <c r="D19" t="s">
        <v>70</v>
      </c>
      <c r="E19" t="s">
        <v>71</v>
      </c>
      <c r="F19" t="s">
        <v>35</v>
      </c>
      <c r="G19" t="s">
        <v>53</v>
      </c>
      <c r="H19" s="8">
        <v>35936.31</v>
      </c>
      <c r="I19" t="s">
        <v>57</v>
      </c>
      <c r="J19">
        <v>43241</v>
      </c>
      <c r="K19">
        <v>1</v>
      </c>
      <c r="L19" t="s">
        <v>19</v>
      </c>
      <c r="M19" t="s">
        <v>72</v>
      </c>
      <c r="N19">
        <v>6.0904109589041093</v>
      </c>
      <c r="O19" t="s">
        <v>27</v>
      </c>
    </row>
    <row r="20" spans="3:15" hidden="1" x14ac:dyDescent="0.3">
      <c r="C20" t="s">
        <v>73</v>
      </c>
      <c r="D20" t="s">
        <v>74</v>
      </c>
      <c r="E20" t="s">
        <v>75</v>
      </c>
      <c r="F20" t="s">
        <v>35</v>
      </c>
      <c r="G20" t="s">
        <v>36</v>
      </c>
      <c r="H20" s="8">
        <v>112645.99</v>
      </c>
      <c r="I20" t="s">
        <v>37</v>
      </c>
      <c r="J20">
        <v>43759</v>
      </c>
      <c r="K20">
        <v>0.6</v>
      </c>
      <c r="L20" t="s">
        <v>19</v>
      </c>
      <c r="M20" t="s">
        <v>76</v>
      </c>
      <c r="N20">
        <v>4.6712328767123283</v>
      </c>
      <c r="O20" t="s">
        <v>21</v>
      </c>
    </row>
    <row r="21" spans="3:15" hidden="1" x14ac:dyDescent="0.3">
      <c r="C21" t="s">
        <v>77</v>
      </c>
      <c r="D21" t="s">
        <v>78</v>
      </c>
      <c r="E21" t="s">
        <v>79</v>
      </c>
      <c r="F21" t="s">
        <v>35</v>
      </c>
      <c r="G21" t="s">
        <v>53</v>
      </c>
      <c r="H21" s="8">
        <v>91645.04</v>
      </c>
      <c r="I21" t="s">
        <v>18</v>
      </c>
      <c r="J21">
        <v>44223</v>
      </c>
      <c r="K21">
        <v>1</v>
      </c>
      <c r="L21" t="s">
        <v>19</v>
      </c>
      <c r="M21" t="s">
        <v>80</v>
      </c>
      <c r="N21">
        <v>3.4</v>
      </c>
      <c r="O21" t="s">
        <v>27</v>
      </c>
    </row>
    <row r="22" spans="3:15" hidden="1" x14ac:dyDescent="0.3">
      <c r="C22" t="s">
        <v>81</v>
      </c>
      <c r="D22" t="s">
        <v>82</v>
      </c>
      <c r="E22" t="s">
        <v>83</v>
      </c>
      <c r="F22" t="s">
        <v>16</v>
      </c>
      <c r="G22" t="s">
        <v>36</v>
      </c>
      <c r="H22" s="8">
        <v>97105.19</v>
      </c>
      <c r="I22" t="s">
        <v>18</v>
      </c>
      <c r="J22">
        <v>44425</v>
      </c>
      <c r="K22">
        <v>1</v>
      </c>
      <c r="L22" t="s">
        <v>19</v>
      </c>
      <c r="M22" t="s">
        <v>31</v>
      </c>
      <c r="N22">
        <v>2.8465753424657536</v>
      </c>
      <c r="O22" t="s">
        <v>27</v>
      </c>
    </row>
    <row r="23" spans="3:15" hidden="1" x14ac:dyDescent="0.3">
      <c r="C23" t="s">
        <v>84</v>
      </c>
      <c r="D23" t="s">
        <v>85</v>
      </c>
      <c r="E23" t="s">
        <v>86</v>
      </c>
      <c r="F23" t="s">
        <v>35</v>
      </c>
      <c r="G23" t="s">
        <v>87</v>
      </c>
      <c r="H23" s="8">
        <v>84742.86</v>
      </c>
      <c r="I23" t="s">
        <v>18</v>
      </c>
      <c r="J23">
        <v>44098</v>
      </c>
      <c r="K23">
        <v>1</v>
      </c>
      <c r="L23" t="s">
        <v>19</v>
      </c>
      <c r="M23" t="s">
        <v>80</v>
      </c>
      <c r="N23">
        <v>3.7424657534246575</v>
      </c>
      <c r="O23" t="s">
        <v>27</v>
      </c>
    </row>
    <row r="24" spans="3:15" hidden="1" x14ac:dyDescent="0.3">
      <c r="C24" t="s">
        <v>88</v>
      </c>
      <c r="D24" t="s">
        <v>89</v>
      </c>
      <c r="E24" t="s">
        <v>90</v>
      </c>
      <c r="F24" t="s">
        <v>35</v>
      </c>
      <c r="G24" t="s">
        <v>25</v>
      </c>
      <c r="H24" s="8">
        <v>85918.61</v>
      </c>
      <c r="I24" t="s">
        <v>18</v>
      </c>
      <c r="J24">
        <v>43136</v>
      </c>
      <c r="K24">
        <v>1</v>
      </c>
      <c r="L24" t="s">
        <v>19</v>
      </c>
      <c r="M24" t="s">
        <v>31</v>
      </c>
      <c r="N24">
        <v>6.3780821917808215</v>
      </c>
      <c r="O24" t="s">
        <v>27</v>
      </c>
    </row>
    <row r="25" spans="3:15" hidden="1" x14ac:dyDescent="0.3">
      <c r="C25" t="s">
        <v>91</v>
      </c>
      <c r="D25" t="s">
        <v>92</v>
      </c>
      <c r="E25" t="s">
        <v>93</v>
      </c>
      <c r="F25" t="s">
        <v>16</v>
      </c>
      <c r="G25" t="s">
        <v>94</v>
      </c>
      <c r="H25" s="8">
        <v>72502.61</v>
      </c>
      <c r="I25" t="s">
        <v>18</v>
      </c>
      <c r="J25">
        <v>44235</v>
      </c>
      <c r="K25">
        <v>1</v>
      </c>
      <c r="L25" t="s">
        <v>19</v>
      </c>
      <c r="M25" t="s">
        <v>20</v>
      </c>
      <c r="N25">
        <v>3.3671232876712329</v>
      </c>
      <c r="O25" t="s">
        <v>27</v>
      </c>
    </row>
    <row r="26" spans="3:15" hidden="1" x14ac:dyDescent="0.3">
      <c r="C26" t="s">
        <v>95</v>
      </c>
      <c r="D26" t="s">
        <v>96</v>
      </c>
      <c r="E26" t="s">
        <v>97</v>
      </c>
      <c r="F26" t="s">
        <v>35</v>
      </c>
      <c r="G26" t="s">
        <v>87</v>
      </c>
      <c r="H26" s="8">
        <v>77096.05</v>
      </c>
      <c r="I26" t="s">
        <v>18</v>
      </c>
      <c r="J26">
        <v>43217</v>
      </c>
      <c r="K26">
        <v>1</v>
      </c>
      <c r="L26" t="s">
        <v>19</v>
      </c>
      <c r="M26" t="s">
        <v>72</v>
      </c>
      <c r="N26">
        <v>6.1561643835616442</v>
      </c>
      <c r="O26" t="s">
        <v>27</v>
      </c>
    </row>
    <row r="27" spans="3:15" hidden="1" x14ac:dyDescent="0.3">
      <c r="C27" t="s">
        <v>98</v>
      </c>
      <c r="D27" t="s">
        <v>99</v>
      </c>
      <c r="E27" t="s">
        <v>100</v>
      </c>
      <c r="F27" t="s">
        <v>16</v>
      </c>
      <c r="G27" t="s">
        <v>68</v>
      </c>
      <c r="H27" s="8">
        <v>50449.46</v>
      </c>
      <c r="I27" t="s">
        <v>18</v>
      </c>
      <c r="J27">
        <v>43418</v>
      </c>
      <c r="K27">
        <v>0.8</v>
      </c>
      <c r="L27" t="s">
        <v>19</v>
      </c>
      <c r="M27" t="s">
        <v>80</v>
      </c>
      <c r="N27">
        <v>5.6054794520547944</v>
      </c>
      <c r="O27" t="s">
        <v>21</v>
      </c>
    </row>
    <row r="28" spans="3:15" x14ac:dyDescent="0.3">
      <c r="C28" t="s">
        <v>101</v>
      </c>
      <c r="D28" t="s">
        <v>102</v>
      </c>
      <c r="E28" t="s">
        <v>103</v>
      </c>
      <c r="F28" t="s">
        <v>35</v>
      </c>
      <c r="G28" t="s">
        <v>64</v>
      </c>
      <c r="H28" s="8">
        <v>48525.71</v>
      </c>
      <c r="I28" t="s">
        <v>57</v>
      </c>
      <c r="J28">
        <v>43264</v>
      </c>
      <c r="K28">
        <v>1</v>
      </c>
      <c r="L28" t="s">
        <v>19</v>
      </c>
      <c r="M28" t="s">
        <v>26</v>
      </c>
      <c r="N28">
        <v>6.0273972602739727</v>
      </c>
      <c r="O28" t="s">
        <v>27</v>
      </c>
    </row>
    <row r="29" spans="3:15" hidden="1" x14ac:dyDescent="0.3">
      <c r="C29" t="s">
        <v>104</v>
      </c>
      <c r="D29" t="s">
        <v>105</v>
      </c>
      <c r="E29" t="s">
        <v>106</v>
      </c>
      <c r="F29" t="s">
        <v>35</v>
      </c>
      <c r="G29" t="s">
        <v>53</v>
      </c>
      <c r="H29" s="8">
        <v>36547.58</v>
      </c>
      <c r="I29" t="s">
        <v>57</v>
      </c>
      <c r="J29">
        <v>43416</v>
      </c>
      <c r="K29">
        <v>1</v>
      </c>
      <c r="L29" t="s">
        <v>19</v>
      </c>
      <c r="M29" t="s">
        <v>38</v>
      </c>
      <c r="N29">
        <v>5.6109589041095891</v>
      </c>
      <c r="O29" t="s">
        <v>27</v>
      </c>
    </row>
    <row r="30" spans="3:15" hidden="1" x14ac:dyDescent="0.3">
      <c r="C30" t="s">
        <v>104</v>
      </c>
      <c r="D30" t="s">
        <v>105</v>
      </c>
      <c r="E30" t="s">
        <v>106</v>
      </c>
      <c r="F30" t="s">
        <v>35</v>
      </c>
      <c r="G30" t="s">
        <v>53</v>
      </c>
      <c r="H30" s="8">
        <v>36547.58</v>
      </c>
      <c r="I30" t="s">
        <v>57</v>
      </c>
      <c r="J30">
        <v>43416</v>
      </c>
      <c r="K30">
        <v>1</v>
      </c>
      <c r="L30" t="s">
        <v>19</v>
      </c>
      <c r="M30" t="s">
        <v>38</v>
      </c>
      <c r="N30">
        <v>5.6109589041095891</v>
      </c>
      <c r="O30" t="s">
        <v>27</v>
      </c>
    </row>
    <row r="31" spans="3:15" hidden="1" x14ac:dyDescent="0.3">
      <c r="C31" t="s">
        <v>107</v>
      </c>
      <c r="D31" t="s">
        <v>108</v>
      </c>
      <c r="E31" t="s">
        <v>109</v>
      </c>
      <c r="F31" t="s">
        <v>35</v>
      </c>
      <c r="G31" t="s">
        <v>94</v>
      </c>
      <c r="H31" s="8">
        <v>115191.38</v>
      </c>
      <c r="I31" t="s">
        <v>37</v>
      </c>
      <c r="J31">
        <v>44004</v>
      </c>
      <c r="K31">
        <v>1</v>
      </c>
      <c r="L31" t="s">
        <v>19</v>
      </c>
      <c r="M31" t="s">
        <v>26</v>
      </c>
      <c r="N31">
        <v>4</v>
      </c>
      <c r="O31" t="s">
        <v>27</v>
      </c>
    </row>
    <row r="32" spans="3:15" hidden="1" x14ac:dyDescent="0.3">
      <c r="C32" t="s">
        <v>110</v>
      </c>
      <c r="D32" t="s">
        <v>111</v>
      </c>
      <c r="E32" t="s">
        <v>112</v>
      </c>
      <c r="F32" t="s">
        <v>16</v>
      </c>
      <c r="G32" t="s">
        <v>36</v>
      </c>
      <c r="H32" s="8">
        <v>58861.19</v>
      </c>
      <c r="I32" t="s">
        <v>18</v>
      </c>
      <c r="J32">
        <v>43654</v>
      </c>
      <c r="K32">
        <v>1</v>
      </c>
      <c r="L32" t="s">
        <v>19</v>
      </c>
      <c r="M32" t="s">
        <v>31</v>
      </c>
      <c r="N32">
        <v>4.9589041095890414</v>
      </c>
      <c r="O32" t="s">
        <v>27</v>
      </c>
    </row>
    <row r="33" spans="3:15" hidden="1" x14ac:dyDescent="0.3">
      <c r="C33" t="s">
        <v>113</v>
      </c>
      <c r="D33" t="s">
        <v>114</v>
      </c>
      <c r="E33" t="s">
        <v>115</v>
      </c>
      <c r="F33" t="s">
        <v>16</v>
      </c>
      <c r="G33" t="s">
        <v>116</v>
      </c>
      <c r="H33" s="8">
        <v>75974.990000000005</v>
      </c>
      <c r="I33" t="s">
        <v>18</v>
      </c>
      <c r="J33">
        <v>44172</v>
      </c>
      <c r="K33">
        <v>1</v>
      </c>
      <c r="L33" t="s">
        <v>19</v>
      </c>
      <c r="M33" t="s">
        <v>38</v>
      </c>
      <c r="N33">
        <v>3.5397260273972604</v>
      </c>
      <c r="O33" t="s">
        <v>27</v>
      </c>
    </row>
    <row r="34" spans="3:15" hidden="1" x14ac:dyDescent="0.3">
      <c r="C34" t="s">
        <v>117</v>
      </c>
      <c r="D34" t="s">
        <v>118</v>
      </c>
      <c r="E34" t="s">
        <v>119</v>
      </c>
      <c r="F34" t="s">
        <v>35</v>
      </c>
      <c r="G34" t="s">
        <v>53</v>
      </c>
      <c r="H34" s="8">
        <v>95954.02</v>
      </c>
      <c r="I34" t="s">
        <v>18</v>
      </c>
      <c r="J34">
        <v>43567</v>
      </c>
      <c r="K34">
        <v>0.3</v>
      </c>
      <c r="L34" t="s">
        <v>19</v>
      </c>
      <c r="M34" t="s">
        <v>26</v>
      </c>
      <c r="N34">
        <v>5.1972602739726028</v>
      </c>
      <c r="O34" t="s">
        <v>21</v>
      </c>
    </row>
    <row r="35" spans="3:15" hidden="1" x14ac:dyDescent="0.3">
      <c r="C35" t="s">
        <v>120</v>
      </c>
      <c r="D35" t="s">
        <v>121</v>
      </c>
      <c r="E35" t="s">
        <v>122</v>
      </c>
      <c r="F35" t="s">
        <v>16</v>
      </c>
      <c r="G35" t="s">
        <v>17</v>
      </c>
      <c r="H35" s="8">
        <v>102934.09</v>
      </c>
      <c r="I35" t="s">
        <v>37</v>
      </c>
      <c r="J35">
        <v>44315</v>
      </c>
      <c r="K35">
        <v>1</v>
      </c>
      <c r="L35" t="s">
        <v>19</v>
      </c>
      <c r="M35" t="s">
        <v>26</v>
      </c>
      <c r="N35">
        <v>3.1479452054794521</v>
      </c>
      <c r="O35" t="s">
        <v>27</v>
      </c>
    </row>
    <row r="36" spans="3:15" hidden="1" x14ac:dyDescent="0.3">
      <c r="C36" t="s">
        <v>123</v>
      </c>
      <c r="D36" t="s">
        <v>124</v>
      </c>
      <c r="E36" t="s">
        <v>125</v>
      </c>
      <c r="F36" t="s">
        <v>16</v>
      </c>
      <c r="G36" t="s">
        <v>126</v>
      </c>
      <c r="H36" s="8">
        <v>41934.71</v>
      </c>
      <c r="I36" t="s">
        <v>57</v>
      </c>
      <c r="J36">
        <v>43780</v>
      </c>
      <c r="K36">
        <v>1</v>
      </c>
      <c r="L36" t="s">
        <v>19</v>
      </c>
      <c r="M36" t="s">
        <v>38</v>
      </c>
      <c r="N36">
        <v>4.6136986301369864</v>
      </c>
      <c r="O36" t="s">
        <v>27</v>
      </c>
    </row>
    <row r="37" spans="3:15" hidden="1" x14ac:dyDescent="0.3">
      <c r="C37" t="s">
        <v>127</v>
      </c>
      <c r="D37" t="s">
        <v>128</v>
      </c>
      <c r="E37" t="s">
        <v>129</v>
      </c>
      <c r="F37" t="s">
        <v>35</v>
      </c>
      <c r="G37" t="s">
        <v>94</v>
      </c>
      <c r="H37" s="8">
        <v>104335.03999999999</v>
      </c>
      <c r="I37" t="s">
        <v>37</v>
      </c>
      <c r="J37">
        <v>43874</v>
      </c>
      <c r="K37">
        <v>1</v>
      </c>
      <c r="L37" t="s">
        <v>19</v>
      </c>
      <c r="M37" t="s">
        <v>31</v>
      </c>
      <c r="N37">
        <v>4.3561643835616435</v>
      </c>
      <c r="O37" t="s">
        <v>27</v>
      </c>
    </row>
    <row r="38" spans="3:15" hidden="1" x14ac:dyDescent="0.3">
      <c r="C38" t="s">
        <v>130</v>
      </c>
      <c r="D38" t="s">
        <v>131</v>
      </c>
      <c r="E38" t="s">
        <v>132</v>
      </c>
      <c r="F38" t="s">
        <v>16</v>
      </c>
      <c r="G38" t="s">
        <v>87</v>
      </c>
      <c r="H38" s="8">
        <v>81897.789999999994</v>
      </c>
      <c r="I38" t="s">
        <v>18</v>
      </c>
      <c r="J38">
        <v>43146</v>
      </c>
      <c r="K38">
        <v>1</v>
      </c>
      <c r="L38" t="s">
        <v>19</v>
      </c>
      <c r="M38" t="s">
        <v>80</v>
      </c>
      <c r="N38">
        <v>6.3506849315068497</v>
      </c>
      <c r="O38" t="s">
        <v>27</v>
      </c>
    </row>
    <row r="39" spans="3:15" hidden="1" x14ac:dyDescent="0.3">
      <c r="C39" t="s">
        <v>133</v>
      </c>
      <c r="D39" t="s">
        <v>134</v>
      </c>
      <c r="E39" t="s">
        <v>135</v>
      </c>
      <c r="F39" t="s">
        <v>16</v>
      </c>
      <c r="G39" t="s">
        <v>36</v>
      </c>
      <c r="H39" s="8">
        <v>78378.2</v>
      </c>
      <c r="I39" t="s">
        <v>18</v>
      </c>
      <c r="J39">
        <v>43465</v>
      </c>
      <c r="K39">
        <v>0.4</v>
      </c>
      <c r="L39" t="s">
        <v>19</v>
      </c>
      <c r="M39" t="s">
        <v>38</v>
      </c>
      <c r="N39">
        <v>5.4767123287671229</v>
      </c>
      <c r="O39" t="s">
        <v>21</v>
      </c>
    </row>
    <row r="40" spans="3:15" x14ac:dyDescent="0.3">
      <c r="C40" t="s">
        <v>136</v>
      </c>
      <c r="D40" t="s">
        <v>137</v>
      </c>
      <c r="E40" t="s">
        <v>138</v>
      </c>
      <c r="F40" t="s">
        <v>16</v>
      </c>
      <c r="G40" t="s">
        <v>64</v>
      </c>
      <c r="H40" s="8">
        <v>61994.76</v>
      </c>
      <c r="I40" t="s">
        <v>18</v>
      </c>
      <c r="J40">
        <v>43794</v>
      </c>
      <c r="K40">
        <v>0.3</v>
      </c>
      <c r="L40" t="s">
        <v>19</v>
      </c>
      <c r="M40" t="s">
        <v>26</v>
      </c>
      <c r="N40">
        <v>4.5753424657534243</v>
      </c>
      <c r="O40" t="s">
        <v>21</v>
      </c>
    </row>
    <row r="41" spans="3:15" hidden="1" x14ac:dyDescent="0.3">
      <c r="C41" t="s">
        <v>139</v>
      </c>
      <c r="D41" t="s">
        <v>140</v>
      </c>
      <c r="E41" t="s">
        <v>141</v>
      </c>
      <c r="F41" t="s">
        <v>35</v>
      </c>
      <c r="G41" t="s">
        <v>42</v>
      </c>
      <c r="H41" s="8">
        <v>37362.300000000003</v>
      </c>
      <c r="I41" t="s">
        <v>57</v>
      </c>
      <c r="J41">
        <v>43642</v>
      </c>
      <c r="K41">
        <v>1</v>
      </c>
      <c r="L41" t="s">
        <v>19</v>
      </c>
      <c r="M41" t="s">
        <v>80</v>
      </c>
      <c r="N41">
        <v>4.9917808219178079</v>
      </c>
      <c r="O41" t="s">
        <v>27</v>
      </c>
    </row>
    <row r="42" spans="3:15" hidden="1" x14ac:dyDescent="0.3">
      <c r="C42" t="s">
        <v>142</v>
      </c>
      <c r="D42" t="s">
        <v>143</v>
      </c>
      <c r="E42" t="s">
        <v>144</v>
      </c>
      <c r="F42" t="s">
        <v>16</v>
      </c>
      <c r="G42" t="s">
        <v>17</v>
      </c>
      <c r="H42" s="8">
        <v>84745.93</v>
      </c>
      <c r="I42" t="s">
        <v>18</v>
      </c>
      <c r="J42">
        <v>43707</v>
      </c>
      <c r="K42">
        <v>1</v>
      </c>
      <c r="L42" t="s">
        <v>19</v>
      </c>
      <c r="M42" t="s">
        <v>20</v>
      </c>
      <c r="N42">
        <v>4.8136986301369866</v>
      </c>
      <c r="O42" t="s">
        <v>27</v>
      </c>
    </row>
    <row r="43" spans="3:15" hidden="1" x14ac:dyDescent="0.3">
      <c r="C43" t="s">
        <v>145</v>
      </c>
      <c r="D43" t="s">
        <v>146</v>
      </c>
      <c r="E43" t="s">
        <v>147</v>
      </c>
      <c r="F43" t="s">
        <v>35</v>
      </c>
      <c r="G43" t="s">
        <v>126</v>
      </c>
      <c r="H43" s="8">
        <v>32192.15</v>
      </c>
      <c r="I43" t="s">
        <v>57</v>
      </c>
      <c r="J43">
        <v>44473</v>
      </c>
      <c r="K43">
        <v>1</v>
      </c>
      <c r="L43" t="s">
        <v>19</v>
      </c>
      <c r="M43" t="s">
        <v>26</v>
      </c>
      <c r="N43">
        <v>2.7150684931506848</v>
      </c>
      <c r="O43" t="s">
        <v>27</v>
      </c>
    </row>
    <row r="44" spans="3:15" hidden="1" x14ac:dyDescent="0.3">
      <c r="C44" t="s">
        <v>148</v>
      </c>
      <c r="D44" t="s">
        <v>149</v>
      </c>
      <c r="E44" t="s">
        <v>150</v>
      </c>
      <c r="F44" t="s">
        <v>35</v>
      </c>
      <c r="G44" t="s">
        <v>116</v>
      </c>
      <c r="H44" s="8">
        <v>36714.379999999997</v>
      </c>
      <c r="I44" t="s">
        <v>57</v>
      </c>
      <c r="J44">
        <v>44175</v>
      </c>
      <c r="K44">
        <v>1</v>
      </c>
      <c r="L44" t="s">
        <v>19</v>
      </c>
      <c r="M44" t="s">
        <v>72</v>
      </c>
      <c r="N44">
        <v>3.5315068493150683</v>
      </c>
      <c r="O44" t="s">
        <v>27</v>
      </c>
    </row>
    <row r="45" spans="3:15" hidden="1" x14ac:dyDescent="0.3">
      <c r="C45" t="s">
        <v>151</v>
      </c>
      <c r="D45" t="s">
        <v>152</v>
      </c>
      <c r="E45" t="s">
        <v>153</v>
      </c>
      <c r="F45" t="s">
        <v>16</v>
      </c>
      <c r="G45" t="s">
        <v>87</v>
      </c>
      <c r="H45" s="8">
        <v>89690.38</v>
      </c>
      <c r="I45" t="s">
        <v>18</v>
      </c>
      <c r="J45">
        <v>43206</v>
      </c>
      <c r="K45">
        <v>1</v>
      </c>
      <c r="L45" t="s">
        <v>19</v>
      </c>
      <c r="M45" t="s">
        <v>20</v>
      </c>
      <c r="N45">
        <v>6.1863013698630134</v>
      </c>
      <c r="O45" t="s">
        <v>27</v>
      </c>
    </row>
    <row r="46" spans="3:15" hidden="1" x14ac:dyDescent="0.3">
      <c r="C46" t="s">
        <v>154</v>
      </c>
      <c r="D46" t="s">
        <v>155</v>
      </c>
      <c r="E46" t="s">
        <v>156</v>
      </c>
      <c r="F46" t="s">
        <v>16</v>
      </c>
      <c r="G46" t="s">
        <v>126</v>
      </c>
      <c r="H46" s="8">
        <v>39535.49</v>
      </c>
      <c r="I46" t="s">
        <v>57</v>
      </c>
      <c r="J46">
        <v>43397</v>
      </c>
      <c r="K46">
        <v>0.3</v>
      </c>
      <c r="L46" t="s">
        <v>19</v>
      </c>
      <c r="M46" t="s">
        <v>38</v>
      </c>
      <c r="N46">
        <v>5.6630136986301371</v>
      </c>
      <c r="O46" t="s">
        <v>21</v>
      </c>
    </row>
    <row r="47" spans="3:15" hidden="1" x14ac:dyDescent="0.3">
      <c r="C47" t="s">
        <v>157</v>
      </c>
      <c r="D47" t="s">
        <v>158</v>
      </c>
      <c r="E47" t="s">
        <v>159</v>
      </c>
      <c r="F47" t="s">
        <v>35</v>
      </c>
      <c r="G47" t="s">
        <v>126</v>
      </c>
      <c r="H47" s="8">
        <v>62195.47</v>
      </c>
      <c r="I47" t="s">
        <v>18</v>
      </c>
      <c r="J47">
        <v>44434</v>
      </c>
      <c r="K47">
        <v>1</v>
      </c>
      <c r="L47" t="s">
        <v>19</v>
      </c>
      <c r="M47" t="s">
        <v>38</v>
      </c>
      <c r="N47">
        <v>2.8219178082191783</v>
      </c>
      <c r="O47" t="s">
        <v>27</v>
      </c>
    </row>
    <row r="48" spans="3:15" x14ac:dyDescent="0.3">
      <c r="C48" t="s">
        <v>160</v>
      </c>
      <c r="D48" t="s">
        <v>161</v>
      </c>
      <c r="E48" t="s">
        <v>162</v>
      </c>
      <c r="F48" t="s">
        <v>35</v>
      </c>
      <c r="G48" t="s">
        <v>64</v>
      </c>
      <c r="H48" s="8">
        <v>72876.91</v>
      </c>
      <c r="I48" t="s">
        <v>18</v>
      </c>
      <c r="J48">
        <v>43837</v>
      </c>
      <c r="K48">
        <v>1</v>
      </c>
      <c r="L48" t="s">
        <v>19</v>
      </c>
      <c r="M48" t="s">
        <v>38</v>
      </c>
      <c r="N48">
        <v>4.4575342465753423</v>
      </c>
      <c r="O48" t="s">
        <v>27</v>
      </c>
    </row>
    <row r="49" spans="3:15" hidden="1" x14ac:dyDescent="0.3">
      <c r="C49" t="s">
        <v>163</v>
      </c>
      <c r="D49" t="s">
        <v>164</v>
      </c>
      <c r="E49" t="s">
        <v>165</v>
      </c>
      <c r="F49" t="s">
        <v>35</v>
      </c>
      <c r="G49" t="s">
        <v>49</v>
      </c>
      <c r="H49" s="8">
        <v>66572.58</v>
      </c>
      <c r="I49" t="s">
        <v>18</v>
      </c>
      <c r="J49">
        <v>44193</v>
      </c>
      <c r="K49">
        <v>1</v>
      </c>
      <c r="L49" t="s">
        <v>19</v>
      </c>
      <c r="M49" t="s">
        <v>72</v>
      </c>
      <c r="N49">
        <v>3.4821917808219176</v>
      </c>
      <c r="O49" t="s">
        <v>27</v>
      </c>
    </row>
    <row r="50" spans="3:15" hidden="1" x14ac:dyDescent="0.3">
      <c r="C50" t="s">
        <v>163</v>
      </c>
      <c r="D50" t="s">
        <v>166</v>
      </c>
      <c r="E50" t="s">
        <v>167</v>
      </c>
      <c r="F50" t="s">
        <v>35</v>
      </c>
      <c r="G50" t="s">
        <v>49</v>
      </c>
      <c r="H50" s="8">
        <v>66572.58</v>
      </c>
      <c r="I50" t="s">
        <v>18</v>
      </c>
      <c r="J50">
        <v>44193</v>
      </c>
      <c r="K50">
        <v>1</v>
      </c>
      <c r="L50" t="s">
        <v>19</v>
      </c>
      <c r="M50" t="s">
        <v>72</v>
      </c>
      <c r="N50">
        <v>3.4821917808219176</v>
      </c>
      <c r="O50" t="s">
        <v>27</v>
      </c>
    </row>
    <row r="51" spans="3:15" x14ac:dyDescent="0.3">
      <c r="C51" t="s">
        <v>168</v>
      </c>
      <c r="D51" t="s">
        <v>169</v>
      </c>
      <c r="E51" t="s">
        <v>170</v>
      </c>
      <c r="F51" t="s">
        <v>16</v>
      </c>
      <c r="G51" t="s">
        <v>64</v>
      </c>
      <c r="H51" s="8">
        <v>35943.620000000003</v>
      </c>
      <c r="I51" t="s">
        <v>57</v>
      </c>
      <c r="J51">
        <v>44078</v>
      </c>
      <c r="K51">
        <v>1</v>
      </c>
      <c r="L51" t="s">
        <v>19</v>
      </c>
      <c r="M51" t="s">
        <v>31</v>
      </c>
      <c r="N51">
        <v>3.7972602739726029</v>
      </c>
      <c r="O51" t="s">
        <v>27</v>
      </c>
    </row>
    <row r="52" spans="3:15" hidden="1" x14ac:dyDescent="0.3">
      <c r="C52" t="s">
        <v>171</v>
      </c>
      <c r="D52" t="s">
        <v>172</v>
      </c>
      <c r="E52" t="s">
        <v>173</v>
      </c>
      <c r="F52" t="s">
        <v>35</v>
      </c>
      <c r="G52" t="s">
        <v>53</v>
      </c>
      <c r="H52" s="8">
        <v>119022.49</v>
      </c>
      <c r="I52" t="s">
        <v>37</v>
      </c>
      <c r="J52">
        <v>44431</v>
      </c>
      <c r="K52">
        <v>1</v>
      </c>
      <c r="L52" t="s">
        <v>19</v>
      </c>
      <c r="M52" t="s">
        <v>80</v>
      </c>
      <c r="N52">
        <v>2.8301369863013699</v>
      </c>
      <c r="O52" t="s">
        <v>27</v>
      </c>
    </row>
    <row r="53" spans="3:15" hidden="1" x14ac:dyDescent="0.3">
      <c r="C53" t="s">
        <v>174</v>
      </c>
      <c r="D53" t="s">
        <v>175</v>
      </c>
      <c r="E53" t="s">
        <v>176</v>
      </c>
      <c r="F53" t="s">
        <v>35</v>
      </c>
      <c r="G53" t="s">
        <v>42</v>
      </c>
      <c r="H53" s="8">
        <v>65699.02</v>
      </c>
      <c r="I53" t="s">
        <v>18</v>
      </c>
      <c r="J53">
        <v>43951</v>
      </c>
      <c r="K53">
        <v>1</v>
      </c>
      <c r="L53" t="s">
        <v>19</v>
      </c>
      <c r="M53" t="s">
        <v>31</v>
      </c>
      <c r="N53">
        <v>4.1452054794520548</v>
      </c>
      <c r="O53" t="s">
        <v>27</v>
      </c>
    </row>
    <row r="54" spans="3:15" hidden="1" x14ac:dyDescent="0.3">
      <c r="C54" t="s">
        <v>177</v>
      </c>
      <c r="D54" t="s">
        <v>178</v>
      </c>
      <c r="E54" t="s">
        <v>179</v>
      </c>
      <c r="F54" t="s">
        <v>16</v>
      </c>
      <c r="G54" t="s">
        <v>126</v>
      </c>
      <c r="H54" s="8">
        <v>47551.89</v>
      </c>
      <c r="I54" t="s">
        <v>57</v>
      </c>
      <c r="J54">
        <v>43468</v>
      </c>
      <c r="K54">
        <v>1</v>
      </c>
      <c r="L54" t="s">
        <v>19</v>
      </c>
      <c r="M54" t="s">
        <v>80</v>
      </c>
      <c r="N54">
        <v>5.4684931506849317</v>
      </c>
      <c r="O54" t="s">
        <v>27</v>
      </c>
    </row>
    <row r="55" spans="3:15" hidden="1" x14ac:dyDescent="0.3">
      <c r="C55" t="s">
        <v>180</v>
      </c>
      <c r="D55" t="s">
        <v>29</v>
      </c>
      <c r="E55" t="s">
        <v>30</v>
      </c>
      <c r="F55" t="s">
        <v>16</v>
      </c>
      <c r="G55" t="s">
        <v>25</v>
      </c>
      <c r="H55" s="8">
        <v>80695.740000000005</v>
      </c>
      <c r="I55" t="s">
        <v>18</v>
      </c>
      <c r="J55">
        <v>43787</v>
      </c>
      <c r="K55">
        <v>0.8</v>
      </c>
      <c r="L55" t="s">
        <v>19</v>
      </c>
      <c r="M55" t="s">
        <v>31</v>
      </c>
      <c r="N55">
        <v>4.5945205479452058</v>
      </c>
      <c r="O55" t="s">
        <v>21</v>
      </c>
    </row>
    <row r="56" spans="3:15" hidden="1" x14ac:dyDescent="0.3">
      <c r="C56" t="s">
        <v>181</v>
      </c>
      <c r="D56" t="s">
        <v>182</v>
      </c>
      <c r="E56" t="s">
        <v>183</v>
      </c>
      <c r="F56" t="s">
        <v>16</v>
      </c>
      <c r="G56" t="s">
        <v>68</v>
      </c>
      <c r="H56" s="8">
        <v>92336.08</v>
      </c>
      <c r="I56" t="s">
        <v>18</v>
      </c>
      <c r="J56">
        <v>44431</v>
      </c>
      <c r="K56">
        <v>1</v>
      </c>
      <c r="L56" t="s">
        <v>19</v>
      </c>
      <c r="M56" t="s">
        <v>26</v>
      </c>
      <c r="N56">
        <v>2.8301369863013699</v>
      </c>
      <c r="O56" t="s">
        <v>27</v>
      </c>
    </row>
    <row r="57" spans="3:15" hidden="1" x14ac:dyDescent="0.3">
      <c r="C57" t="s">
        <v>184</v>
      </c>
      <c r="D57" t="s">
        <v>185</v>
      </c>
      <c r="E57" t="s">
        <v>186</v>
      </c>
      <c r="F57" t="s">
        <v>16</v>
      </c>
      <c r="G57" t="s">
        <v>25</v>
      </c>
      <c r="H57" s="8">
        <v>69192.850000000006</v>
      </c>
      <c r="I57" t="s">
        <v>18</v>
      </c>
      <c r="J57">
        <v>44305</v>
      </c>
      <c r="K57">
        <v>1</v>
      </c>
      <c r="L57" t="s">
        <v>19</v>
      </c>
      <c r="M57" t="s">
        <v>31</v>
      </c>
      <c r="N57">
        <v>3.1753424657534248</v>
      </c>
      <c r="O57" t="s">
        <v>27</v>
      </c>
    </row>
    <row r="58" spans="3:15" hidden="1" x14ac:dyDescent="0.3">
      <c r="C58" t="s">
        <v>187</v>
      </c>
      <c r="D58" t="s">
        <v>188</v>
      </c>
      <c r="E58" t="s">
        <v>189</v>
      </c>
      <c r="F58" t="s">
        <v>190</v>
      </c>
      <c r="G58" t="s">
        <v>116</v>
      </c>
      <c r="H58" s="8">
        <v>104802.63</v>
      </c>
      <c r="I58" t="s">
        <v>37</v>
      </c>
      <c r="J58">
        <v>44502</v>
      </c>
      <c r="K58">
        <v>1</v>
      </c>
      <c r="L58" t="s">
        <v>19</v>
      </c>
      <c r="M58" t="s">
        <v>26</v>
      </c>
      <c r="N58">
        <v>2.6356164383561644</v>
      </c>
      <c r="O58" t="s">
        <v>27</v>
      </c>
    </row>
    <row r="59" spans="3:15" hidden="1" x14ac:dyDescent="0.3">
      <c r="C59" t="s">
        <v>191</v>
      </c>
      <c r="D59" t="s">
        <v>192</v>
      </c>
      <c r="E59" t="s">
        <v>193</v>
      </c>
      <c r="F59" t="s">
        <v>16</v>
      </c>
      <c r="G59" t="s">
        <v>25</v>
      </c>
      <c r="H59" s="8">
        <v>98000</v>
      </c>
      <c r="I59" t="s">
        <v>18</v>
      </c>
      <c r="J59">
        <v>43710</v>
      </c>
      <c r="K59">
        <v>0.9</v>
      </c>
      <c r="L59" t="s">
        <v>19</v>
      </c>
      <c r="M59" t="s">
        <v>76</v>
      </c>
      <c r="N59">
        <v>4.8054794520547945</v>
      </c>
      <c r="O59" t="s">
        <v>21</v>
      </c>
    </row>
    <row r="60" spans="3:15" hidden="1" x14ac:dyDescent="0.3">
      <c r="C60" t="s">
        <v>194</v>
      </c>
      <c r="D60" t="s">
        <v>195</v>
      </c>
      <c r="E60" t="s">
        <v>196</v>
      </c>
      <c r="F60" t="s">
        <v>16</v>
      </c>
      <c r="G60" t="s">
        <v>126</v>
      </c>
      <c r="H60" s="8">
        <v>77045.440000000002</v>
      </c>
      <c r="I60" t="s">
        <v>18</v>
      </c>
      <c r="J60">
        <v>43636</v>
      </c>
      <c r="K60">
        <v>1</v>
      </c>
      <c r="L60" t="s">
        <v>19</v>
      </c>
      <c r="M60" t="s">
        <v>38</v>
      </c>
      <c r="N60">
        <v>5.0082191780821921</v>
      </c>
      <c r="O60" t="s">
        <v>27</v>
      </c>
    </row>
    <row r="61" spans="3:15" hidden="1" x14ac:dyDescent="0.3">
      <c r="C61" t="s">
        <v>197</v>
      </c>
      <c r="D61" t="s">
        <v>198</v>
      </c>
      <c r="E61" t="s">
        <v>199</v>
      </c>
      <c r="F61" t="s">
        <v>35</v>
      </c>
      <c r="G61" t="s">
        <v>25</v>
      </c>
      <c r="H61" s="8">
        <v>110042.37</v>
      </c>
      <c r="I61" t="s">
        <v>37</v>
      </c>
      <c r="J61">
        <v>43914</v>
      </c>
      <c r="K61">
        <v>1</v>
      </c>
      <c r="L61" t="s">
        <v>19</v>
      </c>
      <c r="M61" t="s">
        <v>31</v>
      </c>
      <c r="N61">
        <v>4.2465753424657535</v>
      </c>
      <c r="O61" t="s">
        <v>27</v>
      </c>
    </row>
    <row r="62" spans="3:15" hidden="1" x14ac:dyDescent="0.3">
      <c r="C62" t="s">
        <v>200</v>
      </c>
      <c r="D62" t="s">
        <v>201</v>
      </c>
      <c r="E62" t="s">
        <v>202</v>
      </c>
      <c r="F62" t="s">
        <v>35</v>
      </c>
      <c r="G62" t="s">
        <v>68</v>
      </c>
      <c r="H62" s="8">
        <v>62281.24</v>
      </c>
      <c r="I62" t="s">
        <v>18</v>
      </c>
      <c r="J62">
        <v>43272</v>
      </c>
      <c r="K62">
        <v>1</v>
      </c>
      <c r="L62" t="s">
        <v>19</v>
      </c>
      <c r="M62" t="s">
        <v>38</v>
      </c>
      <c r="N62">
        <v>6.0054794520547947</v>
      </c>
      <c r="O62" t="s">
        <v>27</v>
      </c>
    </row>
    <row r="63" spans="3:15" hidden="1" x14ac:dyDescent="0.3">
      <c r="C63" t="s">
        <v>203</v>
      </c>
      <c r="D63" t="s">
        <v>204</v>
      </c>
      <c r="E63" t="s">
        <v>205</v>
      </c>
      <c r="F63" t="s">
        <v>16</v>
      </c>
      <c r="G63" t="s">
        <v>17</v>
      </c>
      <c r="H63" s="8">
        <v>86010.54</v>
      </c>
      <c r="I63" t="s">
        <v>18</v>
      </c>
      <c r="J63">
        <v>43164</v>
      </c>
      <c r="K63">
        <v>1</v>
      </c>
      <c r="L63" t="s">
        <v>19</v>
      </c>
      <c r="M63" t="s">
        <v>72</v>
      </c>
      <c r="N63">
        <v>6.3013698630136989</v>
      </c>
      <c r="O63" t="s">
        <v>27</v>
      </c>
    </row>
    <row r="64" spans="3:15" hidden="1" x14ac:dyDescent="0.3">
      <c r="C64" t="s">
        <v>206</v>
      </c>
      <c r="D64" t="s">
        <v>207</v>
      </c>
      <c r="E64" t="s">
        <v>208</v>
      </c>
      <c r="F64" t="s">
        <v>35</v>
      </c>
      <c r="G64" t="s">
        <v>36</v>
      </c>
      <c r="H64" s="8">
        <v>118976.16</v>
      </c>
      <c r="I64" t="s">
        <v>37</v>
      </c>
      <c r="J64">
        <v>44120</v>
      </c>
      <c r="K64">
        <v>1</v>
      </c>
      <c r="L64" t="s">
        <v>19</v>
      </c>
      <c r="M64" t="s">
        <v>20</v>
      </c>
      <c r="N64">
        <v>3.6821917808219178</v>
      </c>
      <c r="O64" t="s">
        <v>27</v>
      </c>
    </row>
    <row r="65" spans="3:15" hidden="1" x14ac:dyDescent="0.3">
      <c r="C65" t="s">
        <v>209</v>
      </c>
      <c r="D65" t="s">
        <v>210</v>
      </c>
      <c r="E65" t="s">
        <v>211</v>
      </c>
      <c r="F65" t="s">
        <v>16</v>
      </c>
      <c r="G65" t="s">
        <v>87</v>
      </c>
      <c r="H65" s="8">
        <v>71229.42</v>
      </c>
      <c r="I65" t="s">
        <v>18</v>
      </c>
      <c r="J65">
        <v>44166</v>
      </c>
      <c r="K65">
        <v>1</v>
      </c>
      <c r="L65" t="s">
        <v>19</v>
      </c>
      <c r="M65" t="s">
        <v>26</v>
      </c>
      <c r="N65">
        <v>3.5561643835616437</v>
      </c>
      <c r="O65" t="s">
        <v>27</v>
      </c>
    </row>
    <row r="66" spans="3:15" hidden="1" x14ac:dyDescent="0.3">
      <c r="C66" t="s">
        <v>212</v>
      </c>
      <c r="D66" t="s">
        <v>213</v>
      </c>
      <c r="E66" t="s">
        <v>214</v>
      </c>
      <c r="F66" t="s">
        <v>16</v>
      </c>
      <c r="G66" t="s">
        <v>49</v>
      </c>
      <c r="H66" s="8">
        <v>61213.01</v>
      </c>
      <c r="I66" t="s">
        <v>18</v>
      </c>
      <c r="J66">
        <v>44365</v>
      </c>
      <c r="K66">
        <v>1</v>
      </c>
      <c r="L66" t="s">
        <v>19</v>
      </c>
      <c r="M66" t="s">
        <v>72</v>
      </c>
      <c r="N66">
        <v>3.010958904109589</v>
      </c>
      <c r="O66" t="s">
        <v>27</v>
      </c>
    </row>
    <row r="67" spans="3:15" hidden="1" x14ac:dyDescent="0.3">
      <c r="C67" t="s">
        <v>215</v>
      </c>
      <c r="D67" t="s">
        <v>216</v>
      </c>
      <c r="E67" t="s">
        <v>217</v>
      </c>
      <c r="F67" t="s">
        <v>35</v>
      </c>
      <c r="G67" t="s">
        <v>42</v>
      </c>
      <c r="H67" s="8">
        <v>40753.54</v>
      </c>
      <c r="I67" t="s">
        <v>57</v>
      </c>
      <c r="J67">
        <v>43152</v>
      </c>
      <c r="K67">
        <v>0.6</v>
      </c>
      <c r="L67" t="s">
        <v>19</v>
      </c>
      <c r="M67" t="s">
        <v>20</v>
      </c>
      <c r="N67">
        <v>6.3342465753424655</v>
      </c>
      <c r="O67" t="s">
        <v>21</v>
      </c>
    </row>
    <row r="68" spans="3:15" hidden="1" x14ac:dyDescent="0.3">
      <c r="C68" t="s">
        <v>218</v>
      </c>
      <c r="D68" t="s">
        <v>124</v>
      </c>
      <c r="E68" t="s">
        <v>125</v>
      </c>
      <c r="F68" t="s">
        <v>16</v>
      </c>
      <c r="G68" t="s">
        <v>126</v>
      </c>
      <c r="H68" s="8">
        <v>41934.71</v>
      </c>
      <c r="I68" t="s">
        <v>57</v>
      </c>
      <c r="J68">
        <v>43943</v>
      </c>
      <c r="K68">
        <v>1</v>
      </c>
      <c r="L68" t="s">
        <v>19</v>
      </c>
      <c r="M68" t="s">
        <v>38</v>
      </c>
      <c r="N68">
        <v>4.1671232876712327</v>
      </c>
      <c r="O68" t="s">
        <v>27</v>
      </c>
    </row>
    <row r="69" spans="3:15" hidden="1" x14ac:dyDescent="0.3">
      <c r="C69" t="s">
        <v>219</v>
      </c>
      <c r="D69" t="s">
        <v>220</v>
      </c>
      <c r="E69" t="s">
        <v>221</v>
      </c>
      <c r="F69" t="s">
        <v>16</v>
      </c>
      <c r="G69" t="s">
        <v>49</v>
      </c>
      <c r="H69" s="8">
        <v>111049.84</v>
      </c>
      <c r="I69" t="s">
        <v>37</v>
      </c>
      <c r="J69">
        <v>44393</v>
      </c>
      <c r="K69">
        <v>1</v>
      </c>
      <c r="L69" t="s">
        <v>19</v>
      </c>
      <c r="M69" t="s">
        <v>20</v>
      </c>
      <c r="N69">
        <v>2.9342465753424656</v>
      </c>
      <c r="O69" t="s">
        <v>27</v>
      </c>
    </row>
    <row r="70" spans="3:15" hidden="1" x14ac:dyDescent="0.3">
      <c r="C70" t="s">
        <v>222</v>
      </c>
      <c r="D70" t="s">
        <v>223</v>
      </c>
      <c r="E70" t="s">
        <v>224</v>
      </c>
      <c r="F70" t="s">
        <v>35</v>
      </c>
      <c r="G70" t="s">
        <v>68</v>
      </c>
      <c r="H70" s="8">
        <v>74279.009999999995</v>
      </c>
      <c r="I70" t="s">
        <v>18</v>
      </c>
      <c r="J70">
        <v>43466</v>
      </c>
      <c r="K70">
        <v>1</v>
      </c>
      <c r="L70" t="s">
        <v>19</v>
      </c>
      <c r="M70" t="s">
        <v>20</v>
      </c>
      <c r="N70">
        <v>5.4739726027397264</v>
      </c>
      <c r="O70" t="s">
        <v>27</v>
      </c>
    </row>
    <row r="71" spans="3:15" hidden="1" x14ac:dyDescent="0.3">
      <c r="C71" t="s">
        <v>225</v>
      </c>
      <c r="D71" t="s">
        <v>226</v>
      </c>
      <c r="E71" t="s">
        <v>227</v>
      </c>
      <c r="F71" t="s">
        <v>35</v>
      </c>
      <c r="G71" t="s">
        <v>116</v>
      </c>
      <c r="H71" s="8">
        <v>54137.05</v>
      </c>
      <c r="I71" t="s">
        <v>18</v>
      </c>
      <c r="J71">
        <v>43763</v>
      </c>
      <c r="K71">
        <v>1</v>
      </c>
      <c r="L71" t="s">
        <v>19</v>
      </c>
      <c r="M71" t="s">
        <v>38</v>
      </c>
      <c r="N71">
        <v>4.6602739726027398</v>
      </c>
      <c r="O71" t="s">
        <v>27</v>
      </c>
    </row>
    <row r="72" spans="3:15" hidden="1" x14ac:dyDescent="0.3">
      <c r="C72" t="s">
        <v>228</v>
      </c>
      <c r="D72" t="s">
        <v>229</v>
      </c>
      <c r="E72" t="s">
        <v>230</v>
      </c>
      <c r="F72" t="s">
        <v>16</v>
      </c>
      <c r="G72" t="s">
        <v>87</v>
      </c>
      <c r="H72" s="8">
        <v>89690.38</v>
      </c>
      <c r="I72" t="s">
        <v>18</v>
      </c>
      <c r="J72">
        <v>43213</v>
      </c>
      <c r="K72">
        <v>1</v>
      </c>
      <c r="L72" t="s">
        <v>19</v>
      </c>
      <c r="M72" t="s">
        <v>26</v>
      </c>
      <c r="N72">
        <v>6.1671232876712327</v>
      </c>
      <c r="O72" t="s">
        <v>27</v>
      </c>
    </row>
    <row r="73" spans="3:15" hidden="1" x14ac:dyDescent="0.3">
      <c r="C73" t="s">
        <v>231</v>
      </c>
      <c r="D73" t="s">
        <v>232</v>
      </c>
      <c r="E73" t="s">
        <v>233</v>
      </c>
      <c r="F73" t="s">
        <v>16</v>
      </c>
      <c r="G73" t="s">
        <v>94</v>
      </c>
      <c r="H73" s="8">
        <v>38438.239999999998</v>
      </c>
      <c r="I73" t="s">
        <v>57</v>
      </c>
      <c r="J73">
        <v>43962</v>
      </c>
      <c r="K73">
        <v>1</v>
      </c>
      <c r="L73" t="s">
        <v>19</v>
      </c>
      <c r="M73" t="s">
        <v>72</v>
      </c>
      <c r="N73">
        <v>4.1150684931506847</v>
      </c>
      <c r="O73" t="s">
        <v>27</v>
      </c>
    </row>
    <row r="74" spans="3:15" hidden="1" x14ac:dyDescent="0.3">
      <c r="C74" t="s">
        <v>231</v>
      </c>
      <c r="D74" t="s">
        <v>234</v>
      </c>
      <c r="E74" t="s">
        <v>235</v>
      </c>
      <c r="F74" t="s">
        <v>16</v>
      </c>
      <c r="G74" t="s">
        <v>94</v>
      </c>
      <c r="H74" s="8">
        <v>38438.239999999998</v>
      </c>
      <c r="I74" t="s">
        <v>57</v>
      </c>
      <c r="J74">
        <v>43962</v>
      </c>
      <c r="K74">
        <v>1</v>
      </c>
      <c r="L74" t="s">
        <v>19</v>
      </c>
      <c r="M74" t="s">
        <v>72</v>
      </c>
      <c r="N74">
        <v>4.1150684931506847</v>
      </c>
      <c r="O74" t="s">
        <v>27</v>
      </c>
    </row>
    <row r="75" spans="3:15" hidden="1" x14ac:dyDescent="0.3">
      <c r="C75" t="s">
        <v>236</v>
      </c>
      <c r="D75" t="s">
        <v>237</v>
      </c>
      <c r="E75" t="s">
        <v>238</v>
      </c>
      <c r="F75" t="s">
        <v>16</v>
      </c>
      <c r="G75" t="s">
        <v>68</v>
      </c>
      <c r="H75" s="8">
        <v>44447.26</v>
      </c>
      <c r="I75" t="s">
        <v>57</v>
      </c>
      <c r="J75">
        <v>43846</v>
      </c>
      <c r="K75">
        <v>0.4</v>
      </c>
      <c r="L75" t="s">
        <v>19</v>
      </c>
      <c r="M75" t="s">
        <v>76</v>
      </c>
      <c r="N75">
        <v>4.4328767123287669</v>
      </c>
      <c r="O75" t="s">
        <v>21</v>
      </c>
    </row>
    <row r="76" spans="3:15" hidden="1" x14ac:dyDescent="0.3">
      <c r="C76" t="s">
        <v>239</v>
      </c>
      <c r="D76" t="s">
        <v>240</v>
      </c>
      <c r="E76" t="s">
        <v>241</v>
      </c>
      <c r="F76" t="s">
        <v>35</v>
      </c>
      <c r="G76" t="s">
        <v>94</v>
      </c>
      <c r="H76" s="8">
        <v>74924.649999999994</v>
      </c>
      <c r="I76" t="s">
        <v>18</v>
      </c>
      <c r="J76">
        <v>44239</v>
      </c>
      <c r="K76">
        <v>1</v>
      </c>
      <c r="L76" t="s">
        <v>19</v>
      </c>
      <c r="M76" t="s">
        <v>26</v>
      </c>
      <c r="N76">
        <v>3.3561643835616439</v>
      </c>
      <c r="O76" t="s">
        <v>27</v>
      </c>
    </row>
    <row r="77" spans="3:15" x14ac:dyDescent="0.3">
      <c r="C77" t="s">
        <v>242</v>
      </c>
      <c r="D77" t="s">
        <v>243</v>
      </c>
      <c r="E77" t="s">
        <v>244</v>
      </c>
      <c r="F77" t="s">
        <v>35</v>
      </c>
      <c r="G77" t="s">
        <v>64</v>
      </c>
      <c r="H77" s="8">
        <v>86556.96</v>
      </c>
      <c r="I77" t="s">
        <v>18</v>
      </c>
      <c r="J77">
        <v>44104</v>
      </c>
      <c r="K77">
        <v>1</v>
      </c>
      <c r="L77" t="s">
        <v>19</v>
      </c>
      <c r="M77" t="s">
        <v>26</v>
      </c>
      <c r="N77">
        <v>3.7260273972602738</v>
      </c>
      <c r="O77" t="s">
        <v>27</v>
      </c>
    </row>
    <row r="78" spans="3:15" hidden="1" x14ac:dyDescent="0.3">
      <c r="C78" t="s">
        <v>245</v>
      </c>
      <c r="D78" t="s">
        <v>246</v>
      </c>
      <c r="E78" t="s">
        <v>247</v>
      </c>
      <c r="F78" t="s">
        <v>16</v>
      </c>
      <c r="G78" t="s">
        <v>42</v>
      </c>
      <c r="H78" s="8">
        <v>68008.55</v>
      </c>
      <c r="I78" t="s">
        <v>18</v>
      </c>
      <c r="J78">
        <v>44062</v>
      </c>
      <c r="K78">
        <v>1</v>
      </c>
      <c r="L78" t="s">
        <v>19</v>
      </c>
      <c r="M78" t="s">
        <v>80</v>
      </c>
      <c r="N78">
        <v>3.8410958904109589</v>
      </c>
      <c r="O78" t="s">
        <v>27</v>
      </c>
    </row>
    <row r="79" spans="3:15" hidden="1" x14ac:dyDescent="0.3">
      <c r="C79" t="s">
        <v>248</v>
      </c>
      <c r="D79" t="s">
        <v>249</v>
      </c>
      <c r="E79" t="s">
        <v>250</v>
      </c>
      <c r="F79" t="s">
        <v>35</v>
      </c>
      <c r="G79" t="s">
        <v>49</v>
      </c>
      <c r="H79" s="8">
        <v>90697.67</v>
      </c>
      <c r="I79" t="s">
        <v>18</v>
      </c>
      <c r="J79">
        <v>44221</v>
      </c>
      <c r="K79">
        <v>0.8</v>
      </c>
      <c r="L79" t="s">
        <v>19</v>
      </c>
      <c r="M79" t="s">
        <v>76</v>
      </c>
      <c r="N79">
        <v>3.4054794520547946</v>
      </c>
      <c r="O79" t="s">
        <v>21</v>
      </c>
    </row>
    <row r="80" spans="3:15" hidden="1" x14ac:dyDescent="0.3">
      <c r="C80" t="s">
        <v>251</v>
      </c>
      <c r="D80" t="s">
        <v>252</v>
      </c>
      <c r="E80" t="s">
        <v>253</v>
      </c>
      <c r="F80" t="s">
        <v>16</v>
      </c>
      <c r="G80" t="s">
        <v>36</v>
      </c>
      <c r="H80" s="8">
        <v>44403.77</v>
      </c>
      <c r="I80" t="s">
        <v>57</v>
      </c>
      <c r="J80">
        <v>43416</v>
      </c>
      <c r="K80">
        <v>1</v>
      </c>
      <c r="L80" t="s">
        <v>19</v>
      </c>
      <c r="M80" t="s">
        <v>26</v>
      </c>
      <c r="N80">
        <v>5.6109589041095891</v>
      </c>
      <c r="O80" t="s">
        <v>27</v>
      </c>
    </row>
    <row r="81" spans="3:15" hidden="1" x14ac:dyDescent="0.3">
      <c r="C81" t="s">
        <v>254</v>
      </c>
      <c r="D81" t="s">
        <v>255</v>
      </c>
      <c r="E81" t="s">
        <v>256</v>
      </c>
      <c r="F81" t="s">
        <v>35</v>
      </c>
      <c r="G81" t="s">
        <v>53</v>
      </c>
      <c r="H81" s="8">
        <v>49915.14</v>
      </c>
      <c r="I81" t="s">
        <v>57</v>
      </c>
      <c r="J81">
        <v>43550</v>
      </c>
      <c r="K81">
        <v>1</v>
      </c>
      <c r="L81" t="s">
        <v>19</v>
      </c>
      <c r="M81" t="s">
        <v>38</v>
      </c>
      <c r="N81">
        <v>5.2438356164383562</v>
      </c>
      <c r="O81" t="s">
        <v>27</v>
      </c>
    </row>
    <row r="82" spans="3:15" hidden="1" x14ac:dyDescent="0.3">
      <c r="C82" t="s">
        <v>257</v>
      </c>
      <c r="D82" t="s">
        <v>258</v>
      </c>
      <c r="E82" t="s">
        <v>259</v>
      </c>
      <c r="F82" t="s">
        <v>35</v>
      </c>
      <c r="G82" t="s">
        <v>49</v>
      </c>
      <c r="H82" s="8">
        <v>113616.23</v>
      </c>
      <c r="I82" t="s">
        <v>37</v>
      </c>
      <c r="J82">
        <v>43255</v>
      </c>
      <c r="K82">
        <v>1</v>
      </c>
      <c r="L82" t="s">
        <v>19</v>
      </c>
      <c r="M82" t="s">
        <v>38</v>
      </c>
      <c r="N82">
        <v>6.0520547945205481</v>
      </c>
      <c r="O82" t="s">
        <v>27</v>
      </c>
    </row>
    <row r="83" spans="3:15" hidden="1" x14ac:dyDescent="0.3">
      <c r="C83" t="s">
        <v>260</v>
      </c>
      <c r="D83" t="s">
        <v>261</v>
      </c>
      <c r="E83" t="s">
        <v>262</v>
      </c>
      <c r="F83" t="s">
        <v>35</v>
      </c>
      <c r="G83" t="s">
        <v>126</v>
      </c>
      <c r="H83" s="8">
        <v>68860.399999999994</v>
      </c>
      <c r="I83" t="s">
        <v>18</v>
      </c>
      <c r="J83">
        <v>43508</v>
      </c>
      <c r="K83">
        <v>0.4</v>
      </c>
      <c r="L83" t="s">
        <v>19</v>
      </c>
      <c r="M83" t="s">
        <v>31</v>
      </c>
      <c r="N83">
        <v>5.3589041095890408</v>
      </c>
      <c r="O83" t="s">
        <v>21</v>
      </c>
    </row>
    <row r="84" spans="3:15" hidden="1" x14ac:dyDescent="0.3">
      <c r="C84" t="s">
        <v>263</v>
      </c>
      <c r="D84" t="s">
        <v>264</v>
      </c>
      <c r="E84" t="s">
        <v>265</v>
      </c>
      <c r="F84" t="s">
        <v>35</v>
      </c>
      <c r="G84" t="s">
        <v>25</v>
      </c>
      <c r="H84" s="8">
        <v>71371.37</v>
      </c>
      <c r="I84" t="s">
        <v>18</v>
      </c>
      <c r="J84">
        <v>43392</v>
      </c>
      <c r="K84">
        <v>1</v>
      </c>
      <c r="L84" t="s">
        <v>19</v>
      </c>
      <c r="M84" t="s">
        <v>26</v>
      </c>
      <c r="N84">
        <v>5.6767123287671231</v>
      </c>
      <c r="O84" t="s">
        <v>27</v>
      </c>
    </row>
    <row r="85" spans="3:15" hidden="1" x14ac:dyDescent="0.3">
      <c r="C85" t="s">
        <v>266</v>
      </c>
      <c r="D85" t="s">
        <v>267</v>
      </c>
      <c r="E85" t="s">
        <v>268</v>
      </c>
      <c r="F85" t="s">
        <v>16</v>
      </c>
      <c r="G85" t="s">
        <v>87</v>
      </c>
      <c r="H85" s="8">
        <v>32269.91</v>
      </c>
      <c r="I85" t="s">
        <v>57</v>
      </c>
      <c r="J85">
        <v>43346</v>
      </c>
      <c r="K85">
        <v>1</v>
      </c>
      <c r="L85" t="s">
        <v>19</v>
      </c>
      <c r="M85" t="s">
        <v>38</v>
      </c>
      <c r="N85">
        <v>5.8027397260273972</v>
      </c>
      <c r="O85" t="s">
        <v>27</v>
      </c>
    </row>
    <row r="86" spans="3:15" hidden="1" x14ac:dyDescent="0.3">
      <c r="C86" t="s">
        <v>269</v>
      </c>
      <c r="D86" t="s">
        <v>270</v>
      </c>
      <c r="E86" t="s">
        <v>271</v>
      </c>
      <c r="F86" t="s">
        <v>35</v>
      </c>
      <c r="G86" t="s">
        <v>94</v>
      </c>
      <c r="H86" s="8">
        <v>31241.24</v>
      </c>
      <c r="I86" t="s">
        <v>57</v>
      </c>
      <c r="J86">
        <v>43725</v>
      </c>
      <c r="K86">
        <v>1</v>
      </c>
      <c r="L86" t="s">
        <v>19</v>
      </c>
      <c r="M86" t="s">
        <v>38</v>
      </c>
      <c r="N86">
        <v>4.7643835616438359</v>
      </c>
      <c r="O86" t="s">
        <v>27</v>
      </c>
    </row>
    <row r="87" spans="3:15" hidden="1" x14ac:dyDescent="0.3">
      <c r="C87" t="s">
        <v>272</v>
      </c>
      <c r="D87" t="s">
        <v>273</v>
      </c>
      <c r="E87" t="s">
        <v>274</v>
      </c>
      <c r="F87" t="s">
        <v>16</v>
      </c>
      <c r="G87" t="s">
        <v>42</v>
      </c>
      <c r="H87" s="8">
        <v>66017.179999999993</v>
      </c>
      <c r="I87" t="s">
        <v>18</v>
      </c>
      <c r="J87">
        <v>43643</v>
      </c>
      <c r="K87">
        <v>0.9</v>
      </c>
      <c r="L87" t="s">
        <v>19</v>
      </c>
      <c r="M87" t="s">
        <v>38</v>
      </c>
      <c r="N87">
        <v>4.9890410958904106</v>
      </c>
      <c r="O87" t="s">
        <v>21</v>
      </c>
    </row>
    <row r="88" spans="3:15" hidden="1" x14ac:dyDescent="0.3">
      <c r="C88" t="s">
        <v>275</v>
      </c>
      <c r="D88" t="s">
        <v>276</v>
      </c>
      <c r="E88" t="s">
        <v>277</v>
      </c>
      <c r="F88" t="s">
        <v>35</v>
      </c>
      <c r="G88" t="s">
        <v>94</v>
      </c>
      <c r="H88" s="8">
        <v>40445.29</v>
      </c>
      <c r="I88" t="s">
        <v>57</v>
      </c>
      <c r="J88">
        <v>44393</v>
      </c>
      <c r="K88">
        <v>1</v>
      </c>
      <c r="L88" t="s">
        <v>19</v>
      </c>
      <c r="M88" t="s">
        <v>72</v>
      </c>
      <c r="N88">
        <v>2.9342465753424656</v>
      </c>
      <c r="O88" t="s">
        <v>27</v>
      </c>
    </row>
    <row r="89" spans="3:15" hidden="1" x14ac:dyDescent="0.3">
      <c r="C89" t="s">
        <v>275</v>
      </c>
      <c r="D89" t="s">
        <v>278</v>
      </c>
      <c r="E89" t="s">
        <v>279</v>
      </c>
      <c r="F89" t="s">
        <v>35</v>
      </c>
      <c r="G89" t="s">
        <v>94</v>
      </c>
      <c r="H89" s="8">
        <v>40445.29</v>
      </c>
      <c r="I89" t="s">
        <v>57</v>
      </c>
      <c r="J89">
        <v>44393</v>
      </c>
      <c r="K89">
        <v>1</v>
      </c>
      <c r="L89" t="s">
        <v>19</v>
      </c>
      <c r="M89" t="s">
        <v>72</v>
      </c>
      <c r="N89">
        <v>2.9342465753424656</v>
      </c>
      <c r="O89" t="s">
        <v>27</v>
      </c>
    </row>
    <row r="90" spans="3:15" x14ac:dyDescent="0.3">
      <c r="C90" t="s">
        <v>280</v>
      </c>
      <c r="D90" t="s">
        <v>281</v>
      </c>
      <c r="E90" t="s">
        <v>282</v>
      </c>
      <c r="F90" t="s">
        <v>35</v>
      </c>
      <c r="G90" t="s">
        <v>64</v>
      </c>
      <c r="H90" s="8">
        <v>103494.94</v>
      </c>
      <c r="I90" t="s">
        <v>37</v>
      </c>
      <c r="J90">
        <v>43256</v>
      </c>
      <c r="K90">
        <v>1</v>
      </c>
      <c r="L90" t="s">
        <v>19</v>
      </c>
      <c r="M90" t="s">
        <v>38</v>
      </c>
      <c r="N90">
        <v>6.0493150684931507</v>
      </c>
      <c r="O90" t="s">
        <v>27</v>
      </c>
    </row>
    <row r="91" spans="3:15" x14ac:dyDescent="0.3">
      <c r="C91" t="s">
        <v>280</v>
      </c>
      <c r="D91" t="s">
        <v>281</v>
      </c>
      <c r="E91" t="s">
        <v>282</v>
      </c>
      <c r="F91" t="s">
        <v>35</v>
      </c>
      <c r="G91" t="s">
        <v>64</v>
      </c>
      <c r="H91" s="8">
        <v>103494.94</v>
      </c>
      <c r="I91" t="s">
        <v>37</v>
      </c>
      <c r="J91">
        <v>43256</v>
      </c>
      <c r="K91">
        <v>1</v>
      </c>
      <c r="L91" t="s">
        <v>19</v>
      </c>
      <c r="M91" t="s">
        <v>38</v>
      </c>
      <c r="N91">
        <v>6.0493150684931507</v>
      </c>
      <c r="O91" t="s">
        <v>27</v>
      </c>
    </row>
    <row r="92" spans="3:15" hidden="1" x14ac:dyDescent="0.3">
      <c r="C92" t="s">
        <v>283</v>
      </c>
      <c r="D92" t="s">
        <v>284</v>
      </c>
      <c r="E92" t="s">
        <v>285</v>
      </c>
      <c r="F92" t="s">
        <v>16</v>
      </c>
      <c r="G92" t="s">
        <v>36</v>
      </c>
      <c r="H92" s="8">
        <v>118442.54</v>
      </c>
      <c r="I92" t="s">
        <v>37</v>
      </c>
      <c r="J92">
        <v>44193</v>
      </c>
      <c r="K92">
        <v>1</v>
      </c>
      <c r="L92" t="s">
        <v>19</v>
      </c>
      <c r="M92" t="s">
        <v>80</v>
      </c>
      <c r="N92">
        <v>3.4821917808219176</v>
      </c>
      <c r="O92" t="s">
        <v>27</v>
      </c>
    </row>
    <row r="93" spans="3:15" hidden="1" x14ac:dyDescent="0.3">
      <c r="C93" t="s">
        <v>286</v>
      </c>
      <c r="D93" t="s">
        <v>287</v>
      </c>
      <c r="E93" t="s">
        <v>288</v>
      </c>
      <c r="F93" t="s">
        <v>16</v>
      </c>
      <c r="G93" t="s">
        <v>53</v>
      </c>
      <c r="H93" s="8">
        <v>44845.33</v>
      </c>
      <c r="I93" t="s">
        <v>57</v>
      </c>
      <c r="J93">
        <v>43277</v>
      </c>
      <c r="K93">
        <v>1</v>
      </c>
      <c r="L93" t="s">
        <v>19</v>
      </c>
      <c r="M93" t="s">
        <v>76</v>
      </c>
      <c r="N93">
        <v>5.9917808219178079</v>
      </c>
      <c r="O93" t="s">
        <v>27</v>
      </c>
    </row>
    <row r="94" spans="3:15" hidden="1" x14ac:dyDescent="0.3">
      <c r="C94" t="s">
        <v>289</v>
      </c>
      <c r="D94" t="s">
        <v>290</v>
      </c>
      <c r="E94" t="s">
        <v>291</v>
      </c>
      <c r="F94" t="s">
        <v>35</v>
      </c>
      <c r="G94" t="s">
        <v>68</v>
      </c>
      <c r="H94" s="8">
        <v>85455.53</v>
      </c>
      <c r="I94" t="s">
        <v>18</v>
      </c>
      <c r="J94">
        <v>43839</v>
      </c>
      <c r="K94">
        <v>1</v>
      </c>
      <c r="L94" t="s">
        <v>19</v>
      </c>
      <c r="M94" t="s">
        <v>20</v>
      </c>
      <c r="N94">
        <v>4.4520547945205475</v>
      </c>
      <c r="O94" t="s">
        <v>27</v>
      </c>
    </row>
    <row r="95" spans="3:15" x14ac:dyDescent="0.3">
      <c r="C95" t="s">
        <v>292</v>
      </c>
      <c r="D95" t="s">
        <v>293</v>
      </c>
      <c r="E95" t="s">
        <v>294</v>
      </c>
      <c r="F95" t="s">
        <v>35</v>
      </c>
      <c r="G95" t="s">
        <v>64</v>
      </c>
      <c r="H95" s="8">
        <v>69862.38</v>
      </c>
      <c r="I95" t="s">
        <v>18</v>
      </c>
      <c r="J95">
        <v>43458</v>
      </c>
      <c r="K95">
        <v>1</v>
      </c>
      <c r="L95" t="s">
        <v>19</v>
      </c>
      <c r="M95" t="s">
        <v>20</v>
      </c>
      <c r="N95">
        <v>5.4958904109589044</v>
      </c>
      <c r="O95" t="s">
        <v>27</v>
      </c>
    </row>
    <row r="96" spans="3:15" hidden="1" x14ac:dyDescent="0.3">
      <c r="C96" t="s">
        <v>295</v>
      </c>
      <c r="D96" t="s">
        <v>296</v>
      </c>
      <c r="E96" t="s">
        <v>297</v>
      </c>
      <c r="F96" t="s">
        <v>35</v>
      </c>
      <c r="G96" t="s">
        <v>53</v>
      </c>
      <c r="H96" s="8">
        <v>52270.22</v>
      </c>
      <c r="I96" t="s">
        <v>18</v>
      </c>
      <c r="J96">
        <v>43521</v>
      </c>
      <c r="K96">
        <v>0.3</v>
      </c>
      <c r="L96" t="s">
        <v>19</v>
      </c>
      <c r="M96" t="s">
        <v>72</v>
      </c>
      <c r="N96">
        <v>5.3232876712328769</v>
      </c>
      <c r="O96" t="s">
        <v>21</v>
      </c>
    </row>
    <row r="97" spans="3:15" hidden="1" x14ac:dyDescent="0.3">
      <c r="C97" t="s">
        <v>298</v>
      </c>
      <c r="D97" t="s">
        <v>299</v>
      </c>
      <c r="E97" t="s">
        <v>300</v>
      </c>
      <c r="F97" t="s">
        <v>16</v>
      </c>
      <c r="G97" t="s">
        <v>17</v>
      </c>
      <c r="H97" s="8">
        <v>99965.97</v>
      </c>
      <c r="I97" t="s">
        <v>18</v>
      </c>
      <c r="J97">
        <v>43133</v>
      </c>
      <c r="K97">
        <v>1</v>
      </c>
      <c r="L97" t="s">
        <v>19</v>
      </c>
      <c r="M97" t="s">
        <v>38</v>
      </c>
      <c r="N97">
        <v>6.3863013698630136</v>
      </c>
      <c r="O97" t="s">
        <v>27</v>
      </c>
    </row>
    <row r="98" spans="3:15" hidden="1" x14ac:dyDescent="0.3">
      <c r="C98" t="s">
        <v>301</v>
      </c>
      <c r="D98" t="s">
        <v>302</v>
      </c>
      <c r="E98" t="s">
        <v>303</v>
      </c>
      <c r="F98" t="s">
        <v>35</v>
      </c>
      <c r="G98" t="s">
        <v>36</v>
      </c>
      <c r="H98" s="8">
        <v>50855.53</v>
      </c>
      <c r="I98" t="s">
        <v>18</v>
      </c>
      <c r="J98">
        <v>44221</v>
      </c>
      <c r="K98">
        <v>1</v>
      </c>
      <c r="L98" t="s">
        <v>19</v>
      </c>
      <c r="M98" t="s">
        <v>20</v>
      </c>
      <c r="N98">
        <v>3.4054794520547946</v>
      </c>
      <c r="O98" t="s">
        <v>27</v>
      </c>
    </row>
    <row r="99" spans="3:15" hidden="1" x14ac:dyDescent="0.3">
      <c r="C99" t="s">
        <v>304</v>
      </c>
      <c r="D99" t="s">
        <v>305</v>
      </c>
      <c r="E99" t="s">
        <v>306</v>
      </c>
      <c r="F99" t="s">
        <v>35</v>
      </c>
      <c r="G99" t="s">
        <v>25</v>
      </c>
      <c r="H99" s="8">
        <v>90884.32</v>
      </c>
      <c r="I99" t="s">
        <v>18</v>
      </c>
      <c r="J99">
        <v>43826</v>
      </c>
      <c r="K99">
        <v>1</v>
      </c>
      <c r="L99" t="s">
        <v>19</v>
      </c>
      <c r="M99" t="s">
        <v>31</v>
      </c>
      <c r="N99">
        <v>4.4876712328767123</v>
      </c>
      <c r="O99" t="s">
        <v>27</v>
      </c>
    </row>
    <row r="100" spans="3:15" hidden="1" x14ac:dyDescent="0.3">
      <c r="C100" t="s">
        <v>304</v>
      </c>
      <c r="D100" t="s">
        <v>305</v>
      </c>
      <c r="E100" t="s">
        <v>306</v>
      </c>
      <c r="F100" t="s">
        <v>35</v>
      </c>
      <c r="G100" t="s">
        <v>25</v>
      </c>
      <c r="H100" s="8">
        <v>90884.32</v>
      </c>
      <c r="I100" t="s">
        <v>18</v>
      </c>
      <c r="J100">
        <v>43826</v>
      </c>
      <c r="K100">
        <v>1</v>
      </c>
      <c r="L100" t="s">
        <v>19</v>
      </c>
      <c r="M100" t="s">
        <v>31</v>
      </c>
      <c r="N100">
        <v>4.4876712328767123</v>
      </c>
      <c r="O100" t="s">
        <v>27</v>
      </c>
    </row>
    <row r="101" spans="3:15" hidden="1" x14ac:dyDescent="0.3">
      <c r="C101" t="s">
        <v>307</v>
      </c>
      <c r="D101" t="s">
        <v>308</v>
      </c>
      <c r="E101" t="s">
        <v>309</v>
      </c>
      <c r="F101" t="s">
        <v>16</v>
      </c>
      <c r="G101" t="s">
        <v>17</v>
      </c>
      <c r="H101" s="8">
        <v>56253.81</v>
      </c>
      <c r="I101" t="s">
        <v>18</v>
      </c>
      <c r="J101">
        <v>44421</v>
      </c>
      <c r="K101">
        <v>1</v>
      </c>
      <c r="L101" t="s">
        <v>19</v>
      </c>
      <c r="M101" t="s">
        <v>80</v>
      </c>
      <c r="N101">
        <v>2.8575342465753426</v>
      </c>
      <c r="O101" t="s">
        <v>27</v>
      </c>
    </row>
    <row r="102" spans="3:15" hidden="1" x14ac:dyDescent="0.3">
      <c r="C102" t="s">
        <v>310</v>
      </c>
      <c r="D102" t="s">
        <v>311</v>
      </c>
      <c r="E102" t="s">
        <v>312</v>
      </c>
      <c r="F102" t="s">
        <v>16</v>
      </c>
      <c r="G102" t="s">
        <v>94</v>
      </c>
      <c r="H102" s="8">
        <v>51798.25</v>
      </c>
      <c r="I102" t="s">
        <v>18</v>
      </c>
      <c r="J102">
        <v>43665</v>
      </c>
      <c r="K102">
        <v>1</v>
      </c>
      <c r="L102" t="s">
        <v>19</v>
      </c>
      <c r="M102" t="s">
        <v>26</v>
      </c>
      <c r="N102">
        <v>4.9287671232876713</v>
      </c>
      <c r="O102" t="s">
        <v>27</v>
      </c>
    </row>
    <row r="103" spans="3:15" hidden="1" x14ac:dyDescent="0.3">
      <c r="C103" t="s">
        <v>313</v>
      </c>
      <c r="D103" t="s">
        <v>314</v>
      </c>
      <c r="E103" t="s">
        <v>315</v>
      </c>
      <c r="F103" t="s">
        <v>16</v>
      </c>
      <c r="G103" t="s">
        <v>36</v>
      </c>
      <c r="H103" s="8">
        <v>114772.32</v>
      </c>
      <c r="I103" t="s">
        <v>37</v>
      </c>
      <c r="J103">
        <v>44251</v>
      </c>
      <c r="K103">
        <v>1</v>
      </c>
      <c r="L103" t="s">
        <v>19</v>
      </c>
      <c r="M103" t="s">
        <v>31</v>
      </c>
      <c r="N103">
        <v>3.3232876712328765</v>
      </c>
      <c r="O103" t="s">
        <v>27</v>
      </c>
    </row>
    <row r="104" spans="3:15" hidden="1" x14ac:dyDescent="0.3">
      <c r="C104" t="s">
        <v>316</v>
      </c>
      <c r="D104" t="s">
        <v>317</v>
      </c>
      <c r="E104" t="s">
        <v>318</v>
      </c>
      <c r="F104" t="s">
        <v>35</v>
      </c>
      <c r="G104" t="s">
        <v>42</v>
      </c>
      <c r="H104" s="8">
        <v>89605.13</v>
      </c>
      <c r="I104" t="s">
        <v>18</v>
      </c>
      <c r="J104">
        <v>43258</v>
      </c>
      <c r="K104">
        <v>1</v>
      </c>
      <c r="L104" t="s">
        <v>19</v>
      </c>
      <c r="M104" t="s">
        <v>76</v>
      </c>
      <c r="N104">
        <v>6.043835616438356</v>
      </c>
      <c r="O104" t="s">
        <v>27</v>
      </c>
    </row>
    <row r="105" spans="3:15" hidden="1" x14ac:dyDescent="0.3">
      <c r="C105" t="s">
        <v>319</v>
      </c>
      <c r="D105" t="s">
        <v>320</v>
      </c>
      <c r="E105" t="s">
        <v>321</v>
      </c>
      <c r="F105" t="s">
        <v>16</v>
      </c>
      <c r="G105" t="s">
        <v>36</v>
      </c>
      <c r="H105" s="8">
        <v>88425.08</v>
      </c>
      <c r="I105" t="s">
        <v>18</v>
      </c>
      <c r="J105">
        <v>43662</v>
      </c>
      <c r="K105">
        <v>1</v>
      </c>
      <c r="L105" t="s">
        <v>19</v>
      </c>
      <c r="M105" t="s">
        <v>26</v>
      </c>
      <c r="N105">
        <v>4.9369863013698634</v>
      </c>
      <c r="O105" t="s">
        <v>27</v>
      </c>
    </row>
    <row r="106" spans="3:15" hidden="1" x14ac:dyDescent="0.3">
      <c r="C106" t="s">
        <v>322</v>
      </c>
      <c r="D106" t="s">
        <v>323</v>
      </c>
      <c r="E106" t="s">
        <v>324</v>
      </c>
      <c r="F106" t="s">
        <v>16</v>
      </c>
      <c r="G106" t="s">
        <v>42</v>
      </c>
      <c r="H106" s="8">
        <v>104903.79</v>
      </c>
      <c r="I106" t="s">
        <v>37</v>
      </c>
      <c r="J106">
        <v>43649</v>
      </c>
      <c r="K106">
        <v>1</v>
      </c>
      <c r="L106" t="s">
        <v>19</v>
      </c>
      <c r="M106" t="s">
        <v>72</v>
      </c>
      <c r="N106">
        <v>4.9726027397260273</v>
      </c>
      <c r="O106" t="s">
        <v>27</v>
      </c>
    </row>
    <row r="107" spans="3:15" hidden="1" x14ac:dyDescent="0.3">
      <c r="C107" t="s">
        <v>325</v>
      </c>
      <c r="D107" t="s">
        <v>326</v>
      </c>
      <c r="E107" t="s">
        <v>327</v>
      </c>
      <c r="F107" t="s">
        <v>16</v>
      </c>
      <c r="G107" t="s">
        <v>87</v>
      </c>
      <c r="H107" s="8">
        <v>69057.320000000007</v>
      </c>
      <c r="I107" t="s">
        <v>18</v>
      </c>
      <c r="J107">
        <v>43390</v>
      </c>
      <c r="K107">
        <v>1</v>
      </c>
      <c r="L107" t="s">
        <v>19</v>
      </c>
      <c r="M107" t="s">
        <v>20</v>
      </c>
      <c r="N107">
        <v>5.6821917808219178</v>
      </c>
      <c r="O107" t="s">
        <v>27</v>
      </c>
    </row>
    <row r="108" spans="3:15" hidden="1" x14ac:dyDescent="0.3">
      <c r="C108" t="s">
        <v>325</v>
      </c>
      <c r="D108" t="s">
        <v>326</v>
      </c>
      <c r="E108" t="s">
        <v>327</v>
      </c>
      <c r="F108" t="s">
        <v>16</v>
      </c>
      <c r="G108" t="s">
        <v>87</v>
      </c>
      <c r="H108" s="8">
        <v>69057.320000000007</v>
      </c>
      <c r="I108" t="s">
        <v>18</v>
      </c>
      <c r="J108">
        <v>43390</v>
      </c>
      <c r="K108">
        <v>1</v>
      </c>
      <c r="L108" t="s">
        <v>19</v>
      </c>
      <c r="M108" t="s">
        <v>20</v>
      </c>
      <c r="N108">
        <v>5.6821917808219178</v>
      </c>
      <c r="O108" t="s">
        <v>27</v>
      </c>
    </row>
    <row r="109" spans="3:15" hidden="1" x14ac:dyDescent="0.3">
      <c r="C109" t="s">
        <v>328</v>
      </c>
      <c r="D109" t="s">
        <v>329</v>
      </c>
      <c r="E109" t="s">
        <v>330</v>
      </c>
      <c r="F109" t="s">
        <v>35</v>
      </c>
      <c r="G109" t="s">
        <v>94</v>
      </c>
      <c r="H109" s="8">
        <v>77743.149999999994</v>
      </c>
      <c r="I109" t="s">
        <v>18</v>
      </c>
      <c r="J109">
        <v>43920</v>
      </c>
      <c r="K109">
        <v>1</v>
      </c>
      <c r="L109" t="s">
        <v>19</v>
      </c>
      <c r="M109" t="s">
        <v>72</v>
      </c>
      <c r="N109">
        <v>4.2301369863013702</v>
      </c>
      <c r="O109" t="s">
        <v>27</v>
      </c>
    </row>
    <row r="110" spans="3:15" hidden="1" x14ac:dyDescent="0.3">
      <c r="C110" t="s">
        <v>331</v>
      </c>
      <c r="D110" t="s">
        <v>332</v>
      </c>
      <c r="E110" t="s">
        <v>333</v>
      </c>
      <c r="F110" t="s">
        <v>35</v>
      </c>
      <c r="G110" t="s">
        <v>36</v>
      </c>
      <c r="H110" s="8">
        <v>108872.77</v>
      </c>
      <c r="I110" t="s">
        <v>37</v>
      </c>
      <c r="J110">
        <v>43521</v>
      </c>
      <c r="K110">
        <v>1</v>
      </c>
      <c r="L110" t="s">
        <v>19</v>
      </c>
      <c r="M110" t="s">
        <v>38</v>
      </c>
      <c r="N110">
        <v>5.3232876712328769</v>
      </c>
      <c r="O110" t="s">
        <v>27</v>
      </c>
    </row>
    <row r="111" spans="3:15" hidden="1" x14ac:dyDescent="0.3">
      <c r="C111" t="s">
        <v>334</v>
      </c>
      <c r="D111" t="s">
        <v>335</v>
      </c>
      <c r="E111" t="s">
        <v>336</v>
      </c>
      <c r="F111" t="s">
        <v>16</v>
      </c>
      <c r="G111" t="s">
        <v>53</v>
      </c>
      <c r="H111" s="8">
        <v>68887.839999999997</v>
      </c>
      <c r="I111" t="s">
        <v>18</v>
      </c>
      <c r="J111">
        <v>43297</v>
      </c>
      <c r="K111">
        <v>1</v>
      </c>
      <c r="L111" t="s">
        <v>19</v>
      </c>
      <c r="M111" t="s">
        <v>38</v>
      </c>
      <c r="N111">
        <v>5.9369863013698634</v>
      </c>
      <c r="O111" t="s">
        <v>27</v>
      </c>
    </row>
    <row r="112" spans="3:15" hidden="1" x14ac:dyDescent="0.3">
      <c r="C112" t="s">
        <v>337</v>
      </c>
      <c r="D112" t="s">
        <v>338</v>
      </c>
      <c r="E112" t="s">
        <v>339</v>
      </c>
      <c r="F112" t="s">
        <v>16</v>
      </c>
      <c r="G112" t="s">
        <v>94</v>
      </c>
      <c r="H112" s="8">
        <v>66865.490000000005</v>
      </c>
      <c r="I112" t="s">
        <v>18</v>
      </c>
      <c r="J112">
        <v>43514</v>
      </c>
      <c r="K112">
        <v>1</v>
      </c>
      <c r="L112" t="s">
        <v>19</v>
      </c>
      <c r="M112" t="s">
        <v>76</v>
      </c>
      <c r="N112">
        <v>5.3424657534246576</v>
      </c>
      <c r="O112" t="s">
        <v>27</v>
      </c>
    </row>
    <row r="113" spans="3:15" hidden="1" x14ac:dyDescent="0.3">
      <c r="C113" t="s">
        <v>337</v>
      </c>
      <c r="D113" t="s">
        <v>338</v>
      </c>
      <c r="E113" t="s">
        <v>339</v>
      </c>
      <c r="F113" t="s">
        <v>16</v>
      </c>
      <c r="G113" t="s">
        <v>94</v>
      </c>
      <c r="H113" s="8">
        <v>66865.490000000005</v>
      </c>
      <c r="I113" t="s">
        <v>18</v>
      </c>
      <c r="J113">
        <v>43514</v>
      </c>
      <c r="K113">
        <v>1</v>
      </c>
      <c r="L113" t="s">
        <v>19</v>
      </c>
      <c r="M113" t="s">
        <v>76</v>
      </c>
      <c r="N113">
        <v>5.3424657534246576</v>
      </c>
      <c r="O113" t="s">
        <v>27</v>
      </c>
    </row>
    <row r="114" spans="3:15" x14ac:dyDescent="0.3">
      <c r="C114" t="s">
        <v>340</v>
      </c>
      <c r="D114" t="s">
        <v>341</v>
      </c>
      <c r="E114" t="s">
        <v>342</v>
      </c>
      <c r="F114" t="s">
        <v>16</v>
      </c>
      <c r="G114" t="s">
        <v>64</v>
      </c>
      <c r="H114" s="8">
        <v>100731.95</v>
      </c>
      <c r="I114" t="s">
        <v>37</v>
      </c>
      <c r="J114">
        <v>43936</v>
      </c>
      <c r="K114">
        <v>1</v>
      </c>
      <c r="L114" t="s">
        <v>19</v>
      </c>
      <c r="M114" t="s">
        <v>80</v>
      </c>
      <c r="N114">
        <v>4.1863013698630134</v>
      </c>
      <c r="O114" t="s">
        <v>27</v>
      </c>
    </row>
    <row r="115" spans="3:15" hidden="1" x14ac:dyDescent="0.3">
      <c r="C115" t="s">
        <v>343</v>
      </c>
      <c r="D115" t="s">
        <v>344</v>
      </c>
      <c r="E115" t="s">
        <v>345</v>
      </c>
      <c r="F115" t="s">
        <v>190</v>
      </c>
      <c r="G115" t="s">
        <v>53</v>
      </c>
      <c r="H115" s="8">
        <v>107107.6</v>
      </c>
      <c r="I115" t="s">
        <v>37</v>
      </c>
      <c r="J115">
        <v>43325</v>
      </c>
      <c r="K115">
        <v>0.9</v>
      </c>
      <c r="L115" t="s">
        <v>19</v>
      </c>
      <c r="M115" t="s">
        <v>72</v>
      </c>
      <c r="N115">
        <v>5.86027397260274</v>
      </c>
      <c r="O115" t="s">
        <v>21</v>
      </c>
    </row>
    <row r="116" spans="3:15" hidden="1" x14ac:dyDescent="0.3">
      <c r="C116" t="s">
        <v>346</v>
      </c>
      <c r="D116" t="s">
        <v>347</v>
      </c>
      <c r="E116" t="s">
        <v>348</v>
      </c>
      <c r="F116" t="s">
        <v>16</v>
      </c>
      <c r="G116" t="s">
        <v>126</v>
      </c>
      <c r="H116" s="8">
        <v>102129.37</v>
      </c>
      <c r="I116" t="s">
        <v>37</v>
      </c>
      <c r="J116">
        <v>44396</v>
      </c>
      <c r="K116">
        <v>1</v>
      </c>
      <c r="L116" t="s">
        <v>19</v>
      </c>
      <c r="M116" t="s">
        <v>31</v>
      </c>
      <c r="N116">
        <v>2.9260273972602739</v>
      </c>
      <c r="O116" t="s">
        <v>27</v>
      </c>
    </row>
    <row r="117" spans="3:15" hidden="1" x14ac:dyDescent="0.3">
      <c r="C117" t="s">
        <v>349</v>
      </c>
      <c r="D117" t="s">
        <v>350</v>
      </c>
      <c r="E117" t="s">
        <v>351</v>
      </c>
      <c r="F117" t="s">
        <v>16</v>
      </c>
      <c r="G117" t="s">
        <v>49</v>
      </c>
      <c r="H117" s="8">
        <v>75733.740000000005</v>
      </c>
      <c r="I117" t="s">
        <v>18</v>
      </c>
      <c r="J117">
        <v>44382</v>
      </c>
      <c r="K117">
        <v>1</v>
      </c>
      <c r="L117" t="s">
        <v>19</v>
      </c>
      <c r="M117" t="s">
        <v>26</v>
      </c>
      <c r="N117">
        <v>2.9643835616438357</v>
      </c>
      <c r="O117" t="s">
        <v>27</v>
      </c>
    </row>
    <row r="118" spans="3:15" hidden="1" x14ac:dyDescent="0.3">
      <c r="C118" t="s">
        <v>352</v>
      </c>
      <c r="D118" t="s">
        <v>353</v>
      </c>
      <c r="E118" t="s">
        <v>354</v>
      </c>
      <c r="F118" t="s">
        <v>16</v>
      </c>
      <c r="G118" t="s">
        <v>126</v>
      </c>
      <c r="H118" s="8">
        <v>78020.39</v>
      </c>
      <c r="I118" t="s">
        <v>18</v>
      </c>
      <c r="J118">
        <v>43899</v>
      </c>
      <c r="K118">
        <v>1</v>
      </c>
      <c r="L118" t="s">
        <v>19</v>
      </c>
      <c r="M118" t="s">
        <v>38</v>
      </c>
      <c r="N118">
        <v>4.2876712328767121</v>
      </c>
      <c r="O118" t="s">
        <v>27</v>
      </c>
    </row>
    <row r="119" spans="3:15" hidden="1" x14ac:dyDescent="0.3">
      <c r="C119" t="s">
        <v>355</v>
      </c>
      <c r="D119" t="s">
        <v>356</v>
      </c>
      <c r="E119" t="s">
        <v>357</v>
      </c>
      <c r="F119" t="s">
        <v>16</v>
      </c>
      <c r="G119" t="s">
        <v>17</v>
      </c>
      <c r="H119" s="8">
        <v>95677.9</v>
      </c>
      <c r="I119" t="s">
        <v>18</v>
      </c>
      <c r="J119">
        <v>44396</v>
      </c>
      <c r="K119">
        <v>0.3</v>
      </c>
      <c r="L119" t="s">
        <v>19</v>
      </c>
      <c r="M119" t="s">
        <v>72</v>
      </c>
      <c r="N119">
        <v>2.9260273972602739</v>
      </c>
      <c r="O119" t="s">
        <v>21</v>
      </c>
    </row>
    <row r="120" spans="3:15" hidden="1" x14ac:dyDescent="0.3">
      <c r="C120" t="s">
        <v>358</v>
      </c>
      <c r="D120" t="s">
        <v>359</v>
      </c>
      <c r="E120" t="s">
        <v>360</v>
      </c>
      <c r="F120" t="s">
        <v>35</v>
      </c>
      <c r="G120" t="s">
        <v>36</v>
      </c>
      <c r="H120" s="8">
        <v>109143.17</v>
      </c>
      <c r="I120" t="s">
        <v>37</v>
      </c>
      <c r="J120">
        <v>43945</v>
      </c>
      <c r="K120">
        <v>1</v>
      </c>
      <c r="L120" t="s">
        <v>19</v>
      </c>
      <c r="M120" t="s">
        <v>20</v>
      </c>
      <c r="N120">
        <v>4.161643835616438</v>
      </c>
      <c r="O120" t="s">
        <v>27</v>
      </c>
    </row>
    <row r="121" spans="3:15" hidden="1" x14ac:dyDescent="0.3">
      <c r="C121" t="s">
        <v>361</v>
      </c>
      <c r="D121" t="s">
        <v>362</v>
      </c>
      <c r="E121" t="s">
        <v>363</v>
      </c>
      <c r="F121" t="s">
        <v>16</v>
      </c>
      <c r="G121" t="s">
        <v>87</v>
      </c>
      <c r="H121" s="8">
        <v>28305.08</v>
      </c>
      <c r="I121" t="s">
        <v>57</v>
      </c>
      <c r="J121">
        <v>43754</v>
      </c>
      <c r="K121">
        <v>1</v>
      </c>
      <c r="L121" t="s">
        <v>19</v>
      </c>
      <c r="M121" t="s">
        <v>38</v>
      </c>
      <c r="N121">
        <v>4.6849315068493151</v>
      </c>
      <c r="O121" t="s">
        <v>27</v>
      </c>
    </row>
    <row r="122" spans="3:15" hidden="1" x14ac:dyDescent="0.3">
      <c r="C122" t="s">
        <v>364</v>
      </c>
      <c r="D122" t="s">
        <v>365</v>
      </c>
      <c r="E122" t="s">
        <v>366</v>
      </c>
      <c r="F122" t="s">
        <v>35</v>
      </c>
      <c r="G122" t="s">
        <v>42</v>
      </c>
      <c r="H122" s="8">
        <v>76932.600000000006</v>
      </c>
      <c r="I122" t="s">
        <v>18</v>
      </c>
      <c r="J122">
        <v>43493</v>
      </c>
      <c r="K122">
        <v>1</v>
      </c>
      <c r="L122" t="s">
        <v>19</v>
      </c>
      <c r="M122" t="s">
        <v>26</v>
      </c>
      <c r="N122">
        <v>5.4</v>
      </c>
      <c r="O122" t="s">
        <v>27</v>
      </c>
    </row>
    <row r="123" spans="3:15" hidden="1" x14ac:dyDescent="0.3">
      <c r="C123" t="s">
        <v>367</v>
      </c>
      <c r="D123" t="s">
        <v>368</v>
      </c>
      <c r="E123" t="s">
        <v>369</v>
      </c>
      <c r="F123" t="s">
        <v>35</v>
      </c>
      <c r="G123" t="s">
        <v>87</v>
      </c>
      <c r="H123" s="8">
        <v>69913.39</v>
      </c>
      <c r="I123" t="s">
        <v>18</v>
      </c>
      <c r="J123">
        <v>43584</v>
      </c>
      <c r="K123">
        <v>1</v>
      </c>
      <c r="L123" t="s">
        <v>19</v>
      </c>
      <c r="M123" t="s">
        <v>38</v>
      </c>
      <c r="N123">
        <v>5.1506849315068495</v>
      </c>
      <c r="O123" t="s">
        <v>27</v>
      </c>
    </row>
    <row r="124" spans="3:15" hidden="1" x14ac:dyDescent="0.3">
      <c r="C124" t="s">
        <v>370</v>
      </c>
      <c r="D124" t="s">
        <v>371</v>
      </c>
      <c r="E124" t="s">
        <v>372</v>
      </c>
      <c r="F124" t="s">
        <v>35</v>
      </c>
      <c r="G124" t="s">
        <v>94</v>
      </c>
      <c r="H124" s="8">
        <v>111229.47</v>
      </c>
      <c r="I124" t="s">
        <v>37</v>
      </c>
      <c r="J124">
        <v>43402</v>
      </c>
      <c r="K124">
        <v>1</v>
      </c>
      <c r="L124" t="s">
        <v>19</v>
      </c>
      <c r="M124" t="s">
        <v>38</v>
      </c>
      <c r="N124">
        <v>5.6493150684931503</v>
      </c>
      <c r="O124" t="s">
        <v>27</v>
      </c>
    </row>
    <row r="125" spans="3:15" hidden="1" x14ac:dyDescent="0.3">
      <c r="C125" t="s">
        <v>373</v>
      </c>
      <c r="D125" t="s">
        <v>374</v>
      </c>
      <c r="E125" t="s">
        <v>375</v>
      </c>
      <c r="F125" t="s">
        <v>16</v>
      </c>
      <c r="G125" t="s">
        <v>87</v>
      </c>
      <c r="H125" s="8">
        <v>120000</v>
      </c>
      <c r="I125" t="s">
        <v>37</v>
      </c>
      <c r="J125">
        <v>43902</v>
      </c>
      <c r="K125">
        <v>0.9</v>
      </c>
      <c r="L125" t="s">
        <v>19</v>
      </c>
      <c r="M125" t="s">
        <v>38</v>
      </c>
      <c r="N125">
        <v>4.279452054794521</v>
      </c>
      <c r="O125" t="s">
        <v>21</v>
      </c>
    </row>
    <row r="126" spans="3:15" x14ac:dyDescent="0.3">
      <c r="C126" t="s">
        <v>376</v>
      </c>
      <c r="D126" t="s">
        <v>377</v>
      </c>
      <c r="E126" t="s">
        <v>378</v>
      </c>
      <c r="F126" t="s">
        <v>16</v>
      </c>
      <c r="G126" t="s">
        <v>64</v>
      </c>
      <c r="H126" s="8">
        <v>85264.38</v>
      </c>
      <c r="I126" t="s">
        <v>18</v>
      </c>
      <c r="J126">
        <v>43220</v>
      </c>
      <c r="K126">
        <v>1</v>
      </c>
      <c r="L126" t="s">
        <v>19</v>
      </c>
      <c r="M126" t="s">
        <v>72</v>
      </c>
      <c r="N126">
        <v>6.1479452054794521</v>
      </c>
      <c r="O126" t="s">
        <v>27</v>
      </c>
    </row>
    <row r="127" spans="3:15" hidden="1" x14ac:dyDescent="0.3">
      <c r="C127" t="s">
        <v>379</v>
      </c>
      <c r="D127" t="s">
        <v>380</v>
      </c>
      <c r="E127" t="s">
        <v>381</v>
      </c>
      <c r="F127" t="s">
        <v>35</v>
      </c>
      <c r="G127" t="s">
        <v>87</v>
      </c>
      <c r="H127" s="8">
        <v>100424.23</v>
      </c>
      <c r="I127" t="s">
        <v>37</v>
      </c>
      <c r="J127">
        <v>43801</v>
      </c>
      <c r="K127">
        <v>1</v>
      </c>
      <c r="L127" t="s">
        <v>19</v>
      </c>
      <c r="M127" t="s">
        <v>80</v>
      </c>
      <c r="N127">
        <v>4.5561643835616437</v>
      </c>
      <c r="O127" t="s">
        <v>27</v>
      </c>
    </row>
    <row r="128" spans="3:15" hidden="1" x14ac:dyDescent="0.3">
      <c r="C128" t="s">
        <v>382</v>
      </c>
      <c r="D128" t="s">
        <v>383</v>
      </c>
      <c r="E128" t="s">
        <v>384</v>
      </c>
      <c r="F128" t="s">
        <v>16</v>
      </c>
      <c r="G128" t="s">
        <v>116</v>
      </c>
      <c r="H128" s="8">
        <v>71924.850000000006</v>
      </c>
      <c r="I128" t="s">
        <v>18</v>
      </c>
      <c r="J128">
        <v>43822</v>
      </c>
      <c r="K128">
        <v>1</v>
      </c>
      <c r="L128" t="s">
        <v>19</v>
      </c>
      <c r="M128" t="s">
        <v>72</v>
      </c>
      <c r="N128">
        <v>4.4986301369863018</v>
      </c>
      <c r="O128" t="s">
        <v>27</v>
      </c>
    </row>
    <row r="129" spans="3:15" hidden="1" x14ac:dyDescent="0.3">
      <c r="C129" t="s">
        <v>385</v>
      </c>
      <c r="D129" t="s">
        <v>386</v>
      </c>
      <c r="E129" t="s">
        <v>387</v>
      </c>
      <c r="F129" t="s">
        <v>16</v>
      </c>
      <c r="G129" t="s">
        <v>25</v>
      </c>
      <c r="H129" s="8">
        <v>61688.77</v>
      </c>
      <c r="I129" t="s">
        <v>18</v>
      </c>
      <c r="J129">
        <v>43346</v>
      </c>
      <c r="K129">
        <v>0.9</v>
      </c>
      <c r="L129" t="s">
        <v>19</v>
      </c>
      <c r="M129" t="s">
        <v>72</v>
      </c>
      <c r="N129">
        <v>5.8027397260273972</v>
      </c>
      <c r="O129" t="s">
        <v>21</v>
      </c>
    </row>
    <row r="130" spans="3:15" hidden="1" x14ac:dyDescent="0.3">
      <c r="C130" t="s">
        <v>388</v>
      </c>
      <c r="D130" t="s">
        <v>389</v>
      </c>
      <c r="E130" t="s">
        <v>390</v>
      </c>
      <c r="F130" t="s">
        <v>16</v>
      </c>
      <c r="G130" t="s">
        <v>94</v>
      </c>
      <c r="H130" s="8">
        <v>75475.929999999993</v>
      </c>
      <c r="I130" t="s">
        <v>18</v>
      </c>
      <c r="J130">
        <v>43794</v>
      </c>
      <c r="K130">
        <v>1</v>
      </c>
      <c r="L130" t="s">
        <v>19</v>
      </c>
      <c r="M130" t="s">
        <v>38</v>
      </c>
      <c r="N130">
        <v>4.5753424657534243</v>
      </c>
      <c r="O130" t="s">
        <v>27</v>
      </c>
    </row>
    <row r="131" spans="3:15" hidden="1" x14ac:dyDescent="0.3">
      <c r="C131" t="s">
        <v>391</v>
      </c>
      <c r="D131" t="s">
        <v>392</v>
      </c>
      <c r="E131" t="s">
        <v>393</v>
      </c>
      <c r="F131" t="s">
        <v>16</v>
      </c>
      <c r="G131" t="s">
        <v>17</v>
      </c>
      <c r="H131" s="8">
        <v>37902.35</v>
      </c>
      <c r="I131" t="s">
        <v>57</v>
      </c>
      <c r="J131">
        <v>43823</v>
      </c>
      <c r="K131">
        <v>1</v>
      </c>
      <c r="L131" t="s">
        <v>19</v>
      </c>
      <c r="M131" t="s">
        <v>72</v>
      </c>
      <c r="N131">
        <v>4.4958904109589044</v>
      </c>
      <c r="O131" t="s">
        <v>27</v>
      </c>
    </row>
    <row r="132" spans="3:15" hidden="1" x14ac:dyDescent="0.3">
      <c r="C132" t="s">
        <v>391</v>
      </c>
      <c r="D132" t="s">
        <v>394</v>
      </c>
      <c r="E132" t="s">
        <v>395</v>
      </c>
      <c r="F132" t="s">
        <v>16</v>
      </c>
      <c r="G132" t="s">
        <v>17</v>
      </c>
      <c r="H132" s="8">
        <v>37902.35</v>
      </c>
      <c r="I132" t="s">
        <v>57</v>
      </c>
      <c r="J132">
        <v>43823</v>
      </c>
      <c r="K132">
        <v>1</v>
      </c>
      <c r="L132" t="s">
        <v>19</v>
      </c>
      <c r="M132" t="s">
        <v>72</v>
      </c>
      <c r="N132">
        <v>4.4958904109589044</v>
      </c>
      <c r="O132" t="s">
        <v>27</v>
      </c>
    </row>
    <row r="133" spans="3:15" hidden="1" x14ac:dyDescent="0.3">
      <c r="C133" t="s">
        <v>396</v>
      </c>
      <c r="D133" t="s">
        <v>397</v>
      </c>
      <c r="E133" t="s">
        <v>398</v>
      </c>
      <c r="F133" t="s">
        <v>16</v>
      </c>
      <c r="G133" t="s">
        <v>116</v>
      </c>
      <c r="H133" s="8">
        <v>63555.73</v>
      </c>
      <c r="I133" t="s">
        <v>18</v>
      </c>
      <c r="J133">
        <v>44159</v>
      </c>
      <c r="K133">
        <v>1</v>
      </c>
      <c r="L133" t="s">
        <v>19</v>
      </c>
      <c r="M133" t="s">
        <v>72</v>
      </c>
      <c r="N133">
        <v>3.5753424657534247</v>
      </c>
      <c r="O133" t="s">
        <v>27</v>
      </c>
    </row>
    <row r="134" spans="3:15" hidden="1" x14ac:dyDescent="0.3">
      <c r="C134" t="s">
        <v>399</v>
      </c>
      <c r="D134" t="s">
        <v>400</v>
      </c>
      <c r="E134" t="s">
        <v>401</v>
      </c>
      <c r="F134" t="s">
        <v>16</v>
      </c>
      <c r="G134" t="s">
        <v>94</v>
      </c>
      <c r="H134" s="8">
        <v>68197.899999999994</v>
      </c>
      <c r="I134" t="s">
        <v>18</v>
      </c>
      <c r="J134">
        <v>44119</v>
      </c>
      <c r="K134">
        <v>1</v>
      </c>
      <c r="L134" t="s">
        <v>19</v>
      </c>
      <c r="M134" t="s">
        <v>80</v>
      </c>
      <c r="N134">
        <v>3.6849315068493151</v>
      </c>
      <c r="O134" t="s">
        <v>27</v>
      </c>
    </row>
    <row r="135" spans="3:15" hidden="1" x14ac:dyDescent="0.3">
      <c r="C135" t="s">
        <v>402</v>
      </c>
      <c r="D135" t="s">
        <v>403</v>
      </c>
      <c r="E135" t="s">
        <v>404</v>
      </c>
      <c r="F135" t="s">
        <v>16</v>
      </c>
      <c r="G135" t="s">
        <v>36</v>
      </c>
      <c r="H135" s="8">
        <v>94815.28</v>
      </c>
      <c r="I135" t="s">
        <v>18</v>
      </c>
      <c r="J135">
        <v>43440</v>
      </c>
      <c r="K135">
        <v>1</v>
      </c>
      <c r="L135" t="s">
        <v>19</v>
      </c>
      <c r="M135" t="s">
        <v>76</v>
      </c>
      <c r="N135">
        <v>5.5452054794520551</v>
      </c>
      <c r="O135" t="s">
        <v>27</v>
      </c>
    </row>
    <row r="136" spans="3:15" hidden="1" x14ac:dyDescent="0.3">
      <c r="C136" t="s">
        <v>405</v>
      </c>
      <c r="D136" t="s">
        <v>406</v>
      </c>
      <c r="E136" t="s">
        <v>407</v>
      </c>
      <c r="F136" t="s">
        <v>35</v>
      </c>
      <c r="G136" t="s">
        <v>68</v>
      </c>
      <c r="H136" s="8">
        <v>52748.63</v>
      </c>
      <c r="I136" t="s">
        <v>18</v>
      </c>
      <c r="J136">
        <v>43857</v>
      </c>
      <c r="K136">
        <v>1</v>
      </c>
      <c r="L136" t="s">
        <v>19</v>
      </c>
      <c r="M136" t="s">
        <v>72</v>
      </c>
      <c r="N136">
        <v>4.4027397260273968</v>
      </c>
      <c r="O136" t="s">
        <v>27</v>
      </c>
    </row>
    <row r="137" spans="3:15" hidden="1" x14ac:dyDescent="0.3">
      <c r="C137" t="s">
        <v>408</v>
      </c>
      <c r="D137" t="s">
        <v>409</v>
      </c>
      <c r="E137" t="s">
        <v>410</v>
      </c>
      <c r="F137" t="s">
        <v>16</v>
      </c>
      <c r="G137" t="s">
        <v>87</v>
      </c>
      <c r="H137" s="8">
        <v>109163.39</v>
      </c>
      <c r="I137" t="s">
        <v>37</v>
      </c>
      <c r="J137">
        <v>44019</v>
      </c>
      <c r="K137">
        <v>0.8</v>
      </c>
      <c r="L137" t="s">
        <v>19</v>
      </c>
      <c r="M137" t="s">
        <v>76</v>
      </c>
      <c r="N137">
        <v>3.9589041095890409</v>
      </c>
      <c r="O137" t="s">
        <v>21</v>
      </c>
    </row>
    <row r="138" spans="3:15" hidden="1" x14ac:dyDescent="0.3">
      <c r="C138" t="s">
        <v>411</v>
      </c>
      <c r="D138" t="s">
        <v>412</v>
      </c>
      <c r="E138" t="s">
        <v>413</v>
      </c>
      <c r="F138" t="s">
        <v>16</v>
      </c>
      <c r="G138" t="s">
        <v>116</v>
      </c>
      <c r="H138" s="8">
        <v>88034.67</v>
      </c>
      <c r="I138" t="s">
        <v>18</v>
      </c>
      <c r="J138">
        <v>43669</v>
      </c>
      <c r="K138">
        <v>1</v>
      </c>
      <c r="L138" t="s">
        <v>19</v>
      </c>
      <c r="M138" t="s">
        <v>38</v>
      </c>
      <c r="N138">
        <v>4.9178082191780819</v>
      </c>
      <c r="O138" t="s">
        <v>27</v>
      </c>
    </row>
    <row r="139" spans="3:15" hidden="1" x14ac:dyDescent="0.3">
      <c r="C139" t="s">
        <v>414</v>
      </c>
      <c r="D139" t="s">
        <v>415</v>
      </c>
      <c r="E139" t="s">
        <v>416</v>
      </c>
      <c r="F139" t="s">
        <v>16</v>
      </c>
      <c r="G139" t="s">
        <v>87</v>
      </c>
      <c r="H139" s="8">
        <v>42161.77</v>
      </c>
      <c r="I139" t="s">
        <v>57</v>
      </c>
      <c r="J139">
        <v>43494</v>
      </c>
      <c r="K139">
        <v>1</v>
      </c>
      <c r="L139" t="s">
        <v>19</v>
      </c>
      <c r="M139" t="s">
        <v>80</v>
      </c>
      <c r="N139">
        <v>5.397260273972603</v>
      </c>
      <c r="O139" t="s">
        <v>27</v>
      </c>
    </row>
    <row r="140" spans="3:15" hidden="1" x14ac:dyDescent="0.3">
      <c r="C140" t="s">
        <v>417</v>
      </c>
      <c r="D140" t="s">
        <v>418</v>
      </c>
      <c r="E140" t="s">
        <v>419</v>
      </c>
      <c r="F140" t="s">
        <v>35</v>
      </c>
      <c r="G140" t="s">
        <v>116</v>
      </c>
      <c r="H140" s="8">
        <v>59258.19</v>
      </c>
      <c r="I140" t="s">
        <v>18</v>
      </c>
      <c r="J140">
        <v>43452</v>
      </c>
      <c r="K140">
        <v>0.8</v>
      </c>
      <c r="L140" t="s">
        <v>19</v>
      </c>
      <c r="M140" t="s">
        <v>76</v>
      </c>
      <c r="N140">
        <v>5.5123287671232877</v>
      </c>
      <c r="O140" t="s">
        <v>21</v>
      </c>
    </row>
    <row r="141" spans="3:15" hidden="1" x14ac:dyDescent="0.3">
      <c r="C141" t="s">
        <v>417</v>
      </c>
      <c r="D141" t="s">
        <v>418</v>
      </c>
      <c r="E141" t="s">
        <v>419</v>
      </c>
      <c r="F141" t="s">
        <v>35</v>
      </c>
      <c r="G141" t="s">
        <v>116</v>
      </c>
      <c r="H141" s="8">
        <v>59258.19</v>
      </c>
      <c r="I141" t="s">
        <v>18</v>
      </c>
      <c r="J141">
        <v>43452</v>
      </c>
      <c r="K141">
        <v>0.8</v>
      </c>
      <c r="L141" t="s">
        <v>19</v>
      </c>
      <c r="M141" t="s">
        <v>76</v>
      </c>
      <c r="N141">
        <v>5.5123287671232877</v>
      </c>
      <c r="O141" t="s">
        <v>21</v>
      </c>
    </row>
    <row r="142" spans="3:15" hidden="1" x14ac:dyDescent="0.3">
      <c r="C142" t="s">
        <v>420</v>
      </c>
      <c r="D142" t="s">
        <v>421</v>
      </c>
      <c r="E142" t="s">
        <v>422</v>
      </c>
      <c r="F142" t="s">
        <v>16</v>
      </c>
      <c r="G142" t="s">
        <v>17</v>
      </c>
      <c r="H142" s="8">
        <v>71570.990000000005</v>
      </c>
      <c r="I142" t="s">
        <v>18</v>
      </c>
      <c r="J142">
        <v>44249</v>
      </c>
      <c r="K142">
        <v>0.5</v>
      </c>
      <c r="L142" t="s">
        <v>19</v>
      </c>
      <c r="M142" t="s">
        <v>26</v>
      </c>
      <c r="N142">
        <v>3.3287671232876712</v>
      </c>
      <c r="O142" t="s">
        <v>21</v>
      </c>
    </row>
    <row r="143" spans="3:15" hidden="1" x14ac:dyDescent="0.3">
      <c r="C143" t="s">
        <v>423</v>
      </c>
      <c r="D143" t="s">
        <v>424</v>
      </c>
      <c r="E143" t="s">
        <v>425</v>
      </c>
      <c r="F143" t="s">
        <v>35</v>
      </c>
      <c r="G143" t="s">
        <v>53</v>
      </c>
      <c r="H143" s="8">
        <v>67633.850000000006</v>
      </c>
      <c r="I143" t="s">
        <v>18</v>
      </c>
      <c r="J143">
        <v>43340</v>
      </c>
      <c r="K143">
        <v>1</v>
      </c>
      <c r="L143" t="s">
        <v>19</v>
      </c>
      <c r="M143" t="s">
        <v>31</v>
      </c>
      <c r="N143">
        <v>5.8191780821917805</v>
      </c>
      <c r="O143" t="s">
        <v>27</v>
      </c>
    </row>
    <row r="144" spans="3:15" hidden="1" x14ac:dyDescent="0.3">
      <c r="C144" t="s">
        <v>426</v>
      </c>
      <c r="D144" t="s">
        <v>427</v>
      </c>
      <c r="E144" t="s">
        <v>428</v>
      </c>
      <c r="F144" t="s">
        <v>35</v>
      </c>
      <c r="G144" t="s">
        <v>49</v>
      </c>
      <c r="H144" s="8">
        <v>89838.77</v>
      </c>
      <c r="I144" t="s">
        <v>18</v>
      </c>
      <c r="J144">
        <v>43602</v>
      </c>
      <c r="K144">
        <v>1</v>
      </c>
      <c r="L144" t="s">
        <v>19</v>
      </c>
      <c r="M144" t="s">
        <v>38</v>
      </c>
      <c r="N144">
        <v>5.1013698630136988</v>
      </c>
      <c r="O144" t="s">
        <v>27</v>
      </c>
    </row>
    <row r="145" spans="3:15" hidden="1" x14ac:dyDescent="0.3">
      <c r="C145" t="s">
        <v>429</v>
      </c>
      <c r="D145" t="s">
        <v>430</v>
      </c>
      <c r="E145" t="s">
        <v>431</v>
      </c>
      <c r="F145" t="s">
        <v>35</v>
      </c>
      <c r="G145" t="s">
        <v>49</v>
      </c>
      <c r="H145" s="8">
        <v>28481.16</v>
      </c>
      <c r="I145" t="s">
        <v>57</v>
      </c>
      <c r="J145">
        <v>43916</v>
      </c>
      <c r="K145">
        <v>1</v>
      </c>
      <c r="L145" t="s">
        <v>19</v>
      </c>
      <c r="M145" t="s">
        <v>26</v>
      </c>
      <c r="N145">
        <v>4.2410958904109588</v>
      </c>
      <c r="O145" t="s">
        <v>27</v>
      </c>
    </row>
    <row r="146" spans="3:15" hidden="1" x14ac:dyDescent="0.3">
      <c r="C146" t="s">
        <v>429</v>
      </c>
      <c r="D146" t="s">
        <v>432</v>
      </c>
      <c r="E146" t="s">
        <v>433</v>
      </c>
      <c r="F146" t="s">
        <v>35</v>
      </c>
      <c r="G146" t="s">
        <v>49</v>
      </c>
      <c r="H146" s="8">
        <v>28481.16</v>
      </c>
      <c r="I146" t="s">
        <v>57</v>
      </c>
      <c r="J146">
        <v>43916</v>
      </c>
      <c r="K146">
        <v>1</v>
      </c>
      <c r="L146" t="s">
        <v>19</v>
      </c>
      <c r="M146" t="s">
        <v>26</v>
      </c>
      <c r="N146">
        <v>4.2410958904109588</v>
      </c>
      <c r="O146" t="s">
        <v>27</v>
      </c>
    </row>
    <row r="147" spans="3:15" hidden="1" x14ac:dyDescent="0.3">
      <c r="C147" t="s">
        <v>434</v>
      </c>
      <c r="D147" t="s">
        <v>435</v>
      </c>
      <c r="E147" t="s">
        <v>436</v>
      </c>
      <c r="F147" t="s">
        <v>16</v>
      </c>
      <c r="G147" t="s">
        <v>36</v>
      </c>
      <c r="H147" s="8">
        <v>114425.19</v>
      </c>
      <c r="I147" t="s">
        <v>37</v>
      </c>
      <c r="J147">
        <v>43857</v>
      </c>
      <c r="K147">
        <v>1</v>
      </c>
      <c r="L147" t="s">
        <v>19</v>
      </c>
      <c r="M147" t="s">
        <v>20</v>
      </c>
      <c r="N147">
        <v>4.4027397260273968</v>
      </c>
      <c r="O147" t="s">
        <v>27</v>
      </c>
    </row>
    <row r="148" spans="3:15" hidden="1" x14ac:dyDescent="0.3">
      <c r="C148" t="s">
        <v>437</v>
      </c>
      <c r="D148" t="s">
        <v>438</v>
      </c>
      <c r="E148" t="s">
        <v>439</v>
      </c>
      <c r="F148" t="s">
        <v>35</v>
      </c>
      <c r="G148" t="s">
        <v>49</v>
      </c>
      <c r="H148" s="8">
        <v>99460.78</v>
      </c>
      <c r="I148" t="s">
        <v>18</v>
      </c>
      <c r="J148">
        <v>43956</v>
      </c>
      <c r="K148">
        <v>1</v>
      </c>
      <c r="L148" t="s">
        <v>19</v>
      </c>
      <c r="M148" t="s">
        <v>38</v>
      </c>
      <c r="N148">
        <v>4.1315068493150688</v>
      </c>
      <c r="O148" t="s">
        <v>27</v>
      </c>
    </row>
    <row r="149" spans="3:15" hidden="1" x14ac:dyDescent="0.3">
      <c r="C149" t="s">
        <v>440</v>
      </c>
      <c r="D149" t="s">
        <v>441</v>
      </c>
      <c r="E149" t="s">
        <v>442</v>
      </c>
      <c r="F149" t="s">
        <v>35</v>
      </c>
      <c r="G149" t="s">
        <v>116</v>
      </c>
      <c r="H149" s="8">
        <v>30077.45</v>
      </c>
      <c r="I149" t="s">
        <v>57</v>
      </c>
      <c r="J149">
        <v>43474</v>
      </c>
      <c r="K149">
        <v>1</v>
      </c>
      <c r="L149" t="s">
        <v>19</v>
      </c>
      <c r="M149" t="s">
        <v>20</v>
      </c>
      <c r="N149">
        <v>5.4520547945205475</v>
      </c>
      <c r="O149" t="s">
        <v>27</v>
      </c>
    </row>
    <row r="150" spans="3:15" hidden="1" x14ac:dyDescent="0.3">
      <c r="C150" t="s">
        <v>443</v>
      </c>
      <c r="D150" t="s">
        <v>444</v>
      </c>
      <c r="E150" t="s">
        <v>445</v>
      </c>
      <c r="F150" t="s">
        <v>35</v>
      </c>
      <c r="G150" t="s">
        <v>94</v>
      </c>
      <c r="H150" s="8">
        <v>80360.41</v>
      </c>
      <c r="I150" t="s">
        <v>18</v>
      </c>
      <c r="J150">
        <v>44167</v>
      </c>
      <c r="K150">
        <v>1</v>
      </c>
      <c r="L150" t="s">
        <v>19</v>
      </c>
      <c r="M150" t="s">
        <v>38</v>
      </c>
      <c r="N150">
        <v>3.5534246575342467</v>
      </c>
      <c r="O150" t="s">
        <v>27</v>
      </c>
    </row>
    <row r="151" spans="3:15" hidden="1" x14ac:dyDescent="0.3">
      <c r="C151" t="s">
        <v>446</v>
      </c>
      <c r="D151" t="s">
        <v>447</v>
      </c>
      <c r="E151" t="s">
        <v>448</v>
      </c>
      <c r="F151" t="s">
        <v>16</v>
      </c>
      <c r="G151" t="s">
        <v>94</v>
      </c>
      <c r="H151" s="8">
        <v>68795.48</v>
      </c>
      <c r="I151" t="s">
        <v>18</v>
      </c>
      <c r="J151">
        <v>44277</v>
      </c>
      <c r="K151">
        <v>0.2</v>
      </c>
      <c r="L151" t="s">
        <v>19</v>
      </c>
      <c r="M151" t="s">
        <v>38</v>
      </c>
      <c r="N151">
        <v>3.2520547945205478</v>
      </c>
      <c r="O151" t="s">
        <v>21</v>
      </c>
    </row>
    <row r="152" spans="3:15" hidden="1" x14ac:dyDescent="0.3">
      <c r="C152" t="s">
        <v>446</v>
      </c>
      <c r="D152" t="s">
        <v>447</v>
      </c>
      <c r="E152" t="s">
        <v>448</v>
      </c>
      <c r="F152" t="s">
        <v>16</v>
      </c>
      <c r="G152" t="s">
        <v>94</v>
      </c>
      <c r="H152" s="8">
        <v>68795.48</v>
      </c>
      <c r="I152" t="s">
        <v>18</v>
      </c>
      <c r="J152">
        <v>44277</v>
      </c>
      <c r="K152">
        <v>0.2</v>
      </c>
      <c r="L152" t="s">
        <v>19</v>
      </c>
      <c r="M152" t="s">
        <v>38</v>
      </c>
      <c r="N152">
        <v>3.2520547945205478</v>
      </c>
      <c r="O152" t="s">
        <v>21</v>
      </c>
    </row>
    <row r="153" spans="3:15" hidden="1" x14ac:dyDescent="0.3">
      <c r="C153" t="s">
        <v>449</v>
      </c>
      <c r="D153" t="s">
        <v>450</v>
      </c>
      <c r="E153" t="s">
        <v>451</v>
      </c>
      <c r="F153" t="s">
        <v>35</v>
      </c>
      <c r="G153" t="s">
        <v>25</v>
      </c>
      <c r="H153" s="8">
        <v>88511.17</v>
      </c>
      <c r="I153" t="s">
        <v>18</v>
      </c>
      <c r="J153">
        <v>43950</v>
      </c>
      <c r="K153">
        <v>1</v>
      </c>
      <c r="L153" t="s">
        <v>19</v>
      </c>
      <c r="M153" t="s">
        <v>31</v>
      </c>
      <c r="N153">
        <v>4.1479452054794521</v>
      </c>
      <c r="O153" t="s">
        <v>27</v>
      </c>
    </row>
    <row r="154" spans="3:15" hidden="1" x14ac:dyDescent="0.3">
      <c r="C154" t="s">
        <v>452</v>
      </c>
      <c r="D154" t="s">
        <v>453</v>
      </c>
      <c r="E154" t="s">
        <v>454</v>
      </c>
      <c r="F154" t="s">
        <v>35</v>
      </c>
      <c r="G154" t="s">
        <v>53</v>
      </c>
      <c r="H154" s="8">
        <v>57925.91</v>
      </c>
      <c r="I154" t="s">
        <v>18</v>
      </c>
      <c r="J154">
        <v>43572</v>
      </c>
      <c r="K154">
        <v>0.5</v>
      </c>
      <c r="L154" t="s">
        <v>19</v>
      </c>
      <c r="M154" t="s">
        <v>20</v>
      </c>
      <c r="N154">
        <v>5.183561643835616</v>
      </c>
      <c r="O154" t="s">
        <v>21</v>
      </c>
    </row>
    <row r="155" spans="3:15" hidden="1" x14ac:dyDescent="0.3">
      <c r="C155" t="s">
        <v>455</v>
      </c>
      <c r="D155" t="s">
        <v>456</v>
      </c>
      <c r="E155" t="s">
        <v>457</v>
      </c>
      <c r="F155" t="s">
        <v>35</v>
      </c>
      <c r="G155" t="s">
        <v>25</v>
      </c>
      <c r="H155" s="8">
        <v>80169.42</v>
      </c>
      <c r="I155" t="s">
        <v>18</v>
      </c>
      <c r="J155">
        <v>44053</v>
      </c>
      <c r="K155">
        <v>1</v>
      </c>
      <c r="L155" t="s">
        <v>19</v>
      </c>
      <c r="M155" t="s">
        <v>80</v>
      </c>
      <c r="N155">
        <v>3.8657534246575342</v>
      </c>
      <c r="O155" t="s">
        <v>27</v>
      </c>
    </row>
    <row r="156" spans="3:15" hidden="1" x14ac:dyDescent="0.3">
      <c r="C156" t="s">
        <v>455</v>
      </c>
      <c r="D156" t="s">
        <v>456</v>
      </c>
      <c r="E156" t="s">
        <v>457</v>
      </c>
      <c r="F156" t="s">
        <v>35</v>
      </c>
      <c r="G156" t="s">
        <v>25</v>
      </c>
      <c r="H156" s="8">
        <v>80169.42</v>
      </c>
      <c r="I156" t="s">
        <v>18</v>
      </c>
      <c r="J156">
        <v>44053</v>
      </c>
      <c r="K156">
        <v>1</v>
      </c>
      <c r="L156" t="s">
        <v>19</v>
      </c>
      <c r="M156" t="s">
        <v>80</v>
      </c>
      <c r="N156">
        <v>3.8657534246575342</v>
      </c>
      <c r="O156" t="s">
        <v>27</v>
      </c>
    </row>
    <row r="157" spans="3:15" hidden="1" x14ac:dyDescent="0.3">
      <c r="C157" t="s">
        <v>458</v>
      </c>
      <c r="D157" t="s">
        <v>459</v>
      </c>
      <c r="E157" t="s">
        <v>460</v>
      </c>
      <c r="F157" t="s">
        <v>35</v>
      </c>
      <c r="G157" t="s">
        <v>87</v>
      </c>
      <c r="H157" s="8">
        <v>88689.09</v>
      </c>
      <c r="I157" t="s">
        <v>18</v>
      </c>
      <c r="J157">
        <v>43740</v>
      </c>
      <c r="K157">
        <v>1</v>
      </c>
      <c r="L157" t="s">
        <v>19</v>
      </c>
      <c r="M157" t="s">
        <v>76</v>
      </c>
      <c r="N157">
        <v>4.7232876712328764</v>
      </c>
      <c r="O157" t="s">
        <v>27</v>
      </c>
    </row>
    <row r="158" spans="3:15" hidden="1" x14ac:dyDescent="0.3">
      <c r="C158" t="s">
        <v>461</v>
      </c>
      <c r="D158" t="s">
        <v>305</v>
      </c>
      <c r="E158" t="s">
        <v>306</v>
      </c>
      <c r="F158" t="s">
        <v>35</v>
      </c>
      <c r="G158" t="s">
        <v>25</v>
      </c>
      <c r="H158" s="8">
        <v>90884.32</v>
      </c>
      <c r="I158" t="s">
        <v>18</v>
      </c>
      <c r="J158">
        <v>44039</v>
      </c>
      <c r="K158">
        <v>0.5</v>
      </c>
      <c r="L158" t="s">
        <v>19</v>
      </c>
      <c r="M158" t="s">
        <v>31</v>
      </c>
      <c r="N158">
        <v>3.904109589041096</v>
      </c>
      <c r="O158" t="s">
        <v>21</v>
      </c>
    </row>
    <row r="159" spans="3:15" hidden="1" x14ac:dyDescent="0.3">
      <c r="C159" t="s">
        <v>462</v>
      </c>
      <c r="D159" t="s">
        <v>463</v>
      </c>
      <c r="E159" t="s">
        <v>464</v>
      </c>
      <c r="F159" t="s">
        <v>35</v>
      </c>
      <c r="G159" t="s">
        <v>68</v>
      </c>
      <c r="H159" s="8">
        <v>69709.509999999995</v>
      </c>
      <c r="I159" t="s">
        <v>18</v>
      </c>
      <c r="J159">
        <v>43472</v>
      </c>
      <c r="K159">
        <v>1</v>
      </c>
      <c r="L159" t="s">
        <v>19</v>
      </c>
      <c r="M159" t="s">
        <v>26</v>
      </c>
      <c r="N159">
        <v>5.4575342465753423</v>
      </c>
      <c r="O159" t="s">
        <v>27</v>
      </c>
    </row>
    <row r="160" spans="3:15" hidden="1" x14ac:dyDescent="0.3">
      <c r="C160" t="s">
        <v>465</v>
      </c>
      <c r="D160" t="s">
        <v>466</v>
      </c>
      <c r="E160" t="s">
        <v>467</v>
      </c>
      <c r="F160" t="s">
        <v>190</v>
      </c>
      <c r="G160" t="s">
        <v>53</v>
      </c>
      <c r="H160" s="8">
        <v>98012.63</v>
      </c>
      <c r="I160" t="s">
        <v>18</v>
      </c>
      <c r="J160">
        <v>43780</v>
      </c>
      <c r="K160">
        <v>1</v>
      </c>
      <c r="L160" t="s">
        <v>19</v>
      </c>
      <c r="M160" t="s">
        <v>38</v>
      </c>
      <c r="N160">
        <v>4.6136986301369864</v>
      </c>
      <c r="O160" t="s">
        <v>27</v>
      </c>
    </row>
    <row r="161" spans="3:15" x14ac:dyDescent="0.3">
      <c r="C161" t="s">
        <v>468</v>
      </c>
      <c r="D161" t="s">
        <v>469</v>
      </c>
      <c r="E161" t="s">
        <v>470</v>
      </c>
      <c r="F161" t="s">
        <v>35</v>
      </c>
      <c r="G161" t="s">
        <v>64</v>
      </c>
      <c r="H161" s="8">
        <v>28329.77</v>
      </c>
      <c r="I161" t="s">
        <v>57</v>
      </c>
      <c r="J161">
        <v>43402</v>
      </c>
      <c r="K161">
        <v>1</v>
      </c>
      <c r="L161" t="s">
        <v>19</v>
      </c>
      <c r="M161" t="s">
        <v>76</v>
      </c>
      <c r="N161">
        <v>5.6493150684931503</v>
      </c>
      <c r="O161" t="s">
        <v>27</v>
      </c>
    </row>
    <row r="162" spans="3:15" x14ac:dyDescent="0.3">
      <c r="C162" t="s">
        <v>471</v>
      </c>
      <c r="D162" t="s">
        <v>472</v>
      </c>
      <c r="E162" t="s">
        <v>473</v>
      </c>
      <c r="F162" t="s">
        <v>190</v>
      </c>
      <c r="G162" t="s">
        <v>64</v>
      </c>
      <c r="H162" s="8">
        <v>67957.899999999994</v>
      </c>
      <c r="I162" t="s">
        <v>18</v>
      </c>
      <c r="J162">
        <v>43430</v>
      </c>
      <c r="K162">
        <v>1</v>
      </c>
      <c r="L162" t="s">
        <v>19</v>
      </c>
      <c r="M162" t="s">
        <v>72</v>
      </c>
      <c r="N162">
        <v>5.5726027397260278</v>
      </c>
      <c r="O162" t="s">
        <v>27</v>
      </c>
    </row>
    <row r="163" spans="3:15" hidden="1" x14ac:dyDescent="0.3">
      <c r="C163" t="s">
        <v>474</v>
      </c>
      <c r="D163" t="s">
        <v>475</v>
      </c>
      <c r="E163" t="s">
        <v>476</v>
      </c>
      <c r="F163" t="s">
        <v>16</v>
      </c>
      <c r="G163" t="s">
        <v>53</v>
      </c>
      <c r="H163" s="8">
        <v>69163.39</v>
      </c>
      <c r="I163" t="s">
        <v>18</v>
      </c>
      <c r="J163">
        <v>43397</v>
      </c>
      <c r="K163">
        <v>1</v>
      </c>
      <c r="L163" t="s">
        <v>19</v>
      </c>
      <c r="M163" t="s">
        <v>38</v>
      </c>
      <c r="N163">
        <v>5.6630136986301371</v>
      </c>
      <c r="O163" t="s">
        <v>27</v>
      </c>
    </row>
    <row r="164" spans="3:15" hidden="1" x14ac:dyDescent="0.3">
      <c r="C164" t="s">
        <v>474</v>
      </c>
      <c r="D164" t="s">
        <v>475</v>
      </c>
      <c r="E164" t="s">
        <v>476</v>
      </c>
      <c r="F164" t="s">
        <v>16</v>
      </c>
      <c r="G164" t="s">
        <v>53</v>
      </c>
      <c r="H164" s="8">
        <v>69163.39</v>
      </c>
      <c r="I164" t="s">
        <v>18</v>
      </c>
      <c r="J164">
        <v>43397</v>
      </c>
      <c r="K164">
        <v>1</v>
      </c>
      <c r="L164" t="s">
        <v>19</v>
      </c>
      <c r="M164" t="s">
        <v>38</v>
      </c>
      <c r="N164">
        <v>5.6630136986301371</v>
      </c>
      <c r="O164" t="s">
        <v>27</v>
      </c>
    </row>
    <row r="165" spans="3:15" hidden="1" x14ac:dyDescent="0.3">
      <c r="C165" t="s">
        <v>477</v>
      </c>
      <c r="D165" t="s">
        <v>478</v>
      </c>
      <c r="E165" t="s">
        <v>479</v>
      </c>
      <c r="F165" t="s">
        <v>35</v>
      </c>
      <c r="G165" t="s">
        <v>126</v>
      </c>
      <c r="H165" s="8">
        <v>96753.78</v>
      </c>
      <c r="I165" t="s">
        <v>18</v>
      </c>
      <c r="J165">
        <v>44494</v>
      </c>
      <c r="K165">
        <v>1</v>
      </c>
      <c r="L165" t="s">
        <v>19</v>
      </c>
      <c r="M165" t="s">
        <v>80</v>
      </c>
      <c r="N165">
        <v>2.6575342465753424</v>
      </c>
      <c r="O165" t="s">
        <v>27</v>
      </c>
    </row>
    <row r="166" spans="3:15" hidden="1" x14ac:dyDescent="0.3">
      <c r="C166" t="s">
        <v>477</v>
      </c>
      <c r="D166" t="s">
        <v>478</v>
      </c>
      <c r="E166" t="s">
        <v>479</v>
      </c>
      <c r="F166" t="s">
        <v>35</v>
      </c>
      <c r="G166" t="s">
        <v>126</v>
      </c>
      <c r="H166" s="8">
        <v>96753.78</v>
      </c>
      <c r="I166" t="s">
        <v>18</v>
      </c>
      <c r="J166">
        <v>44494</v>
      </c>
      <c r="K166">
        <v>1</v>
      </c>
      <c r="L166" t="s">
        <v>19</v>
      </c>
      <c r="M166" t="s">
        <v>80</v>
      </c>
      <c r="N166">
        <v>2.6575342465753424</v>
      </c>
      <c r="O166" t="s">
        <v>27</v>
      </c>
    </row>
    <row r="167" spans="3:15" hidden="1" x14ac:dyDescent="0.3">
      <c r="C167" t="s">
        <v>480</v>
      </c>
      <c r="D167" t="s">
        <v>481</v>
      </c>
      <c r="E167" t="s">
        <v>482</v>
      </c>
      <c r="F167" t="s">
        <v>16</v>
      </c>
      <c r="G167" t="s">
        <v>116</v>
      </c>
      <c r="H167" s="8">
        <v>28974.03</v>
      </c>
      <c r="I167" t="s">
        <v>57</v>
      </c>
      <c r="J167">
        <v>43733</v>
      </c>
      <c r="K167">
        <v>1</v>
      </c>
      <c r="L167" t="s">
        <v>19</v>
      </c>
      <c r="M167" t="s">
        <v>80</v>
      </c>
      <c r="N167">
        <v>4.7424657534246579</v>
      </c>
      <c r="O167" t="s">
        <v>27</v>
      </c>
    </row>
    <row r="168" spans="3:15" hidden="1" x14ac:dyDescent="0.3">
      <c r="C168" t="s">
        <v>483</v>
      </c>
      <c r="D168" t="s">
        <v>484</v>
      </c>
      <c r="E168" t="s">
        <v>485</v>
      </c>
      <c r="F168" t="s">
        <v>16</v>
      </c>
      <c r="G168" t="s">
        <v>17</v>
      </c>
      <c r="H168" s="8">
        <v>57002.02</v>
      </c>
      <c r="I168" t="s">
        <v>18</v>
      </c>
      <c r="J168">
        <v>43192</v>
      </c>
      <c r="K168">
        <v>0.7</v>
      </c>
      <c r="L168" t="s">
        <v>19</v>
      </c>
      <c r="M168" t="s">
        <v>26</v>
      </c>
      <c r="N168">
        <v>6.2246575342465755</v>
      </c>
      <c r="O168" t="s">
        <v>21</v>
      </c>
    </row>
    <row r="169" spans="3:15" hidden="1" x14ac:dyDescent="0.3">
      <c r="C169" t="s">
        <v>486</v>
      </c>
      <c r="D169" t="s">
        <v>487</v>
      </c>
      <c r="E169" t="s">
        <v>488</v>
      </c>
      <c r="F169" t="s">
        <v>16</v>
      </c>
      <c r="G169" t="s">
        <v>25</v>
      </c>
      <c r="H169" s="8">
        <v>33031.26</v>
      </c>
      <c r="I169" t="s">
        <v>57</v>
      </c>
      <c r="J169">
        <v>43468</v>
      </c>
      <c r="K169">
        <v>0.4</v>
      </c>
      <c r="L169" t="s">
        <v>19</v>
      </c>
      <c r="M169" t="s">
        <v>26</v>
      </c>
      <c r="N169">
        <v>5.4684931506849317</v>
      </c>
      <c r="O169" t="s">
        <v>21</v>
      </c>
    </row>
    <row r="170" spans="3:15" hidden="1" x14ac:dyDescent="0.3">
      <c r="C170" t="s">
        <v>489</v>
      </c>
      <c r="D170" t="s">
        <v>490</v>
      </c>
      <c r="E170" t="s">
        <v>491</v>
      </c>
      <c r="F170" t="s">
        <v>16</v>
      </c>
      <c r="G170" t="s">
        <v>126</v>
      </c>
      <c r="H170" s="8">
        <v>84762.76</v>
      </c>
      <c r="I170" t="s">
        <v>18</v>
      </c>
      <c r="J170">
        <v>43332</v>
      </c>
      <c r="K170">
        <v>1</v>
      </c>
      <c r="L170" t="s">
        <v>19</v>
      </c>
      <c r="M170" t="s">
        <v>26</v>
      </c>
      <c r="N170">
        <v>5.8410958904109593</v>
      </c>
      <c r="O170" t="s">
        <v>27</v>
      </c>
    </row>
    <row r="171" spans="3:15" hidden="1" x14ac:dyDescent="0.3">
      <c r="C171" t="s">
        <v>492</v>
      </c>
      <c r="D171" t="s">
        <v>493</v>
      </c>
      <c r="E171" t="s">
        <v>494</v>
      </c>
      <c r="F171" t="s">
        <v>35</v>
      </c>
      <c r="G171" t="s">
        <v>36</v>
      </c>
      <c r="H171" s="8">
        <v>92943.89</v>
      </c>
      <c r="I171" t="s">
        <v>18</v>
      </c>
      <c r="J171">
        <v>44510</v>
      </c>
      <c r="K171">
        <v>1</v>
      </c>
      <c r="L171" t="s">
        <v>19</v>
      </c>
      <c r="M171" t="s">
        <v>26</v>
      </c>
      <c r="N171">
        <v>2.6136986301369864</v>
      </c>
      <c r="O171" t="s">
        <v>27</v>
      </c>
    </row>
    <row r="172" spans="3:15" hidden="1" x14ac:dyDescent="0.3">
      <c r="C172" t="s">
        <v>495</v>
      </c>
      <c r="D172" t="s">
        <v>496</v>
      </c>
      <c r="E172" t="s">
        <v>497</v>
      </c>
      <c r="F172" t="s">
        <v>16</v>
      </c>
      <c r="G172" t="s">
        <v>68</v>
      </c>
      <c r="H172" s="8">
        <v>39700.82</v>
      </c>
      <c r="I172" t="s">
        <v>57</v>
      </c>
      <c r="J172">
        <v>44203</v>
      </c>
      <c r="K172">
        <v>0.8</v>
      </c>
      <c r="L172" t="s">
        <v>19</v>
      </c>
      <c r="M172" t="s">
        <v>72</v>
      </c>
      <c r="N172">
        <v>3.4547945205479453</v>
      </c>
      <c r="O172" t="s">
        <v>21</v>
      </c>
    </row>
    <row r="173" spans="3:15" hidden="1" x14ac:dyDescent="0.3">
      <c r="C173" t="s">
        <v>495</v>
      </c>
      <c r="D173" t="s">
        <v>71</v>
      </c>
      <c r="E173" t="s">
        <v>498</v>
      </c>
      <c r="F173" t="s">
        <v>16</v>
      </c>
      <c r="G173" t="s">
        <v>68</v>
      </c>
      <c r="H173" s="8">
        <v>39700.82</v>
      </c>
      <c r="I173" t="s">
        <v>57</v>
      </c>
      <c r="J173">
        <v>44203</v>
      </c>
      <c r="K173">
        <v>0.8</v>
      </c>
      <c r="L173" t="s">
        <v>19</v>
      </c>
      <c r="M173" t="s">
        <v>72</v>
      </c>
      <c r="N173">
        <v>3.4547945205479453</v>
      </c>
      <c r="O173" t="s">
        <v>21</v>
      </c>
    </row>
    <row r="174" spans="3:15" hidden="1" x14ac:dyDescent="0.3">
      <c r="C174" t="s">
        <v>499</v>
      </c>
      <c r="D174" t="s">
        <v>500</v>
      </c>
      <c r="E174" t="s">
        <v>501</v>
      </c>
      <c r="F174" t="s">
        <v>35</v>
      </c>
      <c r="G174" t="s">
        <v>25</v>
      </c>
      <c r="H174" s="8">
        <v>39784.239999999998</v>
      </c>
      <c r="I174" t="s">
        <v>57</v>
      </c>
      <c r="J174">
        <v>43465</v>
      </c>
      <c r="K174">
        <v>1</v>
      </c>
      <c r="L174" t="s">
        <v>502</v>
      </c>
      <c r="M174" t="s">
        <v>72</v>
      </c>
      <c r="N174">
        <v>5.4767123287671229</v>
      </c>
      <c r="O174" t="s">
        <v>27</v>
      </c>
    </row>
    <row r="175" spans="3:15" hidden="1" x14ac:dyDescent="0.3">
      <c r="C175" t="s">
        <v>503</v>
      </c>
      <c r="D175" t="s">
        <v>504</v>
      </c>
      <c r="E175" t="s">
        <v>505</v>
      </c>
      <c r="F175" t="s">
        <v>35</v>
      </c>
      <c r="G175" t="s">
        <v>42</v>
      </c>
      <c r="H175" s="8">
        <v>31816.57</v>
      </c>
      <c r="I175" t="s">
        <v>57</v>
      </c>
      <c r="J175">
        <v>43497</v>
      </c>
      <c r="K175">
        <v>0.3</v>
      </c>
      <c r="L175" t="s">
        <v>502</v>
      </c>
      <c r="M175" t="s">
        <v>38</v>
      </c>
      <c r="N175">
        <v>5.3890410958904109</v>
      </c>
      <c r="O175" t="s">
        <v>21</v>
      </c>
    </row>
    <row r="176" spans="3:15" hidden="1" x14ac:dyDescent="0.3">
      <c r="C176" t="s">
        <v>506</v>
      </c>
      <c r="D176" t="s">
        <v>507</v>
      </c>
      <c r="E176" t="s">
        <v>508</v>
      </c>
      <c r="F176" t="s">
        <v>16</v>
      </c>
      <c r="G176" t="s">
        <v>94</v>
      </c>
      <c r="H176" s="8">
        <v>67818.14</v>
      </c>
      <c r="I176" t="s">
        <v>18</v>
      </c>
      <c r="J176">
        <v>43406</v>
      </c>
      <c r="K176">
        <v>0.6</v>
      </c>
      <c r="L176" t="s">
        <v>502</v>
      </c>
      <c r="M176" t="s">
        <v>38</v>
      </c>
      <c r="N176">
        <v>5.6383561643835618</v>
      </c>
      <c r="O176" t="s">
        <v>21</v>
      </c>
    </row>
    <row r="177" spans="3:15" hidden="1" x14ac:dyDescent="0.3">
      <c r="C177" t="s">
        <v>506</v>
      </c>
      <c r="D177" t="s">
        <v>507</v>
      </c>
      <c r="E177" t="s">
        <v>508</v>
      </c>
      <c r="F177" t="s">
        <v>16</v>
      </c>
      <c r="G177" t="s">
        <v>94</v>
      </c>
      <c r="H177" s="8">
        <v>67818.14</v>
      </c>
      <c r="I177" t="s">
        <v>18</v>
      </c>
      <c r="J177">
        <v>43406</v>
      </c>
      <c r="K177">
        <v>0.6</v>
      </c>
      <c r="L177" t="s">
        <v>502</v>
      </c>
      <c r="M177" t="s">
        <v>38</v>
      </c>
      <c r="N177">
        <v>5.6383561643835618</v>
      </c>
      <c r="O177" t="s">
        <v>21</v>
      </c>
    </row>
    <row r="178" spans="3:15" hidden="1" x14ac:dyDescent="0.3">
      <c r="C178" t="s">
        <v>509</v>
      </c>
      <c r="D178" t="s">
        <v>510</v>
      </c>
      <c r="E178" t="s">
        <v>511</v>
      </c>
      <c r="F178" t="s">
        <v>35</v>
      </c>
      <c r="G178" t="s">
        <v>17</v>
      </c>
      <c r="H178" s="8">
        <v>79567.69</v>
      </c>
      <c r="I178" t="s">
        <v>18</v>
      </c>
      <c r="J178">
        <v>43272</v>
      </c>
      <c r="K178">
        <v>1</v>
      </c>
      <c r="L178" t="s">
        <v>502</v>
      </c>
      <c r="M178" t="s">
        <v>72</v>
      </c>
      <c r="N178">
        <v>6.0054794520547947</v>
      </c>
      <c r="O178" t="s">
        <v>27</v>
      </c>
    </row>
    <row r="179" spans="3:15" x14ac:dyDescent="0.3">
      <c r="C179" t="s">
        <v>512</v>
      </c>
      <c r="D179" t="s">
        <v>161</v>
      </c>
      <c r="E179" t="s">
        <v>162</v>
      </c>
      <c r="F179" t="s">
        <v>35</v>
      </c>
      <c r="G179" t="s">
        <v>64</v>
      </c>
      <c r="H179" s="8">
        <v>72876.91</v>
      </c>
      <c r="I179" t="s">
        <v>18</v>
      </c>
      <c r="J179">
        <v>43612</v>
      </c>
      <c r="K179">
        <v>0.4</v>
      </c>
      <c r="L179" t="s">
        <v>502</v>
      </c>
      <c r="M179" t="s">
        <v>80</v>
      </c>
      <c r="N179">
        <v>5.0739726027397261</v>
      </c>
      <c r="O179" t="s">
        <v>21</v>
      </c>
    </row>
    <row r="180" spans="3:15" hidden="1" x14ac:dyDescent="0.3">
      <c r="C180" t="s">
        <v>513</v>
      </c>
      <c r="D180" t="s">
        <v>514</v>
      </c>
      <c r="E180" t="s">
        <v>515</v>
      </c>
      <c r="F180" t="s">
        <v>35</v>
      </c>
      <c r="G180" t="s">
        <v>68</v>
      </c>
      <c r="H180" s="8">
        <v>78705.929999999993</v>
      </c>
      <c r="I180" t="s">
        <v>18</v>
      </c>
      <c r="J180">
        <v>43409</v>
      </c>
      <c r="K180">
        <v>1</v>
      </c>
      <c r="L180" t="s">
        <v>502</v>
      </c>
      <c r="M180" t="s">
        <v>76</v>
      </c>
      <c r="N180">
        <v>5.6301369863013697</v>
      </c>
      <c r="O180" t="s">
        <v>27</v>
      </c>
    </row>
    <row r="181" spans="3:15" hidden="1" x14ac:dyDescent="0.3">
      <c r="C181" t="s">
        <v>516</v>
      </c>
      <c r="D181" t="s">
        <v>517</v>
      </c>
      <c r="E181" t="s">
        <v>518</v>
      </c>
      <c r="F181" t="s">
        <v>35</v>
      </c>
      <c r="G181" t="s">
        <v>36</v>
      </c>
      <c r="H181" s="8">
        <v>43329.22</v>
      </c>
      <c r="I181" t="s">
        <v>57</v>
      </c>
      <c r="J181">
        <v>43809</v>
      </c>
      <c r="K181">
        <v>0.5</v>
      </c>
      <c r="L181" t="s">
        <v>502</v>
      </c>
      <c r="M181" t="s">
        <v>38</v>
      </c>
      <c r="N181">
        <v>4.5342465753424657</v>
      </c>
      <c r="O181" t="s">
        <v>21</v>
      </c>
    </row>
    <row r="182" spans="3:15" hidden="1" x14ac:dyDescent="0.3">
      <c r="C182" t="s">
        <v>519</v>
      </c>
      <c r="D182" t="s">
        <v>520</v>
      </c>
      <c r="E182" t="s">
        <v>521</v>
      </c>
      <c r="F182" t="s">
        <v>16</v>
      </c>
      <c r="G182" t="s">
        <v>68</v>
      </c>
      <c r="H182" s="8">
        <v>99683.67</v>
      </c>
      <c r="I182" t="s">
        <v>18</v>
      </c>
      <c r="J182">
        <v>43500</v>
      </c>
      <c r="K182">
        <v>1</v>
      </c>
      <c r="L182" t="s">
        <v>502</v>
      </c>
      <c r="M182" t="s">
        <v>76</v>
      </c>
      <c r="N182">
        <v>5.3808219178082188</v>
      </c>
      <c r="O182" t="s">
        <v>27</v>
      </c>
    </row>
    <row r="183" spans="3:15" hidden="1" x14ac:dyDescent="0.3">
      <c r="C183" t="s">
        <v>519</v>
      </c>
      <c r="D183" t="s">
        <v>520</v>
      </c>
      <c r="E183" t="s">
        <v>521</v>
      </c>
      <c r="F183" t="s">
        <v>16</v>
      </c>
      <c r="G183" t="s">
        <v>68</v>
      </c>
      <c r="H183" s="8">
        <v>99683.67</v>
      </c>
      <c r="I183" t="s">
        <v>18</v>
      </c>
      <c r="J183">
        <v>43500</v>
      </c>
      <c r="K183">
        <v>1</v>
      </c>
      <c r="L183" t="s">
        <v>502</v>
      </c>
      <c r="M183" t="s">
        <v>76</v>
      </c>
      <c r="N183">
        <v>5.3808219178082188</v>
      </c>
      <c r="O183" t="s">
        <v>27</v>
      </c>
    </row>
    <row r="184" spans="3:15" hidden="1" x14ac:dyDescent="0.3">
      <c r="C184" t="s">
        <v>522</v>
      </c>
      <c r="D184" t="s">
        <v>523</v>
      </c>
      <c r="E184" t="s">
        <v>524</v>
      </c>
      <c r="F184" t="s">
        <v>35</v>
      </c>
      <c r="G184" t="s">
        <v>94</v>
      </c>
      <c r="H184" s="8">
        <v>106775.14</v>
      </c>
      <c r="I184" t="s">
        <v>37</v>
      </c>
      <c r="J184">
        <v>43563</v>
      </c>
      <c r="K184">
        <v>1</v>
      </c>
      <c r="L184" t="s">
        <v>502</v>
      </c>
      <c r="M184" t="s">
        <v>26</v>
      </c>
      <c r="N184">
        <v>5.2082191780821914</v>
      </c>
      <c r="O184" t="s">
        <v>27</v>
      </c>
    </row>
    <row r="185" spans="3:15" hidden="1" x14ac:dyDescent="0.3">
      <c r="C185" t="s">
        <v>522</v>
      </c>
      <c r="D185" t="s">
        <v>525</v>
      </c>
      <c r="E185" t="s">
        <v>526</v>
      </c>
      <c r="F185" t="s">
        <v>35</v>
      </c>
      <c r="G185" t="s">
        <v>94</v>
      </c>
      <c r="H185" s="8">
        <v>106775.14</v>
      </c>
      <c r="I185" t="s">
        <v>37</v>
      </c>
      <c r="J185">
        <v>43563</v>
      </c>
      <c r="K185">
        <v>1</v>
      </c>
      <c r="L185" t="s">
        <v>502</v>
      </c>
      <c r="M185" t="s">
        <v>26</v>
      </c>
      <c r="N185">
        <v>5.2082191780821914</v>
      </c>
      <c r="O185" t="s">
        <v>27</v>
      </c>
    </row>
    <row r="186" spans="3:15" x14ac:dyDescent="0.3">
      <c r="C186" t="s">
        <v>527</v>
      </c>
      <c r="D186" t="s">
        <v>528</v>
      </c>
      <c r="E186" t="s">
        <v>529</v>
      </c>
      <c r="F186" t="s">
        <v>16</v>
      </c>
      <c r="G186" t="s">
        <v>64</v>
      </c>
      <c r="H186" s="8">
        <v>73488.679999999993</v>
      </c>
      <c r="I186" t="s">
        <v>18</v>
      </c>
      <c r="J186">
        <v>43570</v>
      </c>
      <c r="K186">
        <v>1</v>
      </c>
      <c r="L186" t="s">
        <v>502</v>
      </c>
      <c r="M186" t="s">
        <v>76</v>
      </c>
      <c r="N186">
        <v>5.1890410958904107</v>
      </c>
      <c r="O186" t="s">
        <v>27</v>
      </c>
    </row>
    <row r="187" spans="3:15" hidden="1" x14ac:dyDescent="0.3">
      <c r="C187" t="s">
        <v>530</v>
      </c>
      <c r="D187" t="s">
        <v>531</v>
      </c>
      <c r="E187" t="s">
        <v>532</v>
      </c>
      <c r="F187" t="s">
        <v>35</v>
      </c>
      <c r="G187" t="s">
        <v>49</v>
      </c>
      <c r="H187" s="8">
        <v>72843.23</v>
      </c>
      <c r="I187" t="s">
        <v>18</v>
      </c>
      <c r="J187">
        <v>43280</v>
      </c>
      <c r="K187">
        <v>1</v>
      </c>
      <c r="L187" t="s">
        <v>502</v>
      </c>
      <c r="M187" t="s">
        <v>20</v>
      </c>
      <c r="N187">
        <v>5.9835616438356167</v>
      </c>
      <c r="O187" t="s">
        <v>27</v>
      </c>
    </row>
    <row r="188" spans="3:15" hidden="1" x14ac:dyDescent="0.3">
      <c r="C188" t="s">
        <v>533</v>
      </c>
      <c r="D188" t="s">
        <v>534</v>
      </c>
      <c r="E188" t="s">
        <v>535</v>
      </c>
      <c r="F188" t="s">
        <v>16</v>
      </c>
      <c r="G188" t="s">
        <v>94</v>
      </c>
      <c r="H188" s="8">
        <v>91929.69</v>
      </c>
      <c r="I188" t="s">
        <v>18</v>
      </c>
      <c r="J188">
        <v>44085</v>
      </c>
      <c r="K188">
        <v>1</v>
      </c>
      <c r="L188" t="s">
        <v>502</v>
      </c>
      <c r="M188" t="s">
        <v>38</v>
      </c>
      <c r="N188">
        <v>3.7780821917808218</v>
      </c>
      <c r="O188" t="s">
        <v>27</v>
      </c>
    </row>
    <row r="189" spans="3:15" x14ac:dyDescent="0.3">
      <c r="C189" t="s">
        <v>536</v>
      </c>
      <c r="D189" t="s">
        <v>537</v>
      </c>
      <c r="E189" t="s">
        <v>538</v>
      </c>
      <c r="F189" t="s">
        <v>16</v>
      </c>
      <c r="G189" t="s">
        <v>64</v>
      </c>
      <c r="H189" s="8">
        <v>92704.48</v>
      </c>
      <c r="I189" t="s">
        <v>18</v>
      </c>
      <c r="J189">
        <v>43430</v>
      </c>
      <c r="K189">
        <v>1</v>
      </c>
      <c r="L189" t="s">
        <v>502</v>
      </c>
      <c r="M189" t="s">
        <v>31</v>
      </c>
      <c r="N189">
        <v>5.5726027397260278</v>
      </c>
      <c r="O189" t="s">
        <v>27</v>
      </c>
    </row>
    <row r="190" spans="3:15" hidden="1" x14ac:dyDescent="0.3">
      <c r="C190" t="s">
        <v>539</v>
      </c>
      <c r="D190" t="s">
        <v>540</v>
      </c>
      <c r="E190" t="s">
        <v>541</v>
      </c>
      <c r="F190" t="s">
        <v>16</v>
      </c>
      <c r="G190" t="s">
        <v>116</v>
      </c>
      <c r="H190" s="8">
        <v>100371.31</v>
      </c>
      <c r="I190" t="s">
        <v>37</v>
      </c>
      <c r="J190">
        <v>44067</v>
      </c>
      <c r="K190">
        <v>0.8</v>
      </c>
      <c r="L190" t="s">
        <v>502</v>
      </c>
      <c r="M190" t="s">
        <v>80</v>
      </c>
      <c r="N190">
        <v>3.8273972602739725</v>
      </c>
      <c r="O190" t="s">
        <v>21</v>
      </c>
    </row>
    <row r="191" spans="3:15" hidden="1" x14ac:dyDescent="0.3">
      <c r="C191" t="s">
        <v>542</v>
      </c>
      <c r="D191" t="s">
        <v>543</v>
      </c>
      <c r="E191" t="s">
        <v>544</v>
      </c>
      <c r="F191" t="s">
        <v>16</v>
      </c>
      <c r="G191" t="s">
        <v>17</v>
      </c>
      <c r="H191" s="8">
        <v>93964.3</v>
      </c>
      <c r="I191" t="s">
        <v>18</v>
      </c>
      <c r="J191">
        <v>44454</v>
      </c>
      <c r="K191">
        <v>0.4</v>
      </c>
      <c r="L191" t="s">
        <v>502</v>
      </c>
      <c r="M191" t="s">
        <v>26</v>
      </c>
      <c r="N191">
        <v>2.7671232876712328</v>
      </c>
      <c r="O191" t="s">
        <v>21</v>
      </c>
    </row>
    <row r="192" spans="3:15" x14ac:dyDescent="0.3">
      <c r="C192" t="s">
        <v>545</v>
      </c>
      <c r="D192" t="s">
        <v>534</v>
      </c>
      <c r="E192" t="s">
        <v>546</v>
      </c>
      <c r="F192" t="s">
        <v>190</v>
      </c>
      <c r="G192" t="s">
        <v>64</v>
      </c>
      <c r="H192" s="8">
        <v>99448.78</v>
      </c>
      <c r="I192" t="s">
        <v>18</v>
      </c>
      <c r="J192">
        <v>43473</v>
      </c>
      <c r="K192">
        <v>1</v>
      </c>
      <c r="L192" t="s">
        <v>502</v>
      </c>
      <c r="M192" t="s">
        <v>20</v>
      </c>
      <c r="N192">
        <v>5.4547945205479449</v>
      </c>
      <c r="O192" t="s">
        <v>27</v>
      </c>
    </row>
    <row r="193" spans="3:15" x14ac:dyDescent="0.3">
      <c r="C193" t="s">
        <v>545</v>
      </c>
      <c r="D193" t="s">
        <v>534</v>
      </c>
      <c r="E193" t="s">
        <v>546</v>
      </c>
      <c r="F193" t="s">
        <v>190</v>
      </c>
      <c r="G193" t="s">
        <v>64</v>
      </c>
      <c r="H193" s="8">
        <v>99448.78</v>
      </c>
      <c r="I193" t="s">
        <v>18</v>
      </c>
      <c r="J193">
        <v>43473</v>
      </c>
      <c r="K193">
        <v>1</v>
      </c>
      <c r="L193" t="s">
        <v>502</v>
      </c>
      <c r="M193" t="s">
        <v>20</v>
      </c>
      <c r="N193">
        <v>5.4547945205479449</v>
      </c>
      <c r="O193" t="s">
        <v>27</v>
      </c>
    </row>
    <row r="194" spans="3:15" hidden="1" x14ac:dyDescent="0.3">
      <c r="C194" t="s">
        <v>547</v>
      </c>
      <c r="D194" t="s">
        <v>548</v>
      </c>
      <c r="E194" t="s">
        <v>549</v>
      </c>
      <c r="F194" t="s">
        <v>35</v>
      </c>
      <c r="G194" t="s">
        <v>25</v>
      </c>
      <c r="H194" s="8">
        <v>69764.100000000006</v>
      </c>
      <c r="I194" t="s">
        <v>18</v>
      </c>
      <c r="J194">
        <v>44195</v>
      </c>
      <c r="K194">
        <v>1</v>
      </c>
      <c r="L194" t="s">
        <v>502</v>
      </c>
      <c r="M194" t="s">
        <v>76</v>
      </c>
      <c r="N194">
        <v>3.4767123287671233</v>
      </c>
      <c r="O194" t="s">
        <v>27</v>
      </c>
    </row>
    <row r="195" spans="3:15" hidden="1" x14ac:dyDescent="0.3">
      <c r="C195" t="s">
        <v>550</v>
      </c>
      <c r="D195" t="s">
        <v>551</v>
      </c>
      <c r="E195" t="s">
        <v>552</v>
      </c>
      <c r="F195" t="s">
        <v>16</v>
      </c>
      <c r="G195" t="s">
        <v>116</v>
      </c>
      <c r="H195" s="8">
        <v>104038.9</v>
      </c>
      <c r="I195" t="s">
        <v>37</v>
      </c>
      <c r="J195">
        <v>43815</v>
      </c>
      <c r="K195">
        <v>1</v>
      </c>
      <c r="L195" t="s">
        <v>502</v>
      </c>
      <c r="M195" t="s">
        <v>38</v>
      </c>
      <c r="N195">
        <v>4.5178082191780824</v>
      </c>
      <c r="O195" t="s">
        <v>27</v>
      </c>
    </row>
    <row r="196" spans="3:15" hidden="1" x14ac:dyDescent="0.3">
      <c r="C196" t="s">
        <v>553</v>
      </c>
      <c r="D196" t="s">
        <v>554</v>
      </c>
      <c r="E196" t="s">
        <v>555</v>
      </c>
      <c r="F196" t="s">
        <v>16</v>
      </c>
      <c r="G196" t="s">
        <v>49</v>
      </c>
      <c r="H196" s="8">
        <v>31089.22</v>
      </c>
      <c r="I196" t="s">
        <v>57</v>
      </c>
      <c r="J196">
        <v>43776</v>
      </c>
      <c r="K196">
        <v>1</v>
      </c>
      <c r="L196" t="s">
        <v>502</v>
      </c>
      <c r="M196" t="s">
        <v>72</v>
      </c>
      <c r="N196">
        <v>4.624657534246575</v>
      </c>
      <c r="O196" t="s">
        <v>27</v>
      </c>
    </row>
    <row r="197" spans="3:15" hidden="1" x14ac:dyDescent="0.3">
      <c r="C197" t="s">
        <v>556</v>
      </c>
      <c r="D197" t="s">
        <v>557</v>
      </c>
      <c r="E197" t="s">
        <v>558</v>
      </c>
      <c r="F197" t="s">
        <v>35</v>
      </c>
      <c r="G197" t="s">
        <v>36</v>
      </c>
      <c r="H197" s="8">
        <v>53184.02</v>
      </c>
      <c r="I197" t="s">
        <v>18</v>
      </c>
      <c r="J197">
        <v>43180</v>
      </c>
      <c r="K197">
        <v>1</v>
      </c>
      <c r="L197" t="s">
        <v>502</v>
      </c>
      <c r="M197" t="s">
        <v>38</v>
      </c>
      <c r="N197">
        <v>6.2575342465753421</v>
      </c>
      <c r="O197" t="s">
        <v>27</v>
      </c>
    </row>
    <row r="198" spans="3:15" hidden="1" x14ac:dyDescent="0.3">
      <c r="C198" t="s">
        <v>559</v>
      </c>
      <c r="D198" t="s">
        <v>560</v>
      </c>
      <c r="E198" t="s">
        <v>561</v>
      </c>
      <c r="F198" t="s">
        <v>16</v>
      </c>
      <c r="G198" t="s">
        <v>94</v>
      </c>
      <c r="H198" s="8">
        <v>49625.64</v>
      </c>
      <c r="I198" t="s">
        <v>57</v>
      </c>
      <c r="J198">
        <v>44384</v>
      </c>
      <c r="K198">
        <v>0.5</v>
      </c>
      <c r="L198" t="s">
        <v>502</v>
      </c>
      <c r="M198" t="s">
        <v>38</v>
      </c>
      <c r="N198">
        <v>2.9589041095890409</v>
      </c>
      <c r="O198" t="s">
        <v>21</v>
      </c>
    </row>
    <row r="199" spans="3:15" hidden="1" x14ac:dyDescent="0.3">
      <c r="C199" t="s">
        <v>562</v>
      </c>
      <c r="D199" t="s">
        <v>563</v>
      </c>
      <c r="E199" t="s">
        <v>564</v>
      </c>
      <c r="F199" t="s">
        <v>35</v>
      </c>
      <c r="G199" t="s">
        <v>87</v>
      </c>
      <c r="H199" s="8">
        <v>47646.95</v>
      </c>
      <c r="I199" t="s">
        <v>57</v>
      </c>
      <c r="J199">
        <v>43791</v>
      </c>
      <c r="K199">
        <v>0.3</v>
      </c>
      <c r="L199" t="s">
        <v>502</v>
      </c>
      <c r="M199" t="s">
        <v>72</v>
      </c>
      <c r="N199">
        <v>4.5835616438356164</v>
      </c>
      <c r="O199" t="s">
        <v>21</v>
      </c>
    </row>
    <row r="200" spans="3:15" hidden="1" x14ac:dyDescent="0.3">
      <c r="C200" t="s">
        <v>565</v>
      </c>
      <c r="D200" t="s">
        <v>89</v>
      </c>
      <c r="E200" t="s">
        <v>566</v>
      </c>
      <c r="F200" t="s">
        <v>35</v>
      </c>
      <c r="G200" t="s">
        <v>94</v>
      </c>
      <c r="H200" s="8">
        <v>89960.6</v>
      </c>
      <c r="I200" t="s">
        <v>18</v>
      </c>
      <c r="J200">
        <v>43515</v>
      </c>
      <c r="K200">
        <v>1</v>
      </c>
      <c r="L200" t="s">
        <v>502</v>
      </c>
      <c r="M200" t="s">
        <v>80</v>
      </c>
      <c r="N200">
        <v>5.3397260273972602</v>
      </c>
      <c r="O200" t="s">
        <v>27</v>
      </c>
    </row>
    <row r="201" spans="3:15" hidden="1" x14ac:dyDescent="0.3">
      <c r="C201" t="s">
        <v>567</v>
      </c>
      <c r="D201" t="s">
        <v>568</v>
      </c>
      <c r="E201" t="s">
        <v>569</v>
      </c>
      <c r="F201" t="s">
        <v>35</v>
      </c>
      <c r="G201" t="s">
        <v>126</v>
      </c>
      <c r="H201" s="8">
        <v>91314.75</v>
      </c>
      <c r="I201" t="s">
        <v>18</v>
      </c>
      <c r="J201">
        <v>43931</v>
      </c>
      <c r="K201">
        <v>1</v>
      </c>
      <c r="L201" t="s">
        <v>502</v>
      </c>
      <c r="M201" t="s">
        <v>76</v>
      </c>
      <c r="N201">
        <v>4.2</v>
      </c>
      <c r="O201" t="s">
        <v>27</v>
      </c>
    </row>
    <row r="202" spans="3:15" hidden="1" x14ac:dyDescent="0.3">
      <c r="C202" t="s">
        <v>570</v>
      </c>
      <c r="D202" t="s">
        <v>571</v>
      </c>
      <c r="E202" t="s">
        <v>572</v>
      </c>
      <c r="F202" t="s">
        <v>16</v>
      </c>
      <c r="G202" t="s">
        <v>87</v>
      </c>
      <c r="H202" s="8">
        <v>42314.39</v>
      </c>
      <c r="I202" t="s">
        <v>57</v>
      </c>
      <c r="J202">
        <v>44487</v>
      </c>
      <c r="K202">
        <v>1</v>
      </c>
      <c r="L202" t="s">
        <v>502</v>
      </c>
      <c r="M202" t="s">
        <v>38</v>
      </c>
      <c r="N202">
        <v>2.6767123287671235</v>
      </c>
      <c r="O202" t="s">
        <v>27</v>
      </c>
    </row>
    <row r="203" spans="3:15" hidden="1" x14ac:dyDescent="0.3">
      <c r="C203" t="s">
        <v>573</v>
      </c>
      <c r="D203" t="s">
        <v>574</v>
      </c>
      <c r="E203" t="s">
        <v>575</v>
      </c>
      <c r="F203" t="s">
        <v>16</v>
      </c>
      <c r="G203" t="s">
        <v>126</v>
      </c>
      <c r="H203" s="8">
        <v>84598.88</v>
      </c>
      <c r="I203" t="s">
        <v>18</v>
      </c>
      <c r="J203">
        <v>44116</v>
      </c>
      <c r="K203">
        <v>1</v>
      </c>
      <c r="L203" t="s">
        <v>502</v>
      </c>
      <c r="M203" t="s">
        <v>76</v>
      </c>
      <c r="N203">
        <v>3.6931506849315068</v>
      </c>
      <c r="O203" t="s">
        <v>27</v>
      </c>
    </row>
    <row r="204" spans="3:15" hidden="1" x14ac:dyDescent="0.3">
      <c r="C204" t="s">
        <v>573</v>
      </c>
      <c r="D204" t="s">
        <v>574</v>
      </c>
      <c r="E204" t="s">
        <v>575</v>
      </c>
      <c r="F204" t="s">
        <v>16</v>
      </c>
      <c r="G204" t="s">
        <v>126</v>
      </c>
      <c r="H204" s="8">
        <v>84598.88</v>
      </c>
      <c r="I204" t="s">
        <v>18</v>
      </c>
      <c r="J204">
        <v>44116</v>
      </c>
      <c r="K204">
        <v>1</v>
      </c>
      <c r="L204" t="s">
        <v>502</v>
      </c>
      <c r="M204" t="s">
        <v>76</v>
      </c>
      <c r="N204">
        <v>3.6931506849315068</v>
      </c>
      <c r="O204" t="s">
        <v>27</v>
      </c>
    </row>
    <row r="205" spans="3:15" hidden="1" x14ac:dyDescent="0.3">
      <c r="C205" t="s">
        <v>576</v>
      </c>
      <c r="D205" t="s">
        <v>577</v>
      </c>
      <c r="E205" t="s">
        <v>578</v>
      </c>
      <c r="F205" t="s">
        <v>35</v>
      </c>
      <c r="G205" t="s">
        <v>36</v>
      </c>
      <c r="H205" s="8">
        <v>78443.78</v>
      </c>
      <c r="I205" t="s">
        <v>18</v>
      </c>
      <c r="J205">
        <v>43599</v>
      </c>
      <c r="K205">
        <v>1</v>
      </c>
      <c r="L205" t="s">
        <v>502</v>
      </c>
      <c r="M205" t="s">
        <v>26</v>
      </c>
      <c r="N205">
        <v>5.1095890410958908</v>
      </c>
      <c r="O205" t="s">
        <v>27</v>
      </c>
    </row>
    <row r="206" spans="3:15" hidden="1" x14ac:dyDescent="0.3">
      <c r="C206" t="s">
        <v>579</v>
      </c>
      <c r="D206" t="s">
        <v>580</v>
      </c>
      <c r="E206" t="s">
        <v>581</v>
      </c>
      <c r="F206" t="s">
        <v>16</v>
      </c>
      <c r="G206" t="s">
        <v>68</v>
      </c>
      <c r="H206" s="8">
        <v>46751.7</v>
      </c>
      <c r="I206" t="s">
        <v>57</v>
      </c>
      <c r="J206">
        <v>43843</v>
      </c>
      <c r="K206">
        <v>1</v>
      </c>
      <c r="L206" t="s">
        <v>502</v>
      </c>
      <c r="M206" t="s">
        <v>26</v>
      </c>
      <c r="N206">
        <v>4.441095890410959</v>
      </c>
      <c r="O206" t="s">
        <v>27</v>
      </c>
    </row>
    <row r="207" spans="3:15" hidden="1" x14ac:dyDescent="0.3">
      <c r="C207" t="s">
        <v>582</v>
      </c>
      <c r="D207" t="s">
        <v>583</v>
      </c>
      <c r="E207" t="s">
        <v>584</v>
      </c>
      <c r="F207" t="s">
        <v>35</v>
      </c>
      <c r="G207" t="s">
        <v>53</v>
      </c>
      <c r="H207" s="8">
        <v>57419.35</v>
      </c>
      <c r="I207" t="s">
        <v>18</v>
      </c>
      <c r="J207">
        <v>43305</v>
      </c>
      <c r="K207">
        <v>1</v>
      </c>
      <c r="L207" t="s">
        <v>502</v>
      </c>
      <c r="M207" t="s">
        <v>80</v>
      </c>
      <c r="N207">
        <v>5.9150684931506845</v>
      </c>
      <c r="O207" t="s">
        <v>27</v>
      </c>
    </row>
    <row r="208" spans="3:15" hidden="1" x14ac:dyDescent="0.3">
      <c r="C208" t="s">
        <v>585</v>
      </c>
      <c r="D208" t="s">
        <v>586</v>
      </c>
      <c r="E208" t="s">
        <v>587</v>
      </c>
      <c r="F208" t="s">
        <v>35</v>
      </c>
      <c r="G208" t="s">
        <v>116</v>
      </c>
      <c r="H208" s="8">
        <v>95017.1</v>
      </c>
      <c r="I208" t="s">
        <v>18</v>
      </c>
      <c r="J208">
        <v>43283</v>
      </c>
      <c r="K208">
        <v>1</v>
      </c>
      <c r="L208" t="s">
        <v>502</v>
      </c>
      <c r="M208" t="s">
        <v>76</v>
      </c>
      <c r="N208">
        <v>5.9753424657534246</v>
      </c>
      <c r="O208" t="s">
        <v>27</v>
      </c>
    </row>
    <row r="209" spans="3:15" hidden="1" x14ac:dyDescent="0.3">
      <c r="C209" t="s">
        <v>588</v>
      </c>
      <c r="D209" t="s">
        <v>589</v>
      </c>
      <c r="E209" t="s">
        <v>590</v>
      </c>
      <c r="F209" t="s">
        <v>35</v>
      </c>
      <c r="G209" t="s">
        <v>42</v>
      </c>
      <c r="H209" s="8">
        <v>53535.62</v>
      </c>
      <c r="I209" t="s">
        <v>18</v>
      </c>
      <c r="J209">
        <v>44110</v>
      </c>
      <c r="K209">
        <v>0.5</v>
      </c>
      <c r="L209" t="s">
        <v>502</v>
      </c>
      <c r="M209" t="s">
        <v>76</v>
      </c>
      <c r="N209">
        <v>3.7095890410958905</v>
      </c>
      <c r="O209" t="s">
        <v>21</v>
      </c>
    </row>
    <row r="210" spans="3:15" hidden="1" x14ac:dyDescent="0.3">
      <c r="C210" t="s">
        <v>591</v>
      </c>
      <c r="D210" t="s">
        <v>592</v>
      </c>
      <c r="E210" t="s">
        <v>593</v>
      </c>
      <c r="F210" t="s">
        <v>16</v>
      </c>
      <c r="G210" t="s">
        <v>49</v>
      </c>
      <c r="H210" s="8">
        <v>31042.51</v>
      </c>
      <c r="I210" t="s">
        <v>57</v>
      </c>
      <c r="J210">
        <v>44473</v>
      </c>
      <c r="K210">
        <v>0.3</v>
      </c>
      <c r="L210" t="s">
        <v>502</v>
      </c>
      <c r="M210" t="s">
        <v>38</v>
      </c>
      <c r="N210">
        <v>2.7150684931506848</v>
      </c>
      <c r="O210" t="s">
        <v>21</v>
      </c>
    </row>
    <row r="211" spans="3:15" hidden="1" x14ac:dyDescent="0.3">
      <c r="C211" t="s">
        <v>594</v>
      </c>
      <c r="D211" t="s">
        <v>595</v>
      </c>
      <c r="E211" t="s">
        <v>596</v>
      </c>
      <c r="F211" t="s">
        <v>16</v>
      </c>
      <c r="G211" t="s">
        <v>25</v>
      </c>
      <c r="H211" s="8">
        <v>86233.83</v>
      </c>
      <c r="I211" t="s">
        <v>18</v>
      </c>
      <c r="J211">
        <v>43706</v>
      </c>
      <c r="K211">
        <v>1</v>
      </c>
      <c r="L211" t="s">
        <v>502</v>
      </c>
      <c r="M211" t="s">
        <v>72</v>
      </c>
      <c r="N211">
        <v>4.816438356164384</v>
      </c>
      <c r="O211" t="s">
        <v>27</v>
      </c>
    </row>
    <row r="212" spans="3:15" hidden="1" x14ac:dyDescent="0.3">
      <c r="C212" t="s">
        <v>597</v>
      </c>
      <c r="D212" t="s">
        <v>598</v>
      </c>
      <c r="E212" t="s">
        <v>599</v>
      </c>
      <c r="F212" t="s">
        <v>16</v>
      </c>
      <c r="G212" t="s">
        <v>25</v>
      </c>
      <c r="H212" s="8">
        <v>86558.58</v>
      </c>
      <c r="I212" t="s">
        <v>18</v>
      </c>
      <c r="J212">
        <v>43887</v>
      </c>
      <c r="K212">
        <v>1</v>
      </c>
      <c r="L212" t="s">
        <v>502</v>
      </c>
      <c r="M212" t="s">
        <v>38</v>
      </c>
      <c r="N212">
        <v>4.3205479452054796</v>
      </c>
      <c r="O212" t="s">
        <v>27</v>
      </c>
    </row>
    <row r="213" spans="3:15" hidden="1" x14ac:dyDescent="0.3">
      <c r="C213" t="s">
        <v>600</v>
      </c>
      <c r="D213" t="s">
        <v>601</v>
      </c>
      <c r="E213" t="s">
        <v>602</v>
      </c>
      <c r="F213" t="s">
        <v>16</v>
      </c>
      <c r="G213" t="s">
        <v>53</v>
      </c>
      <c r="H213" s="8">
        <v>76303.820000000007</v>
      </c>
      <c r="I213" t="s">
        <v>18</v>
      </c>
      <c r="J213">
        <v>43458</v>
      </c>
      <c r="K213">
        <v>1</v>
      </c>
      <c r="L213" t="s">
        <v>502</v>
      </c>
      <c r="M213" t="s">
        <v>26</v>
      </c>
      <c r="N213">
        <v>5.4958904109589044</v>
      </c>
      <c r="O213" t="s">
        <v>27</v>
      </c>
    </row>
    <row r="214" spans="3:15" hidden="1" x14ac:dyDescent="0.3">
      <c r="C214" t="s">
        <v>600</v>
      </c>
      <c r="D214" t="s">
        <v>603</v>
      </c>
      <c r="E214" t="s">
        <v>604</v>
      </c>
      <c r="F214" t="s">
        <v>16</v>
      </c>
      <c r="G214" t="s">
        <v>53</v>
      </c>
      <c r="H214" s="8">
        <v>76303.820000000007</v>
      </c>
      <c r="I214" t="s">
        <v>18</v>
      </c>
      <c r="J214">
        <v>43458</v>
      </c>
      <c r="K214">
        <v>1</v>
      </c>
      <c r="L214" t="s">
        <v>502</v>
      </c>
      <c r="M214" t="s">
        <v>26</v>
      </c>
      <c r="N214">
        <v>5.4958904109589044</v>
      </c>
      <c r="O214" t="s">
        <v>27</v>
      </c>
    </row>
    <row r="215" spans="3:15" hidden="1" x14ac:dyDescent="0.3">
      <c r="C215" t="s">
        <v>605</v>
      </c>
      <c r="D215" t="s">
        <v>606</v>
      </c>
      <c r="E215" t="s">
        <v>607</v>
      </c>
      <c r="F215" t="s">
        <v>16</v>
      </c>
      <c r="G215" t="s">
        <v>17</v>
      </c>
      <c r="H215" s="8">
        <v>101187.36</v>
      </c>
      <c r="I215" t="s">
        <v>37</v>
      </c>
      <c r="J215">
        <v>43258</v>
      </c>
      <c r="K215">
        <v>1</v>
      </c>
      <c r="L215" t="s">
        <v>502</v>
      </c>
      <c r="M215" t="s">
        <v>31</v>
      </c>
      <c r="N215">
        <v>6.043835616438356</v>
      </c>
      <c r="O215" t="s">
        <v>27</v>
      </c>
    </row>
    <row r="216" spans="3:15" hidden="1" x14ac:dyDescent="0.3">
      <c r="C216" t="s">
        <v>608</v>
      </c>
      <c r="D216" t="s">
        <v>609</v>
      </c>
      <c r="E216" t="s">
        <v>610</v>
      </c>
      <c r="F216" t="s">
        <v>35</v>
      </c>
      <c r="G216" t="s">
        <v>36</v>
      </c>
      <c r="H216" s="8">
        <v>61624.77</v>
      </c>
      <c r="I216" t="s">
        <v>18</v>
      </c>
      <c r="J216">
        <v>43430</v>
      </c>
      <c r="K216">
        <v>0.3</v>
      </c>
      <c r="L216" t="s">
        <v>502</v>
      </c>
      <c r="M216" t="s">
        <v>26</v>
      </c>
      <c r="N216">
        <v>5.5726027397260278</v>
      </c>
      <c r="O216" t="s">
        <v>21</v>
      </c>
    </row>
    <row r="217" spans="3:15" hidden="1" x14ac:dyDescent="0.3">
      <c r="C217" t="s">
        <v>611</v>
      </c>
      <c r="D217" t="s">
        <v>612</v>
      </c>
      <c r="E217" t="s">
        <v>613</v>
      </c>
      <c r="F217" t="s">
        <v>16</v>
      </c>
      <c r="G217" t="s">
        <v>87</v>
      </c>
      <c r="H217" s="8">
        <v>31172.77</v>
      </c>
      <c r="I217" t="s">
        <v>57</v>
      </c>
      <c r="J217">
        <v>43665</v>
      </c>
      <c r="K217">
        <v>1</v>
      </c>
      <c r="L217" t="s">
        <v>502</v>
      </c>
      <c r="M217" t="s">
        <v>38</v>
      </c>
      <c r="N217">
        <v>4.9287671232876713</v>
      </c>
      <c r="O217" t="s">
        <v>27</v>
      </c>
    </row>
    <row r="218" spans="3:15" hidden="1" x14ac:dyDescent="0.3">
      <c r="C218" t="s">
        <v>614</v>
      </c>
      <c r="D218" t="s">
        <v>615</v>
      </c>
      <c r="E218" t="s">
        <v>616</v>
      </c>
      <c r="F218" t="s">
        <v>35</v>
      </c>
      <c r="G218" t="s">
        <v>53</v>
      </c>
      <c r="H218" s="8">
        <v>102515.81</v>
      </c>
      <c r="I218" t="s">
        <v>37</v>
      </c>
      <c r="J218">
        <v>43902</v>
      </c>
      <c r="K218">
        <v>1</v>
      </c>
      <c r="L218" t="s">
        <v>502</v>
      </c>
      <c r="M218" t="s">
        <v>72</v>
      </c>
      <c r="N218">
        <v>4.279452054794521</v>
      </c>
      <c r="O218" t="s">
        <v>27</v>
      </c>
    </row>
    <row r="219" spans="3:15" hidden="1" x14ac:dyDescent="0.3">
      <c r="C219" t="s">
        <v>617</v>
      </c>
      <c r="D219" t="s">
        <v>618</v>
      </c>
      <c r="E219" t="s">
        <v>619</v>
      </c>
      <c r="F219" t="s">
        <v>16</v>
      </c>
      <c r="G219" t="s">
        <v>17</v>
      </c>
      <c r="H219" s="8">
        <v>93128.34</v>
      </c>
      <c r="I219" t="s">
        <v>18</v>
      </c>
      <c r="J219">
        <v>43164</v>
      </c>
      <c r="K219">
        <v>1</v>
      </c>
      <c r="L219" t="s">
        <v>502</v>
      </c>
      <c r="M219" t="s">
        <v>76</v>
      </c>
      <c r="N219">
        <v>6.3013698630136989</v>
      </c>
      <c r="O219" t="s">
        <v>27</v>
      </c>
    </row>
    <row r="220" spans="3:15" hidden="1" x14ac:dyDescent="0.3">
      <c r="C220" t="s">
        <v>620</v>
      </c>
      <c r="D220" t="s">
        <v>621</v>
      </c>
      <c r="E220" t="s">
        <v>622</v>
      </c>
      <c r="F220" t="s">
        <v>35</v>
      </c>
      <c r="G220" t="s">
        <v>17</v>
      </c>
      <c r="H220" s="8">
        <v>112778.28</v>
      </c>
      <c r="I220" t="s">
        <v>37</v>
      </c>
      <c r="J220">
        <v>43250</v>
      </c>
      <c r="K220">
        <v>1</v>
      </c>
      <c r="L220" t="s">
        <v>502</v>
      </c>
      <c r="M220" t="s">
        <v>38</v>
      </c>
      <c r="N220">
        <v>6.065753424657534</v>
      </c>
      <c r="O220" t="s">
        <v>27</v>
      </c>
    </row>
    <row r="221" spans="3:15" hidden="1" x14ac:dyDescent="0.3">
      <c r="C221" t="s">
        <v>620</v>
      </c>
      <c r="D221" t="s">
        <v>621</v>
      </c>
      <c r="E221" t="s">
        <v>622</v>
      </c>
      <c r="F221" t="s">
        <v>35</v>
      </c>
      <c r="G221" t="s">
        <v>17</v>
      </c>
      <c r="H221" s="8">
        <v>112778.28</v>
      </c>
      <c r="I221" t="s">
        <v>37</v>
      </c>
      <c r="J221">
        <v>43250</v>
      </c>
      <c r="K221">
        <v>1</v>
      </c>
      <c r="L221" t="s">
        <v>502</v>
      </c>
      <c r="M221" t="s">
        <v>38</v>
      </c>
      <c r="N221">
        <v>6.065753424657534</v>
      </c>
      <c r="O221" t="s">
        <v>27</v>
      </c>
    </row>
    <row r="222" spans="3:15" x14ac:dyDescent="0.3">
      <c r="C222" t="s">
        <v>623</v>
      </c>
      <c r="D222" t="s">
        <v>624</v>
      </c>
      <c r="E222" t="s">
        <v>625</v>
      </c>
      <c r="F222" t="s">
        <v>35</v>
      </c>
      <c r="G222" t="s">
        <v>64</v>
      </c>
      <c r="H222" s="8">
        <v>65569.36</v>
      </c>
      <c r="I222" t="s">
        <v>18</v>
      </c>
      <c r="J222">
        <v>43293</v>
      </c>
      <c r="K222">
        <v>1</v>
      </c>
      <c r="L222" t="s">
        <v>502</v>
      </c>
      <c r="M222" t="s">
        <v>80</v>
      </c>
      <c r="N222">
        <v>5.9479452054794519</v>
      </c>
      <c r="O222" t="s">
        <v>27</v>
      </c>
    </row>
    <row r="223" spans="3:15" hidden="1" x14ac:dyDescent="0.3">
      <c r="C223" t="s">
        <v>626</v>
      </c>
      <c r="D223" t="s">
        <v>627</v>
      </c>
      <c r="E223" t="s">
        <v>628</v>
      </c>
      <c r="F223" t="s">
        <v>16</v>
      </c>
      <c r="G223" t="s">
        <v>36</v>
      </c>
      <c r="H223" s="8">
        <v>51165.37</v>
      </c>
      <c r="I223" t="s">
        <v>18</v>
      </c>
      <c r="J223">
        <v>44237</v>
      </c>
      <c r="K223">
        <v>1</v>
      </c>
      <c r="L223" t="s">
        <v>502</v>
      </c>
      <c r="M223" t="s">
        <v>26</v>
      </c>
      <c r="N223">
        <v>3.3616438356164382</v>
      </c>
      <c r="O223" t="s">
        <v>27</v>
      </c>
    </row>
    <row r="224" spans="3:15" hidden="1" x14ac:dyDescent="0.3">
      <c r="C224" t="s">
        <v>629</v>
      </c>
      <c r="D224" t="s">
        <v>630</v>
      </c>
      <c r="E224" t="s">
        <v>631</v>
      </c>
      <c r="F224" t="s">
        <v>16</v>
      </c>
      <c r="G224" t="s">
        <v>68</v>
      </c>
      <c r="H224" s="8">
        <v>59434.18</v>
      </c>
      <c r="I224" t="s">
        <v>18</v>
      </c>
      <c r="J224">
        <v>43931</v>
      </c>
      <c r="K224">
        <v>1</v>
      </c>
      <c r="L224" t="s">
        <v>632</v>
      </c>
      <c r="M224" t="s">
        <v>76</v>
      </c>
      <c r="N224">
        <v>4.2</v>
      </c>
      <c r="O224" t="s">
        <v>27</v>
      </c>
    </row>
    <row r="225" spans="3:15" hidden="1" x14ac:dyDescent="0.3">
      <c r="C225" t="s">
        <v>633</v>
      </c>
      <c r="D225" t="s">
        <v>634</v>
      </c>
      <c r="E225" t="s">
        <v>635</v>
      </c>
      <c r="F225" t="s">
        <v>35</v>
      </c>
      <c r="G225" t="s">
        <v>17</v>
      </c>
      <c r="H225" s="8">
        <v>53949.26</v>
      </c>
      <c r="I225" t="s">
        <v>18</v>
      </c>
      <c r="J225">
        <v>43808</v>
      </c>
      <c r="K225">
        <v>1</v>
      </c>
      <c r="L225" t="s">
        <v>632</v>
      </c>
      <c r="M225" t="s">
        <v>31</v>
      </c>
      <c r="N225">
        <v>4.536986301369863</v>
      </c>
      <c r="O225" t="s">
        <v>27</v>
      </c>
    </row>
    <row r="226" spans="3:15" hidden="1" x14ac:dyDescent="0.3">
      <c r="C226" t="s">
        <v>633</v>
      </c>
      <c r="D226" t="s">
        <v>634</v>
      </c>
      <c r="E226" t="s">
        <v>635</v>
      </c>
      <c r="F226" t="s">
        <v>35</v>
      </c>
      <c r="G226" t="s">
        <v>17</v>
      </c>
      <c r="H226" s="8">
        <v>53949.26</v>
      </c>
      <c r="I226" t="s">
        <v>18</v>
      </c>
      <c r="J226">
        <v>43808</v>
      </c>
      <c r="K226">
        <v>1</v>
      </c>
      <c r="L226" t="s">
        <v>632</v>
      </c>
      <c r="M226" t="s">
        <v>31</v>
      </c>
      <c r="N226">
        <v>4.536986301369863</v>
      </c>
      <c r="O226" t="s">
        <v>27</v>
      </c>
    </row>
    <row r="227" spans="3:15" hidden="1" x14ac:dyDescent="0.3">
      <c r="C227" t="s">
        <v>636</v>
      </c>
      <c r="D227" t="s">
        <v>637</v>
      </c>
      <c r="E227" t="s">
        <v>638</v>
      </c>
      <c r="F227" t="s">
        <v>16</v>
      </c>
      <c r="G227" t="s">
        <v>68</v>
      </c>
      <c r="H227" s="8">
        <v>96555.53</v>
      </c>
      <c r="I227" t="s">
        <v>18</v>
      </c>
      <c r="J227">
        <v>43489</v>
      </c>
      <c r="K227">
        <v>0.2</v>
      </c>
      <c r="L227" t="s">
        <v>632</v>
      </c>
      <c r="M227" t="s">
        <v>26</v>
      </c>
      <c r="N227">
        <v>5.4109589041095889</v>
      </c>
      <c r="O227" t="s">
        <v>21</v>
      </c>
    </row>
    <row r="228" spans="3:15" hidden="1" x14ac:dyDescent="0.3">
      <c r="C228" t="s">
        <v>639</v>
      </c>
      <c r="D228" t="s">
        <v>640</v>
      </c>
      <c r="E228" t="s">
        <v>641</v>
      </c>
      <c r="F228" t="s">
        <v>16</v>
      </c>
      <c r="G228" t="s">
        <v>53</v>
      </c>
      <c r="H228" s="8">
        <v>71823.56</v>
      </c>
      <c r="I228" t="s">
        <v>18</v>
      </c>
      <c r="J228">
        <v>43374</v>
      </c>
      <c r="K228">
        <v>0.3</v>
      </c>
      <c r="L228" t="s">
        <v>632</v>
      </c>
      <c r="M228" t="s">
        <v>38</v>
      </c>
      <c r="N228">
        <v>5.7260273972602738</v>
      </c>
      <c r="O228" t="s">
        <v>21</v>
      </c>
    </row>
    <row r="229" spans="3:15" hidden="1" x14ac:dyDescent="0.3">
      <c r="C229" t="s">
        <v>639</v>
      </c>
      <c r="D229" t="s">
        <v>640</v>
      </c>
      <c r="E229" t="s">
        <v>641</v>
      </c>
      <c r="F229" t="s">
        <v>16</v>
      </c>
      <c r="G229" t="s">
        <v>53</v>
      </c>
      <c r="H229" s="8">
        <v>71823.56</v>
      </c>
      <c r="I229" t="s">
        <v>18</v>
      </c>
      <c r="J229">
        <v>43374</v>
      </c>
      <c r="K229">
        <v>0.3</v>
      </c>
      <c r="L229" t="s">
        <v>632</v>
      </c>
      <c r="M229" t="s">
        <v>38</v>
      </c>
      <c r="N229">
        <v>5.7260273972602738</v>
      </c>
      <c r="O229" t="s">
        <v>21</v>
      </c>
    </row>
    <row r="230" spans="3:15" hidden="1" x14ac:dyDescent="0.3">
      <c r="C230" t="s">
        <v>642</v>
      </c>
      <c r="D230" t="s">
        <v>643</v>
      </c>
      <c r="E230" t="s">
        <v>644</v>
      </c>
      <c r="F230" t="s">
        <v>35</v>
      </c>
      <c r="G230" t="s">
        <v>116</v>
      </c>
      <c r="H230" s="8">
        <v>61214.26</v>
      </c>
      <c r="I230" t="s">
        <v>18</v>
      </c>
      <c r="J230">
        <v>43171</v>
      </c>
      <c r="K230">
        <v>1</v>
      </c>
      <c r="L230" t="s">
        <v>632</v>
      </c>
      <c r="M230" t="s">
        <v>80</v>
      </c>
      <c r="N230">
        <v>6.2821917808219174</v>
      </c>
      <c r="O230" t="s">
        <v>27</v>
      </c>
    </row>
    <row r="231" spans="3:15" hidden="1" x14ac:dyDescent="0.3">
      <c r="C231" t="s">
        <v>645</v>
      </c>
      <c r="D231" t="s">
        <v>646</v>
      </c>
      <c r="E231" t="s">
        <v>647</v>
      </c>
      <c r="F231" t="s">
        <v>35</v>
      </c>
      <c r="G231" t="s">
        <v>36</v>
      </c>
      <c r="H231" s="8">
        <v>114465.93</v>
      </c>
      <c r="I231" t="s">
        <v>37</v>
      </c>
      <c r="J231">
        <v>43291</v>
      </c>
      <c r="K231">
        <v>1</v>
      </c>
      <c r="L231" t="s">
        <v>632</v>
      </c>
      <c r="M231" t="s">
        <v>20</v>
      </c>
      <c r="N231">
        <v>5.9534246575342467</v>
      </c>
      <c r="O231" t="s">
        <v>27</v>
      </c>
    </row>
    <row r="232" spans="3:15" hidden="1" x14ac:dyDescent="0.3">
      <c r="C232" t="s">
        <v>648</v>
      </c>
      <c r="D232" t="s">
        <v>649</v>
      </c>
      <c r="E232" t="s">
        <v>650</v>
      </c>
      <c r="F232" t="s">
        <v>16</v>
      </c>
      <c r="G232" t="s">
        <v>49</v>
      </c>
      <c r="H232" s="8">
        <v>32496.880000000001</v>
      </c>
      <c r="I232" t="s">
        <v>57</v>
      </c>
      <c r="J232">
        <v>43234</v>
      </c>
      <c r="K232">
        <v>1</v>
      </c>
      <c r="L232" t="s">
        <v>632</v>
      </c>
      <c r="M232" t="s">
        <v>38</v>
      </c>
      <c r="N232">
        <v>6.1095890410958908</v>
      </c>
      <c r="O232" t="s">
        <v>27</v>
      </c>
    </row>
    <row r="233" spans="3:15" hidden="1" x14ac:dyDescent="0.3">
      <c r="C233" t="s">
        <v>651</v>
      </c>
      <c r="D233" t="s">
        <v>652</v>
      </c>
      <c r="E233" t="s">
        <v>653</v>
      </c>
      <c r="F233" t="s">
        <v>35</v>
      </c>
      <c r="G233" t="s">
        <v>36</v>
      </c>
      <c r="H233" s="8">
        <v>39969.72</v>
      </c>
      <c r="I233" t="s">
        <v>57</v>
      </c>
      <c r="J233">
        <v>43444</v>
      </c>
      <c r="K233">
        <v>1</v>
      </c>
      <c r="L233" t="s">
        <v>632</v>
      </c>
      <c r="M233" t="s">
        <v>31</v>
      </c>
      <c r="N233">
        <v>5.5342465753424657</v>
      </c>
      <c r="O233" t="s">
        <v>27</v>
      </c>
    </row>
    <row r="234" spans="3:15" hidden="1" x14ac:dyDescent="0.3">
      <c r="C234" t="s">
        <v>654</v>
      </c>
      <c r="D234" t="s">
        <v>655</v>
      </c>
      <c r="E234" t="s">
        <v>656</v>
      </c>
      <c r="F234" t="s">
        <v>35</v>
      </c>
      <c r="G234" t="s">
        <v>49</v>
      </c>
      <c r="H234" s="8">
        <v>28481.16</v>
      </c>
      <c r="I234" t="s">
        <v>57</v>
      </c>
      <c r="J234">
        <v>44228</v>
      </c>
      <c r="K234">
        <v>1</v>
      </c>
      <c r="L234" t="s">
        <v>632</v>
      </c>
      <c r="M234" t="s">
        <v>72</v>
      </c>
      <c r="N234">
        <v>3.3863013698630136</v>
      </c>
      <c r="O234" t="s">
        <v>27</v>
      </c>
    </row>
    <row r="235" spans="3:15" hidden="1" x14ac:dyDescent="0.3">
      <c r="C235" t="s">
        <v>657</v>
      </c>
      <c r="D235" t="s">
        <v>658</v>
      </c>
      <c r="E235" t="s">
        <v>659</v>
      </c>
      <c r="F235" t="s">
        <v>35</v>
      </c>
      <c r="G235" t="s">
        <v>17</v>
      </c>
      <c r="H235" s="8">
        <v>114691.03</v>
      </c>
      <c r="I235" t="s">
        <v>37</v>
      </c>
      <c r="J235">
        <v>44039</v>
      </c>
      <c r="K235">
        <v>1</v>
      </c>
      <c r="L235" t="s">
        <v>632</v>
      </c>
      <c r="M235" t="s">
        <v>20</v>
      </c>
      <c r="N235">
        <v>3.904109589041096</v>
      </c>
      <c r="O235" t="s">
        <v>27</v>
      </c>
    </row>
    <row r="236" spans="3:15" hidden="1" x14ac:dyDescent="0.3">
      <c r="C236" t="s">
        <v>660</v>
      </c>
      <c r="D236" t="s">
        <v>661</v>
      </c>
      <c r="E236" t="s">
        <v>662</v>
      </c>
      <c r="F236" t="s">
        <v>35</v>
      </c>
      <c r="G236" t="s">
        <v>36</v>
      </c>
      <c r="H236" s="8">
        <v>82239.53</v>
      </c>
      <c r="I236" t="s">
        <v>18</v>
      </c>
      <c r="J236">
        <v>43846</v>
      </c>
      <c r="K236">
        <v>1</v>
      </c>
      <c r="L236" t="s">
        <v>632</v>
      </c>
      <c r="M236" t="s">
        <v>31</v>
      </c>
      <c r="N236">
        <v>4.4328767123287669</v>
      </c>
      <c r="O236" t="s">
        <v>27</v>
      </c>
    </row>
    <row r="237" spans="3:15" hidden="1" x14ac:dyDescent="0.3">
      <c r="C237" t="s">
        <v>663</v>
      </c>
      <c r="D237" t="s">
        <v>664</v>
      </c>
      <c r="E237" t="s">
        <v>665</v>
      </c>
      <c r="F237" t="s">
        <v>35</v>
      </c>
      <c r="G237" t="s">
        <v>126</v>
      </c>
      <c r="H237" s="8">
        <v>83191.95</v>
      </c>
      <c r="I237" t="s">
        <v>18</v>
      </c>
      <c r="J237">
        <v>43700</v>
      </c>
      <c r="K237">
        <v>0.6</v>
      </c>
      <c r="L237" t="s">
        <v>632</v>
      </c>
      <c r="M237" t="s">
        <v>38</v>
      </c>
      <c r="N237">
        <v>4.8328767123287673</v>
      </c>
      <c r="O237" t="s">
        <v>21</v>
      </c>
    </row>
    <row r="238" spans="3:15" hidden="1" x14ac:dyDescent="0.3">
      <c r="C238" t="s">
        <v>666</v>
      </c>
      <c r="D238" t="s">
        <v>667</v>
      </c>
      <c r="E238" t="s">
        <v>668</v>
      </c>
      <c r="F238" t="s">
        <v>35</v>
      </c>
      <c r="G238" t="s">
        <v>49</v>
      </c>
      <c r="H238" s="8">
        <v>113747.56</v>
      </c>
      <c r="I238" t="s">
        <v>37</v>
      </c>
      <c r="J238">
        <v>44270</v>
      </c>
      <c r="K238">
        <v>0.7</v>
      </c>
      <c r="L238" t="s">
        <v>632</v>
      </c>
      <c r="M238" t="s">
        <v>31</v>
      </c>
      <c r="N238">
        <v>3.2712328767123289</v>
      </c>
      <c r="O238" t="s">
        <v>21</v>
      </c>
    </row>
    <row r="239" spans="3:15" hidden="1" x14ac:dyDescent="0.3">
      <c r="C239" t="s">
        <v>666</v>
      </c>
      <c r="D239" t="s">
        <v>667</v>
      </c>
      <c r="E239" t="s">
        <v>668</v>
      </c>
      <c r="F239" t="s">
        <v>35</v>
      </c>
      <c r="G239" t="s">
        <v>49</v>
      </c>
      <c r="H239" s="8">
        <v>113747.56</v>
      </c>
      <c r="I239" t="s">
        <v>37</v>
      </c>
      <c r="J239">
        <v>44270</v>
      </c>
      <c r="K239">
        <v>0.7</v>
      </c>
      <c r="L239" t="s">
        <v>632</v>
      </c>
      <c r="M239" t="s">
        <v>31</v>
      </c>
      <c r="N239">
        <v>3.2712328767123289</v>
      </c>
      <c r="O239" t="s">
        <v>21</v>
      </c>
    </row>
    <row r="240" spans="3:15" hidden="1" x14ac:dyDescent="0.3">
      <c r="C240" t="s">
        <v>669</v>
      </c>
      <c r="D240" t="s">
        <v>670</v>
      </c>
      <c r="E240" t="s">
        <v>671</v>
      </c>
      <c r="F240" t="s">
        <v>35</v>
      </c>
      <c r="G240" t="s">
        <v>116</v>
      </c>
      <c r="H240" s="8">
        <v>37062.1</v>
      </c>
      <c r="I240" t="s">
        <v>57</v>
      </c>
      <c r="J240">
        <v>44357</v>
      </c>
      <c r="K240">
        <v>1</v>
      </c>
      <c r="L240" t="s">
        <v>632</v>
      </c>
      <c r="M240" t="s">
        <v>72</v>
      </c>
      <c r="N240">
        <v>3.032876712328767</v>
      </c>
      <c r="O240" t="s">
        <v>27</v>
      </c>
    </row>
    <row r="241" spans="3:15" hidden="1" x14ac:dyDescent="0.3">
      <c r="C241" t="s">
        <v>672</v>
      </c>
      <c r="D241" t="s">
        <v>673</v>
      </c>
      <c r="E241" t="s">
        <v>674</v>
      </c>
      <c r="F241" t="s">
        <v>35</v>
      </c>
      <c r="G241" t="s">
        <v>25</v>
      </c>
      <c r="H241" s="8">
        <v>73360.38</v>
      </c>
      <c r="I241" t="s">
        <v>18</v>
      </c>
      <c r="J241">
        <v>43972</v>
      </c>
      <c r="K241">
        <v>1</v>
      </c>
      <c r="L241" t="s">
        <v>632</v>
      </c>
      <c r="M241" t="s">
        <v>38</v>
      </c>
      <c r="N241">
        <v>4.087671232876712</v>
      </c>
      <c r="O241" t="s">
        <v>27</v>
      </c>
    </row>
    <row r="242" spans="3:15" hidden="1" x14ac:dyDescent="0.3">
      <c r="C242" t="s">
        <v>672</v>
      </c>
      <c r="D242" t="s">
        <v>673</v>
      </c>
      <c r="E242" t="s">
        <v>674</v>
      </c>
      <c r="F242" t="s">
        <v>35</v>
      </c>
      <c r="G242" t="s">
        <v>25</v>
      </c>
      <c r="H242" s="8">
        <v>73360.38</v>
      </c>
      <c r="I242" t="s">
        <v>18</v>
      </c>
      <c r="J242">
        <v>43972</v>
      </c>
      <c r="K242">
        <v>1</v>
      </c>
      <c r="L242" t="s">
        <v>632</v>
      </c>
      <c r="M242" t="s">
        <v>38</v>
      </c>
      <c r="N242">
        <v>4.087671232876712</v>
      </c>
      <c r="O242" t="s">
        <v>27</v>
      </c>
    </row>
    <row r="243" spans="3:15" hidden="1" x14ac:dyDescent="0.3">
      <c r="C243" t="s">
        <v>675</v>
      </c>
      <c r="D243" t="s">
        <v>676</v>
      </c>
      <c r="E243" t="s">
        <v>677</v>
      </c>
      <c r="F243" t="s">
        <v>35</v>
      </c>
      <c r="G243" t="s">
        <v>36</v>
      </c>
      <c r="H243" s="8">
        <v>36536.26</v>
      </c>
      <c r="I243" t="s">
        <v>57</v>
      </c>
      <c r="J243">
        <v>44358</v>
      </c>
      <c r="K243">
        <v>1</v>
      </c>
      <c r="L243" t="s">
        <v>632</v>
      </c>
      <c r="M243" t="s">
        <v>26</v>
      </c>
      <c r="N243">
        <v>3.0301369863013701</v>
      </c>
      <c r="O243" t="s">
        <v>27</v>
      </c>
    </row>
    <row r="244" spans="3:15" hidden="1" x14ac:dyDescent="0.3">
      <c r="C244" t="s">
        <v>678</v>
      </c>
      <c r="D244" t="s">
        <v>679</v>
      </c>
      <c r="E244" t="s">
        <v>680</v>
      </c>
      <c r="F244" t="s">
        <v>16</v>
      </c>
      <c r="G244" t="s">
        <v>94</v>
      </c>
      <c r="H244" s="8">
        <v>89829.33</v>
      </c>
      <c r="I244" t="s">
        <v>18</v>
      </c>
      <c r="J244">
        <v>43794</v>
      </c>
      <c r="K244">
        <v>1</v>
      </c>
      <c r="L244" t="s">
        <v>632</v>
      </c>
      <c r="M244" t="s">
        <v>72</v>
      </c>
      <c r="N244">
        <v>4.5753424657534243</v>
      </c>
      <c r="O244" t="s">
        <v>27</v>
      </c>
    </row>
    <row r="245" spans="3:15" hidden="1" x14ac:dyDescent="0.3">
      <c r="C245" t="s">
        <v>681</v>
      </c>
      <c r="D245" t="s">
        <v>682</v>
      </c>
      <c r="E245" t="s">
        <v>683</v>
      </c>
      <c r="F245" t="s">
        <v>190</v>
      </c>
      <c r="G245" t="s">
        <v>49</v>
      </c>
      <c r="H245" s="8">
        <v>63447.07</v>
      </c>
      <c r="I245" t="s">
        <v>18</v>
      </c>
      <c r="J245">
        <v>44148</v>
      </c>
      <c r="K245">
        <v>1</v>
      </c>
      <c r="L245" t="s">
        <v>632</v>
      </c>
      <c r="M245" t="s">
        <v>20</v>
      </c>
      <c r="N245">
        <v>3.6054794520547944</v>
      </c>
      <c r="O245" t="s">
        <v>27</v>
      </c>
    </row>
    <row r="246" spans="3:15" hidden="1" x14ac:dyDescent="0.3">
      <c r="C246" t="s">
        <v>684</v>
      </c>
      <c r="D246" t="s">
        <v>685</v>
      </c>
      <c r="E246" t="s">
        <v>686</v>
      </c>
      <c r="F246" t="s">
        <v>35</v>
      </c>
      <c r="G246" t="s">
        <v>126</v>
      </c>
      <c r="H246" s="8">
        <v>80772.92</v>
      </c>
      <c r="I246" t="s">
        <v>18</v>
      </c>
      <c r="J246">
        <v>44137</v>
      </c>
      <c r="K246">
        <v>1</v>
      </c>
      <c r="L246" t="s">
        <v>632</v>
      </c>
      <c r="M246" t="s">
        <v>38</v>
      </c>
      <c r="N246">
        <v>3.6356164383561644</v>
      </c>
      <c r="O246" t="s">
        <v>27</v>
      </c>
    </row>
    <row r="247" spans="3:15" hidden="1" x14ac:dyDescent="0.3">
      <c r="C247" t="s">
        <v>687</v>
      </c>
      <c r="D247" t="s">
        <v>688</v>
      </c>
      <c r="E247" t="s">
        <v>689</v>
      </c>
      <c r="F247" t="s">
        <v>35</v>
      </c>
      <c r="G247" t="s">
        <v>53</v>
      </c>
      <c r="H247" s="8">
        <v>52246.29</v>
      </c>
      <c r="I247" t="s">
        <v>18</v>
      </c>
      <c r="J247">
        <v>43573</v>
      </c>
      <c r="K247">
        <v>1</v>
      </c>
      <c r="L247" t="s">
        <v>632</v>
      </c>
      <c r="M247" t="s">
        <v>20</v>
      </c>
      <c r="N247">
        <v>5.1808219178082195</v>
      </c>
      <c r="O247" t="s">
        <v>27</v>
      </c>
    </row>
    <row r="248" spans="3:15" hidden="1" x14ac:dyDescent="0.3">
      <c r="C248" t="s">
        <v>690</v>
      </c>
      <c r="D248" t="s">
        <v>691</v>
      </c>
      <c r="E248" t="s">
        <v>692</v>
      </c>
      <c r="F248" t="s">
        <v>16</v>
      </c>
      <c r="G248" t="s">
        <v>116</v>
      </c>
      <c r="H248" s="8">
        <v>58935.92</v>
      </c>
      <c r="I248" t="s">
        <v>18</v>
      </c>
      <c r="J248">
        <v>43717</v>
      </c>
      <c r="K248">
        <v>1</v>
      </c>
      <c r="L248" t="s">
        <v>632</v>
      </c>
      <c r="M248" t="s">
        <v>26</v>
      </c>
      <c r="N248">
        <v>4.7863013698630139</v>
      </c>
      <c r="O248" t="s">
        <v>27</v>
      </c>
    </row>
    <row r="249" spans="3:15" x14ac:dyDescent="0.3">
      <c r="C249" t="s">
        <v>693</v>
      </c>
      <c r="D249" t="s">
        <v>694</v>
      </c>
      <c r="E249" t="s">
        <v>695</v>
      </c>
      <c r="F249" t="s">
        <v>35</v>
      </c>
      <c r="G249" t="s">
        <v>64</v>
      </c>
      <c r="H249" s="8">
        <v>83396.5</v>
      </c>
      <c r="I249" t="s">
        <v>18</v>
      </c>
      <c r="J249">
        <v>44285</v>
      </c>
      <c r="K249">
        <v>1</v>
      </c>
      <c r="L249" t="s">
        <v>632</v>
      </c>
      <c r="M249" t="s">
        <v>80</v>
      </c>
      <c r="N249">
        <v>3.2301369863013698</v>
      </c>
      <c r="O249" t="s">
        <v>27</v>
      </c>
    </row>
    <row r="250" spans="3:15" hidden="1" x14ac:dyDescent="0.3">
      <c r="C250" t="s">
        <v>696</v>
      </c>
      <c r="D250" t="s">
        <v>697</v>
      </c>
      <c r="E250" t="s">
        <v>698</v>
      </c>
      <c r="F250" t="s">
        <v>35</v>
      </c>
      <c r="G250" t="s">
        <v>87</v>
      </c>
      <c r="H250" s="8">
        <v>111815.49</v>
      </c>
      <c r="I250" t="s">
        <v>37</v>
      </c>
      <c r="J250">
        <v>43895</v>
      </c>
      <c r="K250">
        <v>0.7</v>
      </c>
      <c r="L250" t="s">
        <v>632</v>
      </c>
      <c r="M250" t="s">
        <v>38</v>
      </c>
      <c r="N250">
        <v>4.2986301369863016</v>
      </c>
      <c r="O250" t="s">
        <v>21</v>
      </c>
    </row>
    <row r="251" spans="3:15" hidden="1" x14ac:dyDescent="0.3">
      <c r="C251" t="s">
        <v>696</v>
      </c>
      <c r="D251" t="s">
        <v>697</v>
      </c>
      <c r="E251" t="s">
        <v>698</v>
      </c>
      <c r="F251" t="s">
        <v>35</v>
      </c>
      <c r="G251" t="s">
        <v>87</v>
      </c>
      <c r="H251" s="8">
        <v>111815.49</v>
      </c>
      <c r="I251" t="s">
        <v>37</v>
      </c>
      <c r="J251">
        <v>43895</v>
      </c>
      <c r="K251">
        <v>0.7</v>
      </c>
      <c r="L251" t="s">
        <v>632</v>
      </c>
      <c r="M251" t="s">
        <v>38</v>
      </c>
      <c r="N251">
        <v>4.2986301369863016</v>
      </c>
      <c r="O251" t="s">
        <v>21</v>
      </c>
    </row>
    <row r="252" spans="3:15" hidden="1" x14ac:dyDescent="0.3">
      <c r="C252" t="s">
        <v>699</v>
      </c>
      <c r="D252" t="s">
        <v>700</v>
      </c>
      <c r="E252" t="s">
        <v>701</v>
      </c>
      <c r="F252" t="s">
        <v>16</v>
      </c>
      <c r="G252" t="s">
        <v>17</v>
      </c>
      <c r="H252" s="8">
        <v>116767.63</v>
      </c>
      <c r="I252" t="s">
        <v>37</v>
      </c>
      <c r="J252">
        <v>43949</v>
      </c>
      <c r="K252">
        <v>0.4</v>
      </c>
      <c r="L252" t="s">
        <v>632</v>
      </c>
      <c r="M252" t="s">
        <v>72</v>
      </c>
      <c r="N252">
        <v>4.1506849315068495</v>
      </c>
      <c r="O252" t="s">
        <v>21</v>
      </c>
    </row>
    <row r="253" spans="3:15" hidden="1" x14ac:dyDescent="0.3">
      <c r="C253" t="s">
        <v>699</v>
      </c>
      <c r="D253" t="s">
        <v>702</v>
      </c>
      <c r="E253" t="s">
        <v>703</v>
      </c>
      <c r="F253" t="s">
        <v>16</v>
      </c>
      <c r="G253" t="s">
        <v>17</v>
      </c>
      <c r="H253" s="8">
        <v>116767.63</v>
      </c>
      <c r="I253" t="s">
        <v>37</v>
      </c>
      <c r="J253">
        <v>43949</v>
      </c>
      <c r="K253">
        <v>0.4</v>
      </c>
      <c r="L253" t="s">
        <v>632</v>
      </c>
      <c r="M253" t="s">
        <v>72</v>
      </c>
      <c r="N253">
        <v>4.1506849315068495</v>
      </c>
      <c r="O253" t="s">
        <v>21</v>
      </c>
    </row>
    <row r="254" spans="3:15" hidden="1" x14ac:dyDescent="0.3">
      <c r="C254" t="s">
        <v>704</v>
      </c>
      <c r="D254" t="s">
        <v>705</v>
      </c>
      <c r="E254" t="s">
        <v>706</v>
      </c>
      <c r="F254" t="s">
        <v>190</v>
      </c>
      <c r="G254" t="s">
        <v>17</v>
      </c>
      <c r="H254" s="8">
        <v>78840.23</v>
      </c>
      <c r="I254" t="s">
        <v>18</v>
      </c>
      <c r="J254">
        <v>43633</v>
      </c>
      <c r="K254">
        <v>1</v>
      </c>
      <c r="L254" t="s">
        <v>632</v>
      </c>
      <c r="M254" t="s">
        <v>38</v>
      </c>
      <c r="N254">
        <v>5.0164383561643833</v>
      </c>
      <c r="O254" t="s">
        <v>27</v>
      </c>
    </row>
    <row r="255" spans="3:15" hidden="1" x14ac:dyDescent="0.3">
      <c r="C255" t="s">
        <v>707</v>
      </c>
      <c r="D255" t="s">
        <v>708</v>
      </c>
      <c r="E255" t="s">
        <v>709</v>
      </c>
      <c r="F255" t="s">
        <v>35</v>
      </c>
      <c r="G255" t="s">
        <v>53</v>
      </c>
      <c r="H255" s="8">
        <v>38825.18</v>
      </c>
      <c r="I255" t="s">
        <v>57</v>
      </c>
      <c r="J255">
        <v>43696</v>
      </c>
      <c r="K255">
        <v>1</v>
      </c>
      <c r="L255" t="s">
        <v>632</v>
      </c>
      <c r="M255" t="s">
        <v>38</v>
      </c>
      <c r="N255">
        <v>4.8438356164383558</v>
      </c>
      <c r="O255" t="s">
        <v>27</v>
      </c>
    </row>
    <row r="256" spans="3:15" hidden="1" x14ac:dyDescent="0.3">
      <c r="C256" t="s">
        <v>710</v>
      </c>
      <c r="D256" t="s">
        <v>711</v>
      </c>
      <c r="E256" t="s">
        <v>712</v>
      </c>
      <c r="F256" t="s">
        <v>35</v>
      </c>
      <c r="G256" t="s">
        <v>25</v>
      </c>
      <c r="H256" s="8">
        <v>106400.02</v>
      </c>
      <c r="I256" t="s">
        <v>37</v>
      </c>
      <c r="J256">
        <v>44021</v>
      </c>
      <c r="K256">
        <v>1</v>
      </c>
      <c r="L256" t="s">
        <v>632</v>
      </c>
      <c r="M256" t="s">
        <v>72</v>
      </c>
      <c r="N256">
        <v>3.9534246575342467</v>
      </c>
      <c r="O256" t="s">
        <v>27</v>
      </c>
    </row>
    <row r="257" spans="3:15" hidden="1" x14ac:dyDescent="0.3">
      <c r="C257" t="s">
        <v>710</v>
      </c>
      <c r="D257" t="s">
        <v>713</v>
      </c>
      <c r="E257" t="s">
        <v>714</v>
      </c>
      <c r="F257" t="s">
        <v>35</v>
      </c>
      <c r="G257" t="s">
        <v>25</v>
      </c>
      <c r="H257" s="8">
        <v>106400.02</v>
      </c>
      <c r="I257" t="s">
        <v>37</v>
      </c>
      <c r="J257">
        <v>44021</v>
      </c>
      <c r="K257">
        <v>1</v>
      </c>
      <c r="L257" t="s">
        <v>632</v>
      </c>
      <c r="M257" t="s">
        <v>72</v>
      </c>
      <c r="N257">
        <v>3.9534246575342467</v>
      </c>
      <c r="O257" t="s">
        <v>27</v>
      </c>
    </row>
    <row r="258" spans="3:15" hidden="1" x14ac:dyDescent="0.3">
      <c r="C258" t="s">
        <v>715</v>
      </c>
      <c r="D258" t="s">
        <v>716</v>
      </c>
      <c r="E258" t="s">
        <v>717</v>
      </c>
      <c r="F258" t="s">
        <v>35</v>
      </c>
      <c r="G258" t="s">
        <v>68</v>
      </c>
      <c r="H258" s="8">
        <v>28160.79</v>
      </c>
      <c r="I258" t="s">
        <v>57</v>
      </c>
      <c r="J258">
        <v>43129</v>
      </c>
      <c r="K258">
        <v>1</v>
      </c>
      <c r="L258" t="s">
        <v>632</v>
      </c>
      <c r="M258" t="s">
        <v>38</v>
      </c>
      <c r="N258">
        <v>6.397260273972603</v>
      </c>
      <c r="O258" t="s">
        <v>27</v>
      </c>
    </row>
    <row r="259" spans="3:15" hidden="1" x14ac:dyDescent="0.3">
      <c r="C259" t="s">
        <v>718</v>
      </c>
      <c r="D259" t="s">
        <v>719</v>
      </c>
      <c r="E259" t="s">
        <v>720</v>
      </c>
      <c r="F259" t="s">
        <v>16</v>
      </c>
      <c r="G259" t="s">
        <v>17</v>
      </c>
      <c r="H259" s="8">
        <v>58744.17</v>
      </c>
      <c r="I259" t="s">
        <v>18</v>
      </c>
      <c r="J259">
        <v>43171</v>
      </c>
      <c r="K259">
        <v>1</v>
      </c>
      <c r="L259" t="s">
        <v>632</v>
      </c>
      <c r="M259" t="s">
        <v>31</v>
      </c>
      <c r="N259">
        <v>6.2821917808219174</v>
      </c>
      <c r="O259" t="s">
        <v>27</v>
      </c>
    </row>
    <row r="260" spans="3:15" hidden="1" x14ac:dyDescent="0.3">
      <c r="C260" t="s">
        <v>721</v>
      </c>
      <c r="D260" t="s">
        <v>722</v>
      </c>
      <c r="E260" t="s">
        <v>723</v>
      </c>
      <c r="F260" t="s">
        <v>16</v>
      </c>
      <c r="G260" t="s">
        <v>42</v>
      </c>
      <c r="H260" s="8">
        <v>70755.5</v>
      </c>
      <c r="I260" t="s">
        <v>18</v>
      </c>
      <c r="J260">
        <v>44090</v>
      </c>
      <c r="K260">
        <v>0.8</v>
      </c>
      <c r="L260" t="s">
        <v>632</v>
      </c>
      <c r="M260" t="s">
        <v>26</v>
      </c>
      <c r="N260">
        <v>3.7643835616438355</v>
      </c>
      <c r="O260" t="s">
        <v>21</v>
      </c>
    </row>
    <row r="261" spans="3:15" hidden="1" x14ac:dyDescent="0.3">
      <c r="C261" t="s">
        <v>724</v>
      </c>
      <c r="D261" t="s">
        <v>725</v>
      </c>
      <c r="E261" t="s">
        <v>726</v>
      </c>
      <c r="F261" t="s">
        <v>16</v>
      </c>
      <c r="G261" t="s">
        <v>94</v>
      </c>
      <c r="H261" s="8">
        <v>106665.67</v>
      </c>
      <c r="I261" t="s">
        <v>37</v>
      </c>
      <c r="J261">
        <v>43311</v>
      </c>
      <c r="K261">
        <v>1</v>
      </c>
      <c r="L261" t="s">
        <v>632</v>
      </c>
      <c r="M261" t="s">
        <v>31</v>
      </c>
      <c r="N261">
        <v>5.8986301369863012</v>
      </c>
      <c r="O261" t="s">
        <v>27</v>
      </c>
    </row>
    <row r="262" spans="3:15" x14ac:dyDescent="0.3">
      <c r="C262" t="s">
        <v>727</v>
      </c>
      <c r="D262" t="s">
        <v>728</v>
      </c>
      <c r="E262" t="s">
        <v>729</v>
      </c>
      <c r="F262" t="s">
        <v>35</v>
      </c>
      <c r="G262" t="s">
        <v>64</v>
      </c>
      <c r="H262" s="8">
        <v>76320.44</v>
      </c>
      <c r="I262" t="s">
        <v>18</v>
      </c>
      <c r="J262">
        <v>44383</v>
      </c>
      <c r="K262">
        <v>0.8</v>
      </c>
      <c r="L262" t="s">
        <v>632</v>
      </c>
      <c r="M262" t="s">
        <v>38</v>
      </c>
      <c r="N262">
        <v>2.9616438356164383</v>
      </c>
      <c r="O262" t="s">
        <v>21</v>
      </c>
    </row>
    <row r="263" spans="3:15" hidden="1" x14ac:dyDescent="0.3">
      <c r="C263" t="s">
        <v>730</v>
      </c>
      <c r="D263" t="s">
        <v>731</v>
      </c>
      <c r="E263" t="s">
        <v>732</v>
      </c>
      <c r="F263" t="s">
        <v>16</v>
      </c>
      <c r="G263" t="s">
        <v>94</v>
      </c>
      <c r="H263" s="8">
        <v>110906.35</v>
      </c>
      <c r="I263" t="s">
        <v>37</v>
      </c>
      <c r="J263">
        <v>43434</v>
      </c>
      <c r="K263">
        <v>1</v>
      </c>
      <c r="L263" t="s">
        <v>632</v>
      </c>
      <c r="M263" t="s">
        <v>20</v>
      </c>
      <c r="N263">
        <v>5.5616438356164384</v>
      </c>
      <c r="O263" t="s">
        <v>27</v>
      </c>
    </row>
    <row r="264" spans="3:15" x14ac:dyDescent="0.3">
      <c r="C264" t="s">
        <v>733</v>
      </c>
      <c r="D264" t="s">
        <v>734</v>
      </c>
      <c r="E264" t="s">
        <v>735</v>
      </c>
      <c r="F264" t="s">
        <v>16</v>
      </c>
      <c r="G264" t="s">
        <v>64</v>
      </c>
      <c r="H264" s="8">
        <v>29808.07</v>
      </c>
      <c r="I264" t="s">
        <v>57</v>
      </c>
      <c r="J264">
        <v>43291</v>
      </c>
      <c r="K264">
        <v>0.3</v>
      </c>
      <c r="L264" t="s">
        <v>632</v>
      </c>
      <c r="M264" t="s">
        <v>26</v>
      </c>
      <c r="N264">
        <v>5.9534246575342467</v>
      </c>
      <c r="O264" t="s">
        <v>21</v>
      </c>
    </row>
    <row r="265" spans="3:15" hidden="1" x14ac:dyDescent="0.3">
      <c r="C265" t="s">
        <v>736</v>
      </c>
      <c r="D265" t="s">
        <v>737</v>
      </c>
      <c r="E265" t="s">
        <v>738</v>
      </c>
      <c r="F265" t="s">
        <v>35</v>
      </c>
      <c r="G265" t="s">
        <v>36</v>
      </c>
      <c r="H265" s="8">
        <v>47362.62</v>
      </c>
      <c r="I265" t="s">
        <v>57</v>
      </c>
      <c r="J265">
        <v>43973</v>
      </c>
      <c r="K265">
        <v>1</v>
      </c>
      <c r="L265" t="s">
        <v>632</v>
      </c>
      <c r="M265" t="s">
        <v>38</v>
      </c>
      <c r="N265">
        <v>4.0849315068493155</v>
      </c>
      <c r="O265" t="s">
        <v>27</v>
      </c>
    </row>
  </sheetData>
  <mergeCells count="1">
    <mergeCell ref="A1:I2"/>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6169F-B7CC-4BE0-9E2C-6624E237DE09}">
  <dimension ref="A1"/>
  <sheetViews>
    <sheetView tabSelected="1" topLeftCell="B13" workbookViewId="0">
      <selection activeCell="K10" sqref="K10"/>
    </sheetView>
  </sheetViews>
  <sheetFormatPr defaultRowHeight="14.4" x14ac:dyDescent="0.3"/>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staff Data</vt:lpstr>
      <vt:lpstr>Q1</vt:lpstr>
      <vt:lpstr>5 Business Questions</vt:lpstr>
      <vt:lpstr>Q2</vt:lpstr>
      <vt:lpstr>Q3</vt:lpstr>
      <vt:lpstr>Sheet3</vt:lpstr>
      <vt:lpstr>Q5</vt:lpstr>
      <vt:lpstr>Q5 Box 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Subashri Rajendran</dc:creator>
  <cp:lastModifiedBy>Subashri Rajendran</cp:lastModifiedBy>
  <dcterms:created xsi:type="dcterms:W3CDTF">2025-06-11T17:14:40Z</dcterms:created>
  <dcterms:modified xsi:type="dcterms:W3CDTF">2025-06-12T11:58:05Z</dcterms:modified>
</cp:coreProperties>
</file>